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stavební část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'01 - stavební část'!$C$95:$K$425</definedName>
    <definedName name="_xlnm.Print_Area" localSheetId="1">'01 - stavební část'!$C$4:$J$39,'01 - stavební část'!$C$45:$J$77,'01 - stavební část'!$C$83:$K$425</definedName>
    <definedName name="_xlnm.Print_Titles" localSheetId="1">'01 - stavební část'!$95:$95</definedName>
    <definedName name="_xlnm._FilterDatabase" localSheetId="2" hidden="1">'VON - Vedlejší a ostatní ...'!$C$79:$K$91</definedName>
    <definedName name="_xlnm.Print_Area" localSheetId="2">'VON - Vedlejší a ostatní ...'!$C$4:$J$39,'VON - Vedlejší a ostatní ...'!$C$45:$J$61,'VON - Vedlejší a ostatní ...'!$C$67:$K$91</definedName>
    <definedName name="_xlnm.Print_Titles" localSheetId="2">'VON - Vedlejší a ostatní ...'!$79:$79</definedName>
    <definedName name="_xlnm.Print_Area" localSheetId="3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3" r="J37"/>
  <c r="J36"/>
  <c i="1" r="AY56"/>
  <c i="3" r="J35"/>
  <c i="1" r="AX56"/>
  <c i="3" r="BI91"/>
  <c r="BH91"/>
  <c r="BG91"/>
  <c r="BE91"/>
  <c r="T91"/>
  <c r="R91"/>
  <c r="P91"/>
  <c r="BK91"/>
  <c r="J91"/>
  <c r="BF91"/>
  <c r="BI90"/>
  <c r="BH90"/>
  <c r="BG90"/>
  <c r="BE90"/>
  <c r="T90"/>
  <c r="R90"/>
  <c r="P90"/>
  <c r="BK90"/>
  <c r="J90"/>
  <c r="BF90"/>
  <c r="BI88"/>
  <c r="BH88"/>
  <c r="BG88"/>
  <c r="BE88"/>
  <c r="T88"/>
  <c r="R88"/>
  <c r="P88"/>
  <c r="BK88"/>
  <c r="J88"/>
  <c r="BF88"/>
  <c r="BI87"/>
  <c r="BH87"/>
  <c r="BG87"/>
  <c r="BE87"/>
  <c r="T87"/>
  <c r="R87"/>
  <c r="P87"/>
  <c r="BK87"/>
  <c r="J87"/>
  <c r="BF87"/>
  <c r="BI86"/>
  <c r="BH86"/>
  <c r="BG86"/>
  <c r="BE86"/>
  <c r="T86"/>
  <c r="R86"/>
  <c r="P86"/>
  <c r="BK86"/>
  <c r="J86"/>
  <c r="BF86"/>
  <c r="BI85"/>
  <c r="BH85"/>
  <c r="BG85"/>
  <c r="BE85"/>
  <c r="T85"/>
  <c r="R85"/>
  <c r="P85"/>
  <c r="BK85"/>
  <c r="J85"/>
  <c r="BF85"/>
  <c r="BI84"/>
  <c r="BH84"/>
  <c r="BG84"/>
  <c r="BE84"/>
  <c r="T84"/>
  <c r="R84"/>
  <c r="P84"/>
  <c r="BK84"/>
  <c r="J84"/>
  <c r="BF84"/>
  <c r="BI83"/>
  <c r="BH83"/>
  <c r="BG83"/>
  <c r="BE83"/>
  <c r="T83"/>
  <c r="R83"/>
  <c r="P83"/>
  <c r="BK83"/>
  <c r="J83"/>
  <c r="BF83"/>
  <c r="BI82"/>
  <c r="F37"/>
  <c i="1" r="BD56"/>
  <c i="3" r="BH82"/>
  <c r="F36"/>
  <c i="1" r="BC56"/>
  <c i="3" r="BG82"/>
  <c r="F35"/>
  <c i="1" r="BB56"/>
  <c i="3" r="BE82"/>
  <c r="J33"/>
  <c i="1" r="AV56"/>
  <c i="3" r="F33"/>
  <c i="1" r="AZ56"/>
  <c i="3" r="T82"/>
  <c r="T81"/>
  <c r="T80"/>
  <c r="R82"/>
  <c r="R81"/>
  <c r="R80"/>
  <c r="P82"/>
  <c r="P81"/>
  <c r="P80"/>
  <c i="1" r="AU56"/>
  <c i="3" r="BK82"/>
  <c r="BK81"/>
  <c r="J81"/>
  <c r="BK80"/>
  <c r="J80"/>
  <c r="J59"/>
  <c r="J30"/>
  <c i="1" r="AG56"/>
  <c i="3" r="J82"/>
  <c r="BF82"/>
  <c r="J34"/>
  <c i="1" r="AW56"/>
  <c i="3" r="F34"/>
  <c i="1" r="BA56"/>
  <c i="3" r="J60"/>
  <c r="J77"/>
  <c r="J76"/>
  <c r="F76"/>
  <c r="F74"/>
  <c r="E72"/>
  <c r="J55"/>
  <c r="J54"/>
  <c r="F54"/>
  <c r="F52"/>
  <c r="E50"/>
  <c r="J39"/>
  <c r="J18"/>
  <c r="E18"/>
  <c r="F77"/>
  <c r="F55"/>
  <c r="J17"/>
  <c r="J12"/>
  <c r="J74"/>
  <c r="J52"/>
  <c r="E7"/>
  <c r="E70"/>
  <c r="E48"/>
  <c i="2" r="J37"/>
  <c r="J36"/>
  <c i="1" r="AY55"/>
  <c i="2" r="J35"/>
  <c i="1" r="AX55"/>
  <c i="2" r="BI422"/>
  <c r="BH422"/>
  <c r="BG422"/>
  <c r="BE422"/>
  <c r="T422"/>
  <c r="R422"/>
  <c r="P422"/>
  <c r="BK422"/>
  <c r="J422"/>
  <c r="BF422"/>
  <c r="BI418"/>
  <c r="BH418"/>
  <c r="BG418"/>
  <c r="BE418"/>
  <c r="T418"/>
  <c r="R418"/>
  <c r="P418"/>
  <c r="BK418"/>
  <c r="J418"/>
  <c r="BF418"/>
  <c r="BI414"/>
  <c r="BH414"/>
  <c r="BG414"/>
  <c r="BE414"/>
  <c r="T414"/>
  <c r="R414"/>
  <c r="P414"/>
  <c r="BK414"/>
  <c r="J414"/>
  <c r="BF414"/>
  <c r="BI410"/>
  <c r="BH410"/>
  <c r="BG410"/>
  <c r="BE410"/>
  <c r="T410"/>
  <c r="T409"/>
  <c r="R410"/>
  <c r="R409"/>
  <c r="P410"/>
  <c r="P409"/>
  <c r="BK410"/>
  <c r="BK409"/>
  <c r="J409"/>
  <c r="J410"/>
  <c r="BF410"/>
  <c r="J76"/>
  <c r="BI408"/>
  <c r="BH408"/>
  <c r="BG408"/>
  <c r="BE408"/>
  <c r="T408"/>
  <c r="R408"/>
  <c r="P408"/>
  <c r="BK408"/>
  <c r="J408"/>
  <c r="BF408"/>
  <c r="BI405"/>
  <c r="BH405"/>
  <c r="BG405"/>
  <c r="BE405"/>
  <c r="T405"/>
  <c r="R405"/>
  <c r="P405"/>
  <c r="BK405"/>
  <c r="J405"/>
  <c r="BF405"/>
  <c r="BI401"/>
  <c r="BH401"/>
  <c r="BG401"/>
  <c r="BE401"/>
  <c r="T401"/>
  <c r="T400"/>
  <c r="T399"/>
  <c r="R401"/>
  <c r="R400"/>
  <c r="R399"/>
  <c r="P401"/>
  <c r="P400"/>
  <c r="P399"/>
  <c r="BK401"/>
  <c r="BK400"/>
  <c r="J400"/>
  <c r="BK399"/>
  <c r="J399"/>
  <c r="J401"/>
  <c r="BF401"/>
  <c r="J75"/>
  <c r="J74"/>
  <c r="BI398"/>
  <c r="BH398"/>
  <c r="BG398"/>
  <c r="BE398"/>
  <c r="T398"/>
  <c r="T397"/>
  <c r="R398"/>
  <c r="R397"/>
  <c r="P398"/>
  <c r="P397"/>
  <c r="BK398"/>
  <c r="BK397"/>
  <c r="J397"/>
  <c r="J398"/>
  <c r="BF398"/>
  <c r="J73"/>
  <c r="BI396"/>
  <c r="BH396"/>
  <c r="BG396"/>
  <c r="BE396"/>
  <c r="T396"/>
  <c r="R396"/>
  <c r="P396"/>
  <c r="BK396"/>
  <c r="J396"/>
  <c r="BF396"/>
  <c r="BI394"/>
  <c r="BH394"/>
  <c r="BG394"/>
  <c r="BE394"/>
  <c r="T394"/>
  <c r="R394"/>
  <c r="P394"/>
  <c r="BK394"/>
  <c r="J394"/>
  <c r="BF394"/>
  <c r="BI393"/>
  <c r="BH393"/>
  <c r="BG393"/>
  <c r="BE393"/>
  <c r="T393"/>
  <c r="R393"/>
  <c r="P393"/>
  <c r="BK393"/>
  <c r="J393"/>
  <c r="BF393"/>
  <c r="BI392"/>
  <c r="BH392"/>
  <c r="BG392"/>
  <c r="BE392"/>
  <c r="T392"/>
  <c r="T391"/>
  <c r="R392"/>
  <c r="R391"/>
  <c r="P392"/>
  <c r="P391"/>
  <c r="BK392"/>
  <c r="BK391"/>
  <c r="J391"/>
  <c r="J392"/>
  <c r="BF392"/>
  <c r="J72"/>
  <c r="BI387"/>
  <c r="BH387"/>
  <c r="BG387"/>
  <c r="BE387"/>
  <c r="T387"/>
  <c r="R387"/>
  <c r="P387"/>
  <c r="BK387"/>
  <c r="J387"/>
  <c r="BF387"/>
  <c r="BI383"/>
  <c r="BH383"/>
  <c r="BG383"/>
  <c r="BE383"/>
  <c r="T383"/>
  <c r="R383"/>
  <c r="P383"/>
  <c r="BK383"/>
  <c r="J383"/>
  <c r="BF383"/>
  <c r="BI379"/>
  <c r="BH379"/>
  <c r="BG379"/>
  <c r="BE379"/>
  <c r="T379"/>
  <c r="R379"/>
  <c r="P379"/>
  <c r="BK379"/>
  <c r="J379"/>
  <c r="BF379"/>
  <c r="BI376"/>
  <c r="BH376"/>
  <c r="BG376"/>
  <c r="BE376"/>
  <c r="T376"/>
  <c r="R376"/>
  <c r="P376"/>
  <c r="BK376"/>
  <c r="J376"/>
  <c r="BF376"/>
  <c r="BI372"/>
  <c r="BH372"/>
  <c r="BG372"/>
  <c r="BE372"/>
  <c r="T372"/>
  <c r="R372"/>
  <c r="P372"/>
  <c r="BK372"/>
  <c r="J372"/>
  <c r="BF372"/>
  <c r="BI368"/>
  <c r="BH368"/>
  <c r="BG368"/>
  <c r="BE368"/>
  <c r="T368"/>
  <c r="T367"/>
  <c r="R368"/>
  <c r="R367"/>
  <c r="P368"/>
  <c r="P367"/>
  <c r="BK368"/>
  <c r="BK367"/>
  <c r="J367"/>
  <c r="J368"/>
  <c r="BF368"/>
  <c r="J71"/>
  <c r="BI363"/>
  <c r="BH363"/>
  <c r="BG363"/>
  <c r="BE363"/>
  <c r="T363"/>
  <c r="R363"/>
  <c r="P363"/>
  <c r="BK363"/>
  <c r="J363"/>
  <c r="BF363"/>
  <c r="BI360"/>
  <c r="BH360"/>
  <c r="BG360"/>
  <c r="BE360"/>
  <c r="T360"/>
  <c r="R360"/>
  <c r="P360"/>
  <c r="BK360"/>
  <c r="J360"/>
  <c r="BF360"/>
  <c r="BI357"/>
  <c r="BH357"/>
  <c r="BG357"/>
  <c r="BE357"/>
  <c r="T357"/>
  <c r="R357"/>
  <c r="P357"/>
  <c r="BK357"/>
  <c r="J357"/>
  <c r="BF357"/>
  <c r="BI356"/>
  <c r="BH356"/>
  <c r="BG356"/>
  <c r="BE356"/>
  <c r="T356"/>
  <c r="R356"/>
  <c r="P356"/>
  <c r="BK356"/>
  <c r="J356"/>
  <c r="BF356"/>
  <c r="BI355"/>
  <c r="BH355"/>
  <c r="BG355"/>
  <c r="BE355"/>
  <c r="T355"/>
  <c r="R355"/>
  <c r="P355"/>
  <c r="BK355"/>
  <c r="J355"/>
  <c r="BF355"/>
  <c r="BI354"/>
  <c r="BH354"/>
  <c r="BG354"/>
  <c r="BE354"/>
  <c r="T354"/>
  <c r="R354"/>
  <c r="P354"/>
  <c r="BK354"/>
  <c r="J354"/>
  <c r="BF354"/>
  <c r="BI350"/>
  <c r="BH350"/>
  <c r="BG350"/>
  <c r="BE350"/>
  <c r="T350"/>
  <c r="R350"/>
  <c r="P350"/>
  <c r="BK350"/>
  <c r="J350"/>
  <c r="BF350"/>
  <c r="BI346"/>
  <c r="BH346"/>
  <c r="BG346"/>
  <c r="BE346"/>
  <c r="T346"/>
  <c r="R346"/>
  <c r="P346"/>
  <c r="BK346"/>
  <c r="J346"/>
  <c r="BF346"/>
  <c r="BI342"/>
  <c r="BH342"/>
  <c r="BG342"/>
  <c r="BE342"/>
  <c r="T342"/>
  <c r="R342"/>
  <c r="P342"/>
  <c r="BK342"/>
  <c r="J342"/>
  <c r="BF342"/>
  <c r="BI339"/>
  <c r="BH339"/>
  <c r="BG339"/>
  <c r="BE339"/>
  <c r="T339"/>
  <c r="R339"/>
  <c r="P339"/>
  <c r="BK339"/>
  <c r="J339"/>
  <c r="BF339"/>
  <c r="BI335"/>
  <c r="BH335"/>
  <c r="BG335"/>
  <c r="BE335"/>
  <c r="T335"/>
  <c r="T334"/>
  <c r="R335"/>
  <c r="R334"/>
  <c r="P335"/>
  <c r="P334"/>
  <c r="BK335"/>
  <c r="BK334"/>
  <c r="J334"/>
  <c r="J335"/>
  <c r="BF335"/>
  <c r="J70"/>
  <c r="BI333"/>
  <c r="BH333"/>
  <c r="BG333"/>
  <c r="BE333"/>
  <c r="T333"/>
  <c r="R333"/>
  <c r="P333"/>
  <c r="BK333"/>
  <c r="J333"/>
  <c r="BF333"/>
  <c r="BI330"/>
  <c r="BH330"/>
  <c r="BG330"/>
  <c r="BE330"/>
  <c r="T330"/>
  <c r="R330"/>
  <c r="P330"/>
  <c r="BK330"/>
  <c r="J330"/>
  <c r="BF330"/>
  <c r="BI327"/>
  <c r="BH327"/>
  <c r="BG327"/>
  <c r="BE327"/>
  <c r="T327"/>
  <c r="R327"/>
  <c r="P327"/>
  <c r="BK327"/>
  <c r="J327"/>
  <c r="BF327"/>
  <c r="BI326"/>
  <c r="BH326"/>
  <c r="BG326"/>
  <c r="BE326"/>
  <c r="T326"/>
  <c r="R326"/>
  <c r="P326"/>
  <c r="BK326"/>
  <c r="J326"/>
  <c r="BF326"/>
  <c r="BI322"/>
  <c r="BH322"/>
  <c r="BG322"/>
  <c r="BE322"/>
  <c r="T322"/>
  <c r="R322"/>
  <c r="P322"/>
  <c r="BK322"/>
  <c r="J322"/>
  <c r="BF322"/>
  <c r="BI319"/>
  <c r="BH319"/>
  <c r="BG319"/>
  <c r="BE319"/>
  <c r="T319"/>
  <c r="R319"/>
  <c r="P319"/>
  <c r="BK319"/>
  <c r="J319"/>
  <c r="BF319"/>
  <c r="BI318"/>
  <c r="BH318"/>
  <c r="BG318"/>
  <c r="BE318"/>
  <c r="T318"/>
  <c r="R318"/>
  <c r="P318"/>
  <c r="BK318"/>
  <c r="J318"/>
  <c r="BF318"/>
  <c r="BI314"/>
  <c r="BH314"/>
  <c r="BG314"/>
  <c r="BE314"/>
  <c r="T314"/>
  <c r="R314"/>
  <c r="P314"/>
  <c r="BK314"/>
  <c r="J314"/>
  <c r="BF314"/>
  <c r="BI309"/>
  <c r="BH309"/>
  <c r="BG309"/>
  <c r="BE309"/>
  <c r="T309"/>
  <c r="R309"/>
  <c r="P309"/>
  <c r="BK309"/>
  <c r="J309"/>
  <c r="BF309"/>
  <c r="BI308"/>
  <c r="BH308"/>
  <c r="BG308"/>
  <c r="BE308"/>
  <c r="T308"/>
  <c r="R308"/>
  <c r="P308"/>
  <c r="BK308"/>
  <c r="J308"/>
  <c r="BF308"/>
  <c r="BI304"/>
  <c r="BH304"/>
  <c r="BG304"/>
  <c r="BE304"/>
  <c r="T304"/>
  <c r="R304"/>
  <c r="P304"/>
  <c r="BK304"/>
  <c r="J304"/>
  <c r="BF304"/>
  <c r="BI299"/>
  <c r="BH299"/>
  <c r="BG299"/>
  <c r="BE299"/>
  <c r="T299"/>
  <c r="T298"/>
  <c r="T297"/>
  <c r="R299"/>
  <c r="R298"/>
  <c r="R297"/>
  <c r="P299"/>
  <c r="P298"/>
  <c r="P297"/>
  <c r="BK299"/>
  <c r="BK298"/>
  <c r="J298"/>
  <c r="BK297"/>
  <c r="J297"/>
  <c r="J299"/>
  <c r="BF299"/>
  <c r="J69"/>
  <c r="J68"/>
  <c r="BI295"/>
  <c r="BH295"/>
  <c r="BG295"/>
  <c r="BE295"/>
  <c r="T295"/>
  <c r="R295"/>
  <c r="P295"/>
  <c r="BK295"/>
  <c r="J295"/>
  <c r="BF295"/>
  <c r="BI292"/>
  <c r="BH292"/>
  <c r="BG292"/>
  <c r="BE292"/>
  <c r="T292"/>
  <c r="R292"/>
  <c r="P292"/>
  <c r="BK292"/>
  <c r="J292"/>
  <c r="BF292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6"/>
  <c r="BH286"/>
  <c r="BG286"/>
  <c r="BE286"/>
  <c r="T286"/>
  <c r="T285"/>
  <c r="R286"/>
  <c r="R285"/>
  <c r="P286"/>
  <c r="P285"/>
  <c r="BK286"/>
  <c r="BK285"/>
  <c r="J285"/>
  <c r="J286"/>
  <c r="BF286"/>
  <c r="J67"/>
  <c r="BI280"/>
  <c r="BH280"/>
  <c r="BG280"/>
  <c r="BE280"/>
  <c r="T280"/>
  <c r="T279"/>
  <c r="R280"/>
  <c r="R279"/>
  <c r="P280"/>
  <c r="P279"/>
  <c r="BK280"/>
  <c r="BK279"/>
  <c r="J279"/>
  <c r="J280"/>
  <c r="BF280"/>
  <c r="J66"/>
  <c r="BI277"/>
  <c r="BH277"/>
  <c r="BG277"/>
  <c r="BE277"/>
  <c r="T277"/>
  <c r="R277"/>
  <c r="P277"/>
  <c r="BK277"/>
  <c r="J277"/>
  <c r="BF277"/>
  <c r="BI275"/>
  <c r="BH275"/>
  <c r="BG275"/>
  <c r="BE275"/>
  <c r="T275"/>
  <c r="R275"/>
  <c r="P275"/>
  <c r="BK275"/>
  <c r="J275"/>
  <c r="BF275"/>
  <c r="BI273"/>
  <c r="BH273"/>
  <c r="BG273"/>
  <c r="BE273"/>
  <c r="T273"/>
  <c r="R273"/>
  <c r="P273"/>
  <c r="BK273"/>
  <c r="J273"/>
  <c r="BF273"/>
  <c r="BI271"/>
  <c r="BH271"/>
  <c r="BG271"/>
  <c r="BE271"/>
  <c r="T271"/>
  <c r="R271"/>
  <c r="P271"/>
  <c r="BK271"/>
  <c r="J271"/>
  <c r="BF271"/>
  <c r="BI269"/>
  <c r="BH269"/>
  <c r="BG269"/>
  <c r="BE269"/>
  <c r="T269"/>
  <c r="R269"/>
  <c r="P269"/>
  <c r="BK269"/>
  <c r="J269"/>
  <c r="BF269"/>
  <c r="BI262"/>
  <c r="BH262"/>
  <c r="BG262"/>
  <c r="BE262"/>
  <c r="T262"/>
  <c r="R262"/>
  <c r="P262"/>
  <c r="BK262"/>
  <c r="J262"/>
  <c r="BF262"/>
  <c r="BI260"/>
  <c r="BH260"/>
  <c r="BG260"/>
  <c r="BE260"/>
  <c r="T260"/>
  <c r="R260"/>
  <c r="P260"/>
  <c r="BK260"/>
  <c r="J260"/>
  <c r="BF260"/>
  <c r="BI256"/>
  <c r="BH256"/>
  <c r="BG256"/>
  <c r="BE256"/>
  <c r="T256"/>
  <c r="R256"/>
  <c r="P256"/>
  <c r="BK256"/>
  <c r="J256"/>
  <c r="BF256"/>
  <c r="BI254"/>
  <c r="BH254"/>
  <c r="BG254"/>
  <c r="BE254"/>
  <c r="T254"/>
  <c r="R254"/>
  <c r="P254"/>
  <c r="BK254"/>
  <c r="J254"/>
  <c r="BF254"/>
  <c r="BI250"/>
  <c r="BH250"/>
  <c r="BG250"/>
  <c r="BE250"/>
  <c r="T250"/>
  <c r="R250"/>
  <c r="P250"/>
  <c r="BK250"/>
  <c r="J250"/>
  <c r="BF250"/>
  <c r="BI246"/>
  <c r="BH246"/>
  <c r="BG246"/>
  <c r="BE246"/>
  <c r="T246"/>
  <c r="R246"/>
  <c r="P246"/>
  <c r="BK246"/>
  <c r="J246"/>
  <c r="BF246"/>
  <c r="BI236"/>
  <c r="BH236"/>
  <c r="BG236"/>
  <c r="BE236"/>
  <c r="T236"/>
  <c r="R236"/>
  <c r="P236"/>
  <c r="BK236"/>
  <c r="J236"/>
  <c r="BF236"/>
  <c r="BI223"/>
  <c r="BH223"/>
  <c r="BG223"/>
  <c r="BE223"/>
  <c r="T223"/>
  <c r="R223"/>
  <c r="P223"/>
  <c r="BK223"/>
  <c r="J223"/>
  <c r="BF223"/>
  <c r="BI219"/>
  <c r="BH219"/>
  <c r="BG219"/>
  <c r="BE219"/>
  <c r="T219"/>
  <c r="R219"/>
  <c r="P219"/>
  <c r="BK219"/>
  <c r="J219"/>
  <c r="BF219"/>
  <c r="BI214"/>
  <c r="BH214"/>
  <c r="BG214"/>
  <c r="BE214"/>
  <c r="T214"/>
  <c r="R214"/>
  <c r="P214"/>
  <c r="BK214"/>
  <c r="J214"/>
  <c r="BF214"/>
  <c r="BI212"/>
  <c r="BH212"/>
  <c r="BG212"/>
  <c r="BE212"/>
  <c r="T212"/>
  <c r="R212"/>
  <c r="P212"/>
  <c r="BK212"/>
  <c r="J212"/>
  <c r="BF212"/>
  <c r="BI208"/>
  <c r="BH208"/>
  <c r="BG208"/>
  <c r="BE208"/>
  <c r="T208"/>
  <c r="R208"/>
  <c r="P208"/>
  <c r="BK208"/>
  <c r="J208"/>
  <c r="BF208"/>
  <c r="BI206"/>
  <c r="BH206"/>
  <c r="BG206"/>
  <c r="BE206"/>
  <c r="T206"/>
  <c r="R206"/>
  <c r="P206"/>
  <c r="BK206"/>
  <c r="J206"/>
  <c r="BF206"/>
  <c r="BI201"/>
  <c r="BH201"/>
  <c r="BG201"/>
  <c r="BE201"/>
  <c r="T201"/>
  <c r="R201"/>
  <c r="P201"/>
  <c r="BK201"/>
  <c r="J201"/>
  <c r="BF201"/>
  <c r="BI199"/>
  <c r="BH199"/>
  <c r="BG199"/>
  <c r="BE199"/>
  <c r="T199"/>
  <c r="R199"/>
  <c r="P199"/>
  <c r="BK199"/>
  <c r="J199"/>
  <c r="BF199"/>
  <c r="BI189"/>
  <c r="BH189"/>
  <c r="BG189"/>
  <c r="BE189"/>
  <c r="T189"/>
  <c r="R189"/>
  <c r="P189"/>
  <c r="BK189"/>
  <c r="J189"/>
  <c r="BF189"/>
  <c r="BI187"/>
  <c r="BH187"/>
  <c r="BG187"/>
  <c r="BE187"/>
  <c r="T187"/>
  <c r="R187"/>
  <c r="P187"/>
  <c r="BK187"/>
  <c r="J187"/>
  <c r="BF187"/>
  <c r="BI178"/>
  <c r="BH178"/>
  <c r="BG178"/>
  <c r="BE178"/>
  <c r="T178"/>
  <c r="R178"/>
  <c r="P178"/>
  <c r="BK178"/>
  <c r="J178"/>
  <c r="BF178"/>
  <c r="BI176"/>
  <c r="BH176"/>
  <c r="BG176"/>
  <c r="BE176"/>
  <c r="T176"/>
  <c r="R176"/>
  <c r="P176"/>
  <c r="BK176"/>
  <c r="J176"/>
  <c r="BF176"/>
  <c r="BI170"/>
  <c r="BH170"/>
  <c r="BG170"/>
  <c r="BE170"/>
  <c r="T170"/>
  <c r="R170"/>
  <c r="P170"/>
  <c r="BK170"/>
  <c r="J170"/>
  <c r="BF170"/>
  <c r="BI162"/>
  <c r="BH162"/>
  <c r="BG162"/>
  <c r="BE162"/>
  <c r="T162"/>
  <c r="R162"/>
  <c r="P162"/>
  <c r="BK162"/>
  <c r="J162"/>
  <c r="BF162"/>
  <c r="BI154"/>
  <c r="BH154"/>
  <c r="BG154"/>
  <c r="BE154"/>
  <c r="T154"/>
  <c r="R154"/>
  <c r="P154"/>
  <c r="BK154"/>
  <c r="J154"/>
  <c r="BF154"/>
  <c r="BI152"/>
  <c r="BH152"/>
  <c r="BG152"/>
  <c r="BE152"/>
  <c r="T152"/>
  <c r="R152"/>
  <c r="P152"/>
  <c r="BK152"/>
  <c r="J152"/>
  <c r="BF152"/>
  <c r="BI148"/>
  <c r="BH148"/>
  <c r="BG148"/>
  <c r="BE148"/>
  <c r="T148"/>
  <c r="R148"/>
  <c r="P148"/>
  <c r="BK148"/>
  <c r="J148"/>
  <c r="BF148"/>
  <c r="BI144"/>
  <c r="BH144"/>
  <c r="BG144"/>
  <c r="BE144"/>
  <c r="T144"/>
  <c r="T143"/>
  <c r="T142"/>
  <c r="R144"/>
  <c r="R143"/>
  <c r="R142"/>
  <c r="P144"/>
  <c r="P143"/>
  <c r="P142"/>
  <c r="BK144"/>
  <c r="BK143"/>
  <c r="J143"/>
  <c r="BK142"/>
  <c r="J142"/>
  <c r="J144"/>
  <c r="BF144"/>
  <c r="J65"/>
  <c r="J64"/>
  <c r="BI140"/>
  <c r="BH140"/>
  <c r="BG140"/>
  <c r="BE140"/>
  <c r="T140"/>
  <c r="R140"/>
  <c r="P140"/>
  <c r="BK140"/>
  <c r="J140"/>
  <c r="BF140"/>
  <c r="BI137"/>
  <c r="BH137"/>
  <c r="BG137"/>
  <c r="BE137"/>
  <c r="T137"/>
  <c r="R137"/>
  <c r="P137"/>
  <c r="BK137"/>
  <c r="J137"/>
  <c r="BF137"/>
  <c r="BI133"/>
  <c r="BH133"/>
  <c r="BG133"/>
  <c r="BE133"/>
  <c r="T133"/>
  <c r="R133"/>
  <c r="P133"/>
  <c r="BK133"/>
  <c r="J133"/>
  <c r="BF133"/>
  <c r="BI131"/>
  <c r="BH131"/>
  <c r="BG131"/>
  <c r="BE131"/>
  <c r="T131"/>
  <c r="R131"/>
  <c r="P131"/>
  <c r="BK131"/>
  <c r="J131"/>
  <c r="BF131"/>
  <c r="BI127"/>
  <c r="BH127"/>
  <c r="BG127"/>
  <c r="BE127"/>
  <c r="T127"/>
  <c r="T126"/>
  <c r="R127"/>
  <c r="R126"/>
  <c r="P127"/>
  <c r="P126"/>
  <c r="BK127"/>
  <c r="BK126"/>
  <c r="J126"/>
  <c r="J127"/>
  <c r="BF127"/>
  <c r="J63"/>
  <c r="BI124"/>
  <c r="BH124"/>
  <c r="BG124"/>
  <c r="BE124"/>
  <c r="T124"/>
  <c r="R124"/>
  <c r="P124"/>
  <c r="BK124"/>
  <c r="J124"/>
  <c r="BF124"/>
  <c r="BI120"/>
  <c r="BH120"/>
  <c r="BG120"/>
  <c r="BE120"/>
  <c r="T120"/>
  <c r="R120"/>
  <c r="P120"/>
  <c r="BK120"/>
  <c r="J120"/>
  <c r="BF120"/>
  <c r="BI116"/>
  <c r="BH116"/>
  <c r="BG116"/>
  <c r="BE116"/>
  <c r="T116"/>
  <c r="T115"/>
  <c r="R116"/>
  <c r="R115"/>
  <c r="P116"/>
  <c r="P115"/>
  <c r="BK116"/>
  <c r="BK115"/>
  <c r="J115"/>
  <c r="J116"/>
  <c r="BF116"/>
  <c r="J62"/>
  <c r="BI112"/>
  <c r="BH112"/>
  <c r="BG112"/>
  <c r="BE112"/>
  <c r="T112"/>
  <c r="R112"/>
  <c r="P112"/>
  <c r="BK112"/>
  <c r="J112"/>
  <c r="BF112"/>
  <c r="BI109"/>
  <c r="BH109"/>
  <c r="BG109"/>
  <c r="BE109"/>
  <c r="T109"/>
  <c r="R109"/>
  <c r="P109"/>
  <c r="BK109"/>
  <c r="J109"/>
  <c r="BF109"/>
  <c r="BI107"/>
  <c r="BH107"/>
  <c r="BG107"/>
  <c r="BE107"/>
  <c r="T107"/>
  <c r="R107"/>
  <c r="P107"/>
  <c r="BK107"/>
  <c r="J107"/>
  <c r="BF107"/>
  <c r="BI104"/>
  <c r="BH104"/>
  <c r="BG104"/>
  <c r="BE104"/>
  <c r="T104"/>
  <c r="R104"/>
  <c r="P104"/>
  <c r="BK104"/>
  <c r="J104"/>
  <c r="BF104"/>
  <c r="BI103"/>
  <c r="BH103"/>
  <c r="BG103"/>
  <c r="BE103"/>
  <c r="T103"/>
  <c r="R103"/>
  <c r="P103"/>
  <c r="BK103"/>
  <c r="J103"/>
  <c r="BF103"/>
  <c r="BI99"/>
  <c r="F37"/>
  <c i="1" r="BD55"/>
  <c i="2" r="BH99"/>
  <c r="F36"/>
  <c i="1" r="BC55"/>
  <c i="2" r="BG99"/>
  <c r="F35"/>
  <c i="1" r="BB55"/>
  <c i="2" r="BE99"/>
  <c r="J33"/>
  <c i="1" r="AV55"/>
  <c i="2" r="F33"/>
  <c i="1" r="AZ55"/>
  <c i="2" r="T99"/>
  <c r="T98"/>
  <c r="T97"/>
  <c r="T96"/>
  <c r="R99"/>
  <c r="R98"/>
  <c r="R97"/>
  <c r="R96"/>
  <c r="P99"/>
  <c r="P98"/>
  <c r="P97"/>
  <c r="P96"/>
  <c i="1" r="AU55"/>
  <c i="2" r="BK99"/>
  <c r="BK98"/>
  <c r="J98"/>
  <c r="BK97"/>
  <c r="J97"/>
  <c r="BK96"/>
  <c r="J96"/>
  <c r="J59"/>
  <c r="J30"/>
  <c i="1" r="AG55"/>
  <c i="2" r="J99"/>
  <c r="BF99"/>
  <c r="J34"/>
  <c i="1" r="AW55"/>
  <c i="2" r="F34"/>
  <c i="1" r="BA55"/>
  <c i="2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<sst xmlns="http://schemas.openxmlformats.org/spreadsheetml/2006/main">
  <si>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</si>
  <si>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</si>
  <si>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</si>
  <si>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</si>
  <si>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</si>
  <si>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{20f3bec0-459e-4ef4-ada1-26c4f159cc72}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</si>
  <si>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</si>
  <si>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</si>
  <si>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</si>
  <si>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</si>
  <si>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</si>
  <si>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</si>
  <si>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</si>
  <si>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</si>
  <si>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2019_07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</si>
  <si>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</si>
  <si>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</si>
  <si>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BD ul.Žižkova 27-37, Jihlava</t>
  </si>
  <si>
    <t>KSO:</t>
  </si>
  <si>
    <t>803 21 59</t>
  </si>
  <si>
    <t>CC-CZ:</t>
  </si>
  <si>
    <t>1130</t>
  </si>
  <si>
    <t>Místo:</t>
  </si>
  <si>
    <t>Jihlava</t>
  </si>
  <si>
    <t>Datum:</t>
  </si>
  <si>
    <t>18. 7. 2019</t>
  </si>
  <si>
    <t>CZ-CPV:</t>
  </si>
  <si>
    <t>45000000-7</t>
  </si>
  <si>
    <t>CZ-CPA:</t>
  </si>
  <si>
    <t>41.00.14</t>
  </si>
  <si>
    <t>Zadavatel:</t>
  </si>
  <si>
    <t>IČ:</t>
  </si>
  <si>
    <t/>
  </si>
  <si>
    <t>SV BD Žižkova 27-37, Jihlava</t>
  </si>
  <si>
    <t>DIČ:</t>
  </si>
  <si>
    <t>Uchazeč:</t>
  </si>
  <si>
    <t>Vyplň údaj</t>
  </si>
  <si>
    <t>Projektant:</t>
  </si>
  <si>
    <t>Obchodní projekt Jihlava, spol.s r.o.</t>
  </si>
  <si>
    <t>True</t>
  </si>
  <si>
    <t>Zpracovatel:</t>
  </si>
  <si>
    <t>Fr.Neuwirth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</si>
  <si>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</si>
  <si>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</si>
  <si>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</si>
  <si>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</si>
  <si>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</si>
  <si>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</si>
  <si>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</si>
  <si>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</si>
  <si>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</si>
  <si>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</si>
  <si>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</si>
  <si>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</si>
  <si>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</si>
  <si>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</si>
  <si>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</si>
  <si>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</si>
  <si>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</si>
  <si>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</si>
  <si>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</si>
  <si>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</si>
  <si>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</si>
  <si>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</si>
  <si>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</si>
  <si>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</si>
  <si>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</si>
  <si>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</si>
  <si>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</si>
  <si>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</si>
  <si>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</si>
  <si>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</si>
  <si>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</si>
  <si>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</si>
  <si>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</si>
  <si>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</si>
  <si>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</si>
  <si>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</si>
  <si>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</si>
  <si>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</si>
  <si>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</si>
  <si>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</si>
  <si>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</si>
  <si>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</si>
  <si>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</si>
  <si>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</si>
  <si>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</si>
  <si>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{3ab216a0-536a-45b9-b4f4-4e4734a100d2}</t>
  </si>
  <si>
    <t>VON</t>
  </si>
  <si>
    <t>Vedlejší a ostatní náklady</t>
  </si>
  <si>
    <t>{d77c1a26-be7a-4e2a-a37a-a450efe8698b}</t>
  </si>
  <si>
    <t>803 56 12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</si>
  <si>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</si>
  <si>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</si>
  <si>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</si>
  <si>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</si>
  <si>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</si>
  <si>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</si>
  <si>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</si>
  <si>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</si>
  <si>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</si>
  <si>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</si>
  <si>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5 - Komunikace pozemní</t>
  </si>
  <si>
    <t xml:space="preserve">    6 - Úpravy povrchů, podlahy a osazování výplní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</si>
  <si>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</si>
  <si>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</si>
  <si>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</si>
  <si>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</si>
  <si>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</si>
  <si>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</si>
  <si>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</si>
  <si>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</si>
  <si>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</si>
  <si>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</si>
  <si>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</si>
  <si>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</si>
  <si>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</si>
  <si>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</si>
  <si>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</si>
  <si>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</si>
  <si>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</si>
  <si>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</si>
  <si>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</si>
  <si>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</si>
  <si>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</si>
  <si>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</si>
  <si>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</si>
  <si>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</si>
  <si>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</si>
  <si>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</si>
  <si>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</si>
  <si>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</si>
  <si>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</si>
  <si>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</si>
  <si>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</si>
  <si>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zapažených i nezapažených rýh šířky do 600 mm s urovnáním dna do předepsaného profilu a spádu v hornině tř. 3 do 100 m3</t>
  </si>
  <si>
    <t>m3</t>
  </si>
  <si>
    <t>CS ÚRS 2019 01</t>
  </si>
  <si>
    <t>4</t>
  </si>
  <si>
    <t>2</t>
  </si>
  <si>
    <t>1745773128</t>
  </si>
  <si>
    <t>VV</t>
  </si>
  <si>
    <t>stávající okapový chodník</t>
  </si>
  <si>
    <t>(116,50-2,10*6)*0,50*0,10+116,50*0,15*0,25</t>
  </si>
  <si>
    <t>Mezisoučet</t>
  </si>
  <si>
    <t>3</t>
  </si>
  <si>
    <t>132201109</t>
  </si>
  <si>
    <t>Hloubení zapažených i nezapažených rýh šířky do 600 mm s urovnáním dna do předepsaného profilu a spádu v hornině tř. 3 Příplatek k cenám za lepivost horniny tř. 3</t>
  </si>
  <si>
    <t>2007193862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</si>
  <si>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</si>
  <si>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</si>
  <si>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-696657550</t>
  </si>
  <si>
    <t>9,564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</si>
  <si>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</si>
  <si>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</si>
  <si>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215733380</t>
  </si>
  <si>
    <t>9,564*10 'Přepočtené koeficientem množství</t>
  </si>
  <si>
    <t>5</t>
  </si>
  <si>
    <t>171201201</t>
  </si>
  <si>
    <t>Uložení sypaniny na skládky</t>
  </si>
  <si>
    <t>-1558855876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</si>
  <si>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</si>
  <si>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</si>
  <si>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</si>
  <si>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</si>
  <si>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1617106174</t>
  </si>
  <si>
    <t>9,564*1,600</t>
  </si>
  <si>
    <t>18</t>
  </si>
  <si>
    <t>Zemní práce - povrchové úpravy terénu</t>
  </si>
  <si>
    <t>7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</si>
  <si>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</si>
  <si>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</si>
  <si>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</si>
  <si>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-940684948</t>
  </si>
  <si>
    <t>kolem okapového chodníku</t>
  </si>
  <si>
    <t>(116,50-2,10*6)*1,00</t>
  </si>
  <si>
    <t>8</t>
  </si>
  <si>
    <t>182303111</t>
  </si>
  <si>
    <t>Doplnění zeminy nebo substrátu na travnatých plochách tloušťky do 50 mm v rovině nebo na svahu do 1:5</t>
  </si>
  <si>
    <t>-1270393134</t>
  </si>
  <si>
    <t>9</t>
  </si>
  <si>
    <t>M</t>
  </si>
  <si>
    <t>10371500</t>
  </si>
  <si>
    <t>substrát pro trávníky VL</t>
  </si>
  <si>
    <t>-1464363061</t>
  </si>
  <si>
    <t>103,9*0,058 'Přepočtené koeficientem množství</t>
  </si>
  <si>
    <t>Komunikace pozemní</t>
  </si>
  <si>
    <t>10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</si>
  <si>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</si>
  <si>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</si>
  <si>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-1699305584</t>
  </si>
  <si>
    <t>okapový chodník</t>
  </si>
  <si>
    <t>(116,50-2,10*6)*0,50</t>
  </si>
  <si>
    <t>11</t>
  </si>
  <si>
    <t>59245320</t>
  </si>
  <si>
    <t>dlažba plošná betonová 400x400x45 mm přírodní</t>
  </si>
  <si>
    <t>-906107230</t>
  </si>
  <si>
    <t>51,95*1,02 'Přepočtené koeficientem množství</t>
  </si>
  <si>
    <t>12</t>
  </si>
  <si>
    <t>564861111</t>
  </si>
  <si>
    <t>Podklad ze štěrkodrti ŠD s rozprostřením a zhutněním, po zhutnění tl. 200 mm</t>
  </si>
  <si>
    <t>1219574423</t>
  </si>
  <si>
    <t xml:space="preserve">okapový chodník  - pod betonovou dlažbu</t>
  </si>
  <si>
    <t>13</t>
  </si>
  <si>
    <t>916331112</t>
  </si>
  <si>
    <t>Osazení zahradního obrubníku betonového s ložem tl. od 50 do 100 mm z betonu prostého tř. C 12/15 s boční opěrou z betonu prostého tř. C 12/15</t>
  </si>
  <si>
    <t>m</t>
  </si>
  <si>
    <t>1953594649</t>
  </si>
  <si>
    <t>"100×20×5 cm" 108,000</t>
  </si>
  <si>
    <t>14</t>
  </si>
  <si>
    <t>59217002</t>
  </si>
  <si>
    <t>obrubník betonový zahradní šedý 1000x50x200mm</t>
  </si>
  <si>
    <t>-185769031</t>
  </si>
  <si>
    <t>108*1,02 'Přepočtené koeficientem množství</t>
  </si>
  <si>
    <t>Úpravy povrchů, podlahy a osazování výplní</t>
  </si>
  <si>
    <t>62</t>
  </si>
  <si>
    <t>Úprava povrchů vnějších</t>
  </si>
  <si>
    <t>621111121</t>
  </si>
  <si>
    <t>Vyspravení povrchu neomítaných vnějších ploch betonových nebo železobetonových konstrukcí s rozetřením vysprávky do ztracena maltou cementovou lokálně v rozsahu vyspravované plochy do 30 % z celkové plochy podhledů</t>
  </si>
  <si>
    <t>198607507</t>
  </si>
  <si>
    <t>podhledy - závětří</t>
  </si>
  <si>
    <t>3,15*1,52*6</t>
  </si>
  <si>
    <t>16</t>
  </si>
  <si>
    <t>621221031</t>
  </si>
  <si>
    <t>Montáž kontaktního zateplení z desek z minerální vlny s podélnou orientací vláken na vnější podhledy, tloušťky desek přes 120 do 160 mm ( v ceně je zahrnuto provedení tahových zkoušek )</t>
  </si>
  <si>
    <t>-1277473161</t>
  </si>
  <si>
    <t>17</t>
  </si>
  <si>
    <t>63151533</t>
  </si>
  <si>
    <t>deska tepelně izolační minerální kontaktních fasád kolmé vlákno λ=0,040-0,042 tl 160mm ( Rockwool Fasrock LL λ=0,041 )</t>
  </si>
  <si>
    <t>1378472508</t>
  </si>
  <si>
    <t>28,728*1,1 'Přepočtené koeficientem množství</t>
  </si>
  <si>
    <t>629995101</t>
  </si>
  <si>
    <t>Očištění vnějších ploch tlakovou vodou omytím ( alt.provedení jiným způsobem )</t>
  </si>
  <si>
    <t>1536342566</t>
  </si>
  <si>
    <t>(35,85+0,17*2+0,27)*(15,45+16,05)*1/2</t>
  </si>
  <si>
    <t>(39,45+0,17*2+0,27*2)*(15,35+15,90)*1/2</t>
  </si>
  <si>
    <t>(39,45+0,17*2+0,27*2+0,50+0,16)*(15,35+15,95)*1/2</t>
  </si>
  <si>
    <t>-(2,10*0,60*68+2,10*1,50*104)+0,15*((2,40+0,60*2)*68+(2,10+1,50*2)*104)</t>
  </si>
  <si>
    <t>-2,10*2,50*6+0,27*(2,10+2,50*2)*6</t>
  </si>
  <si>
    <t>(3,15+1,52*2)*2,67*6-2,10*2,50*6-0,80*1,97</t>
  </si>
  <si>
    <t>19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</si>
  <si>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</si>
  <si>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</si>
  <si>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-135292897</t>
  </si>
  <si>
    <t>20</t>
  </si>
  <si>
    <t>622211031</t>
  </si>
  <si>
    <t>Montáž kontaktního zateplení z polystyrenových desek nebo z kombinovaných desek na vnější stěny, tloušťky desek přes 120 do 160 mm ( v ceně je zahrnuto provedení tahových zkoušek )</t>
  </si>
  <si>
    <t>-467843982</t>
  </si>
  <si>
    <t>zateplení soklu XPS tl.160 mm</t>
  </si>
  <si>
    <t>118,50*0,60+0,17*7*0,60+0,65*0,60</t>
  </si>
  <si>
    <t>"betonová skříň" (1,42+1,20*2)*1,00</t>
  </si>
  <si>
    <t>"HUP" (1,12+0,30*2)*0,60</t>
  </si>
  <si>
    <t>28376425</t>
  </si>
  <si>
    <t>deska z polystyrénu XPS, hrana polodrážková a hladký povrch tl 160mm</t>
  </si>
  <si>
    <t>2011039872</t>
  </si>
  <si>
    <t>77,056*1,1 'Přepočtené koeficientem množství</t>
  </si>
  <si>
    <t>22</t>
  </si>
  <si>
    <t>622221031</t>
  </si>
  <si>
    <t>Montáž kontaktního zateplení z desek z minerální vlny s podélnou orientací vláken na vnější stěny, tloušťky desek přes 120 do 160 mm ( v ceně je zahrnuto provedení tahových zkoušek )</t>
  </si>
  <si>
    <t>-1328731684</t>
  </si>
  <si>
    <t>závětří</t>
  </si>
  <si>
    <t>(3,15+1,36*2)*2,67*6-(1,78*2,33*6+0,85*2,05*3)</t>
  </si>
  <si>
    <t>svislé dělící pruhy mezi sekcemi</t>
  </si>
  <si>
    <t>(0,945+0,17)*(15,50+14,80)*2</t>
  </si>
  <si>
    <t>(0,945+0,17)*15,40+0,65*15,40</t>
  </si>
  <si>
    <t>Součet</t>
  </si>
  <si>
    <t>23</t>
  </si>
  <si>
    <t>250415520</t>
  </si>
  <si>
    <t>158,676*1,1 'Přepočtené koeficientem množství</t>
  </si>
  <si>
    <t>24</t>
  </si>
  <si>
    <t>-1231054634</t>
  </si>
  <si>
    <t>EPS 100F tl.160 mm - dle legendy na výkresech</t>
  </si>
  <si>
    <t>(35,185+0,17)*(14,90+15,50)*1/2</t>
  </si>
  <si>
    <t>38,06*(14,90+15,40)*1/2*2</t>
  </si>
  <si>
    <t>-(2,06*0,58*68+2,06*1,48*104)</t>
  </si>
  <si>
    <t>-1,78*2,33*6+0,27*(2,10+2,33*2)*6</t>
  </si>
  <si>
    <t>nízké okno 210×60 cm v prostřední sekci</t>
  </si>
  <si>
    <t>0,80*0,60</t>
  </si>
  <si>
    <t>25</t>
  </si>
  <si>
    <t>28375985</t>
  </si>
  <si>
    <t>Isover EPS 100F - 160 mm, λD = 0,037 (W·m-1·K-1),1000 x 500 x 160 mm, fasádní desky pro kontaktní zateplovací systémy ETICS se zvýšenými požadavky a další konstrukce s běžnými požadavky na zatížení. Trvalá zatížitelnost v tlaku max. 2000 kg/m2 při def. &lt; 2%</t>
  </si>
  <si>
    <t>741278697</t>
  </si>
  <si>
    <t>1278,839*1,1 'Přepočtené koeficientem množství</t>
  </si>
  <si>
    <t>26</t>
  </si>
  <si>
    <t>622212001</t>
  </si>
  <si>
    <t>Montáž kontaktního zateplení vnějšího ostění, nadpraží nebo parapetu z polystyrenových desek hloubky špalet do 200 mm, tloušťky desek do 40 mm</t>
  </si>
  <si>
    <t>-1071894001</t>
  </si>
  <si>
    <t>EPS70F tl.20 mm</t>
  </si>
  <si>
    <t>(2,10+0,60*2)*68</t>
  </si>
  <si>
    <t>(2,10+1,50*2)*104</t>
  </si>
  <si>
    <t>27</t>
  </si>
  <si>
    <t>28375931</t>
  </si>
  <si>
    <t>deska EPS 70 fasádní λ=0,039 tl.20 mm</t>
  </si>
  <si>
    <t>-687500533</t>
  </si>
  <si>
    <t>113,22*1,1 'Přepočtené koeficientem množství</t>
  </si>
  <si>
    <t>28</t>
  </si>
  <si>
    <t>622212051</t>
  </si>
  <si>
    <t>Montáž kontaktního zateplení vnějšího ostění, nadpraží nebo parapetu z polystyrenových desek hloubky špalet přes 200 do 400 mm, tloušťky desek do 40 mm</t>
  </si>
  <si>
    <t>1983711265</t>
  </si>
  <si>
    <t>parapety XPS tl.30 mm</t>
  </si>
  <si>
    <t>2,10*(68+104)</t>
  </si>
  <si>
    <t>29</t>
  </si>
  <si>
    <t>28376361</t>
  </si>
  <si>
    <t>deska XPS hladký povrch λ=0,034 tl 30mm</t>
  </si>
  <si>
    <t>-106454101</t>
  </si>
  <si>
    <t>108,36*1,1 'Přepočtené koeficientem množství</t>
  </si>
  <si>
    <t>30</t>
  </si>
  <si>
    <t>629991011</t>
  </si>
  <si>
    <t>Zakrytí vnějších ploch před znečištěním včetně pozdějšího odkrytí výplní otvorů a svislých ploch fólií přilepenou lepící páskou</t>
  </si>
  <si>
    <t>-1905383590</t>
  </si>
  <si>
    <t>výplně otvorů - fasáda</t>
  </si>
  <si>
    <t>2,10*0,60*68+2,10*1,50*104</t>
  </si>
  <si>
    <t>"vstupy" 2,85*2,50*6+1,00*2,10*3</t>
  </si>
  <si>
    <t>31</t>
  </si>
  <si>
    <t>621541011</t>
  </si>
  <si>
    <t>Omítka tenkovrstvá silikonsilikátová vnějších ploch hydrofobní, se samočistícím účinkem probarvená, včetně penetrace podkladu zrnitá, tloušťky 1,5 mm podhledů</t>
  </si>
  <si>
    <t>-645710938</t>
  </si>
  <si>
    <t>podhled závětří</t>
  </si>
  <si>
    <t>(2,83*1,36+0,59*(1,78+2,33*2))*6</t>
  </si>
  <si>
    <t>32</t>
  </si>
  <si>
    <t>622541011</t>
  </si>
  <si>
    <t>Omítka tenkovrstvá silikonsilikátová vnějších ploch hydrofobní, se samočistícím účinkem probarvená, včetně penetrace podkladu zrnitá, tloušťky 1,5 mm stěn ( BASF S 0505-Y10R )</t>
  </si>
  <si>
    <t>-247715949</t>
  </si>
  <si>
    <t>fasáda</t>
  </si>
  <si>
    <t>(36,39+0,17*2)*14,90+(39,99+0,17*2)*14,90+(39,99+0,17*2+0,16+0,65)*14,90</t>
  </si>
  <si>
    <t>-(2,06*0,58*68+2,06*1,48*104)+0,30*((2,06+0,58*2)*68+(2,06+1,48*2)*104)</t>
  </si>
  <si>
    <t>-1,78*2,33*6</t>
  </si>
  <si>
    <t>závětří - vstupy</t>
  </si>
  <si>
    <t>(2,83+1,36*2)*2,67*6-1,78*2,33*6-0,80*1,97*3+0,16*(0,85+2,10*2)*3</t>
  </si>
  <si>
    <t>33</t>
  </si>
  <si>
    <t>622541011X</t>
  </si>
  <si>
    <t>Omítka tenkovrstvá silikonsilikátová vnějších ploch hydrofobní, se samočistícím účinkem probarvená, včetně penetrace podkladu zrnitá, tloušťky 1,5 mm stěn ( BASF S 5010-Y10R )</t>
  </si>
  <si>
    <t>-343947068</t>
  </si>
  <si>
    <t>sokl</t>
  </si>
  <si>
    <t>(36,390+0,100+0,170*2)*(0,25+0,90)*1/2</t>
  </si>
  <si>
    <t>(39,990+0,170*2)*(0,25+0,90)*1/2</t>
  </si>
  <si>
    <t>(39,900+0,170*2+0,160+0,650)*(0,20+0,80)*1/2</t>
  </si>
  <si>
    <t>"betonová skříň" (1,42+1,36*2)*1,00</t>
  </si>
  <si>
    <t>"HUP" (1,12+0,46*2)*0,60</t>
  </si>
  <si>
    <t>34</t>
  </si>
  <si>
    <t>629999011</t>
  </si>
  <si>
    <t>Příplatky k cenám úprav vnějších povrchů za zvýšenou pracnost při provádění styku dvou struktur na fasádě</t>
  </si>
  <si>
    <t>1344420288</t>
  </si>
  <si>
    <t>soklová omítka / fasáda</t>
  </si>
  <si>
    <t>35,85+39,45*2+0,17*6+0,65+0,56*2+0,43+0,70*3</t>
  </si>
  <si>
    <t>35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</si>
  <si>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</si>
  <si>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</si>
  <si>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-891233713</t>
  </si>
  <si>
    <t>okna, vstupní stěny+dveře ve vstupech</t>
  </si>
  <si>
    <t>(2,10+0,60*2)*68+(2,10+1,50*2)*104+(2,85+2,50*2)*6+(0,85+2,10*2)*3</t>
  </si>
  <si>
    <t>36</t>
  </si>
  <si>
    <t>59051476</t>
  </si>
  <si>
    <t>profil okenní začišťovací se sklovláknitou armovací tkaninou 9 mm/2,4 m</t>
  </si>
  <si>
    <t>142574678</t>
  </si>
  <si>
    <t>817,05*1,1 'Přepočtené koeficientem množství</t>
  </si>
  <si>
    <t>37</t>
  </si>
  <si>
    <t>622252001</t>
  </si>
  <si>
    <t>Montáž lišt kontaktního zateplení zakládacích soklových připevněných hmoždinkami</t>
  </si>
  <si>
    <t>847771903</t>
  </si>
  <si>
    <t>pro tl.160 mm</t>
  </si>
  <si>
    <t>118,000</t>
  </si>
  <si>
    <t>38</t>
  </si>
  <si>
    <t>59051653</t>
  </si>
  <si>
    <t>lišta soklová Al s okapničkou zakládací U 16cm 0,95/200cm</t>
  </si>
  <si>
    <t>55062326</t>
  </si>
  <si>
    <t>118*1,05 'Přepočtené koeficientem množství</t>
  </si>
  <si>
    <t>39</t>
  </si>
  <si>
    <t>622252002</t>
  </si>
  <si>
    <t>Montáž lišt kontaktního zateplení ostatních stěnových, dilatačních apod. lepených do tmelu</t>
  </si>
  <si>
    <t>590745891</t>
  </si>
  <si>
    <t>"nadpraží + okapní hrany" 2,10*(68+104)+1,80*6</t>
  </si>
  <si>
    <t>"ostění" 0,60*2*(68+2)+1,50*2*104</t>
  </si>
  <si>
    <t>"rohy budovy+ochrana rohů ve vstupech" 15,10*2+15,60*3+15,80+2,33*2*6+(0,85+2,10*2)*3</t>
  </si>
  <si>
    <t>"parapety" 2,10*(68+104)</t>
  </si>
  <si>
    <t>"dilatační - styk sekcí" 15,30*2</t>
  </si>
  <si>
    <t>40</t>
  </si>
  <si>
    <t>59051510</t>
  </si>
  <si>
    <t>profil okenní s přiznanou podomítkovou okapnicí PVC 2,0 m</t>
  </si>
  <si>
    <t>-1488445706</t>
  </si>
  <si>
    <t>372*1,1 'Přepočtené koeficientem množství</t>
  </si>
  <si>
    <t>41</t>
  </si>
  <si>
    <t>59051486</t>
  </si>
  <si>
    <t>lišta rohová PVC 10/15cm s tkaninou</t>
  </si>
  <si>
    <t>1499353686</t>
  </si>
  <si>
    <t>396*1,1 'Přepočtené koeficientem množství</t>
  </si>
  <si>
    <t>42</t>
  </si>
  <si>
    <t>59051480</t>
  </si>
  <si>
    <t>profil rohový Al s tkaninou kontaktního zateplení</t>
  </si>
  <si>
    <t>-188636269</t>
  </si>
  <si>
    <t>135,91*1,1 'Přepočtené koeficientem množství</t>
  </si>
  <si>
    <t>43</t>
  </si>
  <si>
    <t>59051512</t>
  </si>
  <si>
    <t>profil parapetní se sklovláknitou armovací tkaninou PVC 2 m</t>
  </si>
  <si>
    <t>-315682188</t>
  </si>
  <si>
    <t>361,2*1,1 'Přepočtené koeficientem množství</t>
  </si>
  <si>
    <t>44</t>
  </si>
  <si>
    <t>59051500</t>
  </si>
  <si>
    <t>profil dilatační stěnový</t>
  </si>
  <si>
    <t>-1325574750</t>
  </si>
  <si>
    <t>30,6*1,1 'Přepočtené koeficientem množství</t>
  </si>
  <si>
    <t>63</t>
  </si>
  <si>
    <t>Podlahy a podlahové konstrukce</t>
  </si>
  <si>
    <t>45</t>
  </si>
  <si>
    <t>632451034</t>
  </si>
  <si>
    <t>Potěr cementový vyrovnávací z malty (MC-15) v ploše o průměrné (střední) tl. přes 40 do 50 mm</t>
  </si>
  <si>
    <t>-171564967</t>
  </si>
  <si>
    <t>spádový potěr pod nové oplechování desek</t>
  </si>
  <si>
    <t>"betonová skříň" 1,45*1,36</t>
  </si>
  <si>
    <t>"HUP" 1,15*0,46</t>
  </si>
  <si>
    <t>64</t>
  </si>
  <si>
    <t>Osazování výplní otvorů</t>
  </si>
  <si>
    <t>46</t>
  </si>
  <si>
    <t>644941111</t>
  </si>
  <si>
    <t>Montáž průvětrníků nebo mřížek odvětrávacích velikosti do 150 x 200 mm</t>
  </si>
  <si>
    <t>kus</t>
  </si>
  <si>
    <t>647454611</t>
  </si>
  <si>
    <t>"fasáda" 96</t>
  </si>
  <si>
    <t>"sokl" 17</t>
  </si>
  <si>
    <t>47</t>
  </si>
  <si>
    <t>56245607</t>
  </si>
  <si>
    <t>mřížka větrací hranatá plast se síťovinou 150x200mm</t>
  </si>
  <si>
    <t>2125970358</t>
  </si>
  <si>
    <t>48</t>
  </si>
  <si>
    <t>55341427</t>
  </si>
  <si>
    <t>mřížka větrací nerezová alt.hliník se síťovinou 150x150mm</t>
  </si>
  <si>
    <t>662636956</t>
  </si>
  <si>
    <t>49</t>
  </si>
  <si>
    <t>644941121</t>
  </si>
  <si>
    <t>Montáž průvětrníků nebo mřížek odvětrávacích montáž průchodky (trubky) se zhotovením otvoru v tepelné izolaci</t>
  </si>
  <si>
    <t>1602051127</t>
  </si>
  <si>
    <t>96+17</t>
  </si>
  <si>
    <t>50</t>
  </si>
  <si>
    <t>28611130</t>
  </si>
  <si>
    <t>trubka kanalizační PVC DN 160x500 mm SN4</t>
  </si>
  <si>
    <t>1928363212</t>
  </si>
  <si>
    <t>113*0,2 'Přepočtené koeficientem množství</t>
  </si>
  <si>
    <t>Ostatní konstrukce a práce, bourání</t>
  </si>
  <si>
    <t>94</t>
  </si>
  <si>
    <t>Lešení a stavební výtahy</t>
  </si>
  <si>
    <t>51</t>
  </si>
  <si>
    <t>941211112</t>
  </si>
  <si>
    <t>Montáž lešení řadového rámového lehkého pracovního s podlahami s provozním zatížením tř. 3 do 200 kg/m2 šířky tř. SW06 přes 0,6 do 0,9 m, výšky přes 10 do 25 m</t>
  </si>
  <si>
    <t>-1129356931</t>
  </si>
  <si>
    <t>(36,50+1,00)*(13,70+14,20)*1/2</t>
  </si>
  <si>
    <t>40,00*(13,70+14,20)*1/2</t>
  </si>
  <si>
    <t>(40,20+1,00*2+0,65)*(13,70+14,20)*1/2</t>
  </si>
  <si>
    <t>52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</si>
  <si>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</si>
  <si>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</si>
  <si>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-1332877431</t>
  </si>
  <si>
    <t>rozpočtováno 60 dnů / bude upřesněno dodavatelem</t>
  </si>
  <si>
    <t>1678,883*60</t>
  </si>
  <si>
    <t>53</t>
  </si>
  <si>
    <t>941211812</t>
  </si>
  <si>
    <t>Demontáž lešení řadového rámového lehkého pracovního s provozním zatížením tř. 3 do 200 kg/m2 šířky tř. SW06 přes 0,6 do 0,9 m, výšky přes 10 do 25 m</t>
  </si>
  <si>
    <t>-791160298</t>
  </si>
  <si>
    <t>54</t>
  </si>
  <si>
    <t>944511111</t>
  </si>
  <si>
    <t>Montáž ochranné sítě zavěšené na konstrukci lešení z textilie z umělých vláken</t>
  </si>
  <si>
    <t>-840702189</t>
  </si>
  <si>
    <t>55</t>
  </si>
  <si>
    <t>944511211</t>
  </si>
  <si>
    <t>Montáž ochranné sítě Příplatek za první a každý další den použití sítě k ceně -1111</t>
  </si>
  <si>
    <t>-774108598</t>
  </si>
  <si>
    <t>56</t>
  </si>
  <si>
    <t>944511811</t>
  </si>
  <si>
    <t>Demontáž ochranné sítě zavěšené na konstrukci lešení z textilie z umělých vláken</t>
  </si>
  <si>
    <t>1793118056</t>
  </si>
  <si>
    <t>57</t>
  </si>
  <si>
    <t>944711113</t>
  </si>
  <si>
    <t>Montáž záchytné stříšky zřizované současně s lehkým nebo těžkým lešením, šířky přes 2,0 do 2,5 m</t>
  </si>
  <si>
    <t>392968928</t>
  </si>
  <si>
    <t>"vstupy" 4,00*6</t>
  </si>
  <si>
    <t>58</t>
  </si>
  <si>
    <t>944711213</t>
  </si>
  <si>
    <t>Montáž záchytné stříšky Příplatek za první a každý další den použití záchytné stříšky k ceně -1113</t>
  </si>
  <si>
    <t>-860063862</t>
  </si>
  <si>
    <t>24*60</t>
  </si>
  <si>
    <t>59</t>
  </si>
  <si>
    <t>944711813</t>
  </si>
  <si>
    <t>Demontáž záchytné stříšky zřizované současně s lehkým nebo těžkým lešením, šířky přes 2,0 do 2,5 m</t>
  </si>
  <si>
    <t>349923780</t>
  </si>
  <si>
    <t>60</t>
  </si>
  <si>
    <t>949121112</t>
  </si>
  <si>
    <t>Montáž lešení lehkého kozového dílcového o výšce lešeňové podlahy přes 1,2 do 1,9 m</t>
  </si>
  <si>
    <t>sada</t>
  </si>
  <si>
    <t>925129088</t>
  </si>
  <si>
    <t>"závětří - vstupy" 2*6</t>
  </si>
  <si>
    <t>61</t>
  </si>
  <si>
    <t>949121212</t>
  </si>
  <si>
    <t>Montáž lešení lehkého kozového dílcového Příplatek za první a každý další den použití lešení k ceně -1112</t>
  </si>
  <si>
    <t>126684087</t>
  </si>
  <si>
    <t>12*30</t>
  </si>
  <si>
    <t>949121812</t>
  </si>
  <si>
    <t>Demontáž lešení lehkého kozového dílcového o výšce lešeňové podlahy přes 1,2 do 1,9 m</t>
  </si>
  <si>
    <t>1732776544</t>
  </si>
  <si>
    <t>95</t>
  </si>
  <si>
    <t>Různé dokončovací konstrukce a práce pozemních staveb</t>
  </si>
  <si>
    <t>95 R_001</t>
  </si>
  <si>
    <t>Demontáž, zpětná montáž vč.případného prostavení vodičů - zvonková tabla ve vstupech</t>
  </si>
  <si>
    <t>595962605</t>
  </si>
  <si>
    <t>P</t>
  </si>
  <si>
    <t>Poznámka k položce:_x000d_
cena stanovena odborným odhadem rozpočtáře</t>
  </si>
  <si>
    <t>95 R_002</t>
  </si>
  <si>
    <t>Demontáž, zpětná montáž vč.případného prostavení vodičů - osvětlení ve vstupech + pohybová čidla</t>
  </si>
  <si>
    <t>-391021435</t>
  </si>
  <si>
    <t>65</t>
  </si>
  <si>
    <t>95 R_003</t>
  </si>
  <si>
    <t>Demontáž tabulek čísla popisného a orientačního</t>
  </si>
  <si>
    <t>-415797436</t>
  </si>
  <si>
    <t>(1+1)*6</t>
  </si>
  <si>
    <t>66</t>
  </si>
  <si>
    <t>95 R_004</t>
  </si>
  <si>
    <t>Montáž a dodávka tabulek s číslem popisným a orientačním</t>
  </si>
  <si>
    <t>-1355303617</t>
  </si>
  <si>
    <t>67</t>
  </si>
  <si>
    <t>95 R_005</t>
  </si>
  <si>
    <t>Reprofilace styků a úprava stávajících dilatačních spar mezi panely</t>
  </si>
  <si>
    <t>-1443283939</t>
  </si>
  <si>
    <t>35,85*6+39,45*6*2+15,00*(11+12*2)</t>
  </si>
  <si>
    <t>68</t>
  </si>
  <si>
    <t>95 R_006</t>
  </si>
  <si>
    <t>Demontáž, zpětná montáž, úprava pro nové kotvení, povrchová úprava - zábradlí u vstupů</t>
  </si>
  <si>
    <t>1839861534</t>
  </si>
  <si>
    <t>69</t>
  </si>
  <si>
    <t>95 R_007</t>
  </si>
  <si>
    <t>Montáž a dodávka - ocelová dvířka pro rozvaděč v závětří ( stávající zůstanou, v líci fasády budou osazena dvířka většího rozměru tak, aby šla původní "vnitřní" otevírat )</t>
  </si>
  <si>
    <t>464824112</t>
  </si>
  <si>
    <t>70</t>
  </si>
  <si>
    <t>95 R_008</t>
  </si>
  <si>
    <t>Demontáž, zpětná montáž - stávající dešťový svod na sousedním objektu - dl.cca.13,50 m ( posunurí kotlíku, úprava žlabu, posunutí gajgru, napojení, výkopové práce )</t>
  </si>
  <si>
    <t>celkem</t>
  </si>
  <si>
    <t>-349046556</t>
  </si>
  <si>
    <t>71</t>
  </si>
  <si>
    <t>95 R_009</t>
  </si>
  <si>
    <t>Demontáž stávajícího hromosvodu - svislé vedení na fasádě, do suti vč.uložení</t>
  </si>
  <si>
    <t>937350649</t>
  </si>
  <si>
    <t>16,00*3*3</t>
  </si>
  <si>
    <t>72</t>
  </si>
  <si>
    <t>95 R_010</t>
  </si>
  <si>
    <t>Montáž a dodávka - nové svislé svody hromosvodu vč.kotev, napojení na stávající uzemnění, revize</t>
  </si>
  <si>
    <t>1446525185</t>
  </si>
  <si>
    <t>73</t>
  </si>
  <si>
    <t>619996115</t>
  </si>
  <si>
    <t>Ochrana stavebních konstrukcí a samostatných prvků včetně pozdějšího odstranění obedněním podlahy</t>
  </si>
  <si>
    <t>-1108380093</t>
  </si>
  <si>
    <t>stávající podlahy v závětří + vstupní schodiště</t>
  </si>
  <si>
    <t>(3,15*1,52+2,10*0,25)*6+2,10*(0,30*12+0,20*18)</t>
  </si>
  <si>
    <t>96</t>
  </si>
  <si>
    <t>Bourání konstrukcí</t>
  </si>
  <si>
    <t>74</t>
  </si>
  <si>
    <t>976083141</t>
  </si>
  <si>
    <t>Vybourání drobných zámečnických a jiných konstrukcí nožových škrabáků, stoupacích želez, komínových konzol apod., ze zdiva betonového</t>
  </si>
  <si>
    <t>958269514</t>
  </si>
  <si>
    <t>praporové konzoly nad vstupy</t>
  </si>
  <si>
    <t>2*6</t>
  </si>
  <si>
    <t>75</t>
  </si>
  <si>
    <t>767810811</t>
  </si>
  <si>
    <t>Demontáž větracích mřížek ocelových čtyřhranných neho kruhových</t>
  </si>
  <si>
    <t>-1666213533</t>
  </si>
  <si>
    <t>76</t>
  </si>
  <si>
    <t>764002851X</t>
  </si>
  <si>
    <t>Demontáž klempířských konstrukcí oplechování parapetů do suti ( vysekání alt.vyřezání ze ŽB panelu )</t>
  </si>
  <si>
    <t>-493770103</t>
  </si>
  <si>
    <t>2,15*(68+104)</t>
  </si>
  <si>
    <t>77</t>
  </si>
  <si>
    <t>764001821</t>
  </si>
  <si>
    <t>Demontáž klempířských konstrukcí krytiny ze svitků nebo tabulí do suti</t>
  </si>
  <si>
    <t>1108902066</t>
  </si>
  <si>
    <t>"betonová skříň" 1,30*1,45</t>
  </si>
  <si>
    <t>"HUP" 1,00*0,55</t>
  </si>
  <si>
    <t>78</t>
  </si>
  <si>
    <t>965042141</t>
  </si>
  <si>
    <t>Bourání mazanin betonových nebo z litého asfaltu tl. do 100 mm, plochy přes 4 m2</t>
  </si>
  <si>
    <t>-1869607059</t>
  </si>
  <si>
    <t>(116,50-2,10*6)*0,50*0,10</t>
  </si>
  <si>
    <t>79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</si>
  <si>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</si>
  <si>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</si>
  <si>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-1800632494</t>
  </si>
  <si>
    <t>997</t>
  </si>
  <si>
    <t>Přesun sutě</t>
  </si>
  <si>
    <t>80</t>
  </si>
  <si>
    <t>997013154</t>
  </si>
  <si>
    <t>Vnitrostaveništní doprava suti a vybouraných hmot vodorovně do 50 m svisle s omezením mechanizace pro budovy a haly výšky přes 12 do 15 m</t>
  </si>
  <si>
    <t>-338955629</t>
  </si>
  <si>
    <t>81</t>
  </si>
  <si>
    <t>997013501</t>
  </si>
  <si>
    <t>Odvoz suti a vybouraných hmot na skládku nebo meziskládku se složením, na vzdálenost do 1 km</t>
  </si>
  <si>
    <t>-240026338</t>
  </si>
  <si>
    <t>82</t>
  </si>
  <si>
    <t>997013511</t>
  </si>
  <si>
    <t>Odvoz suti a vybouraných hmot z meziskládky na skládku s naložením a se složením, na vzdálenost do 1 km</t>
  </si>
  <si>
    <t>-1830614197</t>
  </si>
  <si>
    <t>23,709*19 'Přepočtené koeficientem množství</t>
  </si>
  <si>
    <t>83</t>
  </si>
  <si>
    <t>997013831</t>
  </si>
  <si>
    <t>Poplatek za uložení stavebního odpadu na skládce (skládkovné) směsného stavebního a demoličního zatříděného do Katalogu odpadů pod kódem 170 904</t>
  </si>
  <si>
    <t>1370923482</t>
  </si>
  <si>
    <t>998</t>
  </si>
  <si>
    <t>Přesun hmot</t>
  </si>
  <si>
    <t>84</t>
  </si>
  <si>
    <t>998014021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</si>
  <si>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do 18 m</t>
  </si>
  <si>
    <t>-621412881</t>
  </si>
  <si>
    <t>PSV</t>
  </si>
  <si>
    <t>Práce a dodávky PSV</t>
  </si>
  <si>
    <t>764</t>
  </si>
  <si>
    <t>Konstrukce klempířské</t>
  </si>
  <si>
    <t>85</t>
  </si>
  <si>
    <t>764111671</t>
  </si>
  <si>
    <t>Krytina ze svitků nebo z taškových tabulí z pozinkovaného plechu s povrchovou úpravou s úpravou u okapů, prostupů a výčnělků desek železobetonových</t>
  </si>
  <si>
    <t>-1508805720</t>
  </si>
  <si>
    <t>"betonová skříň" 1,65*1,61</t>
  </si>
  <si>
    <t>"HUP" 1,35*0,71</t>
  </si>
  <si>
    <t>86</t>
  </si>
  <si>
    <t>764216646</t>
  </si>
  <si>
    <t>Oplechování parapetů z pozinkovaného plechu s povrchovou úpravou rovných celoplošně lepené, bez rohů rš 500 mm</t>
  </si>
  <si>
    <t>-263243054</t>
  </si>
  <si>
    <t>87</t>
  </si>
  <si>
    <t>998764203</t>
  </si>
  <si>
    <t>Přesun hmot pro konstrukce klempířské stanovený procentní sazbou (%) z ceny vodorovná dopravní vzdálenost do 50 m v objektech výšky přes 12 do 24 m</t>
  </si>
  <si>
    <t>%</t>
  </si>
  <si>
    <t>1181322947</t>
  </si>
  <si>
    <t>783</t>
  </si>
  <si>
    <t>Dokončovací práce - nátěry</t>
  </si>
  <si>
    <t>88</t>
  </si>
  <si>
    <t>783306809</t>
  </si>
  <si>
    <t>Odstranění nátěrů ze zámečnických konstrukcí okartáčováním</t>
  </si>
  <si>
    <t>997726742</t>
  </si>
  <si>
    <t>"zábradlí vstupních schodišť" 0,50*6</t>
  </si>
  <si>
    <t>"stávající dvířka rozvaděče v závětří" 0,50*1</t>
  </si>
  <si>
    <t>89</t>
  </si>
  <si>
    <t>783314203</t>
  </si>
  <si>
    <t>Základní antikorozní nátěr zámečnických konstrukcí jednonásobný syntetický samozákladující</t>
  </si>
  <si>
    <t>-1162338271</t>
  </si>
  <si>
    <t>90</t>
  </si>
  <si>
    <t>783315101</t>
  </si>
  <si>
    <t>Mezinátěr zámečnických konstrukcí jednonásobný syntetický standardní</t>
  </si>
  <si>
    <t>1878347097</t>
  </si>
  <si>
    <t>91</t>
  </si>
  <si>
    <t>783317101</t>
  </si>
  <si>
    <t>Krycí nátěr (email) zámečnických konstrukcí jednonásobný syntetický standardní</t>
  </si>
  <si>
    <t>6640028</t>
  </si>
  <si>
    <t>VON - Vedlejší a ostatní náklady</t>
  </si>
  <si>
    <t>D1 - Vedlejší a ostatní náklady</t>
  </si>
  <si>
    <t>D1</t>
  </si>
  <si>
    <t>002-004.1</t>
  </si>
  <si>
    <t>Zařízení staveniště, vč. BOZP / Veškeré činnosti dle vyhl. 230/2012Sb. §9 odst. 2 související s vybudováním, provozem a likvidací staveniště, vč. úklidu objektu před předáním stavby._x000d_
Standardní prvky BOZP (mobilní oplocení, výstražné značení, přechody výkopů vč. oplocení, zábradlí, atd - vč. jejich dodávky, montáže, údržby a demontáže, resp. likvidace) a povinosti vyplívající z plánu BOZP vč. připomínek příslušných úřadů - ( nezpůsobilé náklady )</t>
  </si>
  <si>
    <t>kpl</t>
  </si>
  <si>
    <t>ÚRS</t>
  </si>
  <si>
    <t>1024</t>
  </si>
  <si>
    <t>315473107</t>
  </si>
  <si>
    <t>002-006</t>
  </si>
  <si>
    <t>Poskytnutí zařízení staveniště (jeho části) pro umožnění činnosti TDS, AD, SÚ, BOZP na stavbě / Pro zástupce objednatele (TDS, technici, AD, SÚ, koordinátor BOZP, .... ) bude v rámci zařízení staveniště zpřístupněna jedna kancelář (kontejnerového typu - zateplená, se sociálním zázemím včetně úklidových prostředků a potřeb), vybavená stoly, židlemi pro 6 osob, věšáky, s úložnými uzamykatelnými prostorami připojená na el. en., vodu a zabezpečená (před buňkou čistící zóna). _x000d_
Kancelářská buňka bude sloužit jako pracoviště výše uvedených pracovníků objednavatele a orgánů DOSS na stavbě.</t>
  </si>
  <si>
    <t>1329226365</t>
  </si>
  <si>
    <t>002-007</t>
  </si>
  <si>
    <t>Náklady spojené s prováděním stavby za provozu; omezení vlivu stavby na sousední objekty - zakrytí konstrukcí (prach, hluk), zajištění konstrukcí proti poškození.</t>
  </si>
  <si>
    <t>1468392113</t>
  </si>
  <si>
    <t>002-201.1</t>
  </si>
  <si>
    <t>Projektová dokumentace skutečného provedení / Projektová dokumentace skutečného provedení dle vyhl. č. 230/2012Sb. §10 odst. 2 - 4x tištěně a 1x elektronicky na CD nosiči</t>
  </si>
  <si>
    <t>781870040</t>
  </si>
  <si>
    <t>002-301.1</t>
  </si>
  <si>
    <t>Kompletace atestů, certifikátů, revizních zpráv a ostatních dokladů / Kompletace atestů, certifikátů, revizních zpráv, protokolů o kotrolách, dokladů o vlastnostech materiálů, dokladů o likvidaci odpadu a ostatních dokladů potřebných k předání a kolaudaci stavby - 3x tištěně a 1x tištěně na CD nosiči.</t>
  </si>
  <si>
    <t>-634725409</t>
  </si>
  <si>
    <t>002-302</t>
  </si>
  <si>
    <t>Zpracování a předložení harmonogramů. Náklady na vyhotovení a předložení finančního a časového harmonogramu prací</t>
  </si>
  <si>
    <t>-898970176</t>
  </si>
  <si>
    <t>005211030</t>
  </si>
  <si>
    <t>Dočasná dopravní opatření</t>
  </si>
  <si>
    <t>soub.</t>
  </si>
  <si>
    <t>1257054416</t>
  </si>
  <si>
    <t>Poznámka k položce:_x000d_
Náklady na vyhotovení návrhu dočasného dopravního značení, jeho projednání; s dotčenými orgány a organizacemi, dodání dopravních značek, jejich rozmístění a přemísťování a; jejich údržba v průběhu výstavby včetně následného odstranění po ukončení stavebních prací.</t>
  </si>
  <si>
    <t>021103000</t>
  </si>
  <si>
    <t>Zabezpečení přírodních hodnot na místě ( ochrana stávající zeleně, případné prožezání apod.) bude upřesněno</t>
  </si>
  <si>
    <t>966052673</t>
  </si>
  <si>
    <t>041403000</t>
  </si>
  <si>
    <t>Inženýrská činnost dozory koordinátor BOZP na staveništi</t>
  </si>
  <si>
    <t>-1181944663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</si>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</sst>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19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vertical="center" wrapText="1"/>
    </xf>
    <xf numFmtId="0" fontId="36" fillId="0" borderId="29" xfId="0" applyFont="1" applyBorder="1" applyAlignment="1">
      <alignment horizontal="left" wrapText="1"/>
    </xf>
    <xf numFmtId="0" fontId="34" fillId="0" borderId="28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vertical="center"/>
    </xf>
    <xf numFmtId="49" fontId="37" fillId="0" borderId="1" xfId="0" applyNumberFormat="1" applyFont="1" applyBorder="1" applyAlignment="1">
      <alignment horizontal="left" vertical="center" wrapText="1"/>
    </xf>
    <xf numFmtId="49" fontId="37" fillId="0" borderId="1" xfId="0" applyNumberFormat="1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34" fillId="0" borderId="1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7" fillId="0" borderId="27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7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top"/>
    </xf>
    <xf numFmtId="0" fontId="34" fillId="0" borderId="30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ht="29.28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32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36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5" t="s">
        <v>36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36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39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32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32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42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45" customHeight="1">
      <c r="B23" s="21"/>
      <c r="C23" s="22"/>
      <c r="D23" s="22"/>
      <c r="E23" s="37" t="s">
        <v>43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="1" customFormat="1" ht="25.92" customHeight="1">
      <c r="B26" s="39"/>
      <c r="C26" s="40"/>
      <c r="D26" s="41" t="s">
        <v>44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1" customFormat="1" ht="6.96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1" customForma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47</v>
      </c>
      <c r="AL28" s="45"/>
      <c r="AM28" s="45"/>
      <c r="AN28" s="45"/>
      <c r="AO28" s="45"/>
      <c r="AP28" s="40"/>
      <c r="AQ28" s="40"/>
      <c r="AR28" s="44"/>
      <c r="BE28" s="31"/>
    </row>
    <row r="29" s="2" customFormat="1" ht="14.4" customHeight="1">
      <c r="B29" s="46"/>
      <c r="C29" s="47"/>
      <c r="D29" s="32" t="s">
        <v>48</v>
      </c>
      <c r="E29" s="47"/>
      <c r="F29" s="32" t="s">
        <v>49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31"/>
    </row>
    <row r="30" s="2" customFormat="1" ht="14.4" customHeight="1">
      <c r="B30" s="46"/>
      <c r="C30" s="47"/>
      <c r="D30" s="47"/>
      <c r="E30" s="47"/>
      <c r="F30" s="32" t="s">
        <v>50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31"/>
    </row>
    <row r="31" hidden="1" s="2" customFormat="1" ht="14.4" customHeight="1">
      <c r="B31" s="46"/>
      <c r="C31" s="47"/>
      <c r="D31" s="47"/>
      <c r="E31" s="47"/>
      <c r="F31" s="32" t="s">
        <v>51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1"/>
    </row>
    <row r="32" hidden="1" s="2" customFormat="1" ht="14.4" customHeight="1">
      <c r="B32" s="46"/>
      <c r="C32" s="47"/>
      <c r="D32" s="47"/>
      <c r="E32" s="47"/>
      <c r="F32" s="32" t="s">
        <v>52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1"/>
    </row>
    <row r="33" hidden="1" s="2" customFormat="1" ht="14.4" customHeight="1">
      <c r="B33" s="46"/>
      <c r="C33" s="47"/>
      <c r="D33" s="47"/>
      <c r="E33" s="47"/>
      <c r="F33" s="32" t="s">
        <v>53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="1" customFormat="1" ht="6.9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="1" customFormat="1" ht="25.92" customHeight="1">
      <c r="B35" s="39"/>
      <c r="C35" s="51"/>
      <c r="D35" s="52" t="s">
        <v>54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55</v>
      </c>
      <c r="U35" s="53"/>
      <c r="V35" s="53"/>
      <c r="W35" s="53"/>
      <c r="X35" s="55" t="s">
        <v>56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="1" customFormat="1" ht="6.9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="1" customFormat="1" ht="24.96" customHeight="1">
      <c r="B42" s="39"/>
      <c r="C42" s="23" t="s">
        <v>57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="1" customFormat="1" ht="6.96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="1" customFormat="1" ht="12" customHeight="1">
      <c r="B44" s="39"/>
      <c r="C44" s="32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2019_07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="3" customFormat="1" ht="36.96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Stavební úpravy BD ul.Žižkova 27-37, Jihlava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="1" customFormat="1" ht="12" customHeight="1"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Jihlava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68" t="str">
        <f>IF(AN8= "","",AN8)</f>
        <v>18. 7. 2019</v>
      </c>
      <c r="AN47" s="68"/>
      <c r="AO47" s="40"/>
      <c r="AP47" s="40"/>
      <c r="AQ47" s="40"/>
      <c r="AR47" s="44"/>
    </row>
    <row r="48" s="1" customFormat="1" ht="6.9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="1" customFormat="1" ht="24.9" customHeight="1">
      <c r="B49" s="39"/>
      <c r="C49" s="32" t="s">
        <v>30</v>
      </c>
      <c r="D49" s="40"/>
      <c r="E49" s="40"/>
      <c r="F49" s="40"/>
      <c r="G49" s="40"/>
      <c r="H49" s="40"/>
      <c r="I49" s="40"/>
      <c r="J49" s="40"/>
      <c r="K49" s="40"/>
      <c r="L49" s="40" t="str">
        <f>IF(E11= "","",E11)</f>
        <v>SV BD Žižkova 27-37, Jihlava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37</v>
      </c>
      <c r="AJ49" s="40"/>
      <c r="AK49" s="40"/>
      <c r="AL49" s="40"/>
      <c r="AM49" s="69" t="str">
        <f>IF(E17="","",E17)</f>
        <v>Obchodní projekt Jihlava, spol.s r.o.</v>
      </c>
      <c r="AN49" s="40"/>
      <c r="AO49" s="40"/>
      <c r="AP49" s="40"/>
      <c r="AQ49" s="40"/>
      <c r="AR49" s="44"/>
      <c r="AS49" s="70" t="s">
        <v>58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="1" customFormat="1" ht="13.65" customHeight="1">
      <c r="B50" s="39"/>
      <c r="C50" s="32" t="s">
        <v>35</v>
      </c>
      <c r="D50" s="40"/>
      <c r="E50" s="40"/>
      <c r="F50" s="40"/>
      <c r="G50" s="40"/>
      <c r="H50" s="40"/>
      <c r="I50" s="40"/>
      <c r="J50" s="40"/>
      <c r="K50" s="40"/>
      <c r="L50" s="40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40</v>
      </c>
      <c r="AJ50" s="40"/>
      <c r="AK50" s="40"/>
      <c r="AL50" s="40"/>
      <c r="AM50" s="69" t="str">
        <f>IF(E20="","",E20)</f>
        <v>Fr.Neuwirth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="1" customFormat="1" ht="29.28" customHeight="1">
      <c r="B52" s="39"/>
      <c r="C52" s="82" t="s">
        <v>59</v>
      </c>
      <c r="D52" s="83"/>
      <c r="E52" s="83"/>
      <c r="F52" s="83"/>
      <c r="G52" s="83"/>
      <c r="H52" s="84"/>
      <c r="I52" s="85" t="s">
        <v>60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61</v>
      </c>
      <c r="AH52" s="83"/>
      <c r="AI52" s="83"/>
      <c r="AJ52" s="83"/>
      <c r="AK52" s="83"/>
      <c r="AL52" s="83"/>
      <c r="AM52" s="83"/>
      <c r="AN52" s="85" t="s">
        <v>62</v>
      </c>
      <c r="AO52" s="83"/>
      <c r="AP52" s="83"/>
      <c r="AQ52" s="87" t="s">
        <v>63</v>
      </c>
      <c r="AR52" s="44"/>
      <c r="AS52" s="88" t="s">
        <v>64</v>
      </c>
      <c r="AT52" s="89" t="s">
        <v>65</v>
      </c>
      <c r="AU52" s="89" t="s">
        <v>66</v>
      </c>
      <c r="AV52" s="89" t="s">
        <v>67</v>
      </c>
      <c r="AW52" s="89" t="s">
        <v>68</v>
      </c>
      <c r="AX52" s="89" t="s">
        <v>69</v>
      </c>
      <c r="AY52" s="89" t="s">
        <v>70</v>
      </c>
      <c r="AZ52" s="89" t="s">
        <v>71</v>
      </c>
      <c r="BA52" s="89" t="s">
        <v>72</v>
      </c>
      <c r="BB52" s="89" t="s">
        <v>73</v>
      </c>
      <c r="BC52" s="89" t="s">
        <v>74</v>
      </c>
      <c r="BD52" s="90" t="s">
        <v>75</v>
      </c>
    </row>
    <row r="53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="4" customFormat="1" ht="32.4" customHeight="1">
      <c r="B54" s="94"/>
      <c r="C54" s="95" t="s">
        <v>76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ROUND(SUM(AG55:AG56),2)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32</v>
      </c>
      <c r="AR54" s="100"/>
      <c r="AS54" s="101">
        <f>ROUND(SUM(AS55:AS56),2)</f>
        <v>0</v>
      </c>
      <c r="AT54" s="102">
        <f>ROUND(SUM(AV54:AW54),2)</f>
        <v>0</v>
      </c>
      <c r="AU54" s="103">
        <f>ROUND(SUM(AU55:AU56),5)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ROUND(SUM(AZ55:AZ56),2)</f>
        <v>0</v>
      </c>
      <c r="BA54" s="102">
        <f>ROUND(SUM(BA55:BA56),2)</f>
        <v>0</v>
      </c>
      <c r="BB54" s="102">
        <f>ROUND(SUM(BB55:BB56),2)</f>
        <v>0</v>
      </c>
      <c r="BC54" s="102">
        <f>ROUND(SUM(BC55:BC56),2)</f>
        <v>0</v>
      </c>
      <c r="BD54" s="104">
        <f>ROUND(SUM(BD55:BD56),2)</f>
        <v>0</v>
      </c>
      <c r="BS54" s="105" t="s">
        <v>77</v>
      </c>
      <c r="BT54" s="105" t="s">
        <v>78</v>
      </c>
      <c r="BU54" s="106" t="s">
        <v>79</v>
      </c>
      <c r="BV54" s="105" t="s">
        <v>80</v>
      </c>
      <c r="BW54" s="105" t="s">
        <v>5</v>
      </c>
      <c r="BX54" s="105" t="s">
        <v>81</v>
      </c>
      <c r="CL54" s="105" t="s">
        <v>19</v>
      </c>
    </row>
    <row r="55" s="5" customFormat="1" ht="16.5" customHeight="1">
      <c r="A55" s="107" t="s">
        <v>82</v>
      </c>
      <c r="B55" s="108"/>
      <c r="C55" s="109"/>
      <c r="D55" s="110" t="s">
        <v>83</v>
      </c>
      <c r="E55" s="110"/>
      <c r="F55" s="110"/>
      <c r="G55" s="110"/>
      <c r="H55" s="110"/>
      <c r="I55" s="111"/>
      <c r="J55" s="110" t="s">
        <v>84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'01 - stavební část'!J30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85</v>
      </c>
      <c r="AR55" s="114"/>
      <c r="AS55" s="115">
        <v>0</v>
      </c>
      <c r="AT55" s="116">
        <f>ROUND(SUM(AV55:AW55),2)</f>
        <v>0</v>
      </c>
      <c r="AU55" s="117">
        <f>'01 - stavební část'!P96</f>
        <v>0</v>
      </c>
      <c r="AV55" s="116">
        <f>'01 - stavební část'!J33</f>
        <v>0</v>
      </c>
      <c r="AW55" s="116">
        <f>'01 - stavební část'!J34</f>
        <v>0</v>
      </c>
      <c r="AX55" s="116">
        <f>'01 - stavební část'!J35</f>
        <v>0</v>
      </c>
      <c r="AY55" s="116">
        <f>'01 - stavební část'!J36</f>
        <v>0</v>
      </c>
      <c r="AZ55" s="116">
        <f>'01 - stavební část'!F33</f>
        <v>0</v>
      </c>
      <c r="BA55" s="116">
        <f>'01 - stavební část'!F34</f>
        <v>0</v>
      </c>
      <c r="BB55" s="116">
        <f>'01 - stavební část'!F35</f>
        <v>0</v>
      </c>
      <c r="BC55" s="116">
        <f>'01 - stavební část'!F36</f>
        <v>0</v>
      </c>
      <c r="BD55" s="118">
        <f>'01 - stavební část'!F37</f>
        <v>0</v>
      </c>
      <c r="BT55" s="119" t="s">
        <v>86</v>
      </c>
      <c r="BV55" s="119" t="s">
        <v>80</v>
      </c>
      <c r="BW55" s="119" t="s">
        <v>87</v>
      </c>
      <c r="BX55" s="119" t="s">
        <v>5</v>
      </c>
      <c r="CL55" s="119" t="s">
        <v>19</v>
      </c>
      <c r="CM55" s="119" t="s">
        <v>86</v>
      </c>
    </row>
    <row r="56" s="5" customFormat="1" ht="16.5" customHeight="1">
      <c r="A56" s="107" t="s">
        <v>82</v>
      </c>
      <c r="B56" s="108"/>
      <c r="C56" s="109"/>
      <c r="D56" s="110" t="s">
        <v>88</v>
      </c>
      <c r="E56" s="110"/>
      <c r="F56" s="110"/>
      <c r="G56" s="110"/>
      <c r="H56" s="110"/>
      <c r="I56" s="111"/>
      <c r="J56" s="110" t="s">
        <v>89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'VON - Vedlejší a ostatní ...'!J30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85</v>
      </c>
      <c r="AR56" s="114"/>
      <c r="AS56" s="120">
        <v>0</v>
      </c>
      <c r="AT56" s="121">
        <f>ROUND(SUM(AV56:AW56),2)</f>
        <v>0</v>
      </c>
      <c r="AU56" s="122">
        <f>'VON - Vedlejší a ostatní ...'!P80</f>
        <v>0</v>
      </c>
      <c r="AV56" s="121">
        <f>'VON - Vedlejší a ostatní ...'!J33</f>
        <v>0</v>
      </c>
      <c r="AW56" s="121">
        <f>'VON - Vedlejší a ostatní ...'!J34</f>
        <v>0</v>
      </c>
      <c r="AX56" s="121">
        <f>'VON - Vedlejší a ostatní ...'!J35</f>
        <v>0</v>
      </c>
      <c r="AY56" s="121">
        <f>'VON - Vedlejší a ostatní ...'!J36</f>
        <v>0</v>
      </c>
      <c r="AZ56" s="121">
        <f>'VON - Vedlejší a ostatní ...'!F33</f>
        <v>0</v>
      </c>
      <c r="BA56" s="121">
        <f>'VON - Vedlejší a ostatní ...'!F34</f>
        <v>0</v>
      </c>
      <c r="BB56" s="121">
        <f>'VON - Vedlejší a ostatní ...'!F35</f>
        <v>0</v>
      </c>
      <c r="BC56" s="121">
        <f>'VON - Vedlejší a ostatní ...'!F36</f>
        <v>0</v>
      </c>
      <c r="BD56" s="123">
        <f>'VON - Vedlejší a ostatní ...'!F37</f>
        <v>0</v>
      </c>
      <c r="BT56" s="119" t="s">
        <v>86</v>
      </c>
      <c r="BV56" s="119" t="s">
        <v>80</v>
      </c>
      <c r="BW56" s="119" t="s">
        <v>90</v>
      </c>
      <c r="BX56" s="119" t="s">
        <v>5</v>
      </c>
      <c r="CL56" s="119" t="s">
        <v>91</v>
      </c>
      <c r="CM56" s="119" t="s">
        <v>86</v>
      </c>
    </row>
    <row r="57" s="1" customFormat="1" ht="30" customHeight="1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</row>
    <row r="58" s="1" customFormat="1" ht="6.96" customHeight="1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4"/>
    </row>
  </sheetData>
  <sheetProtection sheet="1" formatColumns="0" formatRows="0" objects="1" scenarios="1" spinCount="100000" saltValue="GM4JerguYjcqYBbKB9BpQWkqOlqIf5X2uEccSdkOW9nJDi8xlqMpVMIL6zs9eKGXBqDzjsvNjvVsmgGSTMEEhg==" hashValue="rppXrDOx9y5XEXlf8bfNae0Vs3tr0sKpQmeDEPJT9DF5/OhSagChz/74D7ovgLpsvydKjfib9yNAli8Av+fHgw==" algorithmName="SHA-512" password="CEE1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stavební část'!C2" display="/"/>
    <hyperlink ref="A56" location="'VON - Vedlejší a ostat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4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0"/>
      <c r="AT3" s="17" t="s">
        <v>86</v>
      </c>
    </row>
    <row r="4" ht="24.96" customHeight="1">
      <c r="B4" s="20"/>
      <c r="D4" s="128" t="s">
        <v>92</v>
      </c>
      <c r="L4" s="20"/>
      <c r="M4" s="24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29" t="s">
        <v>16</v>
      </c>
      <c r="L6" s="20"/>
    </row>
    <row r="7" ht="16.5" customHeight="1">
      <c r="B7" s="20"/>
      <c r="E7" s="130" t="str">
        <f>'Rekapitulace stavby'!K6</f>
        <v>Stavební úpravy BD ul.Žižkova 27-37, Jihlava</v>
      </c>
      <c r="F7" s="129"/>
      <c r="G7" s="129"/>
      <c r="H7" s="129"/>
      <c r="L7" s="20"/>
    </row>
    <row r="8" s="1" customFormat="1" ht="12" customHeight="1">
      <c r="B8" s="44"/>
      <c r="D8" s="129" t="s">
        <v>93</v>
      </c>
      <c r="I8" s="131"/>
      <c r="L8" s="44"/>
    </row>
    <row r="9" s="1" customFormat="1" ht="36.96" customHeight="1">
      <c r="B9" s="44"/>
      <c r="E9" s="132" t="s">
        <v>94</v>
      </c>
      <c r="F9" s="1"/>
      <c r="G9" s="1"/>
      <c r="H9" s="1"/>
      <c r="I9" s="131"/>
      <c r="L9" s="44"/>
    </row>
    <row r="10" s="1" customFormat="1">
      <c r="B10" s="44"/>
      <c r="I10" s="131"/>
      <c r="L10" s="44"/>
    </row>
    <row r="11" s="1" customFormat="1" ht="12" customHeight="1">
      <c r="B11" s="44"/>
      <c r="D11" s="129" t="s">
        <v>18</v>
      </c>
      <c r="F11" s="17" t="s">
        <v>19</v>
      </c>
      <c r="I11" s="133" t="s">
        <v>20</v>
      </c>
      <c r="J11" s="17" t="s">
        <v>32</v>
      </c>
      <c r="L11" s="44"/>
    </row>
    <row r="12" s="1" customFormat="1" ht="12" customHeight="1">
      <c r="B12" s="44"/>
      <c r="D12" s="129" t="s">
        <v>22</v>
      </c>
      <c r="F12" s="17" t="s">
        <v>23</v>
      </c>
      <c r="I12" s="133" t="s">
        <v>24</v>
      </c>
      <c r="J12" s="134" t="str">
        <f>'Rekapitulace stavby'!AN8</f>
        <v>18. 7. 2019</v>
      </c>
      <c r="L12" s="44"/>
    </row>
    <row r="13" s="1" customFormat="1" ht="10.8" customHeight="1">
      <c r="B13" s="44"/>
      <c r="I13" s="131"/>
      <c r="L13" s="44"/>
    </row>
    <row r="14" s="1" customFormat="1" ht="12" customHeight="1">
      <c r="B14" s="44"/>
      <c r="D14" s="129" t="s">
        <v>30</v>
      </c>
      <c r="I14" s="133" t="s">
        <v>31</v>
      </c>
      <c r="J14" s="17" t="s">
        <v>32</v>
      </c>
      <c r="L14" s="44"/>
    </row>
    <row r="15" s="1" customFormat="1" ht="18" customHeight="1">
      <c r="B15" s="44"/>
      <c r="E15" s="17" t="s">
        <v>33</v>
      </c>
      <c r="I15" s="133" t="s">
        <v>34</v>
      </c>
      <c r="J15" s="17" t="s">
        <v>32</v>
      </c>
      <c r="L15" s="44"/>
    </row>
    <row r="16" s="1" customFormat="1" ht="6.96" customHeight="1">
      <c r="B16" s="44"/>
      <c r="I16" s="131"/>
      <c r="L16" s="44"/>
    </row>
    <row r="17" s="1" customFormat="1" ht="12" customHeight="1">
      <c r="B17" s="44"/>
      <c r="D17" s="129" t="s">
        <v>35</v>
      </c>
      <c r="I17" s="133" t="s">
        <v>31</v>
      </c>
      <c r="J17" s="33" t="str">
        <f>'Rekapitulace stavby'!AN13</f>
        <v>Vyplň údaj</v>
      </c>
      <c r="L17" s="44"/>
    </row>
    <row r="18" s="1" customFormat="1" ht="18" customHeight="1">
      <c r="B18" s="44"/>
      <c r="E18" s="33" t="str">
        <f>'Rekapitulace stavby'!E14</f>
        <v>Vyplň údaj</v>
      </c>
      <c r="F18" s="17"/>
      <c r="G18" s="17"/>
      <c r="H18" s="17"/>
      <c r="I18" s="133" t="s">
        <v>34</v>
      </c>
      <c r="J18" s="33" t="str">
        <f>'Rekapitulace stavby'!AN14</f>
        <v>Vyplň údaj</v>
      </c>
      <c r="L18" s="44"/>
    </row>
    <row r="19" s="1" customFormat="1" ht="6.96" customHeight="1">
      <c r="B19" s="44"/>
      <c r="I19" s="131"/>
      <c r="L19" s="44"/>
    </row>
    <row r="20" s="1" customFormat="1" ht="12" customHeight="1">
      <c r="B20" s="44"/>
      <c r="D20" s="129" t="s">
        <v>37</v>
      </c>
      <c r="I20" s="133" t="s">
        <v>31</v>
      </c>
      <c r="J20" s="17" t="s">
        <v>32</v>
      </c>
      <c r="L20" s="44"/>
    </row>
    <row r="21" s="1" customFormat="1" ht="18" customHeight="1">
      <c r="B21" s="44"/>
      <c r="E21" s="17" t="s">
        <v>38</v>
      </c>
      <c r="I21" s="133" t="s">
        <v>34</v>
      </c>
      <c r="J21" s="17" t="s">
        <v>32</v>
      </c>
      <c r="L21" s="44"/>
    </row>
    <row r="22" s="1" customFormat="1" ht="6.96" customHeight="1">
      <c r="B22" s="44"/>
      <c r="I22" s="131"/>
      <c r="L22" s="44"/>
    </row>
    <row r="23" s="1" customFormat="1" ht="12" customHeight="1">
      <c r="B23" s="44"/>
      <c r="D23" s="129" t="s">
        <v>40</v>
      </c>
      <c r="I23" s="133" t="s">
        <v>31</v>
      </c>
      <c r="J23" s="17" t="s">
        <v>32</v>
      </c>
      <c r="L23" s="44"/>
    </row>
    <row r="24" s="1" customFormat="1" ht="18" customHeight="1">
      <c r="B24" s="44"/>
      <c r="E24" s="17" t="s">
        <v>41</v>
      </c>
      <c r="I24" s="133" t="s">
        <v>34</v>
      </c>
      <c r="J24" s="17" t="s">
        <v>32</v>
      </c>
      <c r="L24" s="44"/>
    </row>
    <row r="25" s="1" customFormat="1" ht="6.96" customHeight="1">
      <c r="B25" s="44"/>
      <c r="I25" s="131"/>
      <c r="L25" s="44"/>
    </row>
    <row r="26" s="1" customFormat="1" ht="12" customHeight="1">
      <c r="B26" s="44"/>
      <c r="D26" s="129" t="s">
        <v>42</v>
      </c>
      <c r="I26" s="131"/>
      <c r="L26" s="44"/>
    </row>
    <row r="27" s="6" customFormat="1" ht="16.5" customHeight="1">
      <c r="B27" s="135"/>
      <c r="E27" s="136" t="s">
        <v>32</v>
      </c>
      <c r="F27" s="136"/>
      <c r="G27" s="136"/>
      <c r="H27" s="136"/>
      <c r="I27" s="137"/>
      <c r="L27" s="135"/>
    </row>
    <row r="28" s="1" customFormat="1" ht="6.96" customHeight="1">
      <c r="B28" s="44"/>
      <c r="I28" s="131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38"/>
      <c r="J29" s="72"/>
      <c r="K29" s="72"/>
      <c r="L29" s="44"/>
    </row>
    <row r="30" s="1" customFormat="1" ht="25.44" customHeight="1">
      <c r="B30" s="44"/>
      <c r="D30" s="139" t="s">
        <v>44</v>
      </c>
      <c r="I30" s="131"/>
      <c r="J30" s="140">
        <f>ROUND(J96,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38"/>
      <c r="J31" s="72"/>
      <c r="K31" s="72"/>
      <c r="L31" s="44"/>
    </row>
    <row r="32" s="1" customFormat="1" ht="14.4" customHeight="1">
      <c r="B32" s="44"/>
      <c r="F32" s="141" t="s">
        <v>46</v>
      </c>
      <c r="I32" s="142" t="s">
        <v>45</v>
      </c>
      <c r="J32" s="141" t="s">
        <v>47</v>
      </c>
      <c r="L32" s="44"/>
    </row>
    <row r="33" s="1" customFormat="1" ht="14.4" customHeight="1">
      <c r="B33" s="44"/>
      <c r="D33" s="129" t="s">
        <v>48</v>
      </c>
      <c r="E33" s="129" t="s">
        <v>49</v>
      </c>
      <c r="F33" s="143">
        <f>ROUND((SUM(BE96:BE425)),  2)</f>
        <v>0</v>
      </c>
      <c r="I33" s="144">
        <v>0.20999999999999999</v>
      </c>
      <c r="J33" s="143">
        <f>ROUND(((SUM(BE96:BE425))*I33),  2)</f>
        <v>0</v>
      </c>
      <c r="L33" s="44"/>
    </row>
    <row r="34" s="1" customFormat="1" ht="14.4" customHeight="1">
      <c r="B34" s="44"/>
      <c r="E34" s="129" t="s">
        <v>50</v>
      </c>
      <c r="F34" s="143">
        <f>ROUND((SUM(BF96:BF425)),  2)</f>
        <v>0</v>
      </c>
      <c r="I34" s="144">
        <v>0.14999999999999999</v>
      </c>
      <c r="J34" s="143">
        <f>ROUND(((SUM(BF96:BF425))*I34),  2)</f>
        <v>0</v>
      </c>
      <c r="L34" s="44"/>
    </row>
    <row r="35" hidden="1" s="1" customFormat="1" ht="14.4" customHeight="1">
      <c r="B35" s="44"/>
      <c r="E35" s="129" t="s">
        <v>51</v>
      </c>
      <c r="F35" s="143">
        <f>ROUND((SUM(BG96:BG425)),  2)</f>
        <v>0</v>
      </c>
      <c r="I35" s="144">
        <v>0.20999999999999999</v>
      </c>
      <c r="J35" s="143">
        <f>0</f>
        <v>0</v>
      </c>
      <c r="L35" s="44"/>
    </row>
    <row r="36" hidden="1" s="1" customFormat="1" ht="14.4" customHeight="1">
      <c r="B36" s="44"/>
      <c r="E36" s="129" t="s">
        <v>52</v>
      </c>
      <c r="F36" s="143">
        <f>ROUND((SUM(BH96:BH425)),  2)</f>
        <v>0</v>
      </c>
      <c r="I36" s="144">
        <v>0.14999999999999999</v>
      </c>
      <c r="J36" s="143">
        <f>0</f>
        <v>0</v>
      </c>
      <c r="L36" s="44"/>
    </row>
    <row r="37" hidden="1" s="1" customFormat="1" ht="14.4" customHeight="1">
      <c r="B37" s="44"/>
      <c r="E37" s="129" t="s">
        <v>53</v>
      </c>
      <c r="F37" s="143">
        <f>ROUND((SUM(BI96:BI425)),  2)</f>
        <v>0</v>
      </c>
      <c r="I37" s="144">
        <v>0</v>
      </c>
      <c r="J37" s="143">
        <f>0</f>
        <v>0</v>
      </c>
      <c r="L37" s="44"/>
    </row>
    <row r="38" s="1" customFormat="1" ht="6.96" customHeight="1">
      <c r="B38" s="44"/>
      <c r="I38" s="131"/>
      <c r="L38" s="44"/>
    </row>
    <row r="39" s="1" customFormat="1" ht="25.44" customHeight="1">
      <c r="B39" s="44"/>
      <c r="C39" s="145"/>
      <c r="D39" s="146" t="s">
        <v>54</v>
      </c>
      <c r="E39" s="147"/>
      <c r="F39" s="147"/>
      <c r="G39" s="148" t="s">
        <v>55</v>
      </c>
      <c r="H39" s="149" t="s">
        <v>56</v>
      </c>
      <c r="I39" s="150"/>
      <c r="J39" s="151">
        <f>SUM(J30:J37)</f>
        <v>0</v>
      </c>
      <c r="K39" s="152"/>
      <c r="L39" s="44"/>
    </row>
    <row r="40" s="1" customFormat="1" ht="14.4" customHeight="1">
      <c r="B40" s="153"/>
      <c r="C40" s="154"/>
      <c r="D40" s="154"/>
      <c r="E40" s="154"/>
      <c r="F40" s="154"/>
      <c r="G40" s="154"/>
      <c r="H40" s="154"/>
      <c r="I40" s="155"/>
      <c r="J40" s="154"/>
      <c r="K40" s="154"/>
      <c r="L40" s="44"/>
    </row>
    <row r="44" s="1" customFormat="1" ht="6.96" customHeight="1">
      <c r="B44" s="156"/>
      <c r="C44" s="157"/>
      <c r="D44" s="157"/>
      <c r="E44" s="157"/>
      <c r="F44" s="157"/>
      <c r="G44" s="157"/>
      <c r="H44" s="157"/>
      <c r="I44" s="158"/>
      <c r="J44" s="157"/>
      <c r="K44" s="157"/>
      <c r="L44" s="44"/>
    </row>
    <row r="45" s="1" customFormat="1" ht="24.96" customHeight="1">
      <c r="B45" s="39"/>
      <c r="C45" s="23" t="s">
        <v>95</v>
      </c>
      <c r="D45" s="40"/>
      <c r="E45" s="40"/>
      <c r="F45" s="40"/>
      <c r="G45" s="40"/>
      <c r="H45" s="40"/>
      <c r="I45" s="131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1"/>
      <c r="J46" s="40"/>
      <c r="K46" s="40"/>
      <c r="L46" s="44"/>
    </row>
    <row r="47" s="1" customFormat="1" ht="12" customHeight="1">
      <c r="B47" s="39"/>
      <c r="C47" s="32" t="s">
        <v>16</v>
      </c>
      <c r="D47" s="40"/>
      <c r="E47" s="40"/>
      <c r="F47" s="40"/>
      <c r="G47" s="40"/>
      <c r="H47" s="40"/>
      <c r="I47" s="131"/>
      <c r="J47" s="40"/>
      <c r="K47" s="40"/>
      <c r="L47" s="44"/>
    </row>
    <row r="48" s="1" customFormat="1" ht="16.5" customHeight="1">
      <c r="B48" s="39"/>
      <c r="C48" s="40"/>
      <c r="D48" s="40"/>
      <c r="E48" s="159" t="str">
        <f>E7</f>
        <v>Stavební úpravy BD ul.Žižkova 27-37, Jihlava</v>
      </c>
      <c r="F48" s="32"/>
      <c r="G48" s="32"/>
      <c r="H48" s="32"/>
      <c r="I48" s="131"/>
      <c r="J48" s="40"/>
      <c r="K48" s="40"/>
      <c r="L48" s="44"/>
    </row>
    <row r="49" s="1" customFormat="1" ht="12" customHeight="1">
      <c r="B49" s="39"/>
      <c r="C49" s="32" t="s">
        <v>93</v>
      </c>
      <c r="D49" s="40"/>
      <c r="E49" s="40"/>
      <c r="F49" s="40"/>
      <c r="G49" s="40"/>
      <c r="H49" s="40"/>
      <c r="I49" s="131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01 - stavební část</v>
      </c>
      <c r="F50" s="40"/>
      <c r="G50" s="40"/>
      <c r="H50" s="40"/>
      <c r="I50" s="131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1"/>
      <c r="J51" s="40"/>
      <c r="K51" s="40"/>
      <c r="L51" s="44"/>
    </row>
    <row r="52" s="1" customFormat="1" ht="12" customHeight="1">
      <c r="B52" s="39"/>
      <c r="C52" s="32" t="s">
        <v>22</v>
      </c>
      <c r="D52" s="40"/>
      <c r="E52" s="40"/>
      <c r="F52" s="27" t="str">
        <f>F12</f>
        <v>Jihlava</v>
      </c>
      <c r="G52" s="40"/>
      <c r="H52" s="40"/>
      <c r="I52" s="133" t="s">
        <v>24</v>
      </c>
      <c r="J52" s="68" t="str">
        <f>IF(J12="","",J12)</f>
        <v>18. 7. 2019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1"/>
      <c r="J53" s="40"/>
      <c r="K53" s="40"/>
      <c r="L53" s="44"/>
    </row>
    <row r="54" s="1" customFormat="1" ht="24.9" customHeight="1">
      <c r="B54" s="39"/>
      <c r="C54" s="32" t="s">
        <v>30</v>
      </c>
      <c r="D54" s="40"/>
      <c r="E54" s="40"/>
      <c r="F54" s="27" t="str">
        <f>E15</f>
        <v>SV BD Žižkova 27-37, Jihlava</v>
      </c>
      <c r="G54" s="40"/>
      <c r="H54" s="40"/>
      <c r="I54" s="133" t="s">
        <v>37</v>
      </c>
      <c r="J54" s="37" t="str">
        <f>E21</f>
        <v>Obchodní projekt Jihlava, spol.s r.o.</v>
      </c>
      <c r="K54" s="40"/>
      <c r="L54" s="44"/>
    </row>
    <row r="55" s="1" customFormat="1" ht="13.65" customHeight="1">
      <c r="B55" s="39"/>
      <c r="C55" s="32" t="s">
        <v>35</v>
      </c>
      <c r="D55" s="40"/>
      <c r="E55" s="40"/>
      <c r="F55" s="27" t="str">
        <f>IF(E18="","",E18)</f>
        <v>Vyplň údaj</v>
      </c>
      <c r="G55" s="40"/>
      <c r="H55" s="40"/>
      <c r="I55" s="133" t="s">
        <v>40</v>
      </c>
      <c r="J55" s="37" t="str">
        <f>E24</f>
        <v>Fr.Neuwirth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1"/>
      <c r="J56" s="40"/>
      <c r="K56" s="40"/>
      <c r="L56" s="44"/>
    </row>
    <row r="57" s="1" customFormat="1" ht="29.28" customHeight="1">
      <c r="B57" s="39"/>
      <c r="C57" s="160" t="s">
        <v>96</v>
      </c>
      <c r="D57" s="161"/>
      <c r="E57" s="161"/>
      <c r="F57" s="161"/>
      <c r="G57" s="161"/>
      <c r="H57" s="161"/>
      <c r="I57" s="162"/>
      <c r="J57" s="163" t="s">
        <v>97</v>
      </c>
      <c r="K57" s="161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1"/>
      <c r="J58" s="40"/>
      <c r="K58" s="40"/>
      <c r="L58" s="44"/>
    </row>
    <row r="59" s="1" customFormat="1" ht="22.8" customHeight="1">
      <c r="B59" s="39"/>
      <c r="C59" s="164" t="s">
        <v>76</v>
      </c>
      <c r="D59" s="40"/>
      <c r="E59" s="40"/>
      <c r="F59" s="40"/>
      <c r="G59" s="40"/>
      <c r="H59" s="40"/>
      <c r="I59" s="131"/>
      <c r="J59" s="98">
        <f>J96</f>
        <v>0</v>
      </c>
      <c r="K59" s="40"/>
      <c r="L59" s="44"/>
      <c r="AU59" s="17" t="s">
        <v>98</v>
      </c>
    </row>
    <row r="60" s="7" customFormat="1" ht="24.96" customHeight="1">
      <c r="B60" s="165"/>
      <c r="C60" s="166"/>
      <c r="D60" s="167" t="s">
        <v>99</v>
      </c>
      <c r="E60" s="168"/>
      <c r="F60" s="168"/>
      <c r="G60" s="168"/>
      <c r="H60" s="168"/>
      <c r="I60" s="169"/>
      <c r="J60" s="170">
        <f>J97</f>
        <v>0</v>
      </c>
      <c r="K60" s="166"/>
      <c r="L60" s="171"/>
    </row>
    <row r="61" s="8" customFormat="1" ht="19.92" customHeight="1">
      <c r="B61" s="172"/>
      <c r="C61" s="173"/>
      <c r="D61" s="174" t="s">
        <v>100</v>
      </c>
      <c r="E61" s="175"/>
      <c r="F61" s="175"/>
      <c r="G61" s="175"/>
      <c r="H61" s="175"/>
      <c r="I61" s="176"/>
      <c r="J61" s="177">
        <f>J98</f>
        <v>0</v>
      </c>
      <c r="K61" s="173"/>
      <c r="L61" s="178"/>
    </row>
    <row r="62" s="8" customFormat="1" ht="14.88" customHeight="1">
      <c r="B62" s="172"/>
      <c r="C62" s="173"/>
      <c r="D62" s="174" t="s">
        <v>101</v>
      </c>
      <c r="E62" s="175"/>
      <c r="F62" s="175"/>
      <c r="G62" s="175"/>
      <c r="H62" s="175"/>
      <c r="I62" s="176"/>
      <c r="J62" s="177">
        <f>J115</f>
        <v>0</v>
      </c>
      <c r="K62" s="173"/>
      <c r="L62" s="178"/>
    </row>
    <row r="63" s="8" customFormat="1" ht="19.92" customHeight="1">
      <c r="B63" s="172"/>
      <c r="C63" s="173"/>
      <c r="D63" s="174" t="s">
        <v>102</v>
      </c>
      <c r="E63" s="175"/>
      <c r="F63" s="175"/>
      <c r="G63" s="175"/>
      <c r="H63" s="175"/>
      <c r="I63" s="176"/>
      <c r="J63" s="177">
        <f>J126</f>
        <v>0</v>
      </c>
      <c r="K63" s="173"/>
      <c r="L63" s="178"/>
    </row>
    <row r="64" s="8" customFormat="1" ht="19.92" customHeight="1">
      <c r="B64" s="172"/>
      <c r="C64" s="173"/>
      <c r="D64" s="174" t="s">
        <v>103</v>
      </c>
      <c r="E64" s="175"/>
      <c r="F64" s="175"/>
      <c r="G64" s="175"/>
      <c r="H64" s="175"/>
      <c r="I64" s="176"/>
      <c r="J64" s="177">
        <f>J142</f>
        <v>0</v>
      </c>
      <c r="K64" s="173"/>
      <c r="L64" s="178"/>
    </row>
    <row r="65" s="8" customFormat="1" ht="14.88" customHeight="1">
      <c r="B65" s="172"/>
      <c r="C65" s="173"/>
      <c r="D65" s="174" t="s">
        <v>104</v>
      </c>
      <c r="E65" s="175"/>
      <c r="F65" s="175"/>
      <c r="G65" s="175"/>
      <c r="H65" s="175"/>
      <c r="I65" s="176"/>
      <c r="J65" s="177">
        <f>J143</f>
        <v>0</v>
      </c>
      <c r="K65" s="173"/>
      <c r="L65" s="178"/>
    </row>
    <row r="66" s="8" customFormat="1" ht="14.88" customHeight="1">
      <c r="B66" s="172"/>
      <c r="C66" s="173"/>
      <c r="D66" s="174" t="s">
        <v>105</v>
      </c>
      <c r="E66" s="175"/>
      <c r="F66" s="175"/>
      <c r="G66" s="175"/>
      <c r="H66" s="175"/>
      <c r="I66" s="176"/>
      <c r="J66" s="177">
        <f>J279</f>
        <v>0</v>
      </c>
      <c r="K66" s="173"/>
      <c r="L66" s="178"/>
    </row>
    <row r="67" s="8" customFormat="1" ht="14.88" customHeight="1">
      <c r="B67" s="172"/>
      <c r="C67" s="173"/>
      <c r="D67" s="174" t="s">
        <v>106</v>
      </c>
      <c r="E67" s="175"/>
      <c r="F67" s="175"/>
      <c r="G67" s="175"/>
      <c r="H67" s="175"/>
      <c r="I67" s="176"/>
      <c r="J67" s="177">
        <f>J285</f>
        <v>0</v>
      </c>
      <c r="K67" s="173"/>
      <c r="L67" s="178"/>
    </row>
    <row r="68" s="8" customFormat="1" ht="19.92" customHeight="1">
      <c r="B68" s="172"/>
      <c r="C68" s="173"/>
      <c r="D68" s="174" t="s">
        <v>107</v>
      </c>
      <c r="E68" s="175"/>
      <c r="F68" s="175"/>
      <c r="G68" s="175"/>
      <c r="H68" s="175"/>
      <c r="I68" s="176"/>
      <c r="J68" s="177">
        <f>J297</f>
        <v>0</v>
      </c>
      <c r="K68" s="173"/>
      <c r="L68" s="178"/>
    </row>
    <row r="69" s="8" customFormat="1" ht="14.88" customHeight="1">
      <c r="B69" s="172"/>
      <c r="C69" s="173"/>
      <c r="D69" s="174" t="s">
        <v>108</v>
      </c>
      <c r="E69" s="175"/>
      <c r="F69" s="175"/>
      <c r="G69" s="175"/>
      <c r="H69" s="175"/>
      <c r="I69" s="176"/>
      <c r="J69" s="177">
        <f>J298</f>
        <v>0</v>
      </c>
      <c r="K69" s="173"/>
      <c r="L69" s="178"/>
    </row>
    <row r="70" s="8" customFormat="1" ht="14.88" customHeight="1">
      <c r="B70" s="172"/>
      <c r="C70" s="173"/>
      <c r="D70" s="174" t="s">
        <v>109</v>
      </c>
      <c r="E70" s="175"/>
      <c r="F70" s="175"/>
      <c r="G70" s="175"/>
      <c r="H70" s="175"/>
      <c r="I70" s="176"/>
      <c r="J70" s="177">
        <f>J334</f>
        <v>0</v>
      </c>
      <c r="K70" s="173"/>
      <c r="L70" s="178"/>
    </row>
    <row r="71" s="8" customFormat="1" ht="14.88" customHeight="1">
      <c r="B71" s="172"/>
      <c r="C71" s="173"/>
      <c r="D71" s="174" t="s">
        <v>110</v>
      </c>
      <c r="E71" s="175"/>
      <c r="F71" s="175"/>
      <c r="G71" s="175"/>
      <c r="H71" s="175"/>
      <c r="I71" s="176"/>
      <c r="J71" s="177">
        <f>J367</f>
        <v>0</v>
      </c>
      <c r="K71" s="173"/>
      <c r="L71" s="178"/>
    </row>
    <row r="72" s="8" customFormat="1" ht="19.92" customHeight="1">
      <c r="B72" s="172"/>
      <c r="C72" s="173"/>
      <c r="D72" s="174" t="s">
        <v>111</v>
      </c>
      <c r="E72" s="175"/>
      <c r="F72" s="175"/>
      <c r="G72" s="175"/>
      <c r="H72" s="175"/>
      <c r="I72" s="176"/>
      <c r="J72" s="177">
        <f>J391</f>
        <v>0</v>
      </c>
      <c r="K72" s="173"/>
      <c r="L72" s="178"/>
    </row>
    <row r="73" s="8" customFormat="1" ht="19.92" customHeight="1">
      <c r="B73" s="172"/>
      <c r="C73" s="173"/>
      <c r="D73" s="174" t="s">
        <v>112</v>
      </c>
      <c r="E73" s="175"/>
      <c r="F73" s="175"/>
      <c r="G73" s="175"/>
      <c r="H73" s="175"/>
      <c r="I73" s="176"/>
      <c r="J73" s="177">
        <f>J397</f>
        <v>0</v>
      </c>
      <c r="K73" s="173"/>
      <c r="L73" s="178"/>
    </row>
    <row r="74" s="7" customFormat="1" ht="24.96" customHeight="1">
      <c r="B74" s="165"/>
      <c r="C74" s="166"/>
      <c r="D74" s="167" t="s">
        <v>113</v>
      </c>
      <c r="E74" s="168"/>
      <c r="F74" s="168"/>
      <c r="G74" s="168"/>
      <c r="H74" s="168"/>
      <c r="I74" s="169"/>
      <c r="J74" s="170">
        <f>J399</f>
        <v>0</v>
      </c>
      <c r="K74" s="166"/>
      <c r="L74" s="171"/>
    </row>
    <row r="75" s="8" customFormat="1" ht="19.92" customHeight="1">
      <c r="B75" s="172"/>
      <c r="C75" s="173"/>
      <c r="D75" s="174" t="s">
        <v>114</v>
      </c>
      <c r="E75" s="175"/>
      <c r="F75" s="175"/>
      <c r="G75" s="175"/>
      <c r="H75" s="175"/>
      <c r="I75" s="176"/>
      <c r="J75" s="177">
        <f>J400</f>
        <v>0</v>
      </c>
      <c r="K75" s="173"/>
      <c r="L75" s="178"/>
    </row>
    <row r="76" s="8" customFormat="1" ht="19.92" customHeight="1">
      <c r="B76" s="172"/>
      <c r="C76" s="173"/>
      <c r="D76" s="174" t="s">
        <v>115</v>
      </c>
      <c r="E76" s="175"/>
      <c r="F76" s="175"/>
      <c r="G76" s="175"/>
      <c r="H76" s="175"/>
      <c r="I76" s="176"/>
      <c r="J76" s="177">
        <f>J409</f>
        <v>0</v>
      </c>
      <c r="K76" s="173"/>
      <c r="L76" s="178"/>
    </row>
    <row r="77" s="1" customFormat="1" ht="21.84" customHeight="1">
      <c r="B77" s="39"/>
      <c r="C77" s="40"/>
      <c r="D77" s="40"/>
      <c r="E77" s="40"/>
      <c r="F77" s="40"/>
      <c r="G77" s="40"/>
      <c r="H77" s="40"/>
      <c r="I77" s="131"/>
      <c r="J77" s="40"/>
      <c r="K77" s="40"/>
      <c r="L77" s="44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55"/>
      <c r="J78" s="59"/>
      <c r="K78" s="59"/>
      <c r="L78" s="44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58"/>
      <c r="J82" s="61"/>
      <c r="K82" s="61"/>
      <c r="L82" s="44"/>
    </row>
    <row r="83" s="1" customFormat="1" ht="24.96" customHeight="1">
      <c r="B83" s="39"/>
      <c r="C83" s="23" t="s">
        <v>116</v>
      </c>
      <c r="D83" s="40"/>
      <c r="E83" s="40"/>
      <c r="F83" s="40"/>
      <c r="G83" s="40"/>
      <c r="H83" s="40"/>
      <c r="I83" s="131"/>
      <c r="J83" s="40"/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31"/>
      <c r="J84" s="40"/>
      <c r="K84" s="40"/>
      <c r="L84" s="44"/>
    </row>
    <row r="85" s="1" customFormat="1" ht="12" customHeight="1">
      <c r="B85" s="39"/>
      <c r="C85" s="32" t="s">
        <v>16</v>
      </c>
      <c r="D85" s="40"/>
      <c r="E85" s="40"/>
      <c r="F85" s="40"/>
      <c r="G85" s="40"/>
      <c r="H85" s="40"/>
      <c r="I85" s="131"/>
      <c r="J85" s="40"/>
      <c r="K85" s="40"/>
      <c r="L85" s="44"/>
    </row>
    <row r="86" s="1" customFormat="1" ht="16.5" customHeight="1">
      <c r="B86" s="39"/>
      <c r="C86" s="40"/>
      <c r="D86" s="40"/>
      <c r="E86" s="159" t="str">
        <f>E7</f>
        <v>Stavební úpravy BD ul.Žižkova 27-37, Jihlava</v>
      </c>
      <c r="F86" s="32"/>
      <c r="G86" s="32"/>
      <c r="H86" s="32"/>
      <c r="I86" s="131"/>
      <c r="J86" s="40"/>
      <c r="K86" s="40"/>
      <c r="L86" s="44"/>
    </row>
    <row r="87" s="1" customFormat="1" ht="12" customHeight="1">
      <c r="B87" s="39"/>
      <c r="C87" s="32" t="s">
        <v>93</v>
      </c>
      <c r="D87" s="40"/>
      <c r="E87" s="40"/>
      <c r="F87" s="40"/>
      <c r="G87" s="40"/>
      <c r="H87" s="40"/>
      <c r="I87" s="131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E9</f>
        <v>01 - stavební část</v>
      </c>
      <c r="F88" s="40"/>
      <c r="G88" s="40"/>
      <c r="H88" s="40"/>
      <c r="I88" s="131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31"/>
      <c r="J89" s="40"/>
      <c r="K89" s="40"/>
      <c r="L89" s="44"/>
    </row>
    <row r="90" s="1" customFormat="1" ht="12" customHeight="1">
      <c r="B90" s="39"/>
      <c r="C90" s="32" t="s">
        <v>22</v>
      </c>
      <c r="D90" s="40"/>
      <c r="E90" s="40"/>
      <c r="F90" s="27" t="str">
        <f>F12</f>
        <v>Jihlava</v>
      </c>
      <c r="G90" s="40"/>
      <c r="H90" s="40"/>
      <c r="I90" s="133" t="s">
        <v>24</v>
      </c>
      <c r="J90" s="68" t="str">
        <f>IF(J12="","",J12)</f>
        <v>18. 7. 2019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31"/>
      <c r="J91" s="40"/>
      <c r="K91" s="40"/>
      <c r="L91" s="44"/>
    </row>
    <row r="92" s="1" customFormat="1" ht="24.9" customHeight="1">
      <c r="B92" s="39"/>
      <c r="C92" s="32" t="s">
        <v>30</v>
      </c>
      <c r="D92" s="40"/>
      <c r="E92" s="40"/>
      <c r="F92" s="27" t="str">
        <f>E15</f>
        <v>SV BD Žižkova 27-37, Jihlava</v>
      </c>
      <c r="G92" s="40"/>
      <c r="H92" s="40"/>
      <c r="I92" s="133" t="s">
        <v>37</v>
      </c>
      <c r="J92" s="37" t="str">
        <f>E21</f>
        <v>Obchodní projekt Jihlava, spol.s r.o.</v>
      </c>
      <c r="K92" s="40"/>
      <c r="L92" s="44"/>
    </row>
    <row r="93" s="1" customFormat="1" ht="13.65" customHeight="1">
      <c r="B93" s="39"/>
      <c r="C93" s="32" t="s">
        <v>35</v>
      </c>
      <c r="D93" s="40"/>
      <c r="E93" s="40"/>
      <c r="F93" s="27" t="str">
        <f>IF(E18="","",E18)</f>
        <v>Vyplň údaj</v>
      </c>
      <c r="G93" s="40"/>
      <c r="H93" s="40"/>
      <c r="I93" s="133" t="s">
        <v>40</v>
      </c>
      <c r="J93" s="37" t="str">
        <f>E24</f>
        <v>Fr.Neuwirth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31"/>
      <c r="J94" s="40"/>
      <c r="K94" s="40"/>
      <c r="L94" s="44"/>
    </row>
    <row r="95" s="9" customFormat="1" ht="29.28" customHeight="1">
      <c r="B95" s="179"/>
      <c r="C95" s="180" t="s">
        <v>117</v>
      </c>
      <c r="D95" s="181" t="s">
        <v>63</v>
      </c>
      <c r="E95" s="181" t="s">
        <v>59</v>
      </c>
      <c r="F95" s="181" t="s">
        <v>60</v>
      </c>
      <c r="G95" s="181" t="s">
        <v>118</v>
      </c>
      <c r="H95" s="181" t="s">
        <v>119</v>
      </c>
      <c r="I95" s="182" t="s">
        <v>120</v>
      </c>
      <c r="J95" s="181" t="s">
        <v>97</v>
      </c>
      <c r="K95" s="183" t="s">
        <v>121</v>
      </c>
      <c r="L95" s="184"/>
      <c r="M95" s="88" t="s">
        <v>32</v>
      </c>
      <c r="N95" s="89" t="s">
        <v>48</v>
      </c>
      <c r="O95" s="89" t="s">
        <v>122</v>
      </c>
      <c r="P95" s="89" t="s">
        <v>123</v>
      </c>
      <c r="Q95" s="89" t="s">
        <v>124</v>
      </c>
      <c r="R95" s="89" t="s">
        <v>125</v>
      </c>
      <c r="S95" s="89" t="s">
        <v>126</v>
      </c>
      <c r="T95" s="90" t="s">
        <v>127</v>
      </c>
    </row>
    <row r="96" s="1" customFormat="1" ht="22.8" customHeight="1">
      <c r="B96" s="39"/>
      <c r="C96" s="95" t="s">
        <v>128</v>
      </c>
      <c r="D96" s="40"/>
      <c r="E96" s="40"/>
      <c r="F96" s="40"/>
      <c r="G96" s="40"/>
      <c r="H96" s="40"/>
      <c r="I96" s="131"/>
      <c r="J96" s="185">
        <f>BK96</f>
        <v>0</v>
      </c>
      <c r="K96" s="40"/>
      <c r="L96" s="44"/>
      <c r="M96" s="91"/>
      <c r="N96" s="92"/>
      <c r="O96" s="92"/>
      <c r="P96" s="186">
        <f>P97+P399</f>
        <v>0</v>
      </c>
      <c r="Q96" s="92"/>
      <c r="R96" s="186">
        <f>R97+R399</f>
        <v>85.853520410000002</v>
      </c>
      <c r="S96" s="92"/>
      <c r="T96" s="187">
        <f>T97+T399</f>
        <v>23.709149900000003</v>
      </c>
      <c r="AT96" s="17" t="s">
        <v>77</v>
      </c>
      <c r="AU96" s="17" t="s">
        <v>98</v>
      </c>
      <c r="BK96" s="188">
        <f>BK97+BK399</f>
        <v>0</v>
      </c>
    </row>
    <row r="97" s="10" customFormat="1" ht="25.92" customHeight="1">
      <c r="B97" s="189"/>
      <c r="C97" s="190"/>
      <c r="D97" s="191" t="s">
        <v>77</v>
      </c>
      <c r="E97" s="192" t="s">
        <v>129</v>
      </c>
      <c r="F97" s="192" t="s">
        <v>130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P98+P126+P142+P297+P391+P397</f>
        <v>0</v>
      </c>
      <c r="Q97" s="197"/>
      <c r="R97" s="198">
        <f>R98+R126+R142+R297+R391+R397</f>
        <v>83.847616729999999</v>
      </c>
      <c r="S97" s="197"/>
      <c r="T97" s="199">
        <f>T98+T126+T142+T297+T391+T397</f>
        <v>23.709149900000003</v>
      </c>
      <c r="AR97" s="200" t="s">
        <v>86</v>
      </c>
      <c r="AT97" s="201" t="s">
        <v>77</v>
      </c>
      <c r="AU97" s="201" t="s">
        <v>78</v>
      </c>
      <c r="AY97" s="200" t="s">
        <v>131</v>
      </c>
      <c r="BK97" s="202">
        <f>BK98+BK126+BK142+BK297+BK391+BK397</f>
        <v>0</v>
      </c>
    </row>
    <row r="98" s="10" customFormat="1" ht="22.8" customHeight="1">
      <c r="B98" s="189"/>
      <c r="C98" s="190"/>
      <c r="D98" s="191" t="s">
        <v>77</v>
      </c>
      <c r="E98" s="203" t="s">
        <v>86</v>
      </c>
      <c r="F98" s="203" t="s">
        <v>132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P99+SUM(P100:P115)</f>
        <v>0</v>
      </c>
      <c r="Q98" s="197"/>
      <c r="R98" s="198">
        <f>R99+SUM(R100:R115)</f>
        <v>1.2654599999999998</v>
      </c>
      <c r="S98" s="197"/>
      <c r="T98" s="199">
        <f>T99+SUM(T100:T115)</f>
        <v>0</v>
      </c>
      <c r="AR98" s="200" t="s">
        <v>86</v>
      </c>
      <c r="AT98" s="201" t="s">
        <v>77</v>
      </c>
      <c r="AU98" s="201" t="s">
        <v>86</v>
      </c>
      <c r="AY98" s="200" t="s">
        <v>131</v>
      </c>
      <c r="BK98" s="202">
        <f>BK99+SUM(BK100:BK115)</f>
        <v>0</v>
      </c>
    </row>
    <row r="99" s="1" customFormat="1" ht="22.5" customHeight="1">
      <c r="B99" s="39"/>
      <c r="C99" s="205" t="s">
        <v>86</v>
      </c>
      <c r="D99" s="205" t="s">
        <v>133</v>
      </c>
      <c r="E99" s="206" t="s">
        <v>134</v>
      </c>
      <c r="F99" s="207" t="s">
        <v>135</v>
      </c>
      <c r="G99" s="208" t="s">
        <v>136</v>
      </c>
      <c r="H99" s="209">
        <v>9.5640000000000001</v>
      </c>
      <c r="I99" s="210"/>
      <c r="J99" s="211">
        <f>ROUND(I99*H99,2)</f>
        <v>0</v>
      </c>
      <c r="K99" s="207" t="s">
        <v>137</v>
      </c>
      <c r="L99" s="44"/>
      <c r="M99" s="212" t="s">
        <v>32</v>
      </c>
      <c r="N99" s="213" t="s">
        <v>50</v>
      </c>
      <c r="O99" s="80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7" t="s">
        <v>138</v>
      </c>
      <c r="AT99" s="17" t="s">
        <v>133</v>
      </c>
      <c r="AU99" s="17" t="s">
        <v>139</v>
      </c>
      <c r="AY99" s="17" t="s">
        <v>131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139</v>
      </c>
      <c r="BK99" s="216">
        <f>ROUND(I99*H99,2)</f>
        <v>0</v>
      </c>
      <c r="BL99" s="17" t="s">
        <v>138</v>
      </c>
      <c r="BM99" s="17" t="s">
        <v>140</v>
      </c>
    </row>
    <row r="100" s="11" customFormat="1">
      <c r="B100" s="217"/>
      <c r="C100" s="218"/>
      <c r="D100" s="219" t="s">
        <v>141</v>
      </c>
      <c r="E100" s="220" t="s">
        <v>32</v>
      </c>
      <c r="F100" s="221" t="s">
        <v>142</v>
      </c>
      <c r="G100" s="218"/>
      <c r="H100" s="220" t="s">
        <v>32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AT100" s="227" t="s">
        <v>141</v>
      </c>
      <c r="AU100" s="227" t="s">
        <v>139</v>
      </c>
      <c r="AV100" s="11" t="s">
        <v>86</v>
      </c>
      <c r="AW100" s="11" t="s">
        <v>39</v>
      </c>
      <c r="AX100" s="11" t="s">
        <v>78</v>
      </c>
      <c r="AY100" s="227" t="s">
        <v>131</v>
      </c>
    </row>
    <row r="101" s="12" customFormat="1">
      <c r="B101" s="228"/>
      <c r="C101" s="229"/>
      <c r="D101" s="219" t="s">
        <v>141</v>
      </c>
      <c r="E101" s="230" t="s">
        <v>32</v>
      </c>
      <c r="F101" s="231" t="s">
        <v>143</v>
      </c>
      <c r="G101" s="229"/>
      <c r="H101" s="232">
        <v>9.5640000000000001</v>
      </c>
      <c r="I101" s="233"/>
      <c r="J101" s="229"/>
      <c r="K101" s="229"/>
      <c r="L101" s="234"/>
      <c r="M101" s="235"/>
      <c r="N101" s="236"/>
      <c r="O101" s="236"/>
      <c r="P101" s="236"/>
      <c r="Q101" s="236"/>
      <c r="R101" s="236"/>
      <c r="S101" s="236"/>
      <c r="T101" s="237"/>
      <c r="AT101" s="238" t="s">
        <v>141</v>
      </c>
      <c r="AU101" s="238" t="s">
        <v>139</v>
      </c>
      <c r="AV101" s="12" t="s">
        <v>139</v>
      </c>
      <c r="AW101" s="12" t="s">
        <v>39</v>
      </c>
      <c r="AX101" s="12" t="s">
        <v>78</v>
      </c>
      <c r="AY101" s="238" t="s">
        <v>131</v>
      </c>
    </row>
    <row r="102" s="13" customFormat="1">
      <c r="B102" s="239"/>
      <c r="C102" s="240"/>
      <c r="D102" s="219" t="s">
        <v>141</v>
      </c>
      <c r="E102" s="241" t="s">
        <v>32</v>
      </c>
      <c r="F102" s="242" t="s">
        <v>144</v>
      </c>
      <c r="G102" s="240"/>
      <c r="H102" s="243">
        <v>9.5640000000000001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141</v>
      </c>
      <c r="AU102" s="249" t="s">
        <v>139</v>
      </c>
      <c r="AV102" s="13" t="s">
        <v>145</v>
      </c>
      <c r="AW102" s="13" t="s">
        <v>39</v>
      </c>
      <c r="AX102" s="13" t="s">
        <v>86</v>
      </c>
      <c r="AY102" s="249" t="s">
        <v>131</v>
      </c>
    </row>
    <row r="103" s="1" customFormat="1" ht="22.5" customHeight="1">
      <c r="B103" s="39"/>
      <c r="C103" s="205" t="s">
        <v>139</v>
      </c>
      <c r="D103" s="205" t="s">
        <v>133</v>
      </c>
      <c r="E103" s="206" t="s">
        <v>146</v>
      </c>
      <c r="F103" s="207" t="s">
        <v>147</v>
      </c>
      <c r="G103" s="208" t="s">
        <v>136</v>
      </c>
      <c r="H103" s="209">
        <v>9.5640000000000001</v>
      </c>
      <c r="I103" s="210"/>
      <c r="J103" s="211">
        <f>ROUND(I103*H103,2)</f>
        <v>0</v>
      </c>
      <c r="K103" s="207" t="s">
        <v>137</v>
      </c>
      <c r="L103" s="44"/>
      <c r="M103" s="212" t="s">
        <v>32</v>
      </c>
      <c r="N103" s="213" t="s">
        <v>50</v>
      </c>
      <c r="O103" s="80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17" t="s">
        <v>138</v>
      </c>
      <c r="AT103" s="17" t="s">
        <v>133</v>
      </c>
      <c r="AU103" s="17" t="s">
        <v>139</v>
      </c>
      <c r="AY103" s="17" t="s">
        <v>131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139</v>
      </c>
      <c r="BK103" s="216">
        <f>ROUND(I103*H103,2)</f>
        <v>0</v>
      </c>
      <c r="BL103" s="17" t="s">
        <v>138</v>
      </c>
      <c r="BM103" s="17" t="s">
        <v>148</v>
      </c>
    </row>
    <row r="104" s="1" customFormat="1" ht="22.5" customHeight="1">
      <c r="B104" s="39"/>
      <c r="C104" s="205" t="s">
        <v>145</v>
      </c>
      <c r="D104" s="205" t="s">
        <v>133</v>
      </c>
      <c r="E104" s="206" t="s">
        <v>149</v>
      </c>
      <c r="F104" s="207" t="s">
        <v>150</v>
      </c>
      <c r="G104" s="208" t="s">
        <v>136</v>
      </c>
      <c r="H104" s="209">
        <v>9.5640000000000001</v>
      </c>
      <c r="I104" s="210"/>
      <c r="J104" s="211">
        <f>ROUND(I104*H104,2)</f>
        <v>0</v>
      </c>
      <c r="K104" s="207" t="s">
        <v>137</v>
      </c>
      <c r="L104" s="44"/>
      <c r="M104" s="212" t="s">
        <v>32</v>
      </c>
      <c r="N104" s="213" t="s">
        <v>50</v>
      </c>
      <c r="O104" s="80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7" t="s">
        <v>138</v>
      </c>
      <c r="AT104" s="17" t="s">
        <v>133</v>
      </c>
      <c r="AU104" s="17" t="s">
        <v>139</v>
      </c>
      <c r="AY104" s="17" t="s">
        <v>131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139</v>
      </c>
      <c r="BK104" s="216">
        <f>ROUND(I104*H104,2)</f>
        <v>0</v>
      </c>
      <c r="BL104" s="17" t="s">
        <v>138</v>
      </c>
      <c r="BM104" s="17" t="s">
        <v>151</v>
      </c>
    </row>
    <row r="105" s="12" customFormat="1">
      <c r="B105" s="228"/>
      <c r="C105" s="229"/>
      <c r="D105" s="219" t="s">
        <v>141</v>
      </c>
      <c r="E105" s="230" t="s">
        <v>32</v>
      </c>
      <c r="F105" s="231" t="s">
        <v>152</v>
      </c>
      <c r="G105" s="229"/>
      <c r="H105" s="232">
        <v>9.5640000000000001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141</v>
      </c>
      <c r="AU105" s="238" t="s">
        <v>139</v>
      </c>
      <c r="AV105" s="12" t="s">
        <v>139</v>
      </c>
      <c r="AW105" s="12" t="s">
        <v>39</v>
      </c>
      <c r="AX105" s="12" t="s">
        <v>78</v>
      </c>
      <c r="AY105" s="238" t="s">
        <v>131</v>
      </c>
    </row>
    <row r="106" s="13" customFormat="1">
      <c r="B106" s="239"/>
      <c r="C106" s="240"/>
      <c r="D106" s="219" t="s">
        <v>141</v>
      </c>
      <c r="E106" s="241" t="s">
        <v>32</v>
      </c>
      <c r="F106" s="242" t="s">
        <v>144</v>
      </c>
      <c r="G106" s="240"/>
      <c r="H106" s="243">
        <v>9.5640000000000001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141</v>
      </c>
      <c r="AU106" s="249" t="s">
        <v>139</v>
      </c>
      <c r="AV106" s="13" t="s">
        <v>145</v>
      </c>
      <c r="AW106" s="13" t="s">
        <v>39</v>
      </c>
      <c r="AX106" s="13" t="s">
        <v>86</v>
      </c>
      <c r="AY106" s="249" t="s">
        <v>131</v>
      </c>
    </row>
    <row r="107" s="1" customFormat="1" ht="22.5" customHeight="1">
      <c r="B107" s="39"/>
      <c r="C107" s="205" t="s">
        <v>138</v>
      </c>
      <c r="D107" s="205" t="s">
        <v>133</v>
      </c>
      <c r="E107" s="206" t="s">
        <v>153</v>
      </c>
      <c r="F107" s="207" t="s">
        <v>154</v>
      </c>
      <c r="G107" s="208" t="s">
        <v>136</v>
      </c>
      <c r="H107" s="209">
        <v>95.640000000000001</v>
      </c>
      <c r="I107" s="210"/>
      <c r="J107" s="211">
        <f>ROUND(I107*H107,2)</f>
        <v>0</v>
      </c>
      <c r="K107" s="207" t="s">
        <v>137</v>
      </c>
      <c r="L107" s="44"/>
      <c r="M107" s="212" t="s">
        <v>32</v>
      </c>
      <c r="N107" s="213" t="s">
        <v>50</v>
      </c>
      <c r="O107" s="80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17" t="s">
        <v>138</v>
      </c>
      <c r="AT107" s="17" t="s">
        <v>133</v>
      </c>
      <c r="AU107" s="17" t="s">
        <v>139</v>
      </c>
      <c r="AY107" s="17" t="s">
        <v>131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139</v>
      </c>
      <c r="BK107" s="216">
        <f>ROUND(I107*H107,2)</f>
        <v>0</v>
      </c>
      <c r="BL107" s="17" t="s">
        <v>138</v>
      </c>
      <c r="BM107" s="17" t="s">
        <v>155</v>
      </c>
    </row>
    <row r="108" s="12" customFormat="1">
      <c r="B108" s="228"/>
      <c r="C108" s="229"/>
      <c r="D108" s="219" t="s">
        <v>141</v>
      </c>
      <c r="E108" s="229"/>
      <c r="F108" s="231" t="s">
        <v>156</v>
      </c>
      <c r="G108" s="229"/>
      <c r="H108" s="232">
        <v>95.640000000000001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141</v>
      </c>
      <c r="AU108" s="238" t="s">
        <v>139</v>
      </c>
      <c r="AV108" s="12" t="s">
        <v>139</v>
      </c>
      <c r="AW108" s="12" t="s">
        <v>4</v>
      </c>
      <c r="AX108" s="12" t="s">
        <v>86</v>
      </c>
      <c r="AY108" s="238" t="s">
        <v>131</v>
      </c>
    </row>
    <row r="109" s="1" customFormat="1" ht="16.5" customHeight="1">
      <c r="B109" s="39"/>
      <c r="C109" s="205" t="s">
        <v>157</v>
      </c>
      <c r="D109" s="205" t="s">
        <v>133</v>
      </c>
      <c r="E109" s="206" t="s">
        <v>158</v>
      </c>
      <c r="F109" s="207" t="s">
        <v>159</v>
      </c>
      <c r="G109" s="208" t="s">
        <v>136</v>
      </c>
      <c r="H109" s="209">
        <v>9.5640000000000001</v>
      </c>
      <c r="I109" s="210"/>
      <c r="J109" s="211">
        <f>ROUND(I109*H109,2)</f>
        <v>0</v>
      </c>
      <c r="K109" s="207" t="s">
        <v>137</v>
      </c>
      <c r="L109" s="44"/>
      <c r="M109" s="212" t="s">
        <v>32</v>
      </c>
      <c r="N109" s="213" t="s">
        <v>50</v>
      </c>
      <c r="O109" s="80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AR109" s="17" t="s">
        <v>138</v>
      </c>
      <c r="AT109" s="17" t="s">
        <v>133</v>
      </c>
      <c r="AU109" s="17" t="s">
        <v>139</v>
      </c>
      <c r="AY109" s="17" t="s">
        <v>131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139</v>
      </c>
      <c r="BK109" s="216">
        <f>ROUND(I109*H109,2)</f>
        <v>0</v>
      </c>
      <c r="BL109" s="17" t="s">
        <v>138</v>
      </c>
      <c r="BM109" s="17" t="s">
        <v>160</v>
      </c>
    </row>
    <row r="110" s="12" customFormat="1">
      <c r="B110" s="228"/>
      <c r="C110" s="229"/>
      <c r="D110" s="219" t="s">
        <v>141</v>
      </c>
      <c r="E110" s="230" t="s">
        <v>32</v>
      </c>
      <c r="F110" s="231" t="s">
        <v>152</v>
      </c>
      <c r="G110" s="229"/>
      <c r="H110" s="232">
        <v>9.5640000000000001</v>
      </c>
      <c r="I110" s="233"/>
      <c r="J110" s="229"/>
      <c r="K110" s="229"/>
      <c r="L110" s="234"/>
      <c r="M110" s="235"/>
      <c r="N110" s="236"/>
      <c r="O110" s="236"/>
      <c r="P110" s="236"/>
      <c r="Q110" s="236"/>
      <c r="R110" s="236"/>
      <c r="S110" s="236"/>
      <c r="T110" s="237"/>
      <c r="AT110" s="238" t="s">
        <v>141</v>
      </c>
      <c r="AU110" s="238" t="s">
        <v>139</v>
      </c>
      <c r="AV110" s="12" t="s">
        <v>139</v>
      </c>
      <c r="AW110" s="12" t="s">
        <v>39</v>
      </c>
      <c r="AX110" s="12" t="s">
        <v>78</v>
      </c>
      <c r="AY110" s="238" t="s">
        <v>131</v>
      </c>
    </row>
    <row r="111" s="13" customFormat="1">
      <c r="B111" s="239"/>
      <c r="C111" s="240"/>
      <c r="D111" s="219" t="s">
        <v>141</v>
      </c>
      <c r="E111" s="241" t="s">
        <v>32</v>
      </c>
      <c r="F111" s="242" t="s">
        <v>144</v>
      </c>
      <c r="G111" s="240"/>
      <c r="H111" s="243">
        <v>9.5640000000000001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141</v>
      </c>
      <c r="AU111" s="249" t="s">
        <v>139</v>
      </c>
      <c r="AV111" s="13" t="s">
        <v>145</v>
      </c>
      <c r="AW111" s="13" t="s">
        <v>39</v>
      </c>
      <c r="AX111" s="13" t="s">
        <v>86</v>
      </c>
      <c r="AY111" s="249" t="s">
        <v>131</v>
      </c>
    </row>
    <row r="112" s="1" customFormat="1" ht="22.5" customHeight="1">
      <c r="B112" s="39"/>
      <c r="C112" s="205" t="s">
        <v>161</v>
      </c>
      <c r="D112" s="205" t="s">
        <v>133</v>
      </c>
      <c r="E112" s="206" t="s">
        <v>162</v>
      </c>
      <c r="F112" s="207" t="s">
        <v>163</v>
      </c>
      <c r="G112" s="208" t="s">
        <v>164</v>
      </c>
      <c r="H112" s="209">
        <v>15.302</v>
      </c>
      <c r="I112" s="210"/>
      <c r="J112" s="211">
        <f>ROUND(I112*H112,2)</f>
        <v>0</v>
      </c>
      <c r="K112" s="207" t="s">
        <v>137</v>
      </c>
      <c r="L112" s="44"/>
      <c r="M112" s="212" t="s">
        <v>32</v>
      </c>
      <c r="N112" s="213" t="s">
        <v>50</v>
      </c>
      <c r="O112" s="80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AR112" s="17" t="s">
        <v>138</v>
      </c>
      <c r="AT112" s="17" t="s">
        <v>133</v>
      </c>
      <c r="AU112" s="17" t="s">
        <v>139</v>
      </c>
      <c r="AY112" s="17" t="s">
        <v>131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139</v>
      </c>
      <c r="BK112" s="216">
        <f>ROUND(I112*H112,2)</f>
        <v>0</v>
      </c>
      <c r="BL112" s="17" t="s">
        <v>138</v>
      </c>
      <c r="BM112" s="17" t="s">
        <v>165</v>
      </c>
    </row>
    <row r="113" s="12" customFormat="1">
      <c r="B113" s="228"/>
      <c r="C113" s="229"/>
      <c r="D113" s="219" t="s">
        <v>141</v>
      </c>
      <c r="E113" s="230" t="s">
        <v>32</v>
      </c>
      <c r="F113" s="231" t="s">
        <v>166</v>
      </c>
      <c r="G113" s="229"/>
      <c r="H113" s="232">
        <v>15.302</v>
      </c>
      <c r="I113" s="233"/>
      <c r="J113" s="229"/>
      <c r="K113" s="229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141</v>
      </c>
      <c r="AU113" s="238" t="s">
        <v>139</v>
      </c>
      <c r="AV113" s="12" t="s">
        <v>139</v>
      </c>
      <c r="AW113" s="12" t="s">
        <v>39</v>
      </c>
      <c r="AX113" s="12" t="s">
        <v>78</v>
      </c>
      <c r="AY113" s="238" t="s">
        <v>131</v>
      </c>
    </row>
    <row r="114" s="13" customFormat="1">
      <c r="B114" s="239"/>
      <c r="C114" s="240"/>
      <c r="D114" s="219" t="s">
        <v>141</v>
      </c>
      <c r="E114" s="241" t="s">
        <v>32</v>
      </c>
      <c r="F114" s="242" t="s">
        <v>144</v>
      </c>
      <c r="G114" s="240"/>
      <c r="H114" s="243">
        <v>15.302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141</v>
      </c>
      <c r="AU114" s="249" t="s">
        <v>139</v>
      </c>
      <c r="AV114" s="13" t="s">
        <v>145</v>
      </c>
      <c r="AW114" s="13" t="s">
        <v>39</v>
      </c>
      <c r="AX114" s="13" t="s">
        <v>86</v>
      </c>
      <c r="AY114" s="249" t="s">
        <v>131</v>
      </c>
    </row>
    <row r="115" s="10" customFormat="1" ht="20.88" customHeight="1">
      <c r="B115" s="189"/>
      <c r="C115" s="190"/>
      <c r="D115" s="191" t="s">
        <v>77</v>
      </c>
      <c r="E115" s="203" t="s">
        <v>167</v>
      </c>
      <c r="F115" s="203" t="s">
        <v>168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SUM(P116:P125)</f>
        <v>0</v>
      </c>
      <c r="Q115" s="197"/>
      <c r="R115" s="198">
        <f>SUM(R116:R125)</f>
        <v>1.2654599999999998</v>
      </c>
      <c r="S115" s="197"/>
      <c r="T115" s="199">
        <f>SUM(T116:T125)</f>
        <v>0</v>
      </c>
      <c r="AR115" s="200" t="s">
        <v>86</v>
      </c>
      <c r="AT115" s="201" t="s">
        <v>77</v>
      </c>
      <c r="AU115" s="201" t="s">
        <v>139</v>
      </c>
      <c r="AY115" s="200" t="s">
        <v>131</v>
      </c>
      <c r="BK115" s="202">
        <f>SUM(BK116:BK125)</f>
        <v>0</v>
      </c>
    </row>
    <row r="116" s="1" customFormat="1" ht="22.5" customHeight="1">
      <c r="B116" s="39"/>
      <c r="C116" s="205" t="s">
        <v>169</v>
      </c>
      <c r="D116" s="205" t="s">
        <v>133</v>
      </c>
      <c r="E116" s="206" t="s">
        <v>170</v>
      </c>
      <c r="F116" s="207" t="s">
        <v>171</v>
      </c>
      <c r="G116" s="208" t="s">
        <v>172</v>
      </c>
      <c r="H116" s="209">
        <v>103.90000000000001</v>
      </c>
      <c r="I116" s="210"/>
      <c r="J116" s="211">
        <f>ROUND(I116*H116,2)</f>
        <v>0</v>
      </c>
      <c r="K116" s="207" t="s">
        <v>137</v>
      </c>
      <c r="L116" s="44"/>
      <c r="M116" s="212" t="s">
        <v>32</v>
      </c>
      <c r="N116" s="213" t="s">
        <v>50</v>
      </c>
      <c r="O116" s="80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AR116" s="17" t="s">
        <v>138</v>
      </c>
      <c r="AT116" s="17" t="s">
        <v>133</v>
      </c>
      <c r="AU116" s="17" t="s">
        <v>145</v>
      </c>
      <c r="AY116" s="17" t="s">
        <v>131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139</v>
      </c>
      <c r="BK116" s="216">
        <f>ROUND(I116*H116,2)</f>
        <v>0</v>
      </c>
      <c r="BL116" s="17" t="s">
        <v>138</v>
      </c>
      <c r="BM116" s="17" t="s">
        <v>173</v>
      </c>
    </row>
    <row r="117" s="11" customFormat="1">
      <c r="B117" s="217"/>
      <c r="C117" s="218"/>
      <c r="D117" s="219" t="s">
        <v>141</v>
      </c>
      <c r="E117" s="220" t="s">
        <v>32</v>
      </c>
      <c r="F117" s="221" t="s">
        <v>174</v>
      </c>
      <c r="G117" s="218"/>
      <c r="H117" s="220" t="s">
        <v>32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141</v>
      </c>
      <c r="AU117" s="227" t="s">
        <v>145</v>
      </c>
      <c r="AV117" s="11" t="s">
        <v>86</v>
      </c>
      <c r="AW117" s="11" t="s">
        <v>39</v>
      </c>
      <c r="AX117" s="11" t="s">
        <v>78</v>
      </c>
      <c r="AY117" s="227" t="s">
        <v>131</v>
      </c>
    </row>
    <row r="118" s="12" customFormat="1">
      <c r="B118" s="228"/>
      <c r="C118" s="229"/>
      <c r="D118" s="219" t="s">
        <v>141</v>
      </c>
      <c r="E118" s="230" t="s">
        <v>32</v>
      </c>
      <c r="F118" s="231" t="s">
        <v>175</v>
      </c>
      <c r="G118" s="229"/>
      <c r="H118" s="232">
        <v>103.90000000000001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141</v>
      </c>
      <c r="AU118" s="238" t="s">
        <v>145</v>
      </c>
      <c r="AV118" s="12" t="s">
        <v>139</v>
      </c>
      <c r="AW118" s="12" t="s">
        <v>39</v>
      </c>
      <c r="AX118" s="12" t="s">
        <v>78</v>
      </c>
      <c r="AY118" s="238" t="s">
        <v>131</v>
      </c>
    </row>
    <row r="119" s="13" customFormat="1">
      <c r="B119" s="239"/>
      <c r="C119" s="240"/>
      <c r="D119" s="219" t="s">
        <v>141</v>
      </c>
      <c r="E119" s="241" t="s">
        <v>32</v>
      </c>
      <c r="F119" s="242" t="s">
        <v>144</v>
      </c>
      <c r="G119" s="240"/>
      <c r="H119" s="243">
        <v>103.90000000000001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141</v>
      </c>
      <c r="AU119" s="249" t="s">
        <v>145</v>
      </c>
      <c r="AV119" s="13" t="s">
        <v>145</v>
      </c>
      <c r="AW119" s="13" t="s">
        <v>39</v>
      </c>
      <c r="AX119" s="13" t="s">
        <v>86</v>
      </c>
      <c r="AY119" s="249" t="s">
        <v>131</v>
      </c>
    </row>
    <row r="120" s="1" customFormat="1" ht="16.5" customHeight="1">
      <c r="B120" s="39"/>
      <c r="C120" s="205" t="s">
        <v>176</v>
      </c>
      <c r="D120" s="205" t="s">
        <v>133</v>
      </c>
      <c r="E120" s="206" t="s">
        <v>177</v>
      </c>
      <c r="F120" s="207" t="s">
        <v>178</v>
      </c>
      <c r="G120" s="208" t="s">
        <v>172</v>
      </c>
      <c r="H120" s="209">
        <v>103.90000000000001</v>
      </c>
      <c r="I120" s="210"/>
      <c r="J120" s="211">
        <f>ROUND(I120*H120,2)</f>
        <v>0</v>
      </c>
      <c r="K120" s="207" t="s">
        <v>137</v>
      </c>
      <c r="L120" s="44"/>
      <c r="M120" s="212" t="s">
        <v>32</v>
      </c>
      <c r="N120" s="213" t="s">
        <v>50</v>
      </c>
      <c r="O120" s="80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AR120" s="17" t="s">
        <v>138</v>
      </c>
      <c r="AT120" s="17" t="s">
        <v>133</v>
      </c>
      <c r="AU120" s="17" t="s">
        <v>145</v>
      </c>
      <c r="AY120" s="17" t="s">
        <v>131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139</v>
      </c>
      <c r="BK120" s="216">
        <f>ROUND(I120*H120,2)</f>
        <v>0</v>
      </c>
      <c r="BL120" s="17" t="s">
        <v>138</v>
      </c>
      <c r="BM120" s="17" t="s">
        <v>179</v>
      </c>
    </row>
    <row r="121" s="11" customFormat="1">
      <c r="B121" s="217"/>
      <c r="C121" s="218"/>
      <c r="D121" s="219" t="s">
        <v>141</v>
      </c>
      <c r="E121" s="220" t="s">
        <v>32</v>
      </c>
      <c r="F121" s="221" t="s">
        <v>174</v>
      </c>
      <c r="G121" s="218"/>
      <c r="H121" s="220" t="s">
        <v>32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141</v>
      </c>
      <c r="AU121" s="227" t="s">
        <v>145</v>
      </c>
      <c r="AV121" s="11" t="s">
        <v>86</v>
      </c>
      <c r="AW121" s="11" t="s">
        <v>39</v>
      </c>
      <c r="AX121" s="11" t="s">
        <v>78</v>
      </c>
      <c r="AY121" s="227" t="s">
        <v>131</v>
      </c>
    </row>
    <row r="122" s="12" customFormat="1">
      <c r="B122" s="228"/>
      <c r="C122" s="229"/>
      <c r="D122" s="219" t="s">
        <v>141</v>
      </c>
      <c r="E122" s="230" t="s">
        <v>32</v>
      </c>
      <c r="F122" s="231" t="s">
        <v>175</v>
      </c>
      <c r="G122" s="229"/>
      <c r="H122" s="232">
        <v>103.90000000000001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141</v>
      </c>
      <c r="AU122" s="238" t="s">
        <v>145</v>
      </c>
      <c r="AV122" s="12" t="s">
        <v>139</v>
      </c>
      <c r="AW122" s="12" t="s">
        <v>39</v>
      </c>
      <c r="AX122" s="12" t="s">
        <v>78</v>
      </c>
      <c r="AY122" s="238" t="s">
        <v>131</v>
      </c>
    </row>
    <row r="123" s="13" customFormat="1">
      <c r="B123" s="239"/>
      <c r="C123" s="240"/>
      <c r="D123" s="219" t="s">
        <v>141</v>
      </c>
      <c r="E123" s="241" t="s">
        <v>32</v>
      </c>
      <c r="F123" s="242" t="s">
        <v>144</v>
      </c>
      <c r="G123" s="240"/>
      <c r="H123" s="243">
        <v>103.90000000000001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141</v>
      </c>
      <c r="AU123" s="249" t="s">
        <v>145</v>
      </c>
      <c r="AV123" s="13" t="s">
        <v>145</v>
      </c>
      <c r="AW123" s="13" t="s">
        <v>39</v>
      </c>
      <c r="AX123" s="13" t="s">
        <v>86</v>
      </c>
      <c r="AY123" s="249" t="s">
        <v>131</v>
      </c>
    </row>
    <row r="124" s="1" customFormat="1" ht="16.5" customHeight="1">
      <c r="B124" s="39"/>
      <c r="C124" s="250" t="s">
        <v>180</v>
      </c>
      <c r="D124" s="250" t="s">
        <v>181</v>
      </c>
      <c r="E124" s="251" t="s">
        <v>182</v>
      </c>
      <c r="F124" s="252" t="s">
        <v>183</v>
      </c>
      <c r="G124" s="253" t="s">
        <v>136</v>
      </c>
      <c r="H124" s="254">
        <v>6.0259999999999998</v>
      </c>
      <c r="I124" s="255"/>
      <c r="J124" s="256">
        <f>ROUND(I124*H124,2)</f>
        <v>0</v>
      </c>
      <c r="K124" s="252" t="s">
        <v>137</v>
      </c>
      <c r="L124" s="257"/>
      <c r="M124" s="258" t="s">
        <v>32</v>
      </c>
      <c r="N124" s="259" t="s">
        <v>50</v>
      </c>
      <c r="O124" s="80"/>
      <c r="P124" s="214">
        <f>O124*H124</f>
        <v>0</v>
      </c>
      <c r="Q124" s="214">
        <v>0.20999999999999999</v>
      </c>
      <c r="R124" s="214">
        <f>Q124*H124</f>
        <v>1.2654599999999998</v>
      </c>
      <c r="S124" s="214">
        <v>0</v>
      </c>
      <c r="T124" s="215">
        <f>S124*H124</f>
        <v>0</v>
      </c>
      <c r="AR124" s="17" t="s">
        <v>176</v>
      </c>
      <c r="AT124" s="17" t="s">
        <v>181</v>
      </c>
      <c r="AU124" s="17" t="s">
        <v>145</v>
      </c>
      <c r="AY124" s="17" t="s">
        <v>131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139</v>
      </c>
      <c r="BK124" s="216">
        <f>ROUND(I124*H124,2)</f>
        <v>0</v>
      </c>
      <c r="BL124" s="17" t="s">
        <v>138</v>
      </c>
      <c r="BM124" s="17" t="s">
        <v>184</v>
      </c>
    </row>
    <row r="125" s="12" customFormat="1">
      <c r="B125" s="228"/>
      <c r="C125" s="229"/>
      <c r="D125" s="219" t="s">
        <v>141</v>
      </c>
      <c r="E125" s="229"/>
      <c r="F125" s="231" t="s">
        <v>185</v>
      </c>
      <c r="G125" s="229"/>
      <c r="H125" s="232">
        <v>6.0259999999999998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141</v>
      </c>
      <c r="AU125" s="238" t="s">
        <v>145</v>
      </c>
      <c r="AV125" s="12" t="s">
        <v>139</v>
      </c>
      <c r="AW125" s="12" t="s">
        <v>4</v>
      </c>
      <c r="AX125" s="12" t="s">
        <v>86</v>
      </c>
      <c r="AY125" s="238" t="s">
        <v>131</v>
      </c>
    </row>
    <row r="126" s="10" customFormat="1" ht="22.8" customHeight="1">
      <c r="B126" s="189"/>
      <c r="C126" s="190"/>
      <c r="D126" s="191" t="s">
        <v>77</v>
      </c>
      <c r="E126" s="203" t="s">
        <v>157</v>
      </c>
      <c r="F126" s="203" t="s">
        <v>186</v>
      </c>
      <c r="G126" s="190"/>
      <c r="H126" s="190"/>
      <c r="I126" s="193"/>
      <c r="J126" s="204">
        <f>BK126</f>
        <v>0</v>
      </c>
      <c r="K126" s="190"/>
      <c r="L126" s="195"/>
      <c r="M126" s="196"/>
      <c r="N126" s="197"/>
      <c r="O126" s="197"/>
      <c r="P126" s="198">
        <f>SUM(P127:P141)</f>
        <v>0</v>
      </c>
      <c r="Q126" s="197"/>
      <c r="R126" s="198">
        <f>SUM(R127:R141)</f>
        <v>45.584004999999998</v>
      </c>
      <c r="S126" s="197"/>
      <c r="T126" s="199">
        <f>SUM(T127:T141)</f>
        <v>0</v>
      </c>
      <c r="AR126" s="200" t="s">
        <v>86</v>
      </c>
      <c r="AT126" s="201" t="s">
        <v>77</v>
      </c>
      <c r="AU126" s="201" t="s">
        <v>86</v>
      </c>
      <c r="AY126" s="200" t="s">
        <v>131</v>
      </c>
      <c r="BK126" s="202">
        <f>SUM(BK127:BK141)</f>
        <v>0</v>
      </c>
    </row>
    <row r="127" s="1" customFormat="1" ht="33.75" customHeight="1">
      <c r="B127" s="39"/>
      <c r="C127" s="205" t="s">
        <v>187</v>
      </c>
      <c r="D127" s="205" t="s">
        <v>133</v>
      </c>
      <c r="E127" s="206" t="s">
        <v>188</v>
      </c>
      <c r="F127" s="207" t="s">
        <v>189</v>
      </c>
      <c r="G127" s="208" t="s">
        <v>172</v>
      </c>
      <c r="H127" s="209">
        <v>51.950000000000003</v>
      </c>
      <c r="I127" s="210"/>
      <c r="J127" s="211">
        <f>ROUND(I127*H127,2)</f>
        <v>0</v>
      </c>
      <c r="K127" s="207" t="s">
        <v>137</v>
      </c>
      <c r="L127" s="44"/>
      <c r="M127" s="212" t="s">
        <v>32</v>
      </c>
      <c r="N127" s="213" t="s">
        <v>50</v>
      </c>
      <c r="O127" s="80"/>
      <c r="P127" s="214">
        <f>O127*H127</f>
        <v>0</v>
      </c>
      <c r="Q127" s="214">
        <v>0.10100000000000001</v>
      </c>
      <c r="R127" s="214">
        <f>Q127*H127</f>
        <v>5.2469500000000009</v>
      </c>
      <c r="S127" s="214">
        <v>0</v>
      </c>
      <c r="T127" s="215">
        <f>S127*H127</f>
        <v>0</v>
      </c>
      <c r="AR127" s="17" t="s">
        <v>138</v>
      </c>
      <c r="AT127" s="17" t="s">
        <v>133</v>
      </c>
      <c r="AU127" s="17" t="s">
        <v>139</v>
      </c>
      <c r="AY127" s="17" t="s">
        <v>131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139</v>
      </c>
      <c r="BK127" s="216">
        <f>ROUND(I127*H127,2)</f>
        <v>0</v>
      </c>
      <c r="BL127" s="17" t="s">
        <v>138</v>
      </c>
      <c r="BM127" s="17" t="s">
        <v>190</v>
      </c>
    </row>
    <row r="128" s="11" customFormat="1">
      <c r="B128" s="217"/>
      <c r="C128" s="218"/>
      <c r="D128" s="219" t="s">
        <v>141</v>
      </c>
      <c r="E128" s="220" t="s">
        <v>32</v>
      </c>
      <c r="F128" s="221" t="s">
        <v>191</v>
      </c>
      <c r="G128" s="218"/>
      <c r="H128" s="220" t="s">
        <v>32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141</v>
      </c>
      <c r="AU128" s="227" t="s">
        <v>139</v>
      </c>
      <c r="AV128" s="11" t="s">
        <v>86</v>
      </c>
      <c r="AW128" s="11" t="s">
        <v>39</v>
      </c>
      <c r="AX128" s="11" t="s">
        <v>78</v>
      </c>
      <c r="AY128" s="227" t="s">
        <v>131</v>
      </c>
    </row>
    <row r="129" s="12" customFormat="1">
      <c r="B129" s="228"/>
      <c r="C129" s="229"/>
      <c r="D129" s="219" t="s">
        <v>141</v>
      </c>
      <c r="E129" s="230" t="s">
        <v>32</v>
      </c>
      <c r="F129" s="231" t="s">
        <v>192</v>
      </c>
      <c r="G129" s="229"/>
      <c r="H129" s="232">
        <v>51.950000000000003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141</v>
      </c>
      <c r="AU129" s="238" t="s">
        <v>139</v>
      </c>
      <c r="AV129" s="12" t="s">
        <v>139</v>
      </c>
      <c r="AW129" s="12" t="s">
        <v>39</v>
      </c>
      <c r="AX129" s="12" t="s">
        <v>78</v>
      </c>
      <c r="AY129" s="238" t="s">
        <v>131</v>
      </c>
    </row>
    <row r="130" s="13" customFormat="1">
      <c r="B130" s="239"/>
      <c r="C130" s="240"/>
      <c r="D130" s="219" t="s">
        <v>141</v>
      </c>
      <c r="E130" s="241" t="s">
        <v>32</v>
      </c>
      <c r="F130" s="242" t="s">
        <v>144</v>
      </c>
      <c r="G130" s="240"/>
      <c r="H130" s="243">
        <v>51.950000000000003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AT130" s="249" t="s">
        <v>141</v>
      </c>
      <c r="AU130" s="249" t="s">
        <v>139</v>
      </c>
      <c r="AV130" s="13" t="s">
        <v>145</v>
      </c>
      <c r="AW130" s="13" t="s">
        <v>39</v>
      </c>
      <c r="AX130" s="13" t="s">
        <v>86</v>
      </c>
      <c r="AY130" s="249" t="s">
        <v>131</v>
      </c>
    </row>
    <row r="131" s="1" customFormat="1" ht="16.5" customHeight="1">
      <c r="B131" s="39"/>
      <c r="C131" s="250" t="s">
        <v>193</v>
      </c>
      <c r="D131" s="250" t="s">
        <v>181</v>
      </c>
      <c r="E131" s="251" t="s">
        <v>194</v>
      </c>
      <c r="F131" s="252" t="s">
        <v>195</v>
      </c>
      <c r="G131" s="253" t="s">
        <v>172</v>
      </c>
      <c r="H131" s="254">
        <v>52.988999999999997</v>
      </c>
      <c r="I131" s="255"/>
      <c r="J131" s="256">
        <f>ROUND(I131*H131,2)</f>
        <v>0</v>
      </c>
      <c r="K131" s="252" t="s">
        <v>137</v>
      </c>
      <c r="L131" s="257"/>
      <c r="M131" s="258" t="s">
        <v>32</v>
      </c>
      <c r="N131" s="259" t="s">
        <v>50</v>
      </c>
      <c r="O131" s="80"/>
      <c r="P131" s="214">
        <f>O131*H131</f>
        <v>0</v>
      </c>
      <c r="Q131" s="214">
        <v>0.13500000000000001</v>
      </c>
      <c r="R131" s="214">
        <f>Q131*H131</f>
        <v>7.1535150000000005</v>
      </c>
      <c r="S131" s="214">
        <v>0</v>
      </c>
      <c r="T131" s="215">
        <f>S131*H131</f>
        <v>0</v>
      </c>
      <c r="AR131" s="17" t="s">
        <v>176</v>
      </c>
      <c r="AT131" s="17" t="s">
        <v>181</v>
      </c>
      <c r="AU131" s="17" t="s">
        <v>139</v>
      </c>
      <c r="AY131" s="17" t="s">
        <v>131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139</v>
      </c>
      <c r="BK131" s="216">
        <f>ROUND(I131*H131,2)</f>
        <v>0</v>
      </c>
      <c r="BL131" s="17" t="s">
        <v>138</v>
      </c>
      <c r="BM131" s="17" t="s">
        <v>196</v>
      </c>
    </row>
    <row r="132" s="12" customFormat="1">
      <c r="B132" s="228"/>
      <c r="C132" s="229"/>
      <c r="D132" s="219" t="s">
        <v>141</v>
      </c>
      <c r="E132" s="229"/>
      <c r="F132" s="231" t="s">
        <v>197</v>
      </c>
      <c r="G132" s="229"/>
      <c r="H132" s="232">
        <v>52.988999999999997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141</v>
      </c>
      <c r="AU132" s="238" t="s">
        <v>139</v>
      </c>
      <c r="AV132" s="12" t="s">
        <v>139</v>
      </c>
      <c r="AW132" s="12" t="s">
        <v>4</v>
      </c>
      <c r="AX132" s="12" t="s">
        <v>86</v>
      </c>
      <c r="AY132" s="238" t="s">
        <v>131</v>
      </c>
    </row>
    <row r="133" s="1" customFormat="1" ht="16.5" customHeight="1">
      <c r="B133" s="39"/>
      <c r="C133" s="205" t="s">
        <v>198</v>
      </c>
      <c r="D133" s="205" t="s">
        <v>133</v>
      </c>
      <c r="E133" s="206" t="s">
        <v>199</v>
      </c>
      <c r="F133" s="207" t="s">
        <v>200</v>
      </c>
      <c r="G133" s="208" t="s">
        <v>172</v>
      </c>
      <c r="H133" s="209">
        <v>51.950000000000003</v>
      </c>
      <c r="I133" s="210"/>
      <c r="J133" s="211">
        <f>ROUND(I133*H133,2)</f>
        <v>0</v>
      </c>
      <c r="K133" s="207" t="s">
        <v>137</v>
      </c>
      <c r="L133" s="44"/>
      <c r="M133" s="212" t="s">
        <v>32</v>
      </c>
      <c r="N133" s="213" t="s">
        <v>50</v>
      </c>
      <c r="O133" s="80"/>
      <c r="P133" s="214">
        <f>O133*H133</f>
        <v>0</v>
      </c>
      <c r="Q133" s="214">
        <v>0.378</v>
      </c>
      <c r="R133" s="214">
        <f>Q133*H133</f>
        <v>19.6371</v>
      </c>
      <c r="S133" s="214">
        <v>0</v>
      </c>
      <c r="T133" s="215">
        <f>S133*H133</f>
        <v>0</v>
      </c>
      <c r="AR133" s="17" t="s">
        <v>138</v>
      </c>
      <c r="AT133" s="17" t="s">
        <v>133</v>
      </c>
      <c r="AU133" s="17" t="s">
        <v>139</v>
      </c>
      <c r="AY133" s="17" t="s">
        <v>131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139</v>
      </c>
      <c r="BK133" s="216">
        <f>ROUND(I133*H133,2)</f>
        <v>0</v>
      </c>
      <c r="BL133" s="17" t="s">
        <v>138</v>
      </c>
      <c r="BM133" s="17" t="s">
        <v>201</v>
      </c>
    </row>
    <row r="134" s="11" customFormat="1">
      <c r="B134" s="217"/>
      <c r="C134" s="218"/>
      <c r="D134" s="219" t="s">
        <v>141</v>
      </c>
      <c r="E134" s="220" t="s">
        <v>32</v>
      </c>
      <c r="F134" s="221" t="s">
        <v>202</v>
      </c>
      <c r="G134" s="218"/>
      <c r="H134" s="220" t="s">
        <v>32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141</v>
      </c>
      <c r="AU134" s="227" t="s">
        <v>139</v>
      </c>
      <c r="AV134" s="11" t="s">
        <v>86</v>
      </c>
      <c r="AW134" s="11" t="s">
        <v>39</v>
      </c>
      <c r="AX134" s="11" t="s">
        <v>78</v>
      </c>
      <c r="AY134" s="227" t="s">
        <v>131</v>
      </c>
    </row>
    <row r="135" s="12" customFormat="1">
      <c r="B135" s="228"/>
      <c r="C135" s="229"/>
      <c r="D135" s="219" t="s">
        <v>141</v>
      </c>
      <c r="E135" s="230" t="s">
        <v>32</v>
      </c>
      <c r="F135" s="231" t="s">
        <v>192</v>
      </c>
      <c r="G135" s="229"/>
      <c r="H135" s="232">
        <v>51.950000000000003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141</v>
      </c>
      <c r="AU135" s="238" t="s">
        <v>139</v>
      </c>
      <c r="AV135" s="12" t="s">
        <v>139</v>
      </c>
      <c r="AW135" s="12" t="s">
        <v>39</v>
      </c>
      <c r="AX135" s="12" t="s">
        <v>78</v>
      </c>
      <c r="AY135" s="238" t="s">
        <v>131</v>
      </c>
    </row>
    <row r="136" s="13" customFormat="1">
      <c r="B136" s="239"/>
      <c r="C136" s="240"/>
      <c r="D136" s="219" t="s">
        <v>141</v>
      </c>
      <c r="E136" s="241" t="s">
        <v>32</v>
      </c>
      <c r="F136" s="242" t="s">
        <v>144</v>
      </c>
      <c r="G136" s="240"/>
      <c r="H136" s="243">
        <v>51.950000000000003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141</v>
      </c>
      <c r="AU136" s="249" t="s">
        <v>139</v>
      </c>
      <c r="AV136" s="13" t="s">
        <v>145</v>
      </c>
      <c r="AW136" s="13" t="s">
        <v>39</v>
      </c>
      <c r="AX136" s="13" t="s">
        <v>86</v>
      </c>
      <c r="AY136" s="249" t="s">
        <v>131</v>
      </c>
    </row>
    <row r="137" s="1" customFormat="1" ht="22.5" customHeight="1">
      <c r="B137" s="39"/>
      <c r="C137" s="205" t="s">
        <v>203</v>
      </c>
      <c r="D137" s="205" t="s">
        <v>133</v>
      </c>
      <c r="E137" s="206" t="s">
        <v>204</v>
      </c>
      <c r="F137" s="207" t="s">
        <v>205</v>
      </c>
      <c r="G137" s="208" t="s">
        <v>206</v>
      </c>
      <c r="H137" s="209">
        <v>108</v>
      </c>
      <c r="I137" s="210"/>
      <c r="J137" s="211">
        <f>ROUND(I137*H137,2)</f>
        <v>0</v>
      </c>
      <c r="K137" s="207" t="s">
        <v>137</v>
      </c>
      <c r="L137" s="44"/>
      <c r="M137" s="212" t="s">
        <v>32</v>
      </c>
      <c r="N137" s="213" t="s">
        <v>50</v>
      </c>
      <c r="O137" s="80"/>
      <c r="P137" s="214">
        <f>O137*H137</f>
        <v>0</v>
      </c>
      <c r="Q137" s="214">
        <v>0.10095</v>
      </c>
      <c r="R137" s="214">
        <f>Q137*H137</f>
        <v>10.9026</v>
      </c>
      <c r="S137" s="214">
        <v>0</v>
      </c>
      <c r="T137" s="215">
        <f>S137*H137</f>
        <v>0</v>
      </c>
      <c r="AR137" s="17" t="s">
        <v>138</v>
      </c>
      <c r="AT137" s="17" t="s">
        <v>133</v>
      </c>
      <c r="AU137" s="17" t="s">
        <v>139</v>
      </c>
      <c r="AY137" s="17" t="s">
        <v>131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139</v>
      </c>
      <c r="BK137" s="216">
        <f>ROUND(I137*H137,2)</f>
        <v>0</v>
      </c>
      <c r="BL137" s="17" t="s">
        <v>138</v>
      </c>
      <c r="BM137" s="17" t="s">
        <v>207</v>
      </c>
    </row>
    <row r="138" s="12" customFormat="1">
      <c r="B138" s="228"/>
      <c r="C138" s="229"/>
      <c r="D138" s="219" t="s">
        <v>141</v>
      </c>
      <c r="E138" s="230" t="s">
        <v>32</v>
      </c>
      <c r="F138" s="231" t="s">
        <v>208</v>
      </c>
      <c r="G138" s="229"/>
      <c r="H138" s="232">
        <v>108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141</v>
      </c>
      <c r="AU138" s="238" t="s">
        <v>139</v>
      </c>
      <c r="AV138" s="12" t="s">
        <v>139</v>
      </c>
      <c r="AW138" s="12" t="s">
        <v>39</v>
      </c>
      <c r="AX138" s="12" t="s">
        <v>78</v>
      </c>
      <c r="AY138" s="238" t="s">
        <v>131</v>
      </c>
    </row>
    <row r="139" s="13" customFormat="1">
      <c r="B139" s="239"/>
      <c r="C139" s="240"/>
      <c r="D139" s="219" t="s">
        <v>141</v>
      </c>
      <c r="E139" s="241" t="s">
        <v>32</v>
      </c>
      <c r="F139" s="242" t="s">
        <v>144</v>
      </c>
      <c r="G139" s="240"/>
      <c r="H139" s="243">
        <v>108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141</v>
      </c>
      <c r="AU139" s="249" t="s">
        <v>139</v>
      </c>
      <c r="AV139" s="13" t="s">
        <v>145</v>
      </c>
      <c r="AW139" s="13" t="s">
        <v>39</v>
      </c>
      <c r="AX139" s="13" t="s">
        <v>86</v>
      </c>
      <c r="AY139" s="249" t="s">
        <v>131</v>
      </c>
    </row>
    <row r="140" s="1" customFormat="1" ht="16.5" customHeight="1">
      <c r="B140" s="39"/>
      <c r="C140" s="250" t="s">
        <v>209</v>
      </c>
      <c r="D140" s="250" t="s">
        <v>181</v>
      </c>
      <c r="E140" s="251" t="s">
        <v>210</v>
      </c>
      <c r="F140" s="252" t="s">
        <v>211</v>
      </c>
      <c r="G140" s="253" t="s">
        <v>206</v>
      </c>
      <c r="H140" s="254">
        <v>110.16</v>
      </c>
      <c r="I140" s="255"/>
      <c r="J140" s="256">
        <f>ROUND(I140*H140,2)</f>
        <v>0</v>
      </c>
      <c r="K140" s="252" t="s">
        <v>137</v>
      </c>
      <c r="L140" s="257"/>
      <c r="M140" s="258" t="s">
        <v>32</v>
      </c>
      <c r="N140" s="259" t="s">
        <v>50</v>
      </c>
      <c r="O140" s="80"/>
      <c r="P140" s="214">
        <f>O140*H140</f>
        <v>0</v>
      </c>
      <c r="Q140" s="214">
        <v>0.024</v>
      </c>
      <c r="R140" s="214">
        <f>Q140*H140</f>
        <v>2.64384</v>
      </c>
      <c r="S140" s="214">
        <v>0</v>
      </c>
      <c r="T140" s="215">
        <f>S140*H140</f>
        <v>0</v>
      </c>
      <c r="AR140" s="17" t="s">
        <v>176</v>
      </c>
      <c r="AT140" s="17" t="s">
        <v>181</v>
      </c>
      <c r="AU140" s="17" t="s">
        <v>139</v>
      </c>
      <c r="AY140" s="17" t="s">
        <v>131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139</v>
      </c>
      <c r="BK140" s="216">
        <f>ROUND(I140*H140,2)</f>
        <v>0</v>
      </c>
      <c r="BL140" s="17" t="s">
        <v>138</v>
      </c>
      <c r="BM140" s="17" t="s">
        <v>212</v>
      </c>
    </row>
    <row r="141" s="12" customFormat="1">
      <c r="B141" s="228"/>
      <c r="C141" s="229"/>
      <c r="D141" s="219" t="s">
        <v>141</v>
      </c>
      <c r="E141" s="229"/>
      <c r="F141" s="231" t="s">
        <v>213</v>
      </c>
      <c r="G141" s="229"/>
      <c r="H141" s="232">
        <v>110.16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141</v>
      </c>
      <c r="AU141" s="238" t="s">
        <v>139</v>
      </c>
      <c r="AV141" s="12" t="s">
        <v>139</v>
      </c>
      <c r="AW141" s="12" t="s">
        <v>4</v>
      </c>
      <c r="AX141" s="12" t="s">
        <v>86</v>
      </c>
      <c r="AY141" s="238" t="s">
        <v>131</v>
      </c>
    </row>
    <row r="142" s="10" customFormat="1" ht="22.8" customHeight="1">
      <c r="B142" s="189"/>
      <c r="C142" s="190"/>
      <c r="D142" s="191" t="s">
        <v>77</v>
      </c>
      <c r="E142" s="203" t="s">
        <v>161</v>
      </c>
      <c r="F142" s="203" t="s">
        <v>214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P143+P279+P285</f>
        <v>0</v>
      </c>
      <c r="Q142" s="197"/>
      <c r="R142" s="198">
        <f>R143+R279+R285</f>
        <v>34.047552610000004</v>
      </c>
      <c r="S142" s="197"/>
      <c r="T142" s="199">
        <f>T143+T279+T285</f>
        <v>0</v>
      </c>
      <c r="AR142" s="200" t="s">
        <v>86</v>
      </c>
      <c r="AT142" s="201" t="s">
        <v>77</v>
      </c>
      <c r="AU142" s="201" t="s">
        <v>86</v>
      </c>
      <c r="AY142" s="200" t="s">
        <v>131</v>
      </c>
      <c r="BK142" s="202">
        <f>BK143+BK279+BK285</f>
        <v>0</v>
      </c>
    </row>
    <row r="143" s="10" customFormat="1" ht="20.88" customHeight="1">
      <c r="B143" s="189"/>
      <c r="C143" s="190"/>
      <c r="D143" s="191" t="s">
        <v>77</v>
      </c>
      <c r="E143" s="203" t="s">
        <v>215</v>
      </c>
      <c r="F143" s="203" t="s">
        <v>216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SUM(P144:P278)</f>
        <v>0</v>
      </c>
      <c r="Q143" s="197"/>
      <c r="R143" s="198">
        <f>SUM(R144:R278)</f>
        <v>33.650519510000002</v>
      </c>
      <c r="S143" s="197"/>
      <c r="T143" s="199">
        <f>SUM(T144:T278)</f>
        <v>0</v>
      </c>
      <c r="AR143" s="200" t="s">
        <v>86</v>
      </c>
      <c r="AT143" s="201" t="s">
        <v>77</v>
      </c>
      <c r="AU143" s="201" t="s">
        <v>139</v>
      </c>
      <c r="AY143" s="200" t="s">
        <v>131</v>
      </c>
      <c r="BK143" s="202">
        <f>SUM(BK144:BK278)</f>
        <v>0</v>
      </c>
    </row>
    <row r="144" s="1" customFormat="1" ht="22.5" customHeight="1">
      <c r="B144" s="39"/>
      <c r="C144" s="205" t="s">
        <v>8</v>
      </c>
      <c r="D144" s="205" t="s">
        <v>133</v>
      </c>
      <c r="E144" s="206" t="s">
        <v>217</v>
      </c>
      <c r="F144" s="207" t="s">
        <v>218</v>
      </c>
      <c r="G144" s="208" t="s">
        <v>172</v>
      </c>
      <c r="H144" s="209">
        <v>28.728000000000002</v>
      </c>
      <c r="I144" s="210"/>
      <c r="J144" s="211">
        <f>ROUND(I144*H144,2)</f>
        <v>0</v>
      </c>
      <c r="K144" s="207" t="s">
        <v>137</v>
      </c>
      <c r="L144" s="44"/>
      <c r="M144" s="212" t="s">
        <v>32</v>
      </c>
      <c r="N144" s="213" t="s">
        <v>50</v>
      </c>
      <c r="O144" s="80"/>
      <c r="P144" s="214">
        <f>O144*H144</f>
        <v>0</v>
      </c>
      <c r="Q144" s="214">
        <v>0.0020999999999999999</v>
      </c>
      <c r="R144" s="214">
        <f>Q144*H144</f>
        <v>0.060328800000000002</v>
      </c>
      <c r="S144" s="214">
        <v>0</v>
      </c>
      <c r="T144" s="215">
        <f>S144*H144</f>
        <v>0</v>
      </c>
      <c r="AR144" s="17" t="s">
        <v>138</v>
      </c>
      <c r="AT144" s="17" t="s">
        <v>133</v>
      </c>
      <c r="AU144" s="17" t="s">
        <v>145</v>
      </c>
      <c r="AY144" s="17" t="s">
        <v>131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139</v>
      </c>
      <c r="BK144" s="216">
        <f>ROUND(I144*H144,2)</f>
        <v>0</v>
      </c>
      <c r="BL144" s="17" t="s">
        <v>138</v>
      </c>
      <c r="BM144" s="17" t="s">
        <v>219</v>
      </c>
    </row>
    <row r="145" s="11" customFormat="1">
      <c r="B145" s="217"/>
      <c r="C145" s="218"/>
      <c r="D145" s="219" t="s">
        <v>141</v>
      </c>
      <c r="E145" s="220" t="s">
        <v>32</v>
      </c>
      <c r="F145" s="221" t="s">
        <v>220</v>
      </c>
      <c r="G145" s="218"/>
      <c r="H145" s="220" t="s">
        <v>32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141</v>
      </c>
      <c r="AU145" s="227" t="s">
        <v>145</v>
      </c>
      <c r="AV145" s="11" t="s">
        <v>86</v>
      </c>
      <c r="AW145" s="11" t="s">
        <v>39</v>
      </c>
      <c r="AX145" s="11" t="s">
        <v>78</v>
      </c>
      <c r="AY145" s="227" t="s">
        <v>131</v>
      </c>
    </row>
    <row r="146" s="12" customFormat="1">
      <c r="B146" s="228"/>
      <c r="C146" s="229"/>
      <c r="D146" s="219" t="s">
        <v>141</v>
      </c>
      <c r="E146" s="230" t="s">
        <v>32</v>
      </c>
      <c r="F146" s="231" t="s">
        <v>221</v>
      </c>
      <c r="G146" s="229"/>
      <c r="H146" s="232">
        <v>28.728000000000002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141</v>
      </c>
      <c r="AU146" s="238" t="s">
        <v>145</v>
      </c>
      <c r="AV146" s="12" t="s">
        <v>139</v>
      </c>
      <c r="AW146" s="12" t="s">
        <v>39</v>
      </c>
      <c r="AX146" s="12" t="s">
        <v>78</v>
      </c>
      <c r="AY146" s="238" t="s">
        <v>131</v>
      </c>
    </row>
    <row r="147" s="13" customFormat="1">
      <c r="B147" s="239"/>
      <c r="C147" s="240"/>
      <c r="D147" s="219" t="s">
        <v>141</v>
      </c>
      <c r="E147" s="241" t="s">
        <v>32</v>
      </c>
      <c r="F147" s="242" t="s">
        <v>144</v>
      </c>
      <c r="G147" s="240"/>
      <c r="H147" s="243">
        <v>28.728000000000002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141</v>
      </c>
      <c r="AU147" s="249" t="s">
        <v>145</v>
      </c>
      <c r="AV147" s="13" t="s">
        <v>145</v>
      </c>
      <c r="AW147" s="13" t="s">
        <v>39</v>
      </c>
      <c r="AX147" s="13" t="s">
        <v>86</v>
      </c>
      <c r="AY147" s="249" t="s">
        <v>131</v>
      </c>
    </row>
    <row r="148" s="1" customFormat="1" ht="22.5" customHeight="1">
      <c r="B148" s="39"/>
      <c r="C148" s="205" t="s">
        <v>222</v>
      </c>
      <c r="D148" s="205" t="s">
        <v>133</v>
      </c>
      <c r="E148" s="206" t="s">
        <v>223</v>
      </c>
      <c r="F148" s="207" t="s">
        <v>224</v>
      </c>
      <c r="G148" s="208" t="s">
        <v>172</v>
      </c>
      <c r="H148" s="209">
        <v>28.728000000000002</v>
      </c>
      <c r="I148" s="210"/>
      <c r="J148" s="211">
        <f>ROUND(I148*H148,2)</f>
        <v>0</v>
      </c>
      <c r="K148" s="207" t="s">
        <v>137</v>
      </c>
      <c r="L148" s="44"/>
      <c r="M148" s="212" t="s">
        <v>32</v>
      </c>
      <c r="N148" s="213" t="s">
        <v>50</v>
      </c>
      <c r="O148" s="80"/>
      <c r="P148" s="214">
        <f>O148*H148</f>
        <v>0</v>
      </c>
      <c r="Q148" s="214">
        <v>0.0095600000000000008</v>
      </c>
      <c r="R148" s="214">
        <f>Q148*H148</f>
        <v>0.27463968000000005</v>
      </c>
      <c r="S148" s="214">
        <v>0</v>
      </c>
      <c r="T148" s="215">
        <f>S148*H148</f>
        <v>0</v>
      </c>
      <c r="AR148" s="17" t="s">
        <v>138</v>
      </c>
      <c r="AT148" s="17" t="s">
        <v>133</v>
      </c>
      <c r="AU148" s="17" t="s">
        <v>145</v>
      </c>
      <c r="AY148" s="17" t="s">
        <v>131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139</v>
      </c>
      <c r="BK148" s="216">
        <f>ROUND(I148*H148,2)</f>
        <v>0</v>
      </c>
      <c r="BL148" s="17" t="s">
        <v>138</v>
      </c>
      <c r="BM148" s="17" t="s">
        <v>225</v>
      </c>
    </row>
    <row r="149" s="11" customFormat="1">
      <c r="B149" s="217"/>
      <c r="C149" s="218"/>
      <c r="D149" s="219" t="s">
        <v>141</v>
      </c>
      <c r="E149" s="220" t="s">
        <v>32</v>
      </c>
      <c r="F149" s="221" t="s">
        <v>220</v>
      </c>
      <c r="G149" s="218"/>
      <c r="H149" s="220" t="s">
        <v>32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141</v>
      </c>
      <c r="AU149" s="227" t="s">
        <v>145</v>
      </c>
      <c r="AV149" s="11" t="s">
        <v>86</v>
      </c>
      <c r="AW149" s="11" t="s">
        <v>39</v>
      </c>
      <c r="AX149" s="11" t="s">
        <v>78</v>
      </c>
      <c r="AY149" s="227" t="s">
        <v>131</v>
      </c>
    </row>
    <row r="150" s="12" customFormat="1">
      <c r="B150" s="228"/>
      <c r="C150" s="229"/>
      <c r="D150" s="219" t="s">
        <v>141</v>
      </c>
      <c r="E150" s="230" t="s">
        <v>32</v>
      </c>
      <c r="F150" s="231" t="s">
        <v>221</v>
      </c>
      <c r="G150" s="229"/>
      <c r="H150" s="232">
        <v>28.728000000000002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141</v>
      </c>
      <c r="AU150" s="238" t="s">
        <v>145</v>
      </c>
      <c r="AV150" s="12" t="s">
        <v>139</v>
      </c>
      <c r="AW150" s="12" t="s">
        <v>39</v>
      </c>
      <c r="AX150" s="12" t="s">
        <v>78</v>
      </c>
      <c r="AY150" s="238" t="s">
        <v>131</v>
      </c>
    </row>
    <row r="151" s="13" customFormat="1">
      <c r="B151" s="239"/>
      <c r="C151" s="240"/>
      <c r="D151" s="219" t="s">
        <v>141</v>
      </c>
      <c r="E151" s="241" t="s">
        <v>32</v>
      </c>
      <c r="F151" s="242" t="s">
        <v>144</v>
      </c>
      <c r="G151" s="240"/>
      <c r="H151" s="243">
        <v>28.728000000000002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AT151" s="249" t="s">
        <v>141</v>
      </c>
      <c r="AU151" s="249" t="s">
        <v>145</v>
      </c>
      <c r="AV151" s="13" t="s">
        <v>145</v>
      </c>
      <c r="AW151" s="13" t="s">
        <v>39</v>
      </c>
      <c r="AX151" s="13" t="s">
        <v>86</v>
      </c>
      <c r="AY151" s="249" t="s">
        <v>131</v>
      </c>
    </row>
    <row r="152" s="1" customFormat="1" ht="16.5" customHeight="1">
      <c r="B152" s="39"/>
      <c r="C152" s="250" t="s">
        <v>226</v>
      </c>
      <c r="D152" s="250" t="s">
        <v>181</v>
      </c>
      <c r="E152" s="251" t="s">
        <v>227</v>
      </c>
      <c r="F152" s="252" t="s">
        <v>228</v>
      </c>
      <c r="G152" s="253" t="s">
        <v>172</v>
      </c>
      <c r="H152" s="254">
        <v>31.600999999999999</v>
      </c>
      <c r="I152" s="255"/>
      <c r="J152" s="256">
        <f>ROUND(I152*H152,2)</f>
        <v>0</v>
      </c>
      <c r="K152" s="252" t="s">
        <v>137</v>
      </c>
      <c r="L152" s="257"/>
      <c r="M152" s="258" t="s">
        <v>32</v>
      </c>
      <c r="N152" s="259" t="s">
        <v>50</v>
      </c>
      <c r="O152" s="80"/>
      <c r="P152" s="214">
        <f>O152*H152</f>
        <v>0</v>
      </c>
      <c r="Q152" s="214">
        <v>0.016</v>
      </c>
      <c r="R152" s="214">
        <f>Q152*H152</f>
        <v>0.50561599999999995</v>
      </c>
      <c r="S152" s="214">
        <v>0</v>
      </c>
      <c r="T152" s="215">
        <f>S152*H152</f>
        <v>0</v>
      </c>
      <c r="AR152" s="17" t="s">
        <v>176</v>
      </c>
      <c r="AT152" s="17" t="s">
        <v>181</v>
      </c>
      <c r="AU152" s="17" t="s">
        <v>145</v>
      </c>
      <c r="AY152" s="17" t="s">
        <v>131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139</v>
      </c>
      <c r="BK152" s="216">
        <f>ROUND(I152*H152,2)</f>
        <v>0</v>
      </c>
      <c r="BL152" s="17" t="s">
        <v>138</v>
      </c>
      <c r="BM152" s="17" t="s">
        <v>229</v>
      </c>
    </row>
    <row r="153" s="12" customFormat="1">
      <c r="B153" s="228"/>
      <c r="C153" s="229"/>
      <c r="D153" s="219" t="s">
        <v>141</v>
      </c>
      <c r="E153" s="229"/>
      <c r="F153" s="231" t="s">
        <v>230</v>
      </c>
      <c r="G153" s="229"/>
      <c r="H153" s="232">
        <v>31.600999999999999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141</v>
      </c>
      <c r="AU153" s="238" t="s">
        <v>145</v>
      </c>
      <c r="AV153" s="12" t="s">
        <v>139</v>
      </c>
      <c r="AW153" s="12" t="s">
        <v>4</v>
      </c>
      <c r="AX153" s="12" t="s">
        <v>86</v>
      </c>
      <c r="AY153" s="238" t="s">
        <v>131</v>
      </c>
    </row>
    <row r="154" s="1" customFormat="1" ht="16.5" customHeight="1">
      <c r="B154" s="39"/>
      <c r="C154" s="205" t="s">
        <v>167</v>
      </c>
      <c r="D154" s="205" t="s">
        <v>133</v>
      </c>
      <c r="E154" s="206" t="s">
        <v>231</v>
      </c>
      <c r="F154" s="207" t="s">
        <v>232</v>
      </c>
      <c r="G154" s="208" t="s">
        <v>172</v>
      </c>
      <c r="H154" s="209">
        <v>1594.9849999999999</v>
      </c>
      <c r="I154" s="210"/>
      <c r="J154" s="211">
        <f>ROUND(I154*H154,2)</f>
        <v>0</v>
      </c>
      <c r="K154" s="207" t="s">
        <v>137</v>
      </c>
      <c r="L154" s="44"/>
      <c r="M154" s="212" t="s">
        <v>32</v>
      </c>
      <c r="N154" s="213" t="s">
        <v>50</v>
      </c>
      <c r="O154" s="80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AR154" s="17" t="s">
        <v>138</v>
      </c>
      <c r="AT154" s="17" t="s">
        <v>133</v>
      </c>
      <c r="AU154" s="17" t="s">
        <v>145</v>
      </c>
      <c r="AY154" s="17" t="s">
        <v>131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139</v>
      </c>
      <c r="BK154" s="216">
        <f>ROUND(I154*H154,2)</f>
        <v>0</v>
      </c>
      <c r="BL154" s="17" t="s">
        <v>138</v>
      </c>
      <c r="BM154" s="17" t="s">
        <v>233</v>
      </c>
    </row>
    <row r="155" s="12" customFormat="1">
      <c r="B155" s="228"/>
      <c r="C155" s="229"/>
      <c r="D155" s="219" t="s">
        <v>141</v>
      </c>
      <c r="E155" s="230" t="s">
        <v>32</v>
      </c>
      <c r="F155" s="231" t="s">
        <v>234</v>
      </c>
      <c r="G155" s="229"/>
      <c r="H155" s="232">
        <v>574.245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141</v>
      </c>
      <c r="AU155" s="238" t="s">
        <v>145</v>
      </c>
      <c r="AV155" s="12" t="s">
        <v>139</v>
      </c>
      <c r="AW155" s="12" t="s">
        <v>39</v>
      </c>
      <c r="AX155" s="12" t="s">
        <v>78</v>
      </c>
      <c r="AY155" s="238" t="s">
        <v>131</v>
      </c>
    </row>
    <row r="156" s="12" customFormat="1">
      <c r="B156" s="228"/>
      <c r="C156" s="229"/>
      <c r="D156" s="219" t="s">
        <v>141</v>
      </c>
      <c r="E156" s="230" t="s">
        <v>32</v>
      </c>
      <c r="F156" s="231" t="s">
        <v>235</v>
      </c>
      <c r="G156" s="229"/>
      <c r="H156" s="232">
        <v>630.15599999999995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141</v>
      </c>
      <c r="AU156" s="238" t="s">
        <v>145</v>
      </c>
      <c r="AV156" s="12" t="s">
        <v>139</v>
      </c>
      <c r="AW156" s="12" t="s">
        <v>39</v>
      </c>
      <c r="AX156" s="12" t="s">
        <v>78</v>
      </c>
      <c r="AY156" s="238" t="s">
        <v>131</v>
      </c>
    </row>
    <row r="157" s="12" customFormat="1">
      <c r="B157" s="228"/>
      <c r="C157" s="229"/>
      <c r="D157" s="219" t="s">
        <v>141</v>
      </c>
      <c r="E157" s="230" t="s">
        <v>32</v>
      </c>
      <c r="F157" s="231" t="s">
        <v>236</v>
      </c>
      <c r="G157" s="229"/>
      <c r="H157" s="232">
        <v>641.49400000000003</v>
      </c>
      <c r="I157" s="233"/>
      <c r="J157" s="229"/>
      <c r="K157" s="229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141</v>
      </c>
      <c r="AU157" s="238" t="s">
        <v>145</v>
      </c>
      <c r="AV157" s="12" t="s">
        <v>139</v>
      </c>
      <c r="AW157" s="12" t="s">
        <v>39</v>
      </c>
      <c r="AX157" s="12" t="s">
        <v>78</v>
      </c>
      <c r="AY157" s="238" t="s">
        <v>131</v>
      </c>
    </row>
    <row r="158" s="12" customFormat="1">
      <c r="B158" s="228"/>
      <c r="C158" s="229"/>
      <c r="D158" s="219" t="s">
        <v>141</v>
      </c>
      <c r="E158" s="230" t="s">
        <v>32</v>
      </c>
      <c r="F158" s="231" t="s">
        <v>237</v>
      </c>
      <c r="G158" s="229"/>
      <c r="H158" s="232">
        <v>-297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141</v>
      </c>
      <c r="AU158" s="238" t="s">
        <v>145</v>
      </c>
      <c r="AV158" s="12" t="s">
        <v>139</v>
      </c>
      <c r="AW158" s="12" t="s">
        <v>39</v>
      </c>
      <c r="AX158" s="12" t="s">
        <v>78</v>
      </c>
      <c r="AY158" s="238" t="s">
        <v>131</v>
      </c>
    </row>
    <row r="159" s="12" customFormat="1">
      <c r="B159" s="228"/>
      <c r="C159" s="229"/>
      <c r="D159" s="219" t="s">
        <v>141</v>
      </c>
      <c r="E159" s="230" t="s">
        <v>32</v>
      </c>
      <c r="F159" s="231" t="s">
        <v>238</v>
      </c>
      <c r="G159" s="229"/>
      <c r="H159" s="232">
        <v>-19.998000000000001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141</v>
      </c>
      <c r="AU159" s="238" t="s">
        <v>145</v>
      </c>
      <c r="AV159" s="12" t="s">
        <v>139</v>
      </c>
      <c r="AW159" s="12" t="s">
        <v>39</v>
      </c>
      <c r="AX159" s="12" t="s">
        <v>78</v>
      </c>
      <c r="AY159" s="238" t="s">
        <v>131</v>
      </c>
    </row>
    <row r="160" s="12" customFormat="1">
      <c r="B160" s="228"/>
      <c r="C160" s="229"/>
      <c r="D160" s="219" t="s">
        <v>141</v>
      </c>
      <c r="E160" s="230" t="s">
        <v>32</v>
      </c>
      <c r="F160" s="231" t="s">
        <v>239</v>
      </c>
      <c r="G160" s="229"/>
      <c r="H160" s="232">
        <v>66.087999999999994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141</v>
      </c>
      <c r="AU160" s="238" t="s">
        <v>145</v>
      </c>
      <c r="AV160" s="12" t="s">
        <v>139</v>
      </c>
      <c r="AW160" s="12" t="s">
        <v>39</v>
      </c>
      <c r="AX160" s="12" t="s">
        <v>78</v>
      </c>
      <c r="AY160" s="238" t="s">
        <v>131</v>
      </c>
    </row>
    <row r="161" s="13" customFormat="1">
      <c r="B161" s="239"/>
      <c r="C161" s="240"/>
      <c r="D161" s="219" t="s">
        <v>141</v>
      </c>
      <c r="E161" s="241" t="s">
        <v>32</v>
      </c>
      <c r="F161" s="242" t="s">
        <v>144</v>
      </c>
      <c r="G161" s="240"/>
      <c r="H161" s="243">
        <v>1594.9849999999999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141</v>
      </c>
      <c r="AU161" s="249" t="s">
        <v>145</v>
      </c>
      <c r="AV161" s="13" t="s">
        <v>145</v>
      </c>
      <c r="AW161" s="13" t="s">
        <v>39</v>
      </c>
      <c r="AX161" s="13" t="s">
        <v>86</v>
      </c>
      <c r="AY161" s="249" t="s">
        <v>131</v>
      </c>
    </row>
    <row r="162" s="1" customFormat="1" ht="22.5" customHeight="1">
      <c r="B162" s="39"/>
      <c r="C162" s="205" t="s">
        <v>240</v>
      </c>
      <c r="D162" s="205" t="s">
        <v>133</v>
      </c>
      <c r="E162" s="206" t="s">
        <v>241</v>
      </c>
      <c r="F162" s="207" t="s">
        <v>242</v>
      </c>
      <c r="G162" s="208" t="s">
        <v>172</v>
      </c>
      <c r="H162" s="209">
        <v>1594.9849999999999</v>
      </c>
      <c r="I162" s="210"/>
      <c r="J162" s="211">
        <f>ROUND(I162*H162,2)</f>
        <v>0</v>
      </c>
      <c r="K162" s="207" t="s">
        <v>137</v>
      </c>
      <c r="L162" s="44"/>
      <c r="M162" s="212" t="s">
        <v>32</v>
      </c>
      <c r="N162" s="213" t="s">
        <v>50</v>
      </c>
      <c r="O162" s="80"/>
      <c r="P162" s="214">
        <f>O162*H162</f>
        <v>0</v>
      </c>
      <c r="Q162" s="214">
        <v>0.0020999999999999999</v>
      </c>
      <c r="R162" s="214">
        <f>Q162*H162</f>
        <v>3.3494684999999995</v>
      </c>
      <c r="S162" s="214">
        <v>0</v>
      </c>
      <c r="T162" s="215">
        <f>S162*H162</f>
        <v>0</v>
      </c>
      <c r="AR162" s="17" t="s">
        <v>138</v>
      </c>
      <c r="AT162" s="17" t="s">
        <v>133</v>
      </c>
      <c r="AU162" s="17" t="s">
        <v>145</v>
      </c>
      <c r="AY162" s="17" t="s">
        <v>131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139</v>
      </c>
      <c r="BK162" s="216">
        <f>ROUND(I162*H162,2)</f>
        <v>0</v>
      </c>
      <c r="BL162" s="17" t="s">
        <v>138</v>
      </c>
      <c r="BM162" s="17" t="s">
        <v>243</v>
      </c>
    </row>
    <row r="163" s="12" customFormat="1">
      <c r="B163" s="228"/>
      <c r="C163" s="229"/>
      <c r="D163" s="219" t="s">
        <v>141</v>
      </c>
      <c r="E163" s="230" t="s">
        <v>32</v>
      </c>
      <c r="F163" s="231" t="s">
        <v>234</v>
      </c>
      <c r="G163" s="229"/>
      <c r="H163" s="232">
        <v>574.245</v>
      </c>
      <c r="I163" s="233"/>
      <c r="J163" s="229"/>
      <c r="K163" s="229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141</v>
      </c>
      <c r="AU163" s="238" t="s">
        <v>145</v>
      </c>
      <c r="AV163" s="12" t="s">
        <v>139</v>
      </c>
      <c r="AW163" s="12" t="s">
        <v>39</v>
      </c>
      <c r="AX163" s="12" t="s">
        <v>78</v>
      </c>
      <c r="AY163" s="238" t="s">
        <v>131</v>
      </c>
    </row>
    <row r="164" s="12" customFormat="1">
      <c r="B164" s="228"/>
      <c r="C164" s="229"/>
      <c r="D164" s="219" t="s">
        <v>141</v>
      </c>
      <c r="E164" s="230" t="s">
        <v>32</v>
      </c>
      <c r="F164" s="231" t="s">
        <v>235</v>
      </c>
      <c r="G164" s="229"/>
      <c r="H164" s="232">
        <v>630.15599999999995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141</v>
      </c>
      <c r="AU164" s="238" t="s">
        <v>145</v>
      </c>
      <c r="AV164" s="12" t="s">
        <v>139</v>
      </c>
      <c r="AW164" s="12" t="s">
        <v>39</v>
      </c>
      <c r="AX164" s="12" t="s">
        <v>78</v>
      </c>
      <c r="AY164" s="238" t="s">
        <v>131</v>
      </c>
    </row>
    <row r="165" s="12" customFormat="1">
      <c r="B165" s="228"/>
      <c r="C165" s="229"/>
      <c r="D165" s="219" t="s">
        <v>141</v>
      </c>
      <c r="E165" s="230" t="s">
        <v>32</v>
      </c>
      <c r="F165" s="231" t="s">
        <v>236</v>
      </c>
      <c r="G165" s="229"/>
      <c r="H165" s="232">
        <v>641.49400000000003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141</v>
      </c>
      <c r="AU165" s="238" t="s">
        <v>145</v>
      </c>
      <c r="AV165" s="12" t="s">
        <v>139</v>
      </c>
      <c r="AW165" s="12" t="s">
        <v>39</v>
      </c>
      <c r="AX165" s="12" t="s">
        <v>78</v>
      </c>
      <c r="AY165" s="238" t="s">
        <v>131</v>
      </c>
    </row>
    <row r="166" s="12" customFormat="1">
      <c r="B166" s="228"/>
      <c r="C166" s="229"/>
      <c r="D166" s="219" t="s">
        <v>141</v>
      </c>
      <c r="E166" s="230" t="s">
        <v>32</v>
      </c>
      <c r="F166" s="231" t="s">
        <v>237</v>
      </c>
      <c r="G166" s="229"/>
      <c r="H166" s="232">
        <v>-297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141</v>
      </c>
      <c r="AU166" s="238" t="s">
        <v>145</v>
      </c>
      <c r="AV166" s="12" t="s">
        <v>139</v>
      </c>
      <c r="AW166" s="12" t="s">
        <v>39</v>
      </c>
      <c r="AX166" s="12" t="s">
        <v>78</v>
      </c>
      <c r="AY166" s="238" t="s">
        <v>131</v>
      </c>
    </row>
    <row r="167" s="12" customFormat="1">
      <c r="B167" s="228"/>
      <c r="C167" s="229"/>
      <c r="D167" s="219" t="s">
        <v>141</v>
      </c>
      <c r="E167" s="230" t="s">
        <v>32</v>
      </c>
      <c r="F167" s="231" t="s">
        <v>238</v>
      </c>
      <c r="G167" s="229"/>
      <c r="H167" s="232">
        <v>-19.998000000000001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141</v>
      </c>
      <c r="AU167" s="238" t="s">
        <v>145</v>
      </c>
      <c r="AV167" s="12" t="s">
        <v>139</v>
      </c>
      <c r="AW167" s="12" t="s">
        <v>39</v>
      </c>
      <c r="AX167" s="12" t="s">
        <v>78</v>
      </c>
      <c r="AY167" s="238" t="s">
        <v>131</v>
      </c>
    </row>
    <row r="168" s="12" customFormat="1">
      <c r="B168" s="228"/>
      <c r="C168" s="229"/>
      <c r="D168" s="219" t="s">
        <v>141</v>
      </c>
      <c r="E168" s="230" t="s">
        <v>32</v>
      </c>
      <c r="F168" s="231" t="s">
        <v>239</v>
      </c>
      <c r="G168" s="229"/>
      <c r="H168" s="232">
        <v>66.087999999999994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141</v>
      </c>
      <c r="AU168" s="238" t="s">
        <v>145</v>
      </c>
      <c r="AV168" s="12" t="s">
        <v>139</v>
      </c>
      <c r="AW168" s="12" t="s">
        <v>39</v>
      </c>
      <c r="AX168" s="12" t="s">
        <v>78</v>
      </c>
      <c r="AY168" s="238" t="s">
        <v>131</v>
      </c>
    </row>
    <row r="169" s="13" customFormat="1">
      <c r="B169" s="239"/>
      <c r="C169" s="240"/>
      <c r="D169" s="219" t="s">
        <v>141</v>
      </c>
      <c r="E169" s="241" t="s">
        <v>32</v>
      </c>
      <c r="F169" s="242" t="s">
        <v>144</v>
      </c>
      <c r="G169" s="240"/>
      <c r="H169" s="243">
        <v>1594.9849999999999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AT169" s="249" t="s">
        <v>141</v>
      </c>
      <c r="AU169" s="249" t="s">
        <v>145</v>
      </c>
      <c r="AV169" s="13" t="s">
        <v>145</v>
      </c>
      <c r="AW169" s="13" t="s">
        <v>39</v>
      </c>
      <c r="AX169" s="13" t="s">
        <v>86</v>
      </c>
      <c r="AY169" s="249" t="s">
        <v>131</v>
      </c>
    </row>
    <row r="170" s="1" customFormat="1" ht="22.5" customHeight="1">
      <c r="B170" s="39"/>
      <c r="C170" s="205" t="s">
        <v>244</v>
      </c>
      <c r="D170" s="205" t="s">
        <v>133</v>
      </c>
      <c r="E170" s="206" t="s">
        <v>245</v>
      </c>
      <c r="F170" s="207" t="s">
        <v>246</v>
      </c>
      <c r="G170" s="208" t="s">
        <v>172</v>
      </c>
      <c r="H170" s="209">
        <v>77.055999999999997</v>
      </c>
      <c r="I170" s="210"/>
      <c r="J170" s="211">
        <f>ROUND(I170*H170,2)</f>
        <v>0</v>
      </c>
      <c r="K170" s="207" t="s">
        <v>137</v>
      </c>
      <c r="L170" s="44"/>
      <c r="M170" s="212" t="s">
        <v>32</v>
      </c>
      <c r="N170" s="213" t="s">
        <v>50</v>
      </c>
      <c r="O170" s="80"/>
      <c r="P170" s="214">
        <f>O170*H170</f>
        <v>0</v>
      </c>
      <c r="Q170" s="214">
        <v>0.0085000000000000006</v>
      </c>
      <c r="R170" s="214">
        <f>Q170*H170</f>
        <v>0.654976</v>
      </c>
      <c r="S170" s="214">
        <v>0</v>
      </c>
      <c r="T170" s="215">
        <f>S170*H170</f>
        <v>0</v>
      </c>
      <c r="AR170" s="17" t="s">
        <v>138</v>
      </c>
      <c r="AT170" s="17" t="s">
        <v>133</v>
      </c>
      <c r="AU170" s="17" t="s">
        <v>145</v>
      </c>
      <c r="AY170" s="17" t="s">
        <v>131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139</v>
      </c>
      <c r="BK170" s="216">
        <f>ROUND(I170*H170,2)</f>
        <v>0</v>
      </c>
      <c r="BL170" s="17" t="s">
        <v>138</v>
      </c>
      <c r="BM170" s="17" t="s">
        <v>247</v>
      </c>
    </row>
    <row r="171" s="11" customFormat="1">
      <c r="B171" s="217"/>
      <c r="C171" s="218"/>
      <c r="D171" s="219" t="s">
        <v>141</v>
      </c>
      <c r="E171" s="220" t="s">
        <v>32</v>
      </c>
      <c r="F171" s="221" t="s">
        <v>248</v>
      </c>
      <c r="G171" s="218"/>
      <c r="H171" s="220" t="s">
        <v>32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141</v>
      </c>
      <c r="AU171" s="227" t="s">
        <v>145</v>
      </c>
      <c r="AV171" s="11" t="s">
        <v>86</v>
      </c>
      <c r="AW171" s="11" t="s">
        <v>39</v>
      </c>
      <c r="AX171" s="11" t="s">
        <v>78</v>
      </c>
      <c r="AY171" s="227" t="s">
        <v>131</v>
      </c>
    </row>
    <row r="172" s="12" customFormat="1">
      <c r="B172" s="228"/>
      <c r="C172" s="229"/>
      <c r="D172" s="219" t="s">
        <v>141</v>
      </c>
      <c r="E172" s="230" t="s">
        <v>32</v>
      </c>
      <c r="F172" s="231" t="s">
        <v>249</v>
      </c>
      <c r="G172" s="229"/>
      <c r="H172" s="232">
        <v>72.203999999999994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141</v>
      </c>
      <c r="AU172" s="238" t="s">
        <v>145</v>
      </c>
      <c r="AV172" s="12" t="s">
        <v>139</v>
      </c>
      <c r="AW172" s="12" t="s">
        <v>39</v>
      </c>
      <c r="AX172" s="12" t="s">
        <v>78</v>
      </c>
      <c r="AY172" s="238" t="s">
        <v>131</v>
      </c>
    </row>
    <row r="173" s="12" customFormat="1">
      <c r="B173" s="228"/>
      <c r="C173" s="229"/>
      <c r="D173" s="219" t="s">
        <v>141</v>
      </c>
      <c r="E173" s="230" t="s">
        <v>32</v>
      </c>
      <c r="F173" s="231" t="s">
        <v>250</v>
      </c>
      <c r="G173" s="229"/>
      <c r="H173" s="232">
        <v>3.8199999999999998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141</v>
      </c>
      <c r="AU173" s="238" t="s">
        <v>145</v>
      </c>
      <c r="AV173" s="12" t="s">
        <v>139</v>
      </c>
      <c r="AW173" s="12" t="s">
        <v>39</v>
      </c>
      <c r="AX173" s="12" t="s">
        <v>78</v>
      </c>
      <c r="AY173" s="238" t="s">
        <v>131</v>
      </c>
    </row>
    <row r="174" s="12" customFormat="1">
      <c r="B174" s="228"/>
      <c r="C174" s="229"/>
      <c r="D174" s="219" t="s">
        <v>141</v>
      </c>
      <c r="E174" s="230" t="s">
        <v>32</v>
      </c>
      <c r="F174" s="231" t="s">
        <v>251</v>
      </c>
      <c r="G174" s="229"/>
      <c r="H174" s="232">
        <v>1.032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141</v>
      </c>
      <c r="AU174" s="238" t="s">
        <v>145</v>
      </c>
      <c r="AV174" s="12" t="s">
        <v>139</v>
      </c>
      <c r="AW174" s="12" t="s">
        <v>39</v>
      </c>
      <c r="AX174" s="12" t="s">
        <v>78</v>
      </c>
      <c r="AY174" s="238" t="s">
        <v>131</v>
      </c>
    </row>
    <row r="175" s="13" customFormat="1">
      <c r="B175" s="239"/>
      <c r="C175" s="240"/>
      <c r="D175" s="219" t="s">
        <v>141</v>
      </c>
      <c r="E175" s="241" t="s">
        <v>32</v>
      </c>
      <c r="F175" s="242" t="s">
        <v>144</v>
      </c>
      <c r="G175" s="240"/>
      <c r="H175" s="243">
        <v>77.055999999999983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AT175" s="249" t="s">
        <v>141</v>
      </c>
      <c r="AU175" s="249" t="s">
        <v>145</v>
      </c>
      <c r="AV175" s="13" t="s">
        <v>145</v>
      </c>
      <c r="AW175" s="13" t="s">
        <v>39</v>
      </c>
      <c r="AX175" s="13" t="s">
        <v>86</v>
      </c>
      <c r="AY175" s="249" t="s">
        <v>131</v>
      </c>
    </row>
    <row r="176" s="1" customFormat="1" ht="16.5" customHeight="1">
      <c r="B176" s="39"/>
      <c r="C176" s="250" t="s">
        <v>7</v>
      </c>
      <c r="D176" s="250" t="s">
        <v>181</v>
      </c>
      <c r="E176" s="251" t="s">
        <v>252</v>
      </c>
      <c r="F176" s="252" t="s">
        <v>253</v>
      </c>
      <c r="G176" s="253" t="s">
        <v>172</v>
      </c>
      <c r="H176" s="254">
        <v>84.762</v>
      </c>
      <c r="I176" s="255"/>
      <c r="J176" s="256">
        <f>ROUND(I176*H176,2)</f>
        <v>0</v>
      </c>
      <c r="K176" s="252" t="s">
        <v>137</v>
      </c>
      <c r="L176" s="257"/>
      <c r="M176" s="258" t="s">
        <v>32</v>
      </c>
      <c r="N176" s="259" t="s">
        <v>50</v>
      </c>
      <c r="O176" s="80"/>
      <c r="P176" s="214">
        <f>O176*H176</f>
        <v>0</v>
      </c>
      <c r="Q176" s="214">
        <v>0.0047999999999999996</v>
      </c>
      <c r="R176" s="214">
        <f>Q176*H176</f>
        <v>0.40685759999999999</v>
      </c>
      <c r="S176" s="214">
        <v>0</v>
      </c>
      <c r="T176" s="215">
        <f>S176*H176</f>
        <v>0</v>
      </c>
      <c r="AR176" s="17" t="s">
        <v>176</v>
      </c>
      <c r="AT176" s="17" t="s">
        <v>181</v>
      </c>
      <c r="AU176" s="17" t="s">
        <v>145</v>
      </c>
      <c r="AY176" s="17" t="s">
        <v>131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139</v>
      </c>
      <c r="BK176" s="216">
        <f>ROUND(I176*H176,2)</f>
        <v>0</v>
      </c>
      <c r="BL176" s="17" t="s">
        <v>138</v>
      </c>
      <c r="BM176" s="17" t="s">
        <v>254</v>
      </c>
    </row>
    <row r="177" s="12" customFormat="1">
      <c r="B177" s="228"/>
      <c r="C177" s="229"/>
      <c r="D177" s="219" t="s">
        <v>141</v>
      </c>
      <c r="E177" s="229"/>
      <c r="F177" s="231" t="s">
        <v>255</v>
      </c>
      <c r="G177" s="229"/>
      <c r="H177" s="232">
        <v>84.762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141</v>
      </c>
      <c r="AU177" s="238" t="s">
        <v>145</v>
      </c>
      <c r="AV177" s="12" t="s">
        <v>139</v>
      </c>
      <c r="AW177" s="12" t="s">
        <v>4</v>
      </c>
      <c r="AX177" s="12" t="s">
        <v>86</v>
      </c>
      <c r="AY177" s="238" t="s">
        <v>131</v>
      </c>
    </row>
    <row r="178" s="1" customFormat="1" ht="22.5" customHeight="1">
      <c r="B178" s="39"/>
      <c r="C178" s="205" t="s">
        <v>256</v>
      </c>
      <c r="D178" s="205" t="s">
        <v>133</v>
      </c>
      <c r="E178" s="206" t="s">
        <v>257</v>
      </c>
      <c r="F178" s="207" t="s">
        <v>258</v>
      </c>
      <c r="G178" s="208" t="s">
        <v>172</v>
      </c>
      <c r="H178" s="209">
        <v>158.67599999999999</v>
      </c>
      <c r="I178" s="210"/>
      <c r="J178" s="211">
        <f>ROUND(I178*H178,2)</f>
        <v>0</v>
      </c>
      <c r="K178" s="207" t="s">
        <v>137</v>
      </c>
      <c r="L178" s="44"/>
      <c r="M178" s="212" t="s">
        <v>32</v>
      </c>
      <c r="N178" s="213" t="s">
        <v>50</v>
      </c>
      <c r="O178" s="80"/>
      <c r="P178" s="214">
        <f>O178*H178</f>
        <v>0</v>
      </c>
      <c r="Q178" s="214">
        <v>0.0094400000000000005</v>
      </c>
      <c r="R178" s="214">
        <f>Q178*H178</f>
        <v>1.4979014399999999</v>
      </c>
      <c r="S178" s="214">
        <v>0</v>
      </c>
      <c r="T178" s="215">
        <f>S178*H178</f>
        <v>0</v>
      </c>
      <c r="AR178" s="17" t="s">
        <v>138</v>
      </c>
      <c r="AT178" s="17" t="s">
        <v>133</v>
      </c>
      <c r="AU178" s="17" t="s">
        <v>145</v>
      </c>
      <c r="AY178" s="17" t="s">
        <v>131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139</v>
      </c>
      <c r="BK178" s="216">
        <f>ROUND(I178*H178,2)</f>
        <v>0</v>
      </c>
      <c r="BL178" s="17" t="s">
        <v>138</v>
      </c>
      <c r="BM178" s="17" t="s">
        <v>259</v>
      </c>
    </row>
    <row r="179" s="11" customFormat="1">
      <c r="B179" s="217"/>
      <c r="C179" s="218"/>
      <c r="D179" s="219" t="s">
        <v>141</v>
      </c>
      <c r="E179" s="220" t="s">
        <v>32</v>
      </c>
      <c r="F179" s="221" t="s">
        <v>260</v>
      </c>
      <c r="G179" s="218"/>
      <c r="H179" s="220" t="s">
        <v>32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141</v>
      </c>
      <c r="AU179" s="227" t="s">
        <v>145</v>
      </c>
      <c r="AV179" s="11" t="s">
        <v>86</v>
      </c>
      <c r="AW179" s="11" t="s">
        <v>39</v>
      </c>
      <c r="AX179" s="11" t="s">
        <v>78</v>
      </c>
      <c r="AY179" s="227" t="s">
        <v>131</v>
      </c>
    </row>
    <row r="180" s="12" customFormat="1">
      <c r="B180" s="228"/>
      <c r="C180" s="229"/>
      <c r="D180" s="219" t="s">
        <v>141</v>
      </c>
      <c r="E180" s="230" t="s">
        <v>32</v>
      </c>
      <c r="F180" s="231" t="s">
        <v>261</v>
      </c>
      <c r="G180" s="229"/>
      <c r="H180" s="232">
        <v>63.926000000000002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141</v>
      </c>
      <c r="AU180" s="238" t="s">
        <v>145</v>
      </c>
      <c r="AV180" s="12" t="s">
        <v>139</v>
      </c>
      <c r="AW180" s="12" t="s">
        <v>39</v>
      </c>
      <c r="AX180" s="12" t="s">
        <v>78</v>
      </c>
      <c r="AY180" s="238" t="s">
        <v>131</v>
      </c>
    </row>
    <row r="181" s="13" customFormat="1">
      <c r="B181" s="239"/>
      <c r="C181" s="240"/>
      <c r="D181" s="219" t="s">
        <v>141</v>
      </c>
      <c r="E181" s="241" t="s">
        <v>32</v>
      </c>
      <c r="F181" s="242" t="s">
        <v>144</v>
      </c>
      <c r="G181" s="240"/>
      <c r="H181" s="243">
        <v>63.926000000000002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141</v>
      </c>
      <c r="AU181" s="249" t="s">
        <v>145</v>
      </c>
      <c r="AV181" s="13" t="s">
        <v>145</v>
      </c>
      <c r="AW181" s="13" t="s">
        <v>39</v>
      </c>
      <c r="AX181" s="13" t="s">
        <v>78</v>
      </c>
      <c r="AY181" s="249" t="s">
        <v>131</v>
      </c>
    </row>
    <row r="182" s="11" customFormat="1">
      <c r="B182" s="217"/>
      <c r="C182" s="218"/>
      <c r="D182" s="219" t="s">
        <v>141</v>
      </c>
      <c r="E182" s="220" t="s">
        <v>32</v>
      </c>
      <c r="F182" s="221" t="s">
        <v>262</v>
      </c>
      <c r="G182" s="218"/>
      <c r="H182" s="220" t="s">
        <v>32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141</v>
      </c>
      <c r="AU182" s="227" t="s">
        <v>145</v>
      </c>
      <c r="AV182" s="11" t="s">
        <v>86</v>
      </c>
      <c r="AW182" s="11" t="s">
        <v>39</v>
      </c>
      <c r="AX182" s="11" t="s">
        <v>78</v>
      </c>
      <c r="AY182" s="227" t="s">
        <v>131</v>
      </c>
    </row>
    <row r="183" s="12" customFormat="1">
      <c r="B183" s="228"/>
      <c r="C183" s="229"/>
      <c r="D183" s="219" t="s">
        <v>141</v>
      </c>
      <c r="E183" s="230" t="s">
        <v>32</v>
      </c>
      <c r="F183" s="231" t="s">
        <v>263</v>
      </c>
      <c r="G183" s="229"/>
      <c r="H183" s="232">
        <v>67.569000000000003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141</v>
      </c>
      <c r="AU183" s="238" t="s">
        <v>145</v>
      </c>
      <c r="AV183" s="12" t="s">
        <v>139</v>
      </c>
      <c r="AW183" s="12" t="s">
        <v>39</v>
      </c>
      <c r="AX183" s="12" t="s">
        <v>78</v>
      </c>
      <c r="AY183" s="238" t="s">
        <v>131</v>
      </c>
    </row>
    <row r="184" s="12" customFormat="1">
      <c r="B184" s="228"/>
      <c r="C184" s="229"/>
      <c r="D184" s="219" t="s">
        <v>141</v>
      </c>
      <c r="E184" s="230" t="s">
        <v>32</v>
      </c>
      <c r="F184" s="231" t="s">
        <v>264</v>
      </c>
      <c r="G184" s="229"/>
      <c r="H184" s="232">
        <v>27.181000000000001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141</v>
      </c>
      <c r="AU184" s="238" t="s">
        <v>145</v>
      </c>
      <c r="AV184" s="12" t="s">
        <v>139</v>
      </c>
      <c r="AW184" s="12" t="s">
        <v>39</v>
      </c>
      <c r="AX184" s="12" t="s">
        <v>78</v>
      </c>
      <c r="AY184" s="238" t="s">
        <v>131</v>
      </c>
    </row>
    <row r="185" s="13" customFormat="1">
      <c r="B185" s="239"/>
      <c r="C185" s="240"/>
      <c r="D185" s="219" t="s">
        <v>141</v>
      </c>
      <c r="E185" s="241" t="s">
        <v>32</v>
      </c>
      <c r="F185" s="242" t="s">
        <v>144</v>
      </c>
      <c r="G185" s="240"/>
      <c r="H185" s="243">
        <v>94.75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AT185" s="249" t="s">
        <v>141</v>
      </c>
      <c r="AU185" s="249" t="s">
        <v>145</v>
      </c>
      <c r="AV185" s="13" t="s">
        <v>145</v>
      </c>
      <c r="AW185" s="13" t="s">
        <v>39</v>
      </c>
      <c r="AX185" s="13" t="s">
        <v>78</v>
      </c>
      <c r="AY185" s="249" t="s">
        <v>131</v>
      </c>
    </row>
    <row r="186" s="14" customFormat="1">
      <c r="B186" s="260"/>
      <c r="C186" s="261"/>
      <c r="D186" s="219" t="s">
        <v>141</v>
      </c>
      <c r="E186" s="262" t="s">
        <v>32</v>
      </c>
      <c r="F186" s="263" t="s">
        <v>265</v>
      </c>
      <c r="G186" s="261"/>
      <c r="H186" s="264">
        <v>158.67600000000002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141</v>
      </c>
      <c r="AU186" s="270" t="s">
        <v>145</v>
      </c>
      <c r="AV186" s="14" t="s">
        <v>138</v>
      </c>
      <c r="AW186" s="14" t="s">
        <v>39</v>
      </c>
      <c r="AX186" s="14" t="s">
        <v>86</v>
      </c>
      <c r="AY186" s="270" t="s">
        <v>131</v>
      </c>
    </row>
    <row r="187" s="1" customFormat="1" ht="16.5" customHeight="1">
      <c r="B187" s="39"/>
      <c r="C187" s="250" t="s">
        <v>266</v>
      </c>
      <c r="D187" s="250" t="s">
        <v>181</v>
      </c>
      <c r="E187" s="251" t="s">
        <v>227</v>
      </c>
      <c r="F187" s="252" t="s">
        <v>228</v>
      </c>
      <c r="G187" s="253" t="s">
        <v>172</v>
      </c>
      <c r="H187" s="254">
        <v>174.54400000000001</v>
      </c>
      <c r="I187" s="255"/>
      <c r="J187" s="256">
        <f>ROUND(I187*H187,2)</f>
        <v>0</v>
      </c>
      <c r="K187" s="252" t="s">
        <v>137</v>
      </c>
      <c r="L187" s="257"/>
      <c r="M187" s="258" t="s">
        <v>32</v>
      </c>
      <c r="N187" s="259" t="s">
        <v>50</v>
      </c>
      <c r="O187" s="80"/>
      <c r="P187" s="214">
        <f>O187*H187</f>
        <v>0</v>
      </c>
      <c r="Q187" s="214">
        <v>0.016</v>
      </c>
      <c r="R187" s="214">
        <f>Q187*H187</f>
        <v>2.7927040000000001</v>
      </c>
      <c r="S187" s="214">
        <v>0</v>
      </c>
      <c r="T187" s="215">
        <f>S187*H187</f>
        <v>0</v>
      </c>
      <c r="AR187" s="17" t="s">
        <v>176</v>
      </c>
      <c r="AT187" s="17" t="s">
        <v>181</v>
      </c>
      <c r="AU187" s="17" t="s">
        <v>145</v>
      </c>
      <c r="AY187" s="17" t="s">
        <v>131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139</v>
      </c>
      <c r="BK187" s="216">
        <f>ROUND(I187*H187,2)</f>
        <v>0</v>
      </c>
      <c r="BL187" s="17" t="s">
        <v>138</v>
      </c>
      <c r="BM187" s="17" t="s">
        <v>267</v>
      </c>
    </row>
    <row r="188" s="12" customFormat="1">
      <c r="B188" s="228"/>
      <c r="C188" s="229"/>
      <c r="D188" s="219" t="s">
        <v>141</v>
      </c>
      <c r="E188" s="229"/>
      <c r="F188" s="231" t="s">
        <v>268</v>
      </c>
      <c r="G188" s="229"/>
      <c r="H188" s="232">
        <v>174.54400000000001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141</v>
      </c>
      <c r="AU188" s="238" t="s">
        <v>145</v>
      </c>
      <c r="AV188" s="12" t="s">
        <v>139</v>
      </c>
      <c r="AW188" s="12" t="s">
        <v>4</v>
      </c>
      <c r="AX188" s="12" t="s">
        <v>86</v>
      </c>
      <c r="AY188" s="238" t="s">
        <v>131</v>
      </c>
    </row>
    <row r="189" s="1" customFormat="1" ht="22.5" customHeight="1">
      <c r="B189" s="39"/>
      <c r="C189" s="205" t="s">
        <v>269</v>
      </c>
      <c r="D189" s="205" t="s">
        <v>133</v>
      </c>
      <c r="E189" s="206" t="s">
        <v>245</v>
      </c>
      <c r="F189" s="207" t="s">
        <v>246</v>
      </c>
      <c r="G189" s="208" t="s">
        <v>172</v>
      </c>
      <c r="H189" s="209">
        <v>1278.8389999999999</v>
      </c>
      <c r="I189" s="210"/>
      <c r="J189" s="211">
        <f>ROUND(I189*H189,2)</f>
        <v>0</v>
      </c>
      <c r="K189" s="207" t="s">
        <v>137</v>
      </c>
      <c r="L189" s="44"/>
      <c r="M189" s="212" t="s">
        <v>32</v>
      </c>
      <c r="N189" s="213" t="s">
        <v>50</v>
      </c>
      <c r="O189" s="80"/>
      <c r="P189" s="214">
        <f>O189*H189</f>
        <v>0</v>
      </c>
      <c r="Q189" s="214">
        <v>0.0085000000000000006</v>
      </c>
      <c r="R189" s="214">
        <f>Q189*H189</f>
        <v>10.870131500000001</v>
      </c>
      <c r="S189" s="214">
        <v>0</v>
      </c>
      <c r="T189" s="215">
        <f>S189*H189</f>
        <v>0</v>
      </c>
      <c r="AR189" s="17" t="s">
        <v>138</v>
      </c>
      <c r="AT189" s="17" t="s">
        <v>133</v>
      </c>
      <c r="AU189" s="17" t="s">
        <v>145</v>
      </c>
      <c r="AY189" s="17" t="s">
        <v>131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139</v>
      </c>
      <c r="BK189" s="216">
        <f>ROUND(I189*H189,2)</f>
        <v>0</v>
      </c>
      <c r="BL189" s="17" t="s">
        <v>138</v>
      </c>
      <c r="BM189" s="17" t="s">
        <v>270</v>
      </c>
    </row>
    <row r="190" s="11" customFormat="1">
      <c r="B190" s="217"/>
      <c r="C190" s="218"/>
      <c r="D190" s="219" t="s">
        <v>141</v>
      </c>
      <c r="E190" s="220" t="s">
        <v>32</v>
      </c>
      <c r="F190" s="221" t="s">
        <v>271</v>
      </c>
      <c r="G190" s="218"/>
      <c r="H190" s="220" t="s">
        <v>32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141</v>
      </c>
      <c r="AU190" s="227" t="s">
        <v>145</v>
      </c>
      <c r="AV190" s="11" t="s">
        <v>86</v>
      </c>
      <c r="AW190" s="11" t="s">
        <v>39</v>
      </c>
      <c r="AX190" s="11" t="s">
        <v>78</v>
      </c>
      <c r="AY190" s="227" t="s">
        <v>131</v>
      </c>
    </row>
    <row r="191" s="12" customFormat="1">
      <c r="B191" s="228"/>
      <c r="C191" s="229"/>
      <c r="D191" s="219" t="s">
        <v>141</v>
      </c>
      <c r="E191" s="230" t="s">
        <v>32</v>
      </c>
      <c r="F191" s="231" t="s">
        <v>272</v>
      </c>
      <c r="G191" s="229"/>
      <c r="H191" s="232">
        <v>537.39599999999996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141</v>
      </c>
      <c r="AU191" s="238" t="s">
        <v>145</v>
      </c>
      <c r="AV191" s="12" t="s">
        <v>139</v>
      </c>
      <c r="AW191" s="12" t="s">
        <v>39</v>
      </c>
      <c r="AX191" s="12" t="s">
        <v>78</v>
      </c>
      <c r="AY191" s="238" t="s">
        <v>131</v>
      </c>
    </row>
    <row r="192" s="12" customFormat="1">
      <c r="B192" s="228"/>
      <c r="C192" s="229"/>
      <c r="D192" s="219" t="s">
        <v>141</v>
      </c>
      <c r="E192" s="230" t="s">
        <v>32</v>
      </c>
      <c r="F192" s="231" t="s">
        <v>273</v>
      </c>
      <c r="G192" s="229"/>
      <c r="H192" s="232">
        <v>1153.2180000000001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141</v>
      </c>
      <c r="AU192" s="238" t="s">
        <v>145</v>
      </c>
      <c r="AV192" s="12" t="s">
        <v>139</v>
      </c>
      <c r="AW192" s="12" t="s">
        <v>39</v>
      </c>
      <c r="AX192" s="12" t="s">
        <v>78</v>
      </c>
      <c r="AY192" s="238" t="s">
        <v>131</v>
      </c>
    </row>
    <row r="193" s="12" customFormat="1">
      <c r="B193" s="228"/>
      <c r="C193" s="229"/>
      <c r="D193" s="219" t="s">
        <v>141</v>
      </c>
      <c r="E193" s="230" t="s">
        <v>32</v>
      </c>
      <c r="F193" s="231" t="s">
        <v>274</v>
      </c>
      <c r="G193" s="229"/>
      <c r="H193" s="232">
        <v>-398.322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141</v>
      </c>
      <c r="AU193" s="238" t="s">
        <v>145</v>
      </c>
      <c r="AV193" s="12" t="s">
        <v>139</v>
      </c>
      <c r="AW193" s="12" t="s">
        <v>39</v>
      </c>
      <c r="AX193" s="12" t="s">
        <v>78</v>
      </c>
      <c r="AY193" s="238" t="s">
        <v>131</v>
      </c>
    </row>
    <row r="194" s="12" customFormat="1">
      <c r="B194" s="228"/>
      <c r="C194" s="229"/>
      <c r="D194" s="219" t="s">
        <v>141</v>
      </c>
      <c r="E194" s="230" t="s">
        <v>32</v>
      </c>
      <c r="F194" s="231" t="s">
        <v>275</v>
      </c>
      <c r="G194" s="229"/>
      <c r="H194" s="232">
        <v>-13.933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141</v>
      </c>
      <c r="AU194" s="238" t="s">
        <v>145</v>
      </c>
      <c r="AV194" s="12" t="s">
        <v>139</v>
      </c>
      <c r="AW194" s="12" t="s">
        <v>39</v>
      </c>
      <c r="AX194" s="12" t="s">
        <v>78</v>
      </c>
      <c r="AY194" s="238" t="s">
        <v>131</v>
      </c>
    </row>
    <row r="195" s="13" customFormat="1">
      <c r="B195" s="239"/>
      <c r="C195" s="240"/>
      <c r="D195" s="219" t="s">
        <v>141</v>
      </c>
      <c r="E195" s="241" t="s">
        <v>32</v>
      </c>
      <c r="F195" s="242" t="s">
        <v>144</v>
      </c>
      <c r="G195" s="240"/>
      <c r="H195" s="243">
        <v>1278.3589999999999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AT195" s="249" t="s">
        <v>141</v>
      </c>
      <c r="AU195" s="249" t="s">
        <v>145</v>
      </c>
      <c r="AV195" s="13" t="s">
        <v>145</v>
      </c>
      <c r="AW195" s="13" t="s">
        <v>39</v>
      </c>
      <c r="AX195" s="13" t="s">
        <v>78</v>
      </c>
      <c r="AY195" s="249" t="s">
        <v>131</v>
      </c>
    </row>
    <row r="196" s="11" customFormat="1">
      <c r="B196" s="217"/>
      <c r="C196" s="218"/>
      <c r="D196" s="219" t="s">
        <v>141</v>
      </c>
      <c r="E196" s="220" t="s">
        <v>32</v>
      </c>
      <c r="F196" s="221" t="s">
        <v>276</v>
      </c>
      <c r="G196" s="218"/>
      <c r="H196" s="220" t="s">
        <v>32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141</v>
      </c>
      <c r="AU196" s="227" t="s">
        <v>145</v>
      </c>
      <c r="AV196" s="11" t="s">
        <v>86</v>
      </c>
      <c r="AW196" s="11" t="s">
        <v>39</v>
      </c>
      <c r="AX196" s="11" t="s">
        <v>78</v>
      </c>
      <c r="AY196" s="227" t="s">
        <v>131</v>
      </c>
    </row>
    <row r="197" s="12" customFormat="1">
      <c r="B197" s="228"/>
      <c r="C197" s="229"/>
      <c r="D197" s="219" t="s">
        <v>141</v>
      </c>
      <c r="E197" s="230" t="s">
        <v>32</v>
      </c>
      <c r="F197" s="231" t="s">
        <v>277</v>
      </c>
      <c r="G197" s="229"/>
      <c r="H197" s="232">
        <v>0.47999999999999998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141</v>
      </c>
      <c r="AU197" s="238" t="s">
        <v>145</v>
      </c>
      <c r="AV197" s="12" t="s">
        <v>139</v>
      </c>
      <c r="AW197" s="12" t="s">
        <v>39</v>
      </c>
      <c r="AX197" s="12" t="s">
        <v>78</v>
      </c>
      <c r="AY197" s="238" t="s">
        <v>131</v>
      </c>
    </row>
    <row r="198" s="14" customFormat="1">
      <c r="B198" s="260"/>
      <c r="C198" s="261"/>
      <c r="D198" s="219" t="s">
        <v>141</v>
      </c>
      <c r="E198" s="262" t="s">
        <v>32</v>
      </c>
      <c r="F198" s="263" t="s">
        <v>265</v>
      </c>
      <c r="G198" s="261"/>
      <c r="H198" s="264">
        <v>1278.8389999999999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AT198" s="270" t="s">
        <v>141</v>
      </c>
      <c r="AU198" s="270" t="s">
        <v>145</v>
      </c>
      <c r="AV198" s="14" t="s">
        <v>138</v>
      </c>
      <c r="AW198" s="14" t="s">
        <v>39</v>
      </c>
      <c r="AX198" s="14" t="s">
        <v>86</v>
      </c>
      <c r="AY198" s="270" t="s">
        <v>131</v>
      </c>
    </row>
    <row r="199" s="1" customFormat="1" ht="33.75" customHeight="1">
      <c r="B199" s="39"/>
      <c r="C199" s="250" t="s">
        <v>278</v>
      </c>
      <c r="D199" s="250" t="s">
        <v>181</v>
      </c>
      <c r="E199" s="251" t="s">
        <v>279</v>
      </c>
      <c r="F199" s="252" t="s">
        <v>280</v>
      </c>
      <c r="G199" s="253" t="s">
        <v>172</v>
      </c>
      <c r="H199" s="254">
        <v>1406.723</v>
      </c>
      <c r="I199" s="255"/>
      <c r="J199" s="256">
        <f>ROUND(I199*H199,2)</f>
        <v>0</v>
      </c>
      <c r="K199" s="252" t="s">
        <v>137</v>
      </c>
      <c r="L199" s="257"/>
      <c r="M199" s="258" t="s">
        <v>32</v>
      </c>
      <c r="N199" s="259" t="s">
        <v>50</v>
      </c>
      <c r="O199" s="80"/>
      <c r="P199" s="214">
        <f>O199*H199</f>
        <v>0</v>
      </c>
      <c r="Q199" s="214">
        <v>0.0036800000000000001</v>
      </c>
      <c r="R199" s="214">
        <f>Q199*H199</f>
        <v>5.1767406400000002</v>
      </c>
      <c r="S199" s="214">
        <v>0</v>
      </c>
      <c r="T199" s="215">
        <f>S199*H199</f>
        <v>0</v>
      </c>
      <c r="AR199" s="17" t="s">
        <v>176</v>
      </c>
      <c r="AT199" s="17" t="s">
        <v>181</v>
      </c>
      <c r="AU199" s="17" t="s">
        <v>145</v>
      </c>
      <c r="AY199" s="17" t="s">
        <v>131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139</v>
      </c>
      <c r="BK199" s="216">
        <f>ROUND(I199*H199,2)</f>
        <v>0</v>
      </c>
      <c r="BL199" s="17" t="s">
        <v>138</v>
      </c>
      <c r="BM199" s="17" t="s">
        <v>281</v>
      </c>
    </row>
    <row r="200" s="12" customFormat="1">
      <c r="B200" s="228"/>
      <c r="C200" s="229"/>
      <c r="D200" s="219" t="s">
        <v>141</v>
      </c>
      <c r="E200" s="229"/>
      <c r="F200" s="231" t="s">
        <v>282</v>
      </c>
      <c r="G200" s="229"/>
      <c r="H200" s="232">
        <v>1406.723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141</v>
      </c>
      <c r="AU200" s="238" t="s">
        <v>145</v>
      </c>
      <c r="AV200" s="12" t="s">
        <v>139</v>
      </c>
      <c r="AW200" s="12" t="s">
        <v>4</v>
      </c>
      <c r="AX200" s="12" t="s">
        <v>86</v>
      </c>
      <c r="AY200" s="238" t="s">
        <v>131</v>
      </c>
    </row>
    <row r="201" s="1" customFormat="1" ht="22.5" customHeight="1">
      <c r="B201" s="39"/>
      <c r="C201" s="205" t="s">
        <v>283</v>
      </c>
      <c r="D201" s="205" t="s">
        <v>133</v>
      </c>
      <c r="E201" s="206" t="s">
        <v>284</v>
      </c>
      <c r="F201" s="207" t="s">
        <v>285</v>
      </c>
      <c r="G201" s="208" t="s">
        <v>206</v>
      </c>
      <c r="H201" s="209">
        <v>754.79999999999995</v>
      </c>
      <c r="I201" s="210"/>
      <c r="J201" s="211">
        <f>ROUND(I201*H201,2)</f>
        <v>0</v>
      </c>
      <c r="K201" s="207" t="s">
        <v>137</v>
      </c>
      <c r="L201" s="44"/>
      <c r="M201" s="212" t="s">
        <v>32</v>
      </c>
      <c r="N201" s="213" t="s">
        <v>50</v>
      </c>
      <c r="O201" s="80"/>
      <c r="P201" s="214">
        <f>O201*H201</f>
        <v>0</v>
      </c>
      <c r="Q201" s="214">
        <v>0.0017600000000000001</v>
      </c>
      <c r="R201" s="214">
        <f>Q201*H201</f>
        <v>1.3284480000000001</v>
      </c>
      <c r="S201" s="214">
        <v>0</v>
      </c>
      <c r="T201" s="215">
        <f>S201*H201</f>
        <v>0</v>
      </c>
      <c r="AR201" s="17" t="s">
        <v>138</v>
      </c>
      <c r="AT201" s="17" t="s">
        <v>133</v>
      </c>
      <c r="AU201" s="17" t="s">
        <v>145</v>
      </c>
      <c r="AY201" s="17" t="s">
        <v>131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139</v>
      </c>
      <c r="BK201" s="216">
        <f>ROUND(I201*H201,2)</f>
        <v>0</v>
      </c>
      <c r="BL201" s="17" t="s">
        <v>138</v>
      </c>
      <c r="BM201" s="17" t="s">
        <v>286</v>
      </c>
    </row>
    <row r="202" s="11" customFormat="1">
      <c r="B202" s="217"/>
      <c r="C202" s="218"/>
      <c r="D202" s="219" t="s">
        <v>141</v>
      </c>
      <c r="E202" s="220" t="s">
        <v>32</v>
      </c>
      <c r="F202" s="221" t="s">
        <v>287</v>
      </c>
      <c r="G202" s="218"/>
      <c r="H202" s="220" t="s">
        <v>32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141</v>
      </c>
      <c r="AU202" s="227" t="s">
        <v>145</v>
      </c>
      <c r="AV202" s="11" t="s">
        <v>86</v>
      </c>
      <c r="AW202" s="11" t="s">
        <v>39</v>
      </c>
      <c r="AX202" s="11" t="s">
        <v>78</v>
      </c>
      <c r="AY202" s="227" t="s">
        <v>131</v>
      </c>
    </row>
    <row r="203" s="12" customFormat="1">
      <c r="B203" s="228"/>
      <c r="C203" s="229"/>
      <c r="D203" s="219" t="s">
        <v>141</v>
      </c>
      <c r="E203" s="230" t="s">
        <v>32</v>
      </c>
      <c r="F203" s="231" t="s">
        <v>288</v>
      </c>
      <c r="G203" s="229"/>
      <c r="H203" s="232">
        <v>224.40000000000001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141</v>
      </c>
      <c r="AU203" s="238" t="s">
        <v>145</v>
      </c>
      <c r="AV203" s="12" t="s">
        <v>139</v>
      </c>
      <c r="AW203" s="12" t="s">
        <v>39</v>
      </c>
      <c r="AX203" s="12" t="s">
        <v>78</v>
      </c>
      <c r="AY203" s="238" t="s">
        <v>131</v>
      </c>
    </row>
    <row r="204" s="12" customFormat="1">
      <c r="B204" s="228"/>
      <c r="C204" s="229"/>
      <c r="D204" s="219" t="s">
        <v>141</v>
      </c>
      <c r="E204" s="230" t="s">
        <v>32</v>
      </c>
      <c r="F204" s="231" t="s">
        <v>289</v>
      </c>
      <c r="G204" s="229"/>
      <c r="H204" s="232">
        <v>530.39999999999998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141</v>
      </c>
      <c r="AU204" s="238" t="s">
        <v>145</v>
      </c>
      <c r="AV204" s="12" t="s">
        <v>139</v>
      </c>
      <c r="AW204" s="12" t="s">
        <v>39</v>
      </c>
      <c r="AX204" s="12" t="s">
        <v>78</v>
      </c>
      <c r="AY204" s="238" t="s">
        <v>131</v>
      </c>
    </row>
    <row r="205" s="13" customFormat="1">
      <c r="B205" s="239"/>
      <c r="C205" s="240"/>
      <c r="D205" s="219" t="s">
        <v>141</v>
      </c>
      <c r="E205" s="241" t="s">
        <v>32</v>
      </c>
      <c r="F205" s="242" t="s">
        <v>144</v>
      </c>
      <c r="G205" s="240"/>
      <c r="H205" s="243">
        <v>754.79999999999995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141</v>
      </c>
      <c r="AU205" s="249" t="s">
        <v>145</v>
      </c>
      <c r="AV205" s="13" t="s">
        <v>145</v>
      </c>
      <c r="AW205" s="13" t="s">
        <v>39</v>
      </c>
      <c r="AX205" s="13" t="s">
        <v>86</v>
      </c>
      <c r="AY205" s="249" t="s">
        <v>131</v>
      </c>
    </row>
    <row r="206" s="1" customFormat="1" ht="16.5" customHeight="1">
      <c r="B206" s="39"/>
      <c r="C206" s="250" t="s">
        <v>290</v>
      </c>
      <c r="D206" s="250" t="s">
        <v>181</v>
      </c>
      <c r="E206" s="251" t="s">
        <v>291</v>
      </c>
      <c r="F206" s="252" t="s">
        <v>292</v>
      </c>
      <c r="G206" s="253" t="s">
        <v>172</v>
      </c>
      <c r="H206" s="254">
        <v>124.542</v>
      </c>
      <c r="I206" s="255"/>
      <c r="J206" s="256">
        <f>ROUND(I206*H206,2)</f>
        <v>0</v>
      </c>
      <c r="K206" s="252" t="s">
        <v>137</v>
      </c>
      <c r="L206" s="257"/>
      <c r="M206" s="258" t="s">
        <v>32</v>
      </c>
      <c r="N206" s="259" t="s">
        <v>50</v>
      </c>
      <c r="O206" s="80"/>
      <c r="P206" s="214">
        <f>O206*H206</f>
        <v>0</v>
      </c>
      <c r="Q206" s="214">
        <v>0.00051000000000000004</v>
      </c>
      <c r="R206" s="214">
        <f>Q206*H206</f>
        <v>0.063516420000000004</v>
      </c>
      <c r="S206" s="214">
        <v>0</v>
      </c>
      <c r="T206" s="215">
        <f>S206*H206</f>
        <v>0</v>
      </c>
      <c r="AR206" s="17" t="s">
        <v>176</v>
      </c>
      <c r="AT206" s="17" t="s">
        <v>181</v>
      </c>
      <c r="AU206" s="17" t="s">
        <v>145</v>
      </c>
      <c r="AY206" s="17" t="s">
        <v>131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139</v>
      </c>
      <c r="BK206" s="216">
        <f>ROUND(I206*H206,2)</f>
        <v>0</v>
      </c>
      <c r="BL206" s="17" t="s">
        <v>138</v>
      </c>
      <c r="BM206" s="17" t="s">
        <v>293</v>
      </c>
    </row>
    <row r="207" s="12" customFormat="1">
      <c r="B207" s="228"/>
      <c r="C207" s="229"/>
      <c r="D207" s="219" t="s">
        <v>141</v>
      </c>
      <c r="E207" s="229"/>
      <c r="F207" s="231" t="s">
        <v>294</v>
      </c>
      <c r="G207" s="229"/>
      <c r="H207" s="232">
        <v>124.542</v>
      </c>
      <c r="I207" s="233"/>
      <c r="J207" s="229"/>
      <c r="K207" s="229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141</v>
      </c>
      <c r="AU207" s="238" t="s">
        <v>145</v>
      </c>
      <c r="AV207" s="12" t="s">
        <v>139</v>
      </c>
      <c r="AW207" s="12" t="s">
        <v>4</v>
      </c>
      <c r="AX207" s="12" t="s">
        <v>86</v>
      </c>
      <c r="AY207" s="238" t="s">
        <v>131</v>
      </c>
    </row>
    <row r="208" s="1" customFormat="1" ht="22.5" customHeight="1">
      <c r="B208" s="39"/>
      <c r="C208" s="205" t="s">
        <v>295</v>
      </c>
      <c r="D208" s="205" t="s">
        <v>133</v>
      </c>
      <c r="E208" s="206" t="s">
        <v>296</v>
      </c>
      <c r="F208" s="207" t="s">
        <v>297</v>
      </c>
      <c r="G208" s="208" t="s">
        <v>206</v>
      </c>
      <c r="H208" s="209">
        <v>361.19999999999999</v>
      </c>
      <c r="I208" s="210"/>
      <c r="J208" s="211">
        <f>ROUND(I208*H208,2)</f>
        <v>0</v>
      </c>
      <c r="K208" s="207" t="s">
        <v>137</v>
      </c>
      <c r="L208" s="44"/>
      <c r="M208" s="212" t="s">
        <v>32</v>
      </c>
      <c r="N208" s="213" t="s">
        <v>50</v>
      </c>
      <c r="O208" s="80"/>
      <c r="P208" s="214">
        <f>O208*H208</f>
        <v>0</v>
      </c>
      <c r="Q208" s="214">
        <v>0.0033899999999999998</v>
      </c>
      <c r="R208" s="214">
        <f>Q208*H208</f>
        <v>1.2244679999999999</v>
      </c>
      <c r="S208" s="214">
        <v>0</v>
      </c>
      <c r="T208" s="215">
        <f>S208*H208</f>
        <v>0</v>
      </c>
      <c r="AR208" s="17" t="s">
        <v>138</v>
      </c>
      <c r="AT208" s="17" t="s">
        <v>133</v>
      </c>
      <c r="AU208" s="17" t="s">
        <v>145</v>
      </c>
      <c r="AY208" s="17" t="s">
        <v>131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139</v>
      </c>
      <c r="BK208" s="216">
        <f>ROUND(I208*H208,2)</f>
        <v>0</v>
      </c>
      <c r="BL208" s="17" t="s">
        <v>138</v>
      </c>
      <c r="BM208" s="17" t="s">
        <v>298</v>
      </c>
    </row>
    <row r="209" s="11" customFormat="1">
      <c r="B209" s="217"/>
      <c r="C209" s="218"/>
      <c r="D209" s="219" t="s">
        <v>141</v>
      </c>
      <c r="E209" s="220" t="s">
        <v>32</v>
      </c>
      <c r="F209" s="221" t="s">
        <v>299</v>
      </c>
      <c r="G209" s="218"/>
      <c r="H209" s="220" t="s">
        <v>32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141</v>
      </c>
      <c r="AU209" s="227" t="s">
        <v>145</v>
      </c>
      <c r="AV209" s="11" t="s">
        <v>86</v>
      </c>
      <c r="AW209" s="11" t="s">
        <v>39</v>
      </c>
      <c r="AX209" s="11" t="s">
        <v>78</v>
      </c>
      <c r="AY209" s="227" t="s">
        <v>131</v>
      </c>
    </row>
    <row r="210" s="12" customFormat="1">
      <c r="B210" s="228"/>
      <c r="C210" s="229"/>
      <c r="D210" s="219" t="s">
        <v>141</v>
      </c>
      <c r="E210" s="230" t="s">
        <v>32</v>
      </c>
      <c r="F210" s="231" t="s">
        <v>300</v>
      </c>
      <c r="G210" s="229"/>
      <c r="H210" s="232">
        <v>361.19999999999999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141</v>
      </c>
      <c r="AU210" s="238" t="s">
        <v>145</v>
      </c>
      <c r="AV210" s="12" t="s">
        <v>139</v>
      </c>
      <c r="AW210" s="12" t="s">
        <v>39</v>
      </c>
      <c r="AX210" s="12" t="s">
        <v>78</v>
      </c>
      <c r="AY210" s="238" t="s">
        <v>131</v>
      </c>
    </row>
    <row r="211" s="13" customFormat="1">
      <c r="B211" s="239"/>
      <c r="C211" s="240"/>
      <c r="D211" s="219" t="s">
        <v>141</v>
      </c>
      <c r="E211" s="241" t="s">
        <v>32</v>
      </c>
      <c r="F211" s="242" t="s">
        <v>144</v>
      </c>
      <c r="G211" s="240"/>
      <c r="H211" s="243">
        <v>361.19999999999999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AT211" s="249" t="s">
        <v>141</v>
      </c>
      <c r="AU211" s="249" t="s">
        <v>145</v>
      </c>
      <c r="AV211" s="13" t="s">
        <v>145</v>
      </c>
      <c r="AW211" s="13" t="s">
        <v>39</v>
      </c>
      <c r="AX211" s="13" t="s">
        <v>86</v>
      </c>
      <c r="AY211" s="249" t="s">
        <v>131</v>
      </c>
    </row>
    <row r="212" s="1" customFormat="1" ht="16.5" customHeight="1">
      <c r="B212" s="39"/>
      <c r="C212" s="250" t="s">
        <v>301</v>
      </c>
      <c r="D212" s="250" t="s">
        <v>181</v>
      </c>
      <c r="E212" s="251" t="s">
        <v>302</v>
      </c>
      <c r="F212" s="252" t="s">
        <v>303</v>
      </c>
      <c r="G212" s="253" t="s">
        <v>172</v>
      </c>
      <c r="H212" s="254">
        <v>119.196</v>
      </c>
      <c r="I212" s="255"/>
      <c r="J212" s="256">
        <f>ROUND(I212*H212,2)</f>
        <v>0</v>
      </c>
      <c r="K212" s="252" t="s">
        <v>137</v>
      </c>
      <c r="L212" s="257"/>
      <c r="M212" s="258" t="s">
        <v>32</v>
      </c>
      <c r="N212" s="259" t="s">
        <v>50</v>
      </c>
      <c r="O212" s="80"/>
      <c r="P212" s="214">
        <f>O212*H212</f>
        <v>0</v>
      </c>
      <c r="Q212" s="214">
        <v>0.00089999999999999998</v>
      </c>
      <c r="R212" s="214">
        <f>Q212*H212</f>
        <v>0.10727639999999999</v>
      </c>
      <c r="S212" s="214">
        <v>0</v>
      </c>
      <c r="T212" s="215">
        <f>S212*H212</f>
        <v>0</v>
      </c>
      <c r="AR212" s="17" t="s">
        <v>176</v>
      </c>
      <c r="AT212" s="17" t="s">
        <v>181</v>
      </c>
      <c r="AU212" s="17" t="s">
        <v>145</v>
      </c>
      <c r="AY212" s="17" t="s">
        <v>131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139</v>
      </c>
      <c r="BK212" s="216">
        <f>ROUND(I212*H212,2)</f>
        <v>0</v>
      </c>
      <c r="BL212" s="17" t="s">
        <v>138</v>
      </c>
      <c r="BM212" s="17" t="s">
        <v>304</v>
      </c>
    </row>
    <row r="213" s="12" customFormat="1">
      <c r="B213" s="228"/>
      <c r="C213" s="229"/>
      <c r="D213" s="219" t="s">
        <v>141</v>
      </c>
      <c r="E213" s="229"/>
      <c r="F213" s="231" t="s">
        <v>305</v>
      </c>
      <c r="G213" s="229"/>
      <c r="H213" s="232">
        <v>119.196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141</v>
      </c>
      <c r="AU213" s="238" t="s">
        <v>145</v>
      </c>
      <c r="AV213" s="12" t="s">
        <v>139</v>
      </c>
      <c r="AW213" s="12" t="s">
        <v>4</v>
      </c>
      <c r="AX213" s="12" t="s">
        <v>86</v>
      </c>
      <c r="AY213" s="238" t="s">
        <v>131</v>
      </c>
    </row>
    <row r="214" s="1" customFormat="1" ht="16.5" customHeight="1">
      <c r="B214" s="39"/>
      <c r="C214" s="205" t="s">
        <v>306</v>
      </c>
      <c r="D214" s="205" t="s">
        <v>133</v>
      </c>
      <c r="E214" s="206" t="s">
        <v>307</v>
      </c>
      <c r="F214" s="207" t="s">
        <v>308</v>
      </c>
      <c r="G214" s="208" t="s">
        <v>172</v>
      </c>
      <c r="H214" s="209">
        <v>462.32999999999998</v>
      </c>
      <c r="I214" s="210"/>
      <c r="J214" s="211">
        <f>ROUND(I214*H214,2)</f>
        <v>0</v>
      </c>
      <c r="K214" s="207" t="s">
        <v>137</v>
      </c>
      <c r="L214" s="44"/>
      <c r="M214" s="212" t="s">
        <v>32</v>
      </c>
      <c r="N214" s="213" t="s">
        <v>50</v>
      </c>
      <c r="O214" s="80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AR214" s="17" t="s">
        <v>138</v>
      </c>
      <c r="AT214" s="17" t="s">
        <v>133</v>
      </c>
      <c r="AU214" s="17" t="s">
        <v>145</v>
      </c>
      <c r="AY214" s="17" t="s">
        <v>131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139</v>
      </c>
      <c r="BK214" s="216">
        <f>ROUND(I214*H214,2)</f>
        <v>0</v>
      </c>
      <c r="BL214" s="17" t="s">
        <v>138</v>
      </c>
      <c r="BM214" s="17" t="s">
        <v>309</v>
      </c>
    </row>
    <row r="215" s="11" customFormat="1">
      <c r="B215" s="217"/>
      <c r="C215" s="218"/>
      <c r="D215" s="219" t="s">
        <v>141</v>
      </c>
      <c r="E215" s="220" t="s">
        <v>32</v>
      </c>
      <c r="F215" s="221" t="s">
        <v>310</v>
      </c>
      <c r="G215" s="218"/>
      <c r="H215" s="220" t="s">
        <v>32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141</v>
      </c>
      <c r="AU215" s="227" t="s">
        <v>145</v>
      </c>
      <c r="AV215" s="11" t="s">
        <v>86</v>
      </c>
      <c r="AW215" s="11" t="s">
        <v>39</v>
      </c>
      <c r="AX215" s="11" t="s">
        <v>78</v>
      </c>
      <c r="AY215" s="227" t="s">
        <v>131</v>
      </c>
    </row>
    <row r="216" s="12" customFormat="1">
      <c r="B216" s="228"/>
      <c r="C216" s="229"/>
      <c r="D216" s="219" t="s">
        <v>141</v>
      </c>
      <c r="E216" s="230" t="s">
        <v>32</v>
      </c>
      <c r="F216" s="231" t="s">
        <v>311</v>
      </c>
      <c r="G216" s="229"/>
      <c r="H216" s="232">
        <v>413.27999999999997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141</v>
      </c>
      <c r="AU216" s="238" t="s">
        <v>145</v>
      </c>
      <c r="AV216" s="12" t="s">
        <v>139</v>
      </c>
      <c r="AW216" s="12" t="s">
        <v>39</v>
      </c>
      <c r="AX216" s="12" t="s">
        <v>78</v>
      </c>
      <c r="AY216" s="238" t="s">
        <v>131</v>
      </c>
    </row>
    <row r="217" s="12" customFormat="1">
      <c r="B217" s="228"/>
      <c r="C217" s="229"/>
      <c r="D217" s="219" t="s">
        <v>141</v>
      </c>
      <c r="E217" s="230" t="s">
        <v>32</v>
      </c>
      <c r="F217" s="231" t="s">
        <v>312</v>
      </c>
      <c r="G217" s="229"/>
      <c r="H217" s="232">
        <v>49.049999999999997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141</v>
      </c>
      <c r="AU217" s="238" t="s">
        <v>145</v>
      </c>
      <c r="AV217" s="12" t="s">
        <v>139</v>
      </c>
      <c r="AW217" s="12" t="s">
        <v>39</v>
      </c>
      <c r="AX217" s="12" t="s">
        <v>78</v>
      </c>
      <c r="AY217" s="238" t="s">
        <v>131</v>
      </c>
    </row>
    <row r="218" s="13" customFormat="1">
      <c r="B218" s="239"/>
      <c r="C218" s="240"/>
      <c r="D218" s="219" t="s">
        <v>141</v>
      </c>
      <c r="E218" s="241" t="s">
        <v>32</v>
      </c>
      <c r="F218" s="242" t="s">
        <v>144</v>
      </c>
      <c r="G218" s="240"/>
      <c r="H218" s="243">
        <v>462.32999999999998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AT218" s="249" t="s">
        <v>141</v>
      </c>
      <c r="AU218" s="249" t="s">
        <v>145</v>
      </c>
      <c r="AV218" s="13" t="s">
        <v>145</v>
      </c>
      <c r="AW218" s="13" t="s">
        <v>39</v>
      </c>
      <c r="AX218" s="13" t="s">
        <v>86</v>
      </c>
      <c r="AY218" s="249" t="s">
        <v>131</v>
      </c>
    </row>
    <row r="219" s="1" customFormat="1" ht="22.5" customHeight="1">
      <c r="B219" s="39"/>
      <c r="C219" s="205" t="s">
        <v>313</v>
      </c>
      <c r="D219" s="205" t="s">
        <v>133</v>
      </c>
      <c r="E219" s="206" t="s">
        <v>314</v>
      </c>
      <c r="F219" s="207" t="s">
        <v>315</v>
      </c>
      <c r="G219" s="208" t="s">
        <v>172</v>
      </c>
      <c r="H219" s="209">
        <v>45.890000000000001</v>
      </c>
      <c r="I219" s="210"/>
      <c r="J219" s="211">
        <f>ROUND(I219*H219,2)</f>
        <v>0</v>
      </c>
      <c r="K219" s="207" t="s">
        <v>137</v>
      </c>
      <c r="L219" s="44"/>
      <c r="M219" s="212" t="s">
        <v>32</v>
      </c>
      <c r="N219" s="213" t="s">
        <v>50</v>
      </c>
      <c r="O219" s="80"/>
      <c r="P219" s="214">
        <f>O219*H219</f>
        <v>0</v>
      </c>
      <c r="Q219" s="214">
        <v>0.0026800000000000001</v>
      </c>
      <c r="R219" s="214">
        <f>Q219*H219</f>
        <v>0.1229852</v>
      </c>
      <c r="S219" s="214">
        <v>0</v>
      </c>
      <c r="T219" s="215">
        <f>S219*H219</f>
        <v>0</v>
      </c>
      <c r="AR219" s="17" t="s">
        <v>138</v>
      </c>
      <c r="AT219" s="17" t="s">
        <v>133</v>
      </c>
      <c r="AU219" s="17" t="s">
        <v>145</v>
      </c>
      <c r="AY219" s="17" t="s">
        <v>131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139</v>
      </c>
      <c r="BK219" s="216">
        <f>ROUND(I219*H219,2)</f>
        <v>0</v>
      </c>
      <c r="BL219" s="17" t="s">
        <v>138</v>
      </c>
      <c r="BM219" s="17" t="s">
        <v>316</v>
      </c>
    </row>
    <row r="220" s="11" customFormat="1">
      <c r="B220" s="217"/>
      <c r="C220" s="218"/>
      <c r="D220" s="219" t="s">
        <v>141</v>
      </c>
      <c r="E220" s="220" t="s">
        <v>32</v>
      </c>
      <c r="F220" s="221" t="s">
        <v>317</v>
      </c>
      <c r="G220" s="218"/>
      <c r="H220" s="220" t="s">
        <v>32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141</v>
      </c>
      <c r="AU220" s="227" t="s">
        <v>145</v>
      </c>
      <c r="AV220" s="11" t="s">
        <v>86</v>
      </c>
      <c r="AW220" s="11" t="s">
        <v>39</v>
      </c>
      <c r="AX220" s="11" t="s">
        <v>78</v>
      </c>
      <c r="AY220" s="227" t="s">
        <v>131</v>
      </c>
    </row>
    <row r="221" s="12" customFormat="1">
      <c r="B221" s="228"/>
      <c r="C221" s="229"/>
      <c r="D221" s="219" t="s">
        <v>141</v>
      </c>
      <c r="E221" s="230" t="s">
        <v>32</v>
      </c>
      <c r="F221" s="231" t="s">
        <v>318</v>
      </c>
      <c r="G221" s="229"/>
      <c r="H221" s="232">
        <v>45.890000000000001</v>
      </c>
      <c r="I221" s="233"/>
      <c r="J221" s="229"/>
      <c r="K221" s="229"/>
      <c r="L221" s="234"/>
      <c r="M221" s="235"/>
      <c r="N221" s="236"/>
      <c r="O221" s="236"/>
      <c r="P221" s="236"/>
      <c r="Q221" s="236"/>
      <c r="R221" s="236"/>
      <c r="S221" s="236"/>
      <c r="T221" s="237"/>
      <c r="AT221" s="238" t="s">
        <v>141</v>
      </c>
      <c r="AU221" s="238" t="s">
        <v>145</v>
      </c>
      <c r="AV221" s="12" t="s">
        <v>139</v>
      </c>
      <c r="AW221" s="12" t="s">
        <v>39</v>
      </c>
      <c r="AX221" s="12" t="s">
        <v>78</v>
      </c>
      <c r="AY221" s="238" t="s">
        <v>131</v>
      </c>
    </row>
    <row r="222" s="13" customFormat="1">
      <c r="B222" s="239"/>
      <c r="C222" s="240"/>
      <c r="D222" s="219" t="s">
        <v>141</v>
      </c>
      <c r="E222" s="241" t="s">
        <v>32</v>
      </c>
      <c r="F222" s="242" t="s">
        <v>144</v>
      </c>
      <c r="G222" s="240"/>
      <c r="H222" s="243">
        <v>45.890000000000001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AT222" s="249" t="s">
        <v>141</v>
      </c>
      <c r="AU222" s="249" t="s">
        <v>145</v>
      </c>
      <c r="AV222" s="13" t="s">
        <v>145</v>
      </c>
      <c r="AW222" s="13" t="s">
        <v>39</v>
      </c>
      <c r="AX222" s="13" t="s">
        <v>86</v>
      </c>
      <c r="AY222" s="249" t="s">
        <v>131</v>
      </c>
    </row>
    <row r="223" s="1" customFormat="1" ht="22.5" customHeight="1">
      <c r="B223" s="39"/>
      <c r="C223" s="205" t="s">
        <v>319</v>
      </c>
      <c r="D223" s="205" t="s">
        <v>133</v>
      </c>
      <c r="E223" s="206" t="s">
        <v>320</v>
      </c>
      <c r="F223" s="207" t="s">
        <v>321</v>
      </c>
      <c r="G223" s="208" t="s">
        <v>172</v>
      </c>
      <c r="H223" s="209">
        <v>1622.489</v>
      </c>
      <c r="I223" s="210"/>
      <c r="J223" s="211">
        <f>ROUND(I223*H223,2)</f>
        <v>0</v>
      </c>
      <c r="K223" s="207" t="s">
        <v>137</v>
      </c>
      <c r="L223" s="44"/>
      <c r="M223" s="212" t="s">
        <v>32</v>
      </c>
      <c r="N223" s="213" t="s">
        <v>50</v>
      </c>
      <c r="O223" s="80"/>
      <c r="P223" s="214">
        <f>O223*H223</f>
        <v>0</v>
      </c>
      <c r="Q223" s="214">
        <v>0.0026800000000000001</v>
      </c>
      <c r="R223" s="214">
        <f>Q223*H223</f>
        <v>4.3482705199999998</v>
      </c>
      <c r="S223" s="214">
        <v>0</v>
      </c>
      <c r="T223" s="215">
        <f>S223*H223</f>
        <v>0</v>
      </c>
      <c r="AR223" s="17" t="s">
        <v>138</v>
      </c>
      <c r="AT223" s="17" t="s">
        <v>133</v>
      </c>
      <c r="AU223" s="17" t="s">
        <v>145</v>
      </c>
      <c r="AY223" s="17" t="s">
        <v>131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139</v>
      </c>
      <c r="BK223" s="216">
        <f>ROUND(I223*H223,2)</f>
        <v>0</v>
      </c>
      <c r="BL223" s="17" t="s">
        <v>138</v>
      </c>
      <c r="BM223" s="17" t="s">
        <v>322</v>
      </c>
    </row>
    <row r="224" s="11" customFormat="1">
      <c r="B224" s="217"/>
      <c r="C224" s="218"/>
      <c r="D224" s="219" t="s">
        <v>141</v>
      </c>
      <c r="E224" s="220" t="s">
        <v>32</v>
      </c>
      <c r="F224" s="221" t="s">
        <v>323</v>
      </c>
      <c r="G224" s="218"/>
      <c r="H224" s="220" t="s">
        <v>32</v>
      </c>
      <c r="I224" s="222"/>
      <c r="J224" s="218"/>
      <c r="K224" s="218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141</v>
      </c>
      <c r="AU224" s="227" t="s">
        <v>145</v>
      </c>
      <c r="AV224" s="11" t="s">
        <v>86</v>
      </c>
      <c r="AW224" s="11" t="s">
        <v>39</v>
      </c>
      <c r="AX224" s="11" t="s">
        <v>78</v>
      </c>
      <c r="AY224" s="227" t="s">
        <v>131</v>
      </c>
    </row>
    <row r="225" s="12" customFormat="1">
      <c r="B225" s="228"/>
      <c r="C225" s="229"/>
      <c r="D225" s="219" t="s">
        <v>141</v>
      </c>
      <c r="E225" s="230" t="s">
        <v>32</v>
      </c>
      <c r="F225" s="231" t="s">
        <v>324</v>
      </c>
      <c r="G225" s="229"/>
      <c r="H225" s="232">
        <v>1761.1800000000001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141</v>
      </c>
      <c r="AU225" s="238" t="s">
        <v>145</v>
      </c>
      <c r="AV225" s="12" t="s">
        <v>139</v>
      </c>
      <c r="AW225" s="12" t="s">
        <v>39</v>
      </c>
      <c r="AX225" s="12" t="s">
        <v>78</v>
      </c>
      <c r="AY225" s="238" t="s">
        <v>131</v>
      </c>
    </row>
    <row r="226" s="12" customFormat="1">
      <c r="B226" s="228"/>
      <c r="C226" s="229"/>
      <c r="D226" s="219" t="s">
        <v>141</v>
      </c>
      <c r="E226" s="230" t="s">
        <v>32</v>
      </c>
      <c r="F226" s="231" t="s">
        <v>325</v>
      </c>
      <c r="G226" s="229"/>
      <c r="H226" s="232">
        <v>-176.00999999999999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141</v>
      </c>
      <c r="AU226" s="238" t="s">
        <v>145</v>
      </c>
      <c r="AV226" s="12" t="s">
        <v>139</v>
      </c>
      <c r="AW226" s="12" t="s">
        <v>39</v>
      </c>
      <c r="AX226" s="12" t="s">
        <v>78</v>
      </c>
      <c r="AY226" s="238" t="s">
        <v>131</v>
      </c>
    </row>
    <row r="227" s="12" customFormat="1">
      <c r="B227" s="228"/>
      <c r="C227" s="229"/>
      <c r="D227" s="219" t="s">
        <v>141</v>
      </c>
      <c r="E227" s="230" t="s">
        <v>32</v>
      </c>
      <c r="F227" s="231" t="s">
        <v>326</v>
      </c>
      <c r="G227" s="229"/>
      <c r="H227" s="232">
        <v>-24.884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141</v>
      </c>
      <c r="AU227" s="238" t="s">
        <v>145</v>
      </c>
      <c r="AV227" s="12" t="s">
        <v>139</v>
      </c>
      <c r="AW227" s="12" t="s">
        <v>39</v>
      </c>
      <c r="AX227" s="12" t="s">
        <v>78</v>
      </c>
      <c r="AY227" s="238" t="s">
        <v>131</v>
      </c>
    </row>
    <row r="228" s="13" customFormat="1">
      <c r="B228" s="239"/>
      <c r="C228" s="240"/>
      <c r="D228" s="219" t="s">
        <v>141</v>
      </c>
      <c r="E228" s="241" t="s">
        <v>32</v>
      </c>
      <c r="F228" s="242" t="s">
        <v>144</v>
      </c>
      <c r="G228" s="240"/>
      <c r="H228" s="243">
        <v>1560.2860000000001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AT228" s="249" t="s">
        <v>141</v>
      </c>
      <c r="AU228" s="249" t="s">
        <v>145</v>
      </c>
      <c r="AV228" s="13" t="s">
        <v>145</v>
      </c>
      <c r="AW228" s="13" t="s">
        <v>39</v>
      </c>
      <c r="AX228" s="13" t="s">
        <v>78</v>
      </c>
      <c r="AY228" s="249" t="s">
        <v>131</v>
      </c>
    </row>
    <row r="229" s="11" customFormat="1">
      <c r="B229" s="217"/>
      <c r="C229" s="218"/>
      <c r="D229" s="219" t="s">
        <v>141</v>
      </c>
      <c r="E229" s="220" t="s">
        <v>32</v>
      </c>
      <c r="F229" s="221" t="s">
        <v>327</v>
      </c>
      <c r="G229" s="218"/>
      <c r="H229" s="220" t="s">
        <v>32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141</v>
      </c>
      <c r="AU229" s="227" t="s">
        <v>145</v>
      </c>
      <c r="AV229" s="11" t="s">
        <v>86</v>
      </c>
      <c r="AW229" s="11" t="s">
        <v>39</v>
      </c>
      <c r="AX229" s="11" t="s">
        <v>78</v>
      </c>
      <c r="AY229" s="227" t="s">
        <v>131</v>
      </c>
    </row>
    <row r="230" s="12" customFormat="1">
      <c r="B230" s="228"/>
      <c r="C230" s="229"/>
      <c r="D230" s="219" t="s">
        <v>141</v>
      </c>
      <c r="E230" s="230" t="s">
        <v>32</v>
      </c>
      <c r="F230" s="231" t="s">
        <v>328</v>
      </c>
      <c r="G230" s="229"/>
      <c r="H230" s="232">
        <v>61.722999999999999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141</v>
      </c>
      <c r="AU230" s="238" t="s">
        <v>145</v>
      </c>
      <c r="AV230" s="12" t="s">
        <v>139</v>
      </c>
      <c r="AW230" s="12" t="s">
        <v>39</v>
      </c>
      <c r="AX230" s="12" t="s">
        <v>78</v>
      </c>
      <c r="AY230" s="238" t="s">
        <v>131</v>
      </c>
    </row>
    <row r="231" s="13" customFormat="1">
      <c r="B231" s="239"/>
      <c r="C231" s="240"/>
      <c r="D231" s="219" t="s">
        <v>141</v>
      </c>
      <c r="E231" s="241" t="s">
        <v>32</v>
      </c>
      <c r="F231" s="242" t="s">
        <v>144</v>
      </c>
      <c r="G231" s="240"/>
      <c r="H231" s="243">
        <v>61.722999999999999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141</v>
      </c>
      <c r="AU231" s="249" t="s">
        <v>145</v>
      </c>
      <c r="AV231" s="13" t="s">
        <v>145</v>
      </c>
      <c r="AW231" s="13" t="s">
        <v>39</v>
      </c>
      <c r="AX231" s="13" t="s">
        <v>78</v>
      </c>
      <c r="AY231" s="249" t="s">
        <v>131</v>
      </c>
    </row>
    <row r="232" s="11" customFormat="1">
      <c r="B232" s="217"/>
      <c r="C232" s="218"/>
      <c r="D232" s="219" t="s">
        <v>141</v>
      </c>
      <c r="E232" s="220" t="s">
        <v>32</v>
      </c>
      <c r="F232" s="221" t="s">
        <v>276</v>
      </c>
      <c r="G232" s="218"/>
      <c r="H232" s="220" t="s">
        <v>32</v>
      </c>
      <c r="I232" s="222"/>
      <c r="J232" s="218"/>
      <c r="K232" s="218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141</v>
      </c>
      <c r="AU232" s="227" t="s">
        <v>145</v>
      </c>
      <c r="AV232" s="11" t="s">
        <v>86</v>
      </c>
      <c r="AW232" s="11" t="s">
        <v>39</v>
      </c>
      <c r="AX232" s="11" t="s">
        <v>78</v>
      </c>
      <c r="AY232" s="227" t="s">
        <v>131</v>
      </c>
    </row>
    <row r="233" s="12" customFormat="1">
      <c r="B233" s="228"/>
      <c r="C233" s="229"/>
      <c r="D233" s="219" t="s">
        <v>141</v>
      </c>
      <c r="E233" s="230" t="s">
        <v>32</v>
      </c>
      <c r="F233" s="231" t="s">
        <v>277</v>
      </c>
      <c r="G233" s="229"/>
      <c r="H233" s="232">
        <v>0.47999999999999998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141</v>
      </c>
      <c r="AU233" s="238" t="s">
        <v>145</v>
      </c>
      <c r="AV233" s="12" t="s">
        <v>139</v>
      </c>
      <c r="AW233" s="12" t="s">
        <v>39</v>
      </c>
      <c r="AX233" s="12" t="s">
        <v>78</v>
      </c>
      <c r="AY233" s="238" t="s">
        <v>131</v>
      </c>
    </row>
    <row r="234" s="13" customFormat="1">
      <c r="B234" s="239"/>
      <c r="C234" s="240"/>
      <c r="D234" s="219" t="s">
        <v>141</v>
      </c>
      <c r="E234" s="241" t="s">
        <v>32</v>
      </c>
      <c r="F234" s="242" t="s">
        <v>144</v>
      </c>
      <c r="G234" s="240"/>
      <c r="H234" s="243">
        <v>0.47999999999999998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AT234" s="249" t="s">
        <v>141</v>
      </c>
      <c r="AU234" s="249" t="s">
        <v>145</v>
      </c>
      <c r="AV234" s="13" t="s">
        <v>145</v>
      </c>
      <c r="AW234" s="13" t="s">
        <v>39</v>
      </c>
      <c r="AX234" s="13" t="s">
        <v>78</v>
      </c>
      <c r="AY234" s="249" t="s">
        <v>131</v>
      </c>
    </row>
    <row r="235" s="14" customFormat="1">
      <c r="B235" s="260"/>
      <c r="C235" s="261"/>
      <c r="D235" s="219" t="s">
        <v>141</v>
      </c>
      <c r="E235" s="262" t="s">
        <v>32</v>
      </c>
      <c r="F235" s="263" t="s">
        <v>265</v>
      </c>
      <c r="G235" s="261"/>
      <c r="H235" s="264">
        <v>1622.489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141</v>
      </c>
      <c r="AU235" s="270" t="s">
        <v>145</v>
      </c>
      <c r="AV235" s="14" t="s">
        <v>138</v>
      </c>
      <c r="AW235" s="14" t="s">
        <v>39</v>
      </c>
      <c r="AX235" s="14" t="s">
        <v>86</v>
      </c>
      <c r="AY235" s="270" t="s">
        <v>131</v>
      </c>
    </row>
    <row r="236" s="1" customFormat="1" ht="22.5" customHeight="1">
      <c r="B236" s="39"/>
      <c r="C236" s="205" t="s">
        <v>329</v>
      </c>
      <c r="D236" s="205" t="s">
        <v>133</v>
      </c>
      <c r="E236" s="206" t="s">
        <v>330</v>
      </c>
      <c r="F236" s="207" t="s">
        <v>331</v>
      </c>
      <c r="G236" s="208" t="s">
        <v>172</v>
      </c>
      <c r="H236" s="209">
        <v>70.256</v>
      </c>
      <c r="I236" s="210"/>
      <c r="J236" s="211">
        <f>ROUND(I236*H236,2)</f>
        <v>0</v>
      </c>
      <c r="K236" s="207" t="s">
        <v>32</v>
      </c>
      <c r="L236" s="44"/>
      <c r="M236" s="212" t="s">
        <v>32</v>
      </c>
      <c r="N236" s="213" t="s">
        <v>50</v>
      </c>
      <c r="O236" s="80"/>
      <c r="P236" s="214">
        <f>O236*H236</f>
        <v>0</v>
      </c>
      <c r="Q236" s="214">
        <v>0.0026800000000000001</v>
      </c>
      <c r="R236" s="214">
        <f>Q236*H236</f>
        <v>0.18828608</v>
      </c>
      <c r="S236" s="214">
        <v>0</v>
      </c>
      <c r="T236" s="215">
        <f>S236*H236</f>
        <v>0</v>
      </c>
      <c r="AR236" s="17" t="s">
        <v>138</v>
      </c>
      <c r="AT236" s="17" t="s">
        <v>133</v>
      </c>
      <c r="AU236" s="17" t="s">
        <v>145</v>
      </c>
      <c r="AY236" s="17" t="s">
        <v>131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139</v>
      </c>
      <c r="BK236" s="216">
        <f>ROUND(I236*H236,2)</f>
        <v>0</v>
      </c>
      <c r="BL236" s="17" t="s">
        <v>138</v>
      </c>
      <c r="BM236" s="17" t="s">
        <v>332</v>
      </c>
    </row>
    <row r="237" s="11" customFormat="1">
      <c r="B237" s="217"/>
      <c r="C237" s="218"/>
      <c r="D237" s="219" t="s">
        <v>141</v>
      </c>
      <c r="E237" s="220" t="s">
        <v>32</v>
      </c>
      <c r="F237" s="221" t="s">
        <v>333</v>
      </c>
      <c r="G237" s="218"/>
      <c r="H237" s="220" t="s">
        <v>32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141</v>
      </c>
      <c r="AU237" s="227" t="s">
        <v>145</v>
      </c>
      <c r="AV237" s="11" t="s">
        <v>86</v>
      </c>
      <c r="AW237" s="11" t="s">
        <v>39</v>
      </c>
      <c r="AX237" s="11" t="s">
        <v>78</v>
      </c>
      <c r="AY237" s="227" t="s">
        <v>131</v>
      </c>
    </row>
    <row r="238" s="12" customFormat="1">
      <c r="B238" s="228"/>
      <c r="C238" s="229"/>
      <c r="D238" s="219" t="s">
        <v>141</v>
      </c>
      <c r="E238" s="230" t="s">
        <v>32</v>
      </c>
      <c r="F238" s="231" t="s">
        <v>334</v>
      </c>
      <c r="G238" s="229"/>
      <c r="H238" s="232">
        <v>21.177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141</v>
      </c>
      <c r="AU238" s="238" t="s">
        <v>145</v>
      </c>
      <c r="AV238" s="12" t="s">
        <v>139</v>
      </c>
      <c r="AW238" s="12" t="s">
        <v>39</v>
      </c>
      <c r="AX238" s="12" t="s">
        <v>78</v>
      </c>
      <c r="AY238" s="238" t="s">
        <v>131</v>
      </c>
    </row>
    <row r="239" s="12" customFormat="1">
      <c r="B239" s="228"/>
      <c r="C239" s="229"/>
      <c r="D239" s="219" t="s">
        <v>141</v>
      </c>
      <c r="E239" s="230" t="s">
        <v>32</v>
      </c>
      <c r="F239" s="231" t="s">
        <v>335</v>
      </c>
      <c r="G239" s="229"/>
      <c r="H239" s="232">
        <v>23.190000000000001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141</v>
      </c>
      <c r="AU239" s="238" t="s">
        <v>145</v>
      </c>
      <c r="AV239" s="12" t="s">
        <v>139</v>
      </c>
      <c r="AW239" s="12" t="s">
        <v>39</v>
      </c>
      <c r="AX239" s="12" t="s">
        <v>78</v>
      </c>
      <c r="AY239" s="238" t="s">
        <v>131</v>
      </c>
    </row>
    <row r="240" s="12" customFormat="1">
      <c r="B240" s="228"/>
      <c r="C240" s="229"/>
      <c r="D240" s="219" t="s">
        <v>141</v>
      </c>
      <c r="E240" s="230" t="s">
        <v>32</v>
      </c>
      <c r="F240" s="231" t="s">
        <v>336</v>
      </c>
      <c r="G240" s="229"/>
      <c r="H240" s="232">
        <v>20.524999999999999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141</v>
      </c>
      <c r="AU240" s="238" t="s">
        <v>145</v>
      </c>
      <c r="AV240" s="12" t="s">
        <v>139</v>
      </c>
      <c r="AW240" s="12" t="s">
        <v>39</v>
      </c>
      <c r="AX240" s="12" t="s">
        <v>78</v>
      </c>
      <c r="AY240" s="238" t="s">
        <v>131</v>
      </c>
    </row>
    <row r="241" s="13" customFormat="1">
      <c r="B241" s="239"/>
      <c r="C241" s="240"/>
      <c r="D241" s="219" t="s">
        <v>141</v>
      </c>
      <c r="E241" s="241" t="s">
        <v>32</v>
      </c>
      <c r="F241" s="242" t="s">
        <v>144</v>
      </c>
      <c r="G241" s="240"/>
      <c r="H241" s="243">
        <v>64.891999999999996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141</v>
      </c>
      <c r="AU241" s="249" t="s">
        <v>145</v>
      </c>
      <c r="AV241" s="13" t="s">
        <v>145</v>
      </c>
      <c r="AW241" s="13" t="s">
        <v>39</v>
      </c>
      <c r="AX241" s="13" t="s">
        <v>78</v>
      </c>
      <c r="AY241" s="249" t="s">
        <v>131</v>
      </c>
    </row>
    <row r="242" s="12" customFormat="1">
      <c r="B242" s="228"/>
      <c r="C242" s="229"/>
      <c r="D242" s="219" t="s">
        <v>141</v>
      </c>
      <c r="E242" s="230" t="s">
        <v>32</v>
      </c>
      <c r="F242" s="231" t="s">
        <v>337</v>
      </c>
      <c r="G242" s="229"/>
      <c r="H242" s="232">
        <v>4.1399999999999997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141</v>
      </c>
      <c r="AU242" s="238" t="s">
        <v>145</v>
      </c>
      <c r="AV242" s="12" t="s">
        <v>139</v>
      </c>
      <c r="AW242" s="12" t="s">
        <v>39</v>
      </c>
      <c r="AX242" s="12" t="s">
        <v>78</v>
      </c>
      <c r="AY242" s="238" t="s">
        <v>131</v>
      </c>
    </row>
    <row r="243" s="12" customFormat="1">
      <c r="B243" s="228"/>
      <c r="C243" s="229"/>
      <c r="D243" s="219" t="s">
        <v>141</v>
      </c>
      <c r="E243" s="230" t="s">
        <v>32</v>
      </c>
      <c r="F243" s="231" t="s">
        <v>338</v>
      </c>
      <c r="G243" s="229"/>
      <c r="H243" s="232">
        <v>1.224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141</v>
      </c>
      <c r="AU243" s="238" t="s">
        <v>145</v>
      </c>
      <c r="AV243" s="12" t="s">
        <v>139</v>
      </c>
      <c r="AW243" s="12" t="s">
        <v>39</v>
      </c>
      <c r="AX243" s="12" t="s">
        <v>78</v>
      </c>
      <c r="AY243" s="238" t="s">
        <v>131</v>
      </c>
    </row>
    <row r="244" s="13" customFormat="1">
      <c r="B244" s="239"/>
      <c r="C244" s="240"/>
      <c r="D244" s="219" t="s">
        <v>141</v>
      </c>
      <c r="E244" s="241" t="s">
        <v>32</v>
      </c>
      <c r="F244" s="242" t="s">
        <v>144</v>
      </c>
      <c r="G244" s="240"/>
      <c r="H244" s="243">
        <v>5.3639999999999999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141</v>
      </c>
      <c r="AU244" s="249" t="s">
        <v>145</v>
      </c>
      <c r="AV244" s="13" t="s">
        <v>145</v>
      </c>
      <c r="AW244" s="13" t="s">
        <v>39</v>
      </c>
      <c r="AX244" s="13" t="s">
        <v>78</v>
      </c>
      <c r="AY244" s="249" t="s">
        <v>131</v>
      </c>
    </row>
    <row r="245" s="14" customFormat="1">
      <c r="B245" s="260"/>
      <c r="C245" s="261"/>
      <c r="D245" s="219" t="s">
        <v>141</v>
      </c>
      <c r="E245" s="262" t="s">
        <v>32</v>
      </c>
      <c r="F245" s="263" t="s">
        <v>265</v>
      </c>
      <c r="G245" s="261"/>
      <c r="H245" s="264">
        <v>70.256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141</v>
      </c>
      <c r="AU245" s="270" t="s">
        <v>145</v>
      </c>
      <c r="AV245" s="14" t="s">
        <v>138</v>
      </c>
      <c r="AW245" s="14" t="s">
        <v>39</v>
      </c>
      <c r="AX245" s="14" t="s">
        <v>86</v>
      </c>
      <c r="AY245" s="270" t="s">
        <v>131</v>
      </c>
    </row>
    <row r="246" s="1" customFormat="1" ht="16.5" customHeight="1">
      <c r="B246" s="39"/>
      <c r="C246" s="205" t="s">
        <v>339</v>
      </c>
      <c r="D246" s="205" t="s">
        <v>133</v>
      </c>
      <c r="E246" s="206" t="s">
        <v>340</v>
      </c>
      <c r="F246" s="207" t="s">
        <v>341</v>
      </c>
      <c r="G246" s="208" t="s">
        <v>206</v>
      </c>
      <c r="H246" s="209">
        <v>120.06999999999999</v>
      </c>
      <c r="I246" s="210"/>
      <c r="J246" s="211">
        <f>ROUND(I246*H246,2)</f>
        <v>0</v>
      </c>
      <c r="K246" s="207" t="s">
        <v>137</v>
      </c>
      <c r="L246" s="44"/>
      <c r="M246" s="212" t="s">
        <v>32</v>
      </c>
      <c r="N246" s="213" t="s">
        <v>50</v>
      </c>
      <c r="O246" s="80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AR246" s="17" t="s">
        <v>138</v>
      </c>
      <c r="AT246" s="17" t="s">
        <v>133</v>
      </c>
      <c r="AU246" s="17" t="s">
        <v>145</v>
      </c>
      <c r="AY246" s="17" t="s">
        <v>131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7" t="s">
        <v>139</v>
      </c>
      <c r="BK246" s="216">
        <f>ROUND(I246*H246,2)</f>
        <v>0</v>
      </c>
      <c r="BL246" s="17" t="s">
        <v>138</v>
      </c>
      <c r="BM246" s="17" t="s">
        <v>342</v>
      </c>
    </row>
    <row r="247" s="11" customFormat="1">
      <c r="B247" s="217"/>
      <c r="C247" s="218"/>
      <c r="D247" s="219" t="s">
        <v>141</v>
      </c>
      <c r="E247" s="220" t="s">
        <v>32</v>
      </c>
      <c r="F247" s="221" t="s">
        <v>343</v>
      </c>
      <c r="G247" s="218"/>
      <c r="H247" s="220" t="s">
        <v>32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141</v>
      </c>
      <c r="AU247" s="227" t="s">
        <v>145</v>
      </c>
      <c r="AV247" s="11" t="s">
        <v>86</v>
      </c>
      <c r="AW247" s="11" t="s">
        <v>39</v>
      </c>
      <c r="AX247" s="11" t="s">
        <v>78</v>
      </c>
      <c r="AY247" s="227" t="s">
        <v>131</v>
      </c>
    </row>
    <row r="248" s="12" customFormat="1">
      <c r="B248" s="228"/>
      <c r="C248" s="229"/>
      <c r="D248" s="219" t="s">
        <v>141</v>
      </c>
      <c r="E248" s="230" t="s">
        <v>32</v>
      </c>
      <c r="F248" s="231" t="s">
        <v>344</v>
      </c>
      <c r="G248" s="229"/>
      <c r="H248" s="232">
        <v>120.06999999999999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141</v>
      </c>
      <c r="AU248" s="238" t="s">
        <v>145</v>
      </c>
      <c r="AV248" s="12" t="s">
        <v>139</v>
      </c>
      <c r="AW248" s="12" t="s">
        <v>39</v>
      </c>
      <c r="AX248" s="12" t="s">
        <v>78</v>
      </c>
      <c r="AY248" s="238" t="s">
        <v>131</v>
      </c>
    </row>
    <row r="249" s="13" customFormat="1">
      <c r="B249" s="239"/>
      <c r="C249" s="240"/>
      <c r="D249" s="219" t="s">
        <v>141</v>
      </c>
      <c r="E249" s="241" t="s">
        <v>32</v>
      </c>
      <c r="F249" s="242" t="s">
        <v>144</v>
      </c>
      <c r="G249" s="240"/>
      <c r="H249" s="243">
        <v>120.06999999999999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AT249" s="249" t="s">
        <v>141</v>
      </c>
      <c r="AU249" s="249" t="s">
        <v>145</v>
      </c>
      <c r="AV249" s="13" t="s">
        <v>145</v>
      </c>
      <c r="AW249" s="13" t="s">
        <v>39</v>
      </c>
      <c r="AX249" s="13" t="s">
        <v>86</v>
      </c>
      <c r="AY249" s="249" t="s">
        <v>131</v>
      </c>
    </row>
    <row r="250" s="1" customFormat="1" ht="22.5" customHeight="1">
      <c r="B250" s="39"/>
      <c r="C250" s="205" t="s">
        <v>345</v>
      </c>
      <c r="D250" s="205" t="s">
        <v>133</v>
      </c>
      <c r="E250" s="206" t="s">
        <v>346</v>
      </c>
      <c r="F250" s="207" t="s">
        <v>347</v>
      </c>
      <c r="G250" s="208" t="s">
        <v>206</v>
      </c>
      <c r="H250" s="209">
        <v>817.04999999999995</v>
      </c>
      <c r="I250" s="210"/>
      <c r="J250" s="211">
        <f>ROUND(I250*H250,2)</f>
        <v>0</v>
      </c>
      <c r="K250" s="207" t="s">
        <v>137</v>
      </c>
      <c r="L250" s="44"/>
      <c r="M250" s="212" t="s">
        <v>32</v>
      </c>
      <c r="N250" s="213" t="s">
        <v>50</v>
      </c>
      <c r="O250" s="80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AR250" s="17" t="s">
        <v>138</v>
      </c>
      <c r="AT250" s="17" t="s">
        <v>133</v>
      </c>
      <c r="AU250" s="17" t="s">
        <v>145</v>
      </c>
      <c r="AY250" s="17" t="s">
        <v>131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139</v>
      </c>
      <c r="BK250" s="216">
        <f>ROUND(I250*H250,2)</f>
        <v>0</v>
      </c>
      <c r="BL250" s="17" t="s">
        <v>138</v>
      </c>
      <c r="BM250" s="17" t="s">
        <v>348</v>
      </c>
    </row>
    <row r="251" s="11" customFormat="1">
      <c r="B251" s="217"/>
      <c r="C251" s="218"/>
      <c r="D251" s="219" t="s">
        <v>141</v>
      </c>
      <c r="E251" s="220" t="s">
        <v>32</v>
      </c>
      <c r="F251" s="221" t="s">
        <v>349</v>
      </c>
      <c r="G251" s="218"/>
      <c r="H251" s="220" t="s">
        <v>32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141</v>
      </c>
      <c r="AU251" s="227" t="s">
        <v>145</v>
      </c>
      <c r="AV251" s="11" t="s">
        <v>86</v>
      </c>
      <c r="AW251" s="11" t="s">
        <v>39</v>
      </c>
      <c r="AX251" s="11" t="s">
        <v>78</v>
      </c>
      <c r="AY251" s="227" t="s">
        <v>131</v>
      </c>
    </row>
    <row r="252" s="12" customFormat="1">
      <c r="B252" s="228"/>
      <c r="C252" s="229"/>
      <c r="D252" s="219" t="s">
        <v>141</v>
      </c>
      <c r="E252" s="230" t="s">
        <v>32</v>
      </c>
      <c r="F252" s="231" t="s">
        <v>350</v>
      </c>
      <c r="G252" s="229"/>
      <c r="H252" s="232">
        <v>817.04999999999995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141</v>
      </c>
      <c r="AU252" s="238" t="s">
        <v>145</v>
      </c>
      <c r="AV252" s="12" t="s">
        <v>139</v>
      </c>
      <c r="AW252" s="12" t="s">
        <v>39</v>
      </c>
      <c r="AX252" s="12" t="s">
        <v>78</v>
      </c>
      <c r="AY252" s="238" t="s">
        <v>131</v>
      </c>
    </row>
    <row r="253" s="13" customFormat="1">
      <c r="B253" s="239"/>
      <c r="C253" s="240"/>
      <c r="D253" s="219" t="s">
        <v>141</v>
      </c>
      <c r="E253" s="241" t="s">
        <v>32</v>
      </c>
      <c r="F253" s="242" t="s">
        <v>144</v>
      </c>
      <c r="G253" s="240"/>
      <c r="H253" s="243">
        <v>817.04999999999995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AT253" s="249" t="s">
        <v>141</v>
      </c>
      <c r="AU253" s="249" t="s">
        <v>145</v>
      </c>
      <c r="AV253" s="13" t="s">
        <v>145</v>
      </c>
      <c r="AW253" s="13" t="s">
        <v>39</v>
      </c>
      <c r="AX253" s="13" t="s">
        <v>86</v>
      </c>
      <c r="AY253" s="249" t="s">
        <v>131</v>
      </c>
    </row>
    <row r="254" s="1" customFormat="1" ht="16.5" customHeight="1">
      <c r="B254" s="39"/>
      <c r="C254" s="250" t="s">
        <v>351</v>
      </c>
      <c r="D254" s="250" t="s">
        <v>181</v>
      </c>
      <c r="E254" s="251" t="s">
        <v>352</v>
      </c>
      <c r="F254" s="252" t="s">
        <v>353</v>
      </c>
      <c r="G254" s="253" t="s">
        <v>206</v>
      </c>
      <c r="H254" s="254">
        <v>898.755</v>
      </c>
      <c r="I254" s="255"/>
      <c r="J254" s="256">
        <f>ROUND(I254*H254,2)</f>
        <v>0</v>
      </c>
      <c r="K254" s="252" t="s">
        <v>137</v>
      </c>
      <c r="L254" s="257"/>
      <c r="M254" s="258" t="s">
        <v>32</v>
      </c>
      <c r="N254" s="259" t="s">
        <v>50</v>
      </c>
      <c r="O254" s="80"/>
      <c r="P254" s="214">
        <f>O254*H254</f>
        <v>0</v>
      </c>
      <c r="Q254" s="214">
        <v>4.0000000000000003E-05</v>
      </c>
      <c r="R254" s="214">
        <f>Q254*H254</f>
        <v>0.035950200000000002</v>
      </c>
      <c r="S254" s="214">
        <v>0</v>
      </c>
      <c r="T254" s="215">
        <f>S254*H254</f>
        <v>0</v>
      </c>
      <c r="AR254" s="17" t="s">
        <v>176</v>
      </c>
      <c r="AT254" s="17" t="s">
        <v>181</v>
      </c>
      <c r="AU254" s="17" t="s">
        <v>145</v>
      </c>
      <c r="AY254" s="17" t="s">
        <v>131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139</v>
      </c>
      <c r="BK254" s="216">
        <f>ROUND(I254*H254,2)</f>
        <v>0</v>
      </c>
      <c r="BL254" s="17" t="s">
        <v>138</v>
      </c>
      <c r="BM254" s="17" t="s">
        <v>354</v>
      </c>
    </row>
    <row r="255" s="12" customFormat="1">
      <c r="B255" s="228"/>
      <c r="C255" s="229"/>
      <c r="D255" s="219" t="s">
        <v>141</v>
      </c>
      <c r="E255" s="229"/>
      <c r="F255" s="231" t="s">
        <v>355</v>
      </c>
      <c r="G255" s="229"/>
      <c r="H255" s="232">
        <v>898.755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141</v>
      </c>
      <c r="AU255" s="238" t="s">
        <v>145</v>
      </c>
      <c r="AV255" s="12" t="s">
        <v>139</v>
      </c>
      <c r="AW255" s="12" t="s">
        <v>4</v>
      </c>
      <c r="AX255" s="12" t="s">
        <v>86</v>
      </c>
      <c r="AY255" s="238" t="s">
        <v>131</v>
      </c>
    </row>
    <row r="256" s="1" customFormat="1" ht="16.5" customHeight="1">
      <c r="B256" s="39"/>
      <c r="C256" s="205" t="s">
        <v>356</v>
      </c>
      <c r="D256" s="205" t="s">
        <v>133</v>
      </c>
      <c r="E256" s="206" t="s">
        <v>357</v>
      </c>
      <c r="F256" s="207" t="s">
        <v>358</v>
      </c>
      <c r="G256" s="208" t="s">
        <v>206</v>
      </c>
      <c r="H256" s="209">
        <v>118</v>
      </c>
      <c r="I256" s="210"/>
      <c r="J256" s="211">
        <f>ROUND(I256*H256,2)</f>
        <v>0</v>
      </c>
      <c r="K256" s="207" t="s">
        <v>137</v>
      </c>
      <c r="L256" s="44"/>
      <c r="M256" s="212" t="s">
        <v>32</v>
      </c>
      <c r="N256" s="213" t="s">
        <v>50</v>
      </c>
      <c r="O256" s="80"/>
      <c r="P256" s="214">
        <f>O256*H256</f>
        <v>0</v>
      </c>
      <c r="Q256" s="214">
        <v>6.0000000000000002E-05</v>
      </c>
      <c r="R256" s="214">
        <f>Q256*H256</f>
        <v>0.0070800000000000004</v>
      </c>
      <c r="S256" s="214">
        <v>0</v>
      </c>
      <c r="T256" s="215">
        <f>S256*H256</f>
        <v>0</v>
      </c>
      <c r="AR256" s="17" t="s">
        <v>138</v>
      </c>
      <c r="AT256" s="17" t="s">
        <v>133</v>
      </c>
      <c r="AU256" s="17" t="s">
        <v>145</v>
      </c>
      <c r="AY256" s="17" t="s">
        <v>131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139</v>
      </c>
      <c r="BK256" s="216">
        <f>ROUND(I256*H256,2)</f>
        <v>0</v>
      </c>
      <c r="BL256" s="17" t="s">
        <v>138</v>
      </c>
      <c r="BM256" s="17" t="s">
        <v>359</v>
      </c>
    </row>
    <row r="257" s="11" customFormat="1">
      <c r="B257" s="217"/>
      <c r="C257" s="218"/>
      <c r="D257" s="219" t="s">
        <v>141</v>
      </c>
      <c r="E257" s="220" t="s">
        <v>32</v>
      </c>
      <c r="F257" s="221" t="s">
        <v>360</v>
      </c>
      <c r="G257" s="218"/>
      <c r="H257" s="220" t="s">
        <v>32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141</v>
      </c>
      <c r="AU257" s="227" t="s">
        <v>145</v>
      </c>
      <c r="AV257" s="11" t="s">
        <v>86</v>
      </c>
      <c r="AW257" s="11" t="s">
        <v>39</v>
      </c>
      <c r="AX257" s="11" t="s">
        <v>78</v>
      </c>
      <c r="AY257" s="227" t="s">
        <v>131</v>
      </c>
    </row>
    <row r="258" s="12" customFormat="1">
      <c r="B258" s="228"/>
      <c r="C258" s="229"/>
      <c r="D258" s="219" t="s">
        <v>141</v>
      </c>
      <c r="E258" s="230" t="s">
        <v>32</v>
      </c>
      <c r="F258" s="231" t="s">
        <v>361</v>
      </c>
      <c r="G258" s="229"/>
      <c r="H258" s="232">
        <v>118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141</v>
      </c>
      <c r="AU258" s="238" t="s">
        <v>145</v>
      </c>
      <c r="AV258" s="12" t="s">
        <v>139</v>
      </c>
      <c r="AW258" s="12" t="s">
        <v>39</v>
      </c>
      <c r="AX258" s="12" t="s">
        <v>78</v>
      </c>
      <c r="AY258" s="238" t="s">
        <v>131</v>
      </c>
    </row>
    <row r="259" s="13" customFormat="1">
      <c r="B259" s="239"/>
      <c r="C259" s="240"/>
      <c r="D259" s="219" t="s">
        <v>141</v>
      </c>
      <c r="E259" s="241" t="s">
        <v>32</v>
      </c>
      <c r="F259" s="242" t="s">
        <v>144</v>
      </c>
      <c r="G259" s="240"/>
      <c r="H259" s="243">
        <v>118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141</v>
      </c>
      <c r="AU259" s="249" t="s">
        <v>145</v>
      </c>
      <c r="AV259" s="13" t="s">
        <v>145</v>
      </c>
      <c r="AW259" s="13" t="s">
        <v>39</v>
      </c>
      <c r="AX259" s="13" t="s">
        <v>86</v>
      </c>
      <c r="AY259" s="249" t="s">
        <v>131</v>
      </c>
    </row>
    <row r="260" s="1" customFormat="1" ht="16.5" customHeight="1">
      <c r="B260" s="39"/>
      <c r="C260" s="250" t="s">
        <v>362</v>
      </c>
      <c r="D260" s="250" t="s">
        <v>181</v>
      </c>
      <c r="E260" s="251" t="s">
        <v>363</v>
      </c>
      <c r="F260" s="252" t="s">
        <v>364</v>
      </c>
      <c r="G260" s="253" t="s">
        <v>206</v>
      </c>
      <c r="H260" s="254">
        <v>123.90000000000001</v>
      </c>
      <c r="I260" s="255"/>
      <c r="J260" s="256">
        <f>ROUND(I260*H260,2)</f>
        <v>0</v>
      </c>
      <c r="K260" s="252" t="s">
        <v>137</v>
      </c>
      <c r="L260" s="257"/>
      <c r="M260" s="258" t="s">
        <v>32</v>
      </c>
      <c r="N260" s="259" t="s">
        <v>50</v>
      </c>
      <c r="O260" s="80"/>
      <c r="P260" s="214">
        <f>O260*H260</f>
        <v>0</v>
      </c>
      <c r="Q260" s="214">
        <v>0.00059999999999999995</v>
      </c>
      <c r="R260" s="214">
        <f>Q260*H260</f>
        <v>0.074340000000000003</v>
      </c>
      <c r="S260" s="214">
        <v>0</v>
      </c>
      <c r="T260" s="215">
        <f>S260*H260</f>
        <v>0</v>
      </c>
      <c r="AR260" s="17" t="s">
        <v>176</v>
      </c>
      <c r="AT260" s="17" t="s">
        <v>181</v>
      </c>
      <c r="AU260" s="17" t="s">
        <v>145</v>
      </c>
      <c r="AY260" s="17" t="s">
        <v>131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139</v>
      </c>
      <c r="BK260" s="216">
        <f>ROUND(I260*H260,2)</f>
        <v>0</v>
      </c>
      <c r="BL260" s="17" t="s">
        <v>138</v>
      </c>
      <c r="BM260" s="17" t="s">
        <v>365</v>
      </c>
    </row>
    <row r="261" s="12" customFormat="1">
      <c r="B261" s="228"/>
      <c r="C261" s="229"/>
      <c r="D261" s="219" t="s">
        <v>141</v>
      </c>
      <c r="E261" s="229"/>
      <c r="F261" s="231" t="s">
        <v>366</v>
      </c>
      <c r="G261" s="229"/>
      <c r="H261" s="232">
        <v>123.90000000000001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141</v>
      </c>
      <c r="AU261" s="238" t="s">
        <v>145</v>
      </c>
      <c r="AV261" s="12" t="s">
        <v>139</v>
      </c>
      <c r="AW261" s="12" t="s">
        <v>4</v>
      </c>
      <c r="AX261" s="12" t="s">
        <v>86</v>
      </c>
      <c r="AY261" s="238" t="s">
        <v>131</v>
      </c>
    </row>
    <row r="262" s="1" customFormat="1" ht="16.5" customHeight="1">
      <c r="B262" s="39"/>
      <c r="C262" s="205" t="s">
        <v>367</v>
      </c>
      <c r="D262" s="205" t="s">
        <v>133</v>
      </c>
      <c r="E262" s="206" t="s">
        <v>368</v>
      </c>
      <c r="F262" s="207" t="s">
        <v>369</v>
      </c>
      <c r="G262" s="208" t="s">
        <v>206</v>
      </c>
      <c r="H262" s="209">
        <v>1295.71</v>
      </c>
      <c r="I262" s="210"/>
      <c r="J262" s="211">
        <f>ROUND(I262*H262,2)</f>
        <v>0</v>
      </c>
      <c r="K262" s="207" t="s">
        <v>137</v>
      </c>
      <c r="L262" s="44"/>
      <c r="M262" s="212" t="s">
        <v>32</v>
      </c>
      <c r="N262" s="213" t="s">
        <v>50</v>
      </c>
      <c r="O262" s="80"/>
      <c r="P262" s="214">
        <f>O262*H262</f>
        <v>0</v>
      </c>
      <c r="Q262" s="214">
        <v>0.00025000000000000001</v>
      </c>
      <c r="R262" s="214">
        <f>Q262*H262</f>
        <v>0.32392750000000003</v>
      </c>
      <c r="S262" s="214">
        <v>0</v>
      </c>
      <c r="T262" s="215">
        <f>S262*H262</f>
        <v>0</v>
      </c>
      <c r="AR262" s="17" t="s">
        <v>138</v>
      </c>
      <c r="AT262" s="17" t="s">
        <v>133</v>
      </c>
      <c r="AU262" s="17" t="s">
        <v>145</v>
      </c>
      <c r="AY262" s="17" t="s">
        <v>131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139</v>
      </c>
      <c r="BK262" s="216">
        <f>ROUND(I262*H262,2)</f>
        <v>0</v>
      </c>
      <c r="BL262" s="17" t="s">
        <v>138</v>
      </c>
      <c r="BM262" s="17" t="s">
        <v>370</v>
      </c>
    </row>
    <row r="263" s="12" customFormat="1">
      <c r="B263" s="228"/>
      <c r="C263" s="229"/>
      <c r="D263" s="219" t="s">
        <v>141</v>
      </c>
      <c r="E263" s="230" t="s">
        <v>32</v>
      </c>
      <c r="F263" s="231" t="s">
        <v>371</v>
      </c>
      <c r="G263" s="229"/>
      <c r="H263" s="232">
        <v>372</v>
      </c>
      <c r="I263" s="233"/>
      <c r="J263" s="229"/>
      <c r="K263" s="229"/>
      <c r="L263" s="234"/>
      <c r="M263" s="235"/>
      <c r="N263" s="236"/>
      <c r="O263" s="236"/>
      <c r="P263" s="236"/>
      <c r="Q263" s="236"/>
      <c r="R263" s="236"/>
      <c r="S263" s="236"/>
      <c r="T263" s="237"/>
      <c r="AT263" s="238" t="s">
        <v>141</v>
      </c>
      <c r="AU263" s="238" t="s">
        <v>145</v>
      </c>
      <c r="AV263" s="12" t="s">
        <v>139</v>
      </c>
      <c r="AW263" s="12" t="s">
        <v>39</v>
      </c>
      <c r="AX263" s="12" t="s">
        <v>78</v>
      </c>
      <c r="AY263" s="238" t="s">
        <v>131</v>
      </c>
    </row>
    <row r="264" s="12" customFormat="1">
      <c r="B264" s="228"/>
      <c r="C264" s="229"/>
      <c r="D264" s="219" t="s">
        <v>141</v>
      </c>
      <c r="E264" s="230" t="s">
        <v>32</v>
      </c>
      <c r="F264" s="231" t="s">
        <v>372</v>
      </c>
      <c r="G264" s="229"/>
      <c r="H264" s="232">
        <v>396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141</v>
      </c>
      <c r="AU264" s="238" t="s">
        <v>145</v>
      </c>
      <c r="AV264" s="12" t="s">
        <v>139</v>
      </c>
      <c r="AW264" s="12" t="s">
        <v>39</v>
      </c>
      <c r="AX264" s="12" t="s">
        <v>78</v>
      </c>
      <c r="AY264" s="238" t="s">
        <v>131</v>
      </c>
    </row>
    <row r="265" s="12" customFormat="1">
      <c r="B265" s="228"/>
      <c r="C265" s="229"/>
      <c r="D265" s="219" t="s">
        <v>141</v>
      </c>
      <c r="E265" s="230" t="s">
        <v>32</v>
      </c>
      <c r="F265" s="231" t="s">
        <v>373</v>
      </c>
      <c r="G265" s="229"/>
      <c r="H265" s="232">
        <v>135.91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141</v>
      </c>
      <c r="AU265" s="238" t="s">
        <v>145</v>
      </c>
      <c r="AV265" s="12" t="s">
        <v>139</v>
      </c>
      <c r="AW265" s="12" t="s">
        <v>39</v>
      </c>
      <c r="AX265" s="12" t="s">
        <v>78</v>
      </c>
      <c r="AY265" s="238" t="s">
        <v>131</v>
      </c>
    </row>
    <row r="266" s="12" customFormat="1">
      <c r="B266" s="228"/>
      <c r="C266" s="229"/>
      <c r="D266" s="219" t="s">
        <v>141</v>
      </c>
      <c r="E266" s="230" t="s">
        <v>32</v>
      </c>
      <c r="F266" s="231" t="s">
        <v>374</v>
      </c>
      <c r="G266" s="229"/>
      <c r="H266" s="232">
        <v>361.19999999999999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141</v>
      </c>
      <c r="AU266" s="238" t="s">
        <v>145</v>
      </c>
      <c r="AV266" s="12" t="s">
        <v>139</v>
      </c>
      <c r="AW266" s="12" t="s">
        <v>39</v>
      </c>
      <c r="AX266" s="12" t="s">
        <v>78</v>
      </c>
      <c r="AY266" s="238" t="s">
        <v>131</v>
      </c>
    </row>
    <row r="267" s="12" customFormat="1">
      <c r="B267" s="228"/>
      <c r="C267" s="229"/>
      <c r="D267" s="219" t="s">
        <v>141</v>
      </c>
      <c r="E267" s="230" t="s">
        <v>32</v>
      </c>
      <c r="F267" s="231" t="s">
        <v>375</v>
      </c>
      <c r="G267" s="229"/>
      <c r="H267" s="232">
        <v>30.600000000000001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141</v>
      </c>
      <c r="AU267" s="238" t="s">
        <v>145</v>
      </c>
      <c r="AV267" s="12" t="s">
        <v>139</v>
      </c>
      <c r="AW267" s="12" t="s">
        <v>39</v>
      </c>
      <c r="AX267" s="12" t="s">
        <v>78</v>
      </c>
      <c r="AY267" s="238" t="s">
        <v>131</v>
      </c>
    </row>
    <row r="268" s="13" customFormat="1">
      <c r="B268" s="239"/>
      <c r="C268" s="240"/>
      <c r="D268" s="219" t="s">
        <v>141</v>
      </c>
      <c r="E268" s="241" t="s">
        <v>32</v>
      </c>
      <c r="F268" s="242" t="s">
        <v>144</v>
      </c>
      <c r="G268" s="240"/>
      <c r="H268" s="243">
        <v>1295.7099999999998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141</v>
      </c>
      <c r="AU268" s="249" t="s">
        <v>145</v>
      </c>
      <c r="AV268" s="13" t="s">
        <v>145</v>
      </c>
      <c r="AW268" s="13" t="s">
        <v>39</v>
      </c>
      <c r="AX268" s="13" t="s">
        <v>86</v>
      </c>
      <c r="AY268" s="249" t="s">
        <v>131</v>
      </c>
    </row>
    <row r="269" s="1" customFormat="1" ht="16.5" customHeight="1">
      <c r="B269" s="39"/>
      <c r="C269" s="250" t="s">
        <v>376</v>
      </c>
      <c r="D269" s="250" t="s">
        <v>181</v>
      </c>
      <c r="E269" s="251" t="s">
        <v>377</v>
      </c>
      <c r="F269" s="252" t="s">
        <v>378</v>
      </c>
      <c r="G269" s="253" t="s">
        <v>206</v>
      </c>
      <c r="H269" s="254">
        <v>409.19999999999999</v>
      </c>
      <c r="I269" s="255"/>
      <c r="J269" s="256">
        <f>ROUND(I269*H269,2)</f>
        <v>0</v>
      </c>
      <c r="K269" s="252" t="s">
        <v>137</v>
      </c>
      <c r="L269" s="257"/>
      <c r="M269" s="258" t="s">
        <v>32</v>
      </c>
      <c r="N269" s="259" t="s">
        <v>50</v>
      </c>
      <c r="O269" s="80"/>
      <c r="P269" s="214">
        <f>O269*H269</f>
        <v>0</v>
      </c>
      <c r="Q269" s="214">
        <v>0.00029999999999999997</v>
      </c>
      <c r="R269" s="214">
        <f>Q269*H269</f>
        <v>0.12275999999999998</v>
      </c>
      <c r="S269" s="214">
        <v>0</v>
      </c>
      <c r="T269" s="215">
        <f>S269*H269</f>
        <v>0</v>
      </c>
      <c r="AR269" s="17" t="s">
        <v>176</v>
      </c>
      <c r="AT269" s="17" t="s">
        <v>181</v>
      </c>
      <c r="AU269" s="17" t="s">
        <v>145</v>
      </c>
      <c r="AY269" s="17" t="s">
        <v>131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139</v>
      </c>
      <c r="BK269" s="216">
        <f>ROUND(I269*H269,2)</f>
        <v>0</v>
      </c>
      <c r="BL269" s="17" t="s">
        <v>138</v>
      </c>
      <c r="BM269" s="17" t="s">
        <v>379</v>
      </c>
    </row>
    <row r="270" s="12" customFormat="1">
      <c r="B270" s="228"/>
      <c r="C270" s="229"/>
      <c r="D270" s="219" t="s">
        <v>141</v>
      </c>
      <c r="E270" s="229"/>
      <c r="F270" s="231" t="s">
        <v>380</v>
      </c>
      <c r="G270" s="229"/>
      <c r="H270" s="232">
        <v>409.19999999999999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141</v>
      </c>
      <c r="AU270" s="238" t="s">
        <v>145</v>
      </c>
      <c r="AV270" s="12" t="s">
        <v>139</v>
      </c>
      <c r="AW270" s="12" t="s">
        <v>4</v>
      </c>
      <c r="AX270" s="12" t="s">
        <v>86</v>
      </c>
      <c r="AY270" s="238" t="s">
        <v>131</v>
      </c>
    </row>
    <row r="271" s="1" customFormat="1" ht="16.5" customHeight="1">
      <c r="B271" s="39"/>
      <c r="C271" s="250" t="s">
        <v>381</v>
      </c>
      <c r="D271" s="250" t="s">
        <v>181</v>
      </c>
      <c r="E271" s="251" t="s">
        <v>382</v>
      </c>
      <c r="F271" s="252" t="s">
        <v>383</v>
      </c>
      <c r="G271" s="253" t="s">
        <v>206</v>
      </c>
      <c r="H271" s="254">
        <v>435.60000000000002</v>
      </c>
      <c r="I271" s="255"/>
      <c r="J271" s="256">
        <f>ROUND(I271*H271,2)</f>
        <v>0</v>
      </c>
      <c r="K271" s="252" t="s">
        <v>137</v>
      </c>
      <c r="L271" s="257"/>
      <c r="M271" s="258" t="s">
        <v>32</v>
      </c>
      <c r="N271" s="259" t="s">
        <v>50</v>
      </c>
      <c r="O271" s="80"/>
      <c r="P271" s="214">
        <f>O271*H271</f>
        <v>0</v>
      </c>
      <c r="Q271" s="214">
        <v>3.0000000000000001E-05</v>
      </c>
      <c r="R271" s="214">
        <f>Q271*H271</f>
        <v>0.013068000000000002</v>
      </c>
      <c r="S271" s="214">
        <v>0</v>
      </c>
      <c r="T271" s="215">
        <f>S271*H271</f>
        <v>0</v>
      </c>
      <c r="AR271" s="17" t="s">
        <v>176</v>
      </c>
      <c r="AT271" s="17" t="s">
        <v>181</v>
      </c>
      <c r="AU271" s="17" t="s">
        <v>145</v>
      </c>
      <c r="AY271" s="17" t="s">
        <v>131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139</v>
      </c>
      <c r="BK271" s="216">
        <f>ROUND(I271*H271,2)</f>
        <v>0</v>
      </c>
      <c r="BL271" s="17" t="s">
        <v>138</v>
      </c>
      <c r="BM271" s="17" t="s">
        <v>384</v>
      </c>
    </row>
    <row r="272" s="12" customFormat="1">
      <c r="B272" s="228"/>
      <c r="C272" s="229"/>
      <c r="D272" s="219" t="s">
        <v>141</v>
      </c>
      <c r="E272" s="229"/>
      <c r="F272" s="231" t="s">
        <v>385</v>
      </c>
      <c r="G272" s="229"/>
      <c r="H272" s="232">
        <v>435.60000000000002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AT272" s="238" t="s">
        <v>141</v>
      </c>
      <c r="AU272" s="238" t="s">
        <v>145</v>
      </c>
      <c r="AV272" s="12" t="s">
        <v>139</v>
      </c>
      <c r="AW272" s="12" t="s">
        <v>4</v>
      </c>
      <c r="AX272" s="12" t="s">
        <v>86</v>
      </c>
      <c r="AY272" s="238" t="s">
        <v>131</v>
      </c>
    </row>
    <row r="273" s="1" customFormat="1" ht="16.5" customHeight="1">
      <c r="B273" s="39"/>
      <c r="C273" s="250" t="s">
        <v>386</v>
      </c>
      <c r="D273" s="250" t="s">
        <v>181</v>
      </c>
      <c r="E273" s="251" t="s">
        <v>387</v>
      </c>
      <c r="F273" s="252" t="s">
        <v>388</v>
      </c>
      <c r="G273" s="253" t="s">
        <v>206</v>
      </c>
      <c r="H273" s="254">
        <v>149.50100000000001</v>
      </c>
      <c r="I273" s="255"/>
      <c r="J273" s="256">
        <f>ROUND(I273*H273,2)</f>
        <v>0</v>
      </c>
      <c r="K273" s="252" t="s">
        <v>137</v>
      </c>
      <c r="L273" s="257"/>
      <c r="M273" s="258" t="s">
        <v>32</v>
      </c>
      <c r="N273" s="259" t="s">
        <v>50</v>
      </c>
      <c r="O273" s="80"/>
      <c r="P273" s="214">
        <f>O273*H273</f>
        <v>0</v>
      </c>
      <c r="Q273" s="214">
        <v>3.0000000000000001E-05</v>
      </c>
      <c r="R273" s="214">
        <f>Q273*H273</f>
        <v>0.0044850300000000001</v>
      </c>
      <c r="S273" s="214">
        <v>0</v>
      </c>
      <c r="T273" s="215">
        <f>S273*H273</f>
        <v>0</v>
      </c>
      <c r="AR273" s="17" t="s">
        <v>176</v>
      </c>
      <c r="AT273" s="17" t="s">
        <v>181</v>
      </c>
      <c r="AU273" s="17" t="s">
        <v>145</v>
      </c>
      <c r="AY273" s="17" t="s">
        <v>131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139</v>
      </c>
      <c r="BK273" s="216">
        <f>ROUND(I273*H273,2)</f>
        <v>0</v>
      </c>
      <c r="BL273" s="17" t="s">
        <v>138</v>
      </c>
      <c r="BM273" s="17" t="s">
        <v>389</v>
      </c>
    </row>
    <row r="274" s="12" customFormat="1">
      <c r="B274" s="228"/>
      <c r="C274" s="229"/>
      <c r="D274" s="219" t="s">
        <v>141</v>
      </c>
      <c r="E274" s="229"/>
      <c r="F274" s="231" t="s">
        <v>390</v>
      </c>
      <c r="G274" s="229"/>
      <c r="H274" s="232">
        <v>149.50100000000001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141</v>
      </c>
      <c r="AU274" s="238" t="s">
        <v>145</v>
      </c>
      <c r="AV274" s="12" t="s">
        <v>139</v>
      </c>
      <c r="AW274" s="12" t="s">
        <v>4</v>
      </c>
      <c r="AX274" s="12" t="s">
        <v>86</v>
      </c>
      <c r="AY274" s="238" t="s">
        <v>131</v>
      </c>
    </row>
    <row r="275" s="1" customFormat="1" ht="16.5" customHeight="1">
      <c r="B275" s="39"/>
      <c r="C275" s="250" t="s">
        <v>391</v>
      </c>
      <c r="D275" s="250" t="s">
        <v>181</v>
      </c>
      <c r="E275" s="251" t="s">
        <v>392</v>
      </c>
      <c r="F275" s="252" t="s">
        <v>393</v>
      </c>
      <c r="G275" s="253" t="s">
        <v>206</v>
      </c>
      <c r="H275" s="254">
        <v>397.31999999999999</v>
      </c>
      <c r="I275" s="255"/>
      <c r="J275" s="256">
        <f>ROUND(I275*H275,2)</f>
        <v>0</v>
      </c>
      <c r="K275" s="252" t="s">
        <v>137</v>
      </c>
      <c r="L275" s="257"/>
      <c r="M275" s="258" t="s">
        <v>32</v>
      </c>
      <c r="N275" s="259" t="s">
        <v>50</v>
      </c>
      <c r="O275" s="80"/>
      <c r="P275" s="214">
        <f>O275*H275</f>
        <v>0</v>
      </c>
      <c r="Q275" s="214">
        <v>0.00020000000000000001</v>
      </c>
      <c r="R275" s="214">
        <f>Q275*H275</f>
        <v>0.079464000000000007</v>
      </c>
      <c r="S275" s="214">
        <v>0</v>
      </c>
      <c r="T275" s="215">
        <f>S275*H275</f>
        <v>0</v>
      </c>
      <c r="AR275" s="17" t="s">
        <v>176</v>
      </c>
      <c r="AT275" s="17" t="s">
        <v>181</v>
      </c>
      <c r="AU275" s="17" t="s">
        <v>145</v>
      </c>
      <c r="AY275" s="17" t="s">
        <v>131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7" t="s">
        <v>139</v>
      </c>
      <c r="BK275" s="216">
        <f>ROUND(I275*H275,2)</f>
        <v>0</v>
      </c>
      <c r="BL275" s="17" t="s">
        <v>138</v>
      </c>
      <c r="BM275" s="17" t="s">
        <v>394</v>
      </c>
    </row>
    <row r="276" s="12" customFormat="1">
      <c r="B276" s="228"/>
      <c r="C276" s="229"/>
      <c r="D276" s="219" t="s">
        <v>141</v>
      </c>
      <c r="E276" s="229"/>
      <c r="F276" s="231" t="s">
        <v>395</v>
      </c>
      <c r="G276" s="229"/>
      <c r="H276" s="232">
        <v>397.31999999999999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141</v>
      </c>
      <c r="AU276" s="238" t="s">
        <v>145</v>
      </c>
      <c r="AV276" s="12" t="s">
        <v>139</v>
      </c>
      <c r="AW276" s="12" t="s">
        <v>4</v>
      </c>
      <c r="AX276" s="12" t="s">
        <v>86</v>
      </c>
      <c r="AY276" s="238" t="s">
        <v>131</v>
      </c>
    </row>
    <row r="277" s="1" customFormat="1" ht="16.5" customHeight="1">
      <c r="B277" s="39"/>
      <c r="C277" s="250" t="s">
        <v>396</v>
      </c>
      <c r="D277" s="250" t="s">
        <v>181</v>
      </c>
      <c r="E277" s="251" t="s">
        <v>397</v>
      </c>
      <c r="F277" s="252" t="s">
        <v>398</v>
      </c>
      <c r="G277" s="253" t="s">
        <v>206</v>
      </c>
      <c r="H277" s="254">
        <v>33.659999999999997</v>
      </c>
      <c r="I277" s="255"/>
      <c r="J277" s="256">
        <f>ROUND(I277*H277,2)</f>
        <v>0</v>
      </c>
      <c r="K277" s="252" t="s">
        <v>137</v>
      </c>
      <c r="L277" s="257"/>
      <c r="M277" s="258" t="s">
        <v>32</v>
      </c>
      <c r="N277" s="259" t="s">
        <v>50</v>
      </c>
      <c r="O277" s="80"/>
      <c r="P277" s="214">
        <f>O277*H277</f>
        <v>0</v>
      </c>
      <c r="Q277" s="214">
        <v>0.00050000000000000001</v>
      </c>
      <c r="R277" s="214">
        <f>Q277*H277</f>
        <v>0.016829999999999998</v>
      </c>
      <c r="S277" s="214">
        <v>0</v>
      </c>
      <c r="T277" s="215">
        <f>S277*H277</f>
        <v>0</v>
      </c>
      <c r="AR277" s="17" t="s">
        <v>176</v>
      </c>
      <c r="AT277" s="17" t="s">
        <v>181</v>
      </c>
      <c r="AU277" s="17" t="s">
        <v>145</v>
      </c>
      <c r="AY277" s="17" t="s">
        <v>131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139</v>
      </c>
      <c r="BK277" s="216">
        <f>ROUND(I277*H277,2)</f>
        <v>0</v>
      </c>
      <c r="BL277" s="17" t="s">
        <v>138</v>
      </c>
      <c r="BM277" s="17" t="s">
        <v>399</v>
      </c>
    </row>
    <row r="278" s="12" customFormat="1">
      <c r="B278" s="228"/>
      <c r="C278" s="229"/>
      <c r="D278" s="219" t="s">
        <v>141</v>
      </c>
      <c r="E278" s="229"/>
      <c r="F278" s="231" t="s">
        <v>400</v>
      </c>
      <c r="G278" s="229"/>
      <c r="H278" s="232">
        <v>33.659999999999997</v>
      </c>
      <c r="I278" s="233"/>
      <c r="J278" s="229"/>
      <c r="K278" s="229"/>
      <c r="L278" s="234"/>
      <c r="M278" s="235"/>
      <c r="N278" s="236"/>
      <c r="O278" s="236"/>
      <c r="P278" s="236"/>
      <c r="Q278" s="236"/>
      <c r="R278" s="236"/>
      <c r="S278" s="236"/>
      <c r="T278" s="237"/>
      <c r="AT278" s="238" t="s">
        <v>141</v>
      </c>
      <c r="AU278" s="238" t="s">
        <v>145</v>
      </c>
      <c r="AV278" s="12" t="s">
        <v>139</v>
      </c>
      <c r="AW278" s="12" t="s">
        <v>4</v>
      </c>
      <c r="AX278" s="12" t="s">
        <v>86</v>
      </c>
      <c r="AY278" s="238" t="s">
        <v>131</v>
      </c>
    </row>
    <row r="279" s="10" customFormat="1" ht="20.88" customHeight="1">
      <c r="B279" s="189"/>
      <c r="C279" s="190"/>
      <c r="D279" s="191" t="s">
        <v>77</v>
      </c>
      <c r="E279" s="203" t="s">
        <v>401</v>
      </c>
      <c r="F279" s="203" t="s">
        <v>402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SUM(P280:P284)</f>
        <v>0</v>
      </c>
      <c r="Q279" s="197"/>
      <c r="R279" s="198">
        <f>SUM(R280:R284)</f>
        <v>0.30787310000000001</v>
      </c>
      <c r="S279" s="197"/>
      <c r="T279" s="199">
        <f>SUM(T280:T284)</f>
        <v>0</v>
      </c>
      <c r="AR279" s="200" t="s">
        <v>86</v>
      </c>
      <c r="AT279" s="201" t="s">
        <v>77</v>
      </c>
      <c r="AU279" s="201" t="s">
        <v>139</v>
      </c>
      <c r="AY279" s="200" t="s">
        <v>131</v>
      </c>
      <c r="BK279" s="202">
        <f>SUM(BK280:BK284)</f>
        <v>0</v>
      </c>
    </row>
    <row r="280" s="1" customFormat="1" ht="16.5" customHeight="1">
      <c r="B280" s="39"/>
      <c r="C280" s="205" t="s">
        <v>403</v>
      </c>
      <c r="D280" s="205" t="s">
        <v>133</v>
      </c>
      <c r="E280" s="206" t="s">
        <v>404</v>
      </c>
      <c r="F280" s="207" t="s">
        <v>405</v>
      </c>
      <c r="G280" s="208" t="s">
        <v>172</v>
      </c>
      <c r="H280" s="209">
        <v>2.5009999999999999</v>
      </c>
      <c r="I280" s="210"/>
      <c r="J280" s="211">
        <f>ROUND(I280*H280,2)</f>
        <v>0</v>
      </c>
      <c r="K280" s="207" t="s">
        <v>137</v>
      </c>
      <c r="L280" s="44"/>
      <c r="M280" s="212" t="s">
        <v>32</v>
      </c>
      <c r="N280" s="213" t="s">
        <v>50</v>
      </c>
      <c r="O280" s="80"/>
      <c r="P280" s="214">
        <f>O280*H280</f>
        <v>0</v>
      </c>
      <c r="Q280" s="214">
        <v>0.1231</v>
      </c>
      <c r="R280" s="214">
        <f>Q280*H280</f>
        <v>0.30787310000000001</v>
      </c>
      <c r="S280" s="214">
        <v>0</v>
      </c>
      <c r="T280" s="215">
        <f>S280*H280</f>
        <v>0</v>
      </c>
      <c r="AR280" s="17" t="s">
        <v>138</v>
      </c>
      <c r="AT280" s="17" t="s">
        <v>133</v>
      </c>
      <c r="AU280" s="17" t="s">
        <v>145</v>
      </c>
      <c r="AY280" s="17" t="s">
        <v>131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139</v>
      </c>
      <c r="BK280" s="216">
        <f>ROUND(I280*H280,2)</f>
        <v>0</v>
      </c>
      <c r="BL280" s="17" t="s">
        <v>138</v>
      </c>
      <c r="BM280" s="17" t="s">
        <v>406</v>
      </c>
    </row>
    <row r="281" s="11" customFormat="1">
      <c r="B281" s="217"/>
      <c r="C281" s="218"/>
      <c r="D281" s="219" t="s">
        <v>141</v>
      </c>
      <c r="E281" s="220" t="s">
        <v>32</v>
      </c>
      <c r="F281" s="221" t="s">
        <v>407</v>
      </c>
      <c r="G281" s="218"/>
      <c r="H281" s="220" t="s">
        <v>32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141</v>
      </c>
      <c r="AU281" s="227" t="s">
        <v>145</v>
      </c>
      <c r="AV281" s="11" t="s">
        <v>86</v>
      </c>
      <c r="AW281" s="11" t="s">
        <v>39</v>
      </c>
      <c r="AX281" s="11" t="s">
        <v>78</v>
      </c>
      <c r="AY281" s="227" t="s">
        <v>131</v>
      </c>
    </row>
    <row r="282" s="12" customFormat="1">
      <c r="B282" s="228"/>
      <c r="C282" s="229"/>
      <c r="D282" s="219" t="s">
        <v>141</v>
      </c>
      <c r="E282" s="230" t="s">
        <v>32</v>
      </c>
      <c r="F282" s="231" t="s">
        <v>408</v>
      </c>
      <c r="G282" s="229"/>
      <c r="H282" s="232">
        <v>1.972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141</v>
      </c>
      <c r="AU282" s="238" t="s">
        <v>145</v>
      </c>
      <c r="AV282" s="12" t="s">
        <v>139</v>
      </c>
      <c r="AW282" s="12" t="s">
        <v>39</v>
      </c>
      <c r="AX282" s="12" t="s">
        <v>78</v>
      </c>
      <c r="AY282" s="238" t="s">
        <v>131</v>
      </c>
    </row>
    <row r="283" s="12" customFormat="1">
      <c r="B283" s="228"/>
      <c r="C283" s="229"/>
      <c r="D283" s="219" t="s">
        <v>141</v>
      </c>
      <c r="E283" s="230" t="s">
        <v>32</v>
      </c>
      <c r="F283" s="231" t="s">
        <v>409</v>
      </c>
      <c r="G283" s="229"/>
      <c r="H283" s="232">
        <v>0.52900000000000003</v>
      </c>
      <c r="I283" s="233"/>
      <c r="J283" s="229"/>
      <c r="K283" s="229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141</v>
      </c>
      <c r="AU283" s="238" t="s">
        <v>145</v>
      </c>
      <c r="AV283" s="12" t="s">
        <v>139</v>
      </c>
      <c r="AW283" s="12" t="s">
        <v>39</v>
      </c>
      <c r="AX283" s="12" t="s">
        <v>78</v>
      </c>
      <c r="AY283" s="238" t="s">
        <v>131</v>
      </c>
    </row>
    <row r="284" s="13" customFormat="1">
      <c r="B284" s="239"/>
      <c r="C284" s="240"/>
      <c r="D284" s="219" t="s">
        <v>141</v>
      </c>
      <c r="E284" s="241" t="s">
        <v>32</v>
      </c>
      <c r="F284" s="242" t="s">
        <v>144</v>
      </c>
      <c r="G284" s="240"/>
      <c r="H284" s="243">
        <v>2.5009999999999999</v>
      </c>
      <c r="I284" s="244"/>
      <c r="J284" s="240"/>
      <c r="K284" s="240"/>
      <c r="L284" s="245"/>
      <c r="M284" s="246"/>
      <c r="N284" s="247"/>
      <c r="O284" s="247"/>
      <c r="P284" s="247"/>
      <c r="Q284" s="247"/>
      <c r="R284" s="247"/>
      <c r="S284" s="247"/>
      <c r="T284" s="248"/>
      <c r="AT284" s="249" t="s">
        <v>141</v>
      </c>
      <c r="AU284" s="249" t="s">
        <v>145</v>
      </c>
      <c r="AV284" s="13" t="s">
        <v>145</v>
      </c>
      <c r="AW284" s="13" t="s">
        <v>39</v>
      </c>
      <c r="AX284" s="13" t="s">
        <v>86</v>
      </c>
      <c r="AY284" s="249" t="s">
        <v>131</v>
      </c>
    </row>
    <row r="285" s="10" customFormat="1" ht="20.88" customHeight="1">
      <c r="B285" s="189"/>
      <c r="C285" s="190"/>
      <c r="D285" s="191" t="s">
        <v>77</v>
      </c>
      <c r="E285" s="203" t="s">
        <v>410</v>
      </c>
      <c r="F285" s="203" t="s">
        <v>411</v>
      </c>
      <c r="G285" s="190"/>
      <c r="H285" s="190"/>
      <c r="I285" s="193"/>
      <c r="J285" s="204">
        <f>BK285</f>
        <v>0</v>
      </c>
      <c r="K285" s="190"/>
      <c r="L285" s="195"/>
      <c r="M285" s="196"/>
      <c r="N285" s="197"/>
      <c r="O285" s="197"/>
      <c r="P285" s="198">
        <f>SUM(P286:P296)</f>
        <v>0</v>
      </c>
      <c r="Q285" s="197"/>
      <c r="R285" s="198">
        <f>SUM(R286:R296)</f>
        <v>0.089160000000000017</v>
      </c>
      <c r="S285" s="197"/>
      <c r="T285" s="199">
        <f>SUM(T286:T296)</f>
        <v>0</v>
      </c>
      <c r="AR285" s="200" t="s">
        <v>86</v>
      </c>
      <c r="AT285" s="201" t="s">
        <v>77</v>
      </c>
      <c r="AU285" s="201" t="s">
        <v>139</v>
      </c>
      <c r="AY285" s="200" t="s">
        <v>131</v>
      </c>
      <c r="BK285" s="202">
        <f>SUM(BK286:BK296)</f>
        <v>0</v>
      </c>
    </row>
    <row r="286" s="1" customFormat="1" ht="16.5" customHeight="1">
      <c r="B286" s="39"/>
      <c r="C286" s="205" t="s">
        <v>412</v>
      </c>
      <c r="D286" s="205" t="s">
        <v>133</v>
      </c>
      <c r="E286" s="206" t="s">
        <v>413</v>
      </c>
      <c r="F286" s="207" t="s">
        <v>414</v>
      </c>
      <c r="G286" s="208" t="s">
        <v>415</v>
      </c>
      <c r="H286" s="209">
        <v>113</v>
      </c>
      <c r="I286" s="210"/>
      <c r="J286" s="211">
        <f>ROUND(I286*H286,2)</f>
        <v>0</v>
      </c>
      <c r="K286" s="207" t="s">
        <v>137</v>
      </c>
      <c r="L286" s="44"/>
      <c r="M286" s="212" t="s">
        <v>32</v>
      </c>
      <c r="N286" s="213" t="s">
        <v>50</v>
      </c>
      <c r="O286" s="80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AR286" s="17" t="s">
        <v>138</v>
      </c>
      <c r="AT286" s="17" t="s">
        <v>133</v>
      </c>
      <c r="AU286" s="17" t="s">
        <v>145</v>
      </c>
      <c r="AY286" s="17" t="s">
        <v>131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139</v>
      </c>
      <c r="BK286" s="216">
        <f>ROUND(I286*H286,2)</f>
        <v>0</v>
      </c>
      <c r="BL286" s="17" t="s">
        <v>138</v>
      </c>
      <c r="BM286" s="17" t="s">
        <v>416</v>
      </c>
    </row>
    <row r="287" s="12" customFormat="1">
      <c r="B287" s="228"/>
      <c r="C287" s="229"/>
      <c r="D287" s="219" t="s">
        <v>141</v>
      </c>
      <c r="E287" s="230" t="s">
        <v>32</v>
      </c>
      <c r="F287" s="231" t="s">
        <v>417</v>
      </c>
      <c r="G287" s="229"/>
      <c r="H287" s="232">
        <v>96</v>
      </c>
      <c r="I287" s="233"/>
      <c r="J287" s="229"/>
      <c r="K287" s="229"/>
      <c r="L287" s="234"/>
      <c r="M287" s="235"/>
      <c r="N287" s="236"/>
      <c r="O287" s="236"/>
      <c r="P287" s="236"/>
      <c r="Q287" s="236"/>
      <c r="R287" s="236"/>
      <c r="S287" s="236"/>
      <c r="T287" s="237"/>
      <c r="AT287" s="238" t="s">
        <v>141</v>
      </c>
      <c r="AU287" s="238" t="s">
        <v>145</v>
      </c>
      <c r="AV287" s="12" t="s">
        <v>139</v>
      </c>
      <c r="AW287" s="12" t="s">
        <v>39</v>
      </c>
      <c r="AX287" s="12" t="s">
        <v>78</v>
      </c>
      <c r="AY287" s="238" t="s">
        <v>131</v>
      </c>
    </row>
    <row r="288" s="12" customFormat="1">
      <c r="B288" s="228"/>
      <c r="C288" s="229"/>
      <c r="D288" s="219" t="s">
        <v>141</v>
      </c>
      <c r="E288" s="230" t="s">
        <v>32</v>
      </c>
      <c r="F288" s="231" t="s">
        <v>418</v>
      </c>
      <c r="G288" s="229"/>
      <c r="H288" s="232">
        <v>17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141</v>
      </c>
      <c r="AU288" s="238" t="s">
        <v>145</v>
      </c>
      <c r="AV288" s="12" t="s">
        <v>139</v>
      </c>
      <c r="AW288" s="12" t="s">
        <v>39</v>
      </c>
      <c r="AX288" s="12" t="s">
        <v>78</v>
      </c>
      <c r="AY288" s="238" t="s">
        <v>131</v>
      </c>
    </row>
    <row r="289" s="13" customFormat="1">
      <c r="B289" s="239"/>
      <c r="C289" s="240"/>
      <c r="D289" s="219" t="s">
        <v>141</v>
      </c>
      <c r="E289" s="241" t="s">
        <v>32</v>
      </c>
      <c r="F289" s="242" t="s">
        <v>144</v>
      </c>
      <c r="G289" s="240"/>
      <c r="H289" s="243">
        <v>113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AT289" s="249" t="s">
        <v>141</v>
      </c>
      <c r="AU289" s="249" t="s">
        <v>145</v>
      </c>
      <c r="AV289" s="13" t="s">
        <v>145</v>
      </c>
      <c r="AW289" s="13" t="s">
        <v>39</v>
      </c>
      <c r="AX289" s="13" t="s">
        <v>86</v>
      </c>
      <c r="AY289" s="249" t="s">
        <v>131</v>
      </c>
    </row>
    <row r="290" s="1" customFormat="1" ht="16.5" customHeight="1">
      <c r="B290" s="39"/>
      <c r="C290" s="250" t="s">
        <v>419</v>
      </c>
      <c r="D290" s="250" t="s">
        <v>181</v>
      </c>
      <c r="E290" s="251" t="s">
        <v>420</v>
      </c>
      <c r="F290" s="252" t="s">
        <v>421</v>
      </c>
      <c r="G290" s="253" t="s">
        <v>415</v>
      </c>
      <c r="H290" s="254">
        <v>96</v>
      </c>
      <c r="I290" s="255"/>
      <c r="J290" s="256">
        <f>ROUND(I290*H290,2)</f>
        <v>0</v>
      </c>
      <c r="K290" s="252" t="s">
        <v>137</v>
      </c>
      <c r="L290" s="257"/>
      <c r="M290" s="258" t="s">
        <v>32</v>
      </c>
      <c r="N290" s="259" t="s">
        <v>50</v>
      </c>
      <c r="O290" s="80"/>
      <c r="P290" s="214">
        <f>O290*H290</f>
        <v>0</v>
      </c>
      <c r="Q290" s="214">
        <v>0.00013999999999999999</v>
      </c>
      <c r="R290" s="214">
        <f>Q290*H290</f>
        <v>0.013439999999999999</v>
      </c>
      <c r="S290" s="214">
        <v>0</v>
      </c>
      <c r="T290" s="215">
        <f>S290*H290</f>
        <v>0</v>
      </c>
      <c r="AR290" s="17" t="s">
        <v>176</v>
      </c>
      <c r="AT290" s="17" t="s">
        <v>181</v>
      </c>
      <c r="AU290" s="17" t="s">
        <v>145</v>
      </c>
      <c r="AY290" s="17" t="s">
        <v>131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139</v>
      </c>
      <c r="BK290" s="216">
        <f>ROUND(I290*H290,2)</f>
        <v>0</v>
      </c>
      <c r="BL290" s="17" t="s">
        <v>138</v>
      </c>
      <c r="BM290" s="17" t="s">
        <v>422</v>
      </c>
    </row>
    <row r="291" s="1" customFormat="1" ht="16.5" customHeight="1">
      <c r="B291" s="39"/>
      <c r="C291" s="250" t="s">
        <v>423</v>
      </c>
      <c r="D291" s="250" t="s">
        <v>181</v>
      </c>
      <c r="E291" s="251" t="s">
        <v>424</v>
      </c>
      <c r="F291" s="252" t="s">
        <v>425</v>
      </c>
      <c r="G291" s="253" t="s">
        <v>415</v>
      </c>
      <c r="H291" s="254">
        <v>17</v>
      </c>
      <c r="I291" s="255"/>
      <c r="J291" s="256">
        <f>ROUND(I291*H291,2)</f>
        <v>0</v>
      </c>
      <c r="K291" s="252" t="s">
        <v>137</v>
      </c>
      <c r="L291" s="257"/>
      <c r="M291" s="258" t="s">
        <v>32</v>
      </c>
      <c r="N291" s="259" t="s">
        <v>50</v>
      </c>
      <c r="O291" s="80"/>
      <c r="P291" s="214">
        <f>O291*H291</f>
        <v>0</v>
      </c>
      <c r="Q291" s="214">
        <v>0.00020000000000000001</v>
      </c>
      <c r="R291" s="214">
        <f>Q291*H291</f>
        <v>0.0034000000000000002</v>
      </c>
      <c r="S291" s="214">
        <v>0</v>
      </c>
      <c r="T291" s="215">
        <f>S291*H291</f>
        <v>0</v>
      </c>
      <c r="AR291" s="17" t="s">
        <v>176</v>
      </c>
      <c r="AT291" s="17" t="s">
        <v>181</v>
      </c>
      <c r="AU291" s="17" t="s">
        <v>145</v>
      </c>
      <c r="AY291" s="17" t="s">
        <v>131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139</v>
      </c>
      <c r="BK291" s="216">
        <f>ROUND(I291*H291,2)</f>
        <v>0</v>
      </c>
      <c r="BL291" s="17" t="s">
        <v>138</v>
      </c>
      <c r="BM291" s="17" t="s">
        <v>426</v>
      </c>
    </row>
    <row r="292" s="1" customFormat="1" ht="16.5" customHeight="1">
      <c r="B292" s="39"/>
      <c r="C292" s="205" t="s">
        <v>427</v>
      </c>
      <c r="D292" s="205" t="s">
        <v>133</v>
      </c>
      <c r="E292" s="206" t="s">
        <v>428</v>
      </c>
      <c r="F292" s="207" t="s">
        <v>429</v>
      </c>
      <c r="G292" s="208" t="s">
        <v>415</v>
      </c>
      <c r="H292" s="209">
        <v>113</v>
      </c>
      <c r="I292" s="210"/>
      <c r="J292" s="211">
        <f>ROUND(I292*H292,2)</f>
        <v>0</v>
      </c>
      <c r="K292" s="207" t="s">
        <v>137</v>
      </c>
      <c r="L292" s="44"/>
      <c r="M292" s="212" t="s">
        <v>32</v>
      </c>
      <c r="N292" s="213" t="s">
        <v>50</v>
      </c>
      <c r="O292" s="80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AR292" s="17" t="s">
        <v>138</v>
      </c>
      <c r="AT292" s="17" t="s">
        <v>133</v>
      </c>
      <c r="AU292" s="17" t="s">
        <v>145</v>
      </c>
      <c r="AY292" s="17" t="s">
        <v>131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139</v>
      </c>
      <c r="BK292" s="216">
        <f>ROUND(I292*H292,2)</f>
        <v>0</v>
      </c>
      <c r="BL292" s="17" t="s">
        <v>138</v>
      </c>
      <c r="BM292" s="17" t="s">
        <v>430</v>
      </c>
    </row>
    <row r="293" s="12" customFormat="1">
      <c r="B293" s="228"/>
      <c r="C293" s="229"/>
      <c r="D293" s="219" t="s">
        <v>141</v>
      </c>
      <c r="E293" s="230" t="s">
        <v>32</v>
      </c>
      <c r="F293" s="231" t="s">
        <v>431</v>
      </c>
      <c r="G293" s="229"/>
      <c r="H293" s="232">
        <v>113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141</v>
      </c>
      <c r="AU293" s="238" t="s">
        <v>145</v>
      </c>
      <c r="AV293" s="12" t="s">
        <v>139</v>
      </c>
      <c r="AW293" s="12" t="s">
        <v>39</v>
      </c>
      <c r="AX293" s="12" t="s">
        <v>78</v>
      </c>
      <c r="AY293" s="238" t="s">
        <v>131</v>
      </c>
    </row>
    <row r="294" s="13" customFormat="1">
      <c r="B294" s="239"/>
      <c r="C294" s="240"/>
      <c r="D294" s="219" t="s">
        <v>141</v>
      </c>
      <c r="E294" s="241" t="s">
        <v>32</v>
      </c>
      <c r="F294" s="242" t="s">
        <v>144</v>
      </c>
      <c r="G294" s="240"/>
      <c r="H294" s="243">
        <v>113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AT294" s="249" t="s">
        <v>141</v>
      </c>
      <c r="AU294" s="249" t="s">
        <v>145</v>
      </c>
      <c r="AV294" s="13" t="s">
        <v>145</v>
      </c>
      <c r="AW294" s="13" t="s">
        <v>39</v>
      </c>
      <c r="AX294" s="13" t="s">
        <v>86</v>
      </c>
      <c r="AY294" s="249" t="s">
        <v>131</v>
      </c>
    </row>
    <row r="295" s="1" customFormat="1" ht="16.5" customHeight="1">
      <c r="B295" s="39"/>
      <c r="C295" s="250" t="s">
        <v>432</v>
      </c>
      <c r="D295" s="250" t="s">
        <v>181</v>
      </c>
      <c r="E295" s="251" t="s">
        <v>433</v>
      </c>
      <c r="F295" s="252" t="s">
        <v>434</v>
      </c>
      <c r="G295" s="253" t="s">
        <v>206</v>
      </c>
      <c r="H295" s="254">
        <v>22.600000000000001</v>
      </c>
      <c r="I295" s="255"/>
      <c r="J295" s="256">
        <f>ROUND(I295*H295,2)</f>
        <v>0</v>
      </c>
      <c r="K295" s="252" t="s">
        <v>137</v>
      </c>
      <c r="L295" s="257"/>
      <c r="M295" s="258" t="s">
        <v>32</v>
      </c>
      <c r="N295" s="259" t="s">
        <v>50</v>
      </c>
      <c r="O295" s="80"/>
      <c r="P295" s="214">
        <f>O295*H295</f>
        <v>0</v>
      </c>
      <c r="Q295" s="214">
        <v>0.0032000000000000002</v>
      </c>
      <c r="R295" s="214">
        <f>Q295*H295</f>
        <v>0.072320000000000009</v>
      </c>
      <c r="S295" s="214">
        <v>0</v>
      </c>
      <c r="T295" s="215">
        <f>S295*H295</f>
        <v>0</v>
      </c>
      <c r="AR295" s="17" t="s">
        <v>176</v>
      </c>
      <c r="AT295" s="17" t="s">
        <v>181</v>
      </c>
      <c r="AU295" s="17" t="s">
        <v>145</v>
      </c>
      <c r="AY295" s="17" t="s">
        <v>131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7" t="s">
        <v>139</v>
      </c>
      <c r="BK295" s="216">
        <f>ROUND(I295*H295,2)</f>
        <v>0</v>
      </c>
      <c r="BL295" s="17" t="s">
        <v>138</v>
      </c>
      <c r="BM295" s="17" t="s">
        <v>435</v>
      </c>
    </row>
    <row r="296" s="12" customFormat="1">
      <c r="B296" s="228"/>
      <c r="C296" s="229"/>
      <c r="D296" s="219" t="s">
        <v>141</v>
      </c>
      <c r="E296" s="229"/>
      <c r="F296" s="231" t="s">
        <v>436</v>
      </c>
      <c r="G296" s="229"/>
      <c r="H296" s="232">
        <v>22.600000000000001</v>
      </c>
      <c r="I296" s="233"/>
      <c r="J296" s="229"/>
      <c r="K296" s="229"/>
      <c r="L296" s="234"/>
      <c r="M296" s="235"/>
      <c r="N296" s="236"/>
      <c r="O296" s="236"/>
      <c r="P296" s="236"/>
      <c r="Q296" s="236"/>
      <c r="R296" s="236"/>
      <c r="S296" s="236"/>
      <c r="T296" s="237"/>
      <c r="AT296" s="238" t="s">
        <v>141</v>
      </c>
      <c r="AU296" s="238" t="s">
        <v>145</v>
      </c>
      <c r="AV296" s="12" t="s">
        <v>139</v>
      </c>
      <c r="AW296" s="12" t="s">
        <v>4</v>
      </c>
      <c r="AX296" s="12" t="s">
        <v>86</v>
      </c>
      <c r="AY296" s="238" t="s">
        <v>131</v>
      </c>
    </row>
    <row r="297" s="10" customFormat="1" ht="22.8" customHeight="1">
      <c r="B297" s="189"/>
      <c r="C297" s="190"/>
      <c r="D297" s="191" t="s">
        <v>77</v>
      </c>
      <c r="E297" s="203" t="s">
        <v>180</v>
      </c>
      <c r="F297" s="203" t="s">
        <v>437</v>
      </c>
      <c r="G297" s="190"/>
      <c r="H297" s="190"/>
      <c r="I297" s="193"/>
      <c r="J297" s="204">
        <f>BK297</f>
        <v>0</v>
      </c>
      <c r="K297" s="190"/>
      <c r="L297" s="195"/>
      <c r="M297" s="196"/>
      <c r="N297" s="197"/>
      <c r="O297" s="197"/>
      <c r="P297" s="198">
        <f>P298+P334+P367</f>
        <v>0</v>
      </c>
      <c r="Q297" s="197"/>
      <c r="R297" s="198">
        <f>R298+R334+R367</f>
        <v>2.9505991199999997</v>
      </c>
      <c r="S297" s="197"/>
      <c r="T297" s="199">
        <f>T298+T334+T367</f>
        <v>23.709149900000003</v>
      </c>
      <c r="AR297" s="200" t="s">
        <v>86</v>
      </c>
      <c r="AT297" s="201" t="s">
        <v>77</v>
      </c>
      <c r="AU297" s="201" t="s">
        <v>86</v>
      </c>
      <c r="AY297" s="200" t="s">
        <v>131</v>
      </c>
      <c r="BK297" s="202">
        <f>BK298+BK334+BK367</f>
        <v>0</v>
      </c>
    </row>
    <row r="298" s="10" customFormat="1" ht="20.88" customHeight="1">
      <c r="B298" s="189"/>
      <c r="C298" s="190"/>
      <c r="D298" s="191" t="s">
        <v>77</v>
      </c>
      <c r="E298" s="203" t="s">
        <v>438</v>
      </c>
      <c r="F298" s="203" t="s">
        <v>439</v>
      </c>
      <c r="G298" s="190"/>
      <c r="H298" s="190"/>
      <c r="I298" s="193"/>
      <c r="J298" s="204">
        <f>BK298</f>
        <v>0</v>
      </c>
      <c r="K298" s="190"/>
      <c r="L298" s="195"/>
      <c r="M298" s="196"/>
      <c r="N298" s="197"/>
      <c r="O298" s="197"/>
      <c r="P298" s="198">
        <f>SUM(P299:P333)</f>
        <v>0</v>
      </c>
      <c r="Q298" s="197"/>
      <c r="R298" s="198">
        <f>SUM(R299:R333)</f>
        <v>0</v>
      </c>
      <c r="S298" s="197"/>
      <c r="T298" s="199">
        <f>SUM(T299:T333)</f>
        <v>0</v>
      </c>
      <c r="AR298" s="200" t="s">
        <v>86</v>
      </c>
      <c r="AT298" s="201" t="s">
        <v>77</v>
      </c>
      <c r="AU298" s="201" t="s">
        <v>139</v>
      </c>
      <c r="AY298" s="200" t="s">
        <v>131</v>
      </c>
      <c r="BK298" s="202">
        <f>SUM(BK299:BK333)</f>
        <v>0</v>
      </c>
    </row>
    <row r="299" s="1" customFormat="1" ht="22.5" customHeight="1">
      <c r="B299" s="39"/>
      <c r="C299" s="205" t="s">
        <v>440</v>
      </c>
      <c r="D299" s="205" t="s">
        <v>133</v>
      </c>
      <c r="E299" s="206" t="s">
        <v>441</v>
      </c>
      <c r="F299" s="207" t="s">
        <v>442</v>
      </c>
      <c r="G299" s="208" t="s">
        <v>172</v>
      </c>
      <c r="H299" s="209">
        <v>1678.883</v>
      </c>
      <c r="I299" s="210"/>
      <c r="J299" s="211">
        <f>ROUND(I299*H299,2)</f>
        <v>0</v>
      </c>
      <c r="K299" s="207" t="s">
        <v>137</v>
      </c>
      <c r="L299" s="44"/>
      <c r="M299" s="212" t="s">
        <v>32</v>
      </c>
      <c r="N299" s="213" t="s">
        <v>50</v>
      </c>
      <c r="O299" s="80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AR299" s="17" t="s">
        <v>138</v>
      </c>
      <c r="AT299" s="17" t="s">
        <v>133</v>
      </c>
      <c r="AU299" s="17" t="s">
        <v>145</v>
      </c>
      <c r="AY299" s="17" t="s">
        <v>131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139</v>
      </c>
      <c r="BK299" s="216">
        <f>ROUND(I299*H299,2)</f>
        <v>0</v>
      </c>
      <c r="BL299" s="17" t="s">
        <v>138</v>
      </c>
      <c r="BM299" s="17" t="s">
        <v>443</v>
      </c>
    </row>
    <row r="300" s="12" customFormat="1">
      <c r="B300" s="228"/>
      <c r="C300" s="229"/>
      <c r="D300" s="219" t="s">
        <v>141</v>
      </c>
      <c r="E300" s="230" t="s">
        <v>32</v>
      </c>
      <c r="F300" s="231" t="s">
        <v>444</v>
      </c>
      <c r="G300" s="229"/>
      <c r="H300" s="232">
        <v>523.125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141</v>
      </c>
      <c r="AU300" s="238" t="s">
        <v>145</v>
      </c>
      <c r="AV300" s="12" t="s">
        <v>139</v>
      </c>
      <c r="AW300" s="12" t="s">
        <v>39</v>
      </c>
      <c r="AX300" s="12" t="s">
        <v>78</v>
      </c>
      <c r="AY300" s="238" t="s">
        <v>131</v>
      </c>
    </row>
    <row r="301" s="12" customFormat="1">
      <c r="B301" s="228"/>
      <c r="C301" s="229"/>
      <c r="D301" s="219" t="s">
        <v>141</v>
      </c>
      <c r="E301" s="230" t="s">
        <v>32</v>
      </c>
      <c r="F301" s="231" t="s">
        <v>445</v>
      </c>
      <c r="G301" s="229"/>
      <c r="H301" s="232">
        <v>558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141</v>
      </c>
      <c r="AU301" s="238" t="s">
        <v>145</v>
      </c>
      <c r="AV301" s="12" t="s">
        <v>139</v>
      </c>
      <c r="AW301" s="12" t="s">
        <v>39</v>
      </c>
      <c r="AX301" s="12" t="s">
        <v>78</v>
      </c>
      <c r="AY301" s="238" t="s">
        <v>131</v>
      </c>
    </row>
    <row r="302" s="12" customFormat="1">
      <c r="B302" s="228"/>
      <c r="C302" s="229"/>
      <c r="D302" s="219" t="s">
        <v>141</v>
      </c>
      <c r="E302" s="230" t="s">
        <v>32</v>
      </c>
      <c r="F302" s="231" t="s">
        <v>446</v>
      </c>
      <c r="G302" s="229"/>
      <c r="H302" s="232">
        <v>597.75800000000004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141</v>
      </c>
      <c r="AU302" s="238" t="s">
        <v>145</v>
      </c>
      <c r="AV302" s="12" t="s">
        <v>139</v>
      </c>
      <c r="AW302" s="12" t="s">
        <v>39</v>
      </c>
      <c r="AX302" s="12" t="s">
        <v>78</v>
      </c>
      <c r="AY302" s="238" t="s">
        <v>131</v>
      </c>
    </row>
    <row r="303" s="13" customFormat="1">
      <c r="B303" s="239"/>
      <c r="C303" s="240"/>
      <c r="D303" s="219" t="s">
        <v>141</v>
      </c>
      <c r="E303" s="241" t="s">
        <v>32</v>
      </c>
      <c r="F303" s="242" t="s">
        <v>144</v>
      </c>
      <c r="G303" s="240"/>
      <c r="H303" s="243">
        <v>1678.883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AT303" s="249" t="s">
        <v>141</v>
      </c>
      <c r="AU303" s="249" t="s">
        <v>145</v>
      </c>
      <c r="AV303" s="13" t="s">
        <v>145</v>
      </c>
      <c r="AW303" s="13" t="s">
        <v>39</v>
      </c>
      <c r="AX303" s="13" t="s">
        <v>86</v>
      </c>
      <c r="AY303" s="249" t="s">
        <v>131</v>
      </c>
    </row>
    <row r="304" s="1" customFormat="1" ht="22.5" customHeight="1">
      <c r="B304" s="39"/>
      <c r="C304" s="205" t="s">
        <v>447</v>
      </c>
      <c r="D304" s="205" t="s">
        <v>133</v>
      </c>
      <c r="E304" s="206" t="s">
        <v>448</v>
      </c>
      <c r="F304" s="207" t="s">
        <v>449</v>
      </c>
      <c r="G304" s="208" t="s">
        <v>172</v>
      </c>
      <c r="H304" s="209">
        <v>100732.98</v>
      </c>
      <c r="I304" s="210"/>
      <c r="J304" s="211">
        <f>ROUND(I304*H304,2)</f>
        <v>0</v>
      </c>
      <c r="K304" s="207" t="s">
        <v>137</v>
      </c>
      <c r="L304" s="44"/>
      <c r="M304" s="212" t="s">
        <v>32</v>
      </c>
      <c r="N304" s="213" t="s">
        <v>50</v>
      </c>
      <c r="O304" s="80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AR304" s="17" t="s">
        <v>138</v>
      </c>
      <c r="AT304" s="17" t="s">
        <v>133</v>
      </c>
      <c r="AU304" s="17" t="s">
        <v>145</v>
      </c>
      <c r="AY304" s="17" t="s">
        <v>131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139</v>
      </c>
      <c r="BK304" s="216">
        <f>ROUND(I304*H304,2)</f>
        <v>0</v>
      </c>
      <c r="BL304" s="17" t="s">
        <v>138</v>
      </c>
      <c r="BM304" s="17" t="s">
        <v>450</v>
      </c>
    </row>
    <row r="305" s="11" customFormat="1">
      <c r="B305" s="217"/>
      <c r="C305" s="218"/>
      <c r="D305" s="219" t="s">
        <v>141</v>
      </c>
      <c r="E305" s="220" t="s">
        <v>32</v>
      </c>
      <c r="F305" s="221" t="s">
        <v>451</v>
      </c>
      <c r="G305" s="218"/>
      <c r="H305" s="220" t="s">
        <v>32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141</v>
      </c>
      <c r="AU305" s="227" t="s">
        <v>145</v>
      </c>
      <c r="AV305" s="11" t="s">
        <v>86</v>
      </c>
      <c r="AW305" s="11" t="s">
        <v>39</v>
      </c>
      <c r="AX305" s="11" t="s">
        <v>78</v>
      </c>
      <c r="AY305" s="227" t="s">
        <v>131</v>
      </c>
    </row>
    <row r="306" s="12" customFormat="1">
      <c r="B306" s="228"/>
      <c r="C306" s="229"/>
      <c r="D306" s="219" t="s">
        <v>141</v>
      </c>
      <c r="E306" s="230" t="s">
        <v>32</v>
      </c>
      <c r="F306" s="231" t="s">
        <v>452</v>
      </c>
      <c r="G306" s="229"/>
      <c r="H306" s="232">
        <v>100732.98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141</v>
      </c>
      <c r="AU306" s="238" t="s">
        <v>145</v>
      </c>
      <c r="AV306" s="12" t="s">
        <v>139</v>
      </c>
      <c r="AW306" s="12" t="s">
        <v>39</v>
      </c>
      <c r="AX306" s="12" t="s">
        <v>78</v>
      </c>
      <c r="AY306" s="238" t="s">
        <v>131</v>
      </c>
    </row>
    <row r="307" s="13" customFormat="1">
      <c r="B307" s="239"/>
      <c r="C307" s="240"/>
      <c r="D307" s="219" t="s">
        <v>141</v>
      </c>
      <c r="E307" s="241" t="s">
        <v>32</v>
      </c>
      <c r="F307" s="242" t="s">
        <v>144</v>
      </c>
      <c r="G307" s="240"/>
      <c r="H307" s="243">
        <v>100732.98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AT307" s="249" t="s">
        <v>141</v>
      </c>
      <c r="AU307" s="249" t="s">
        <v>145</v>
      </c>
      <c r="AV307" s="13" t="s">
        <v>145</v>
      </c>
      <c r="AW307" s="13" t="s">
        <v>39</v>
      </c>
      <c r="AX307" s="13" t="s">
        <v>86</v>
      </c>
      <c r="AY307" s="249" t="s">
        <v>131</v>
      </c>
    </row>
    <row r="308" s="1" customFormat="1" ht="22.5" customHeight="1">
      <c r="B308" s="39"/>
      <c r="C308" s="205" t="s">
        <v>453</v>
      </c>
      <c r="D308" s="205" t="s">
        <v>133</v>
      </c>
      <c r="E308" s="206" t="s">
        <v>454</v>
      </c>
      <c r="F308" s="207" t="s">
        <v>455</v>
      </c>
      <c r="G308" s="208" t="s">
        <v>172</v>
      </c>
      <c r="H308" s="209">
        <v>1678.883</v>
      </c>
      <c r="I308" s="210"/>
      <c r="J308" s="211">
        <f>ROUND(I308*H308,2)</f>
        <v>0</v>
      </c>
      <c r="K308" s="207" t="s">
        <v>137</v>
      </c>
      <c r="L308" s="44"/>
      <c r="M308" s="212" t="s">
        <v>32</v>
      </c>
      <c r="N308" s="213" t="s">
        <v>50</v>
      </c>
      <c r="O308" s="80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AR308" s="17" t="s">
        <v>138</v>
      </c>
      <c r="AT308" s="17" t="s">
        <v>133</v>
      </c>
      <c r="AU308" s="17" t="s">
        <v>145</v>
      </c>
      <c r="AY308" s="17" t="s">
        <v>131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139</v>
      </c>
      <c r="BK308" s="216">
        <f>ROUND(I308*H308,2)</f>
        <v>0</v>
      </c>
      <c r="BL308" s="17" t="s">
        <v>138</v>
      </c>
      <c r="BM308" s="17" t="s">
        <v>456</v>
      </c>
    </row>
    <row r="309" s="1" customFormat="1" ht="16.5" customHeight="1">
      <c r="B309" s="39"/>
      <c r="C309" s="205" t="s">
        <v>457</v>
      </c>
      <c r="D309" s="205" t="s">
        <v>133</v>
      </c>
      <c r="E309" s="206" t="s">
        <v>458</v>
      </c>
      <c r="F309" s="207" t="s">
        <v>459</v>
      </c>
      <c r="G309" s="208" t="s">
        <v>172</v>
      </c>
      <c r="H309" s="209">
        <v>1678.883</v>
      </c>
      <c r="I309" s="210"/>
      <c r="J309" s="211">
        <f>ROUND(I309*H309,2)</f>
        <v>0</v>
      </c>
      <c r="K309" s="207" t="s">
        <v>137</v>
      </c>
      <c r="L309" s="44"/>
      <c r="M309" s="212" t="s">
        <v>32</v>
      </c>
      <c r="N309" s="213" t="s">
        <v>50</v>
      </c>
      <c r="O309" s="80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AR309" s="17" t="s">
        <v>138</v>
      </c>
      <c r="AT309" s="17" t="s">
        <v>133</v>
      </c>
      <c r="AU309" s="17" t="s">
        <v>145</v>
      </c>
      <c r="AY309" s="17" t="s">
        <v>131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139</v>
      </c>
      <c r="BK309" s="216">
        <f>ROUND(I309*H309,2)</f>
        <v>0</v>
      </c>
      <c r="BL309" s="17" t="s">
        <v>138</v>
      </c>
      <c r="BM309" s="17" t="s">
        <v>460</v>
      </c>
    </row>
    <row r="310" s="12" customFormat="1">
      <c r="B310" s="228"/>
      <c r="C310" s="229"/>
      <c r="D310" s="219" t="s">
        <v>141</v>
      </c>
      <c r="E310" s="230" t="s">
        <v>32</v>
      </c>
      <c r="F310" s="231" t="s">
        <v>444</v>
      </c>
      <c r="G310" s="229"/>
      <c r="H310" s="232">
        <v>523.125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141</v>
      </c>
      <c r="AU310" s="238" t="s">
        <v>145</v>
      </c>
      <c r="AV310" s="12" t="s">
        <v>139</v>
      </c>
      <c r="AW310" s="12" t="s">
        <v>39</v>
      </c>
      <c r="AX310" s="12" t="s">
        <v>78</v>
      </c>
      <c r="AY310" s="238" t="s">
        <v>131</v>
      </c>
    </row>
    <row r="311" s="12" customFormat="1">
      <c r="B311" s="228"/>
      <c r="C311" s="229"/>
      <c r="D311" s="219" t="s">
        <v>141</v>
      </c>
      <c r="E311" s="230" t="s">
        <v>32</v>
      </c>
      <c r="F311" s="231" t="s">
        <v>445</v>
      </c>
      <c r="G311" s="229"/>
      <c r="H311" s="232">
        <v>558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141</v>
      </c>
      <c r="AU311" s="238" t="s">
        <v>145</v>
      </c>
      <c r="AV311" s="12" t="s">
        <v>139</v>
      </c>
      <c r="AW311" s="12" t="s">
        <v>39</v>
      </c>
      <c r="AX311" s="12" t="s">
        <v>78</v>
      </c>
      <c r="AY311" s="238" t="s">
        <v>131</v>
      </c>
    </row>
    <row r="312" s="12" customFormat="1">
      <c r="B312" s="228"/>
      <c r="C312" s="229"/>
      <c r="D312" s="219" t="s">
        <v>141</v>
      </c>
      <c r="E312" s="230" t="s">
        <v>32</v>
      </c>
      <c r="F312" s="231" t="s">
        <v>446</v>
      </c>
      <c r="G312" s="229"/>
      <c r="H312" s="232">
        <v>597.75800000000004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141</v>
      </c>
      <c r="AU312" s="238" t="s">
        <v>145</v>
      </c>
      <c r="AV312" s="12" t="s">
        <v>139</v>
      </c>
      <c r="AW312" s="12" t="s">
        <v>39</v>
      </c>
      <c r="AX312" s="12" t="s">
        <v>78</v>
      </c>
      <c r="AY312" s="238" t="s">
        <v>131</v>
      </c>
    </row>
    <row r="313" s="13" customFormat="1">
      <c r="B313" s="239"/>
      <c r="C313" s="240"/>
      <c r="D313" s="219" t="s">
        <v>141</v>
      </c>
      <c r="E313" s="241" t="s">
        <v>32</v>
      </c>
      <c r="F313" s="242" t="s">
        <v>144</v>
      </c>
      <c r="G313" s="240"/>
      <c r="H313" s="243">
        <v>1678.883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141</v>
      </c>
      <c r="AU313" s="249" t="s">
        <v>145</v>
      </c>
      <c r="AV313" s="13" t="s">
        <v>145</v>
      </c>
      <c r="AW313" s="13" t="s">
        <v>39</v>
      </c>
      <c r="AX313" s="13" t="s">
        <v>86</v>
      </c>
      <c r="AY313" s="249" t="s">
        <v>131</v>
      </c>
    </row>
    <row r="314" s="1" customFormat="1" ht="16.5" customHeight="1">
      <c r="B314" s="39"/>
      <c r="C314" s="205" t="s">
        <v>461</v>
      </c>
      <c r="D314" s="205" t="s">
        <v>133</v>
      </c>
      <c r="E314" s="206" t="s">
        <v>462</v>
      </c>
      <c r="F314" s="207" t="s">
        <v>463</v>
      </c>
      <c r="G314" s="208" t="s">
        <v>172</v>
      </c>
      <c r="H314" s="209">
        <v>100732.98</v>
      </c>
      <c r="I314" s="210"/>
      <c r="J314" s="211">
        <f>ROUND(I314*H314,2)</f>
        <v>0</v>
      </c>
      <c r="K314" s="207" t="s">
        <v>137</v>
      </c>
      <c r="L314" s="44"/>
      <c r="M314" s="212" t="s">
        <v>32</v>
      </c>
      <c r="N314" s="213" t="s">
        <v>50</v>
      </c>
      <c r="O314" s="80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AR314" s="17" t="s">
        <v>138</v>
      </c>
      <c r="AT314" s="17" t="s">
        <v>133</v>
      </c>
      <c r="AU314" s="17" t="s">
        <v>145</v>
      </c>
      <c r="AY314" s="17" t="s">
        <v>131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139</v>
      </c>
      <c r="BK314" s="216">
        <f>ROUND(I314*H314,2)</f>
        <v>0</v>
      </c>
      <c r="BL314" s="17" t="s">
        <v>138</v>
      </c>
      <c r="BM314" s="17" t="s">
        <v>464</v>
      </c>
    </row>
    <row r="315" s="11" customFormat="1">
      <c r="B315" s="217"/>
      <c r="C315" s="218"/>
      <c r="D315" s="219" t="s">
        <v>141</v>
      </c>
      <c r="E315" s="220" t="s">
        <v>32</v>
      </c>
      <c r="F315" s="221" t="s">
        <v>451</v>
      </c>
      <c r="G315" s="218"/>
      <c r="H315" s="220" t="s">
        <v>32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141</v>
      </c>
      <c r="AU315" s="227" t="s">
        <v>145</v>
      </c>
      <c r="AV315" s="11" t="s">
        <v>86</v>
      </c>
      <c r="AW315" s="11" t="s">
        <v>39</v>
      </c>
      <c r="AX315" s="11" t="s">
        <v>78</v>
      </c>
      <c r="AY315" s="227" t="s">
        <v>131</v>
      </c>
    </row>
    <row r="316" s="12" customFormat="1">
      <c r="B316" s="228"/>
      <c r="C316" s="229"/>
      <c r="D316" s="219" t="s">
        <v>141</v>
      </c>
      <c r="E316" s="230" t="s">
        <v>32</v>
      </c>
      <c r="F316" s="231" t="s">
        <v>452</v>
      </c>
      <c r="G316" s="229"/>
      <c r="H316" s="232">
        <v>100732.98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141</v>
      </c>
      <c r="AU316" s="238" t="s">
        <v>145</v>
      </c>
      <c r="AV316" s="12" t="s">
        <v>139</v>
      </c>
      <c r="AW316" s="12" t="s">
        <v>39</v>
      </c>
      <c r="AX316" s="12" t="s">
        <v>78</v>
      </c>
      <c r="AY316" s="238" t="s">
        <v>131</v>
      </c>
    </row>
    <row r="317" s="13" customFormat="1">
      <c r="B317" s="239"/>
      <c r="C317" s="240"/>
      <c r="D317" s="219" t="s">
        <v>141</v>
      </c>
      <c r="E317" s="241" t="s">
        <v>32</v>
      </c>
      <c r="F317" s="242" t="s">
        <v>144</v>
      </c>
      <c r="G317" s="240"/>
      <c r="H317" s="243">
        <v>100732.98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AT317" s="249" t="s">
        <v>141</v>
      </c>
      <c r="AU317" s="249" t="s">
        <v>145</v>
      </c>
      <c r="AV317" s="13" t="s">
        <v>145</v>
      </c>
      <c r="AW317" s="13" t="s">
        <v>39</v>
      </c>
      <c r="AX317" s="13" t="s">
        <v>86</v>
      </c>
      <c r="AY317" s="249" t="s">
        <v>131</v>
      </c>
    </row>
    <row r="318" s="1" customFormat="1" ht="16.5" customHeight="1">
      <c r="B318" s="39"/>
      <c r="C318" s="205" t="s">
        <v>465</v>
      </c>
      <c r="D318" s="205" t="s">
        <v>133</v>
      </c>
      <c r="E318" s="206" t="s">
        <v>466</v>
      </c>
      <c r="F318" s="207" t="s">
        <v>467</v>
      </c>
      <c r="G318" s="208" t="s">
        <v>172</v>
      </c>
      <c r="H318" s="209">
        <v>1678.883</v>
      </c>
      <c r="I318" s="210"/>
      <c r="J318" s="211">
        <f>ROUND(I318*H318,2)</f>
        <v>0</v>
      </c>
      <c r="K318" s="207" t="s">
        <v>137</v>
      </c>
      <c r="L318" s="44"/>
      <c r="M318" s="212" t="s">
        <v>32</v>
      </c>
      <c r="N318" s="213" t="s">
        <v>50</v>
      </c>
      <c r="O318" s="80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AR318" s="17" t="s">
        <v>138</v>
      </c>
      <c r="AT318" s="17" t="s">
        <v>133</v>
      </c>
      <c r="AU318" s="17" t="s">
        <v>145</v>
      </c>
      <c r="AY318" s="17" t="s">
        <v>131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139</v>
      </c>
      <c r="BK318" s="216">
        <f>ROUND(I318*H318,2)</f>
        <v>0</v>
      </c>
      <c r="BL318" s="17" t="s">
        <v>138</v>
      </c>
      <c r="BM318" s="17" t="s">
        <v>468</v>
      </c>
    </row>
    <row r="319" s="1" customFormat="1" ht="16.5" customHeight="1">
      <c r="B319" s="39"/>
      <c r="C319" s="205" t="s">
        <v>469</v>
      </c>
      <c r="D319" s="205" t="s">
        <v>133</v>
      </c>
      <c r="E319" s="206" t="s">
        <v>470</v>
      </c>
      <c r="F319" s="207" t="s">
        <v>471</v>
      </c>
      <c r="G319" s="208" t="s">
        <v>206</v>
      </c>
      <c r="H319" s="209">
        <v>24</v>
      </c>
      <c r="I319" s="210"/>
      <c r="J319" s="211">
        <f>ROUND(I319*H319,2)</f>
        <v>0</v>
      </c>
      <c r="K319" s="207" t="s">
        <v>137</v>
      </c>
      <c r="L319" s="44"/>
      <c r="M319" s="212" t="s">
        <v>32</v>
      </c>
      <c r="N319" s="213" t="s">
        <v>50</v>
      </c>
      <c r="O319" s="80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AR319" s="17" t="s">
        <v>138</v>
      </c>
      <c r="AT319" s="17" t="s">
        <v>133</v>
      </c>
      <c r="AU319" s="17" t="s">
        <v>145</v>
      </c>
      <c r="AY319" s="17" t="s">
        <v>131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7" t="s">
        <v>139</v>
      </c>
      <c r="BK319" s="216">
        <f>ROUND(I319*H319,2)</f>
        <v>0</v>
      </c>
      <c r="BL319" s="17" t="s">
        <v>138</v>
      </c>
      <c r="BM319" s="17" t="s">
        <v>472</v>
      </c>
    </row>
    <row r="320" s="12" customFormat="1">
      <c r="B320" s="228"/>
      <c r="C320" s="229"/>
      <c r="D320" s="219" t="s">
        <v>141</v>
      </c>
      <c r="E320" s="230" t="s">
        <v>32</v>
      </c>
      <c r="F320" s="231" t="s">
        <v>473</v>
      </c>
      <c r="G320" s="229"/>
      <c r="H320" s="232">
        <v>24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141</v>
      </c>
      <c r="AU320" s="238" t="s">
        <v>145</v>
      </c>
      <c r="AV320" s="12" t="s">
        <v>139</v>
      </c>
      <c r="AW320" s="12" t="s">
        <v>39</v>
      </c>
      <c r="AX320" s="12" t="s">
        <v>78</v>
      </c>
      <c r="AY320" s="238" t="s">
        <v>131</v>
      </c>
    </row>
    <row r="321" s="13" customFormat="1">
      <c r="B321" s="239"/>
      <c r="C321" s="240"/>
      <c r="D321" s="219" t="s">
        <v>141</v>
      </c>
      <c r="E321" s="241" t="s">
        <v>32</v>
      </c>
      <c r="F321" s="242" t="s">
        <v>144</v>
      </c>
      <c r="G321" s="240"/>
      <c r="H321" s="243">
        <v>24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AT321" s="249" t="s">
        <v>141</v>
      </c>
      <c r="AU321" s="249" t="s">
        <v>145</v>
      </c>
      <c r="AV321" s="13" t="s">
        <v>145</v>
      </c>
      <c r="AW321" s="13" t="s">
        <v>39</v>
      </c>
      <c r="AX321" s="13" t="s">
        <v>86</v>
      </c>
      <c r="AY321" s="249" t="s">
        <v>131</v>
      </c>
    </row>
    <row r="322" s="1" customFormat="1" ht="16.5" customHeight="1">
      <c r="B322" s="39"/>
      <c r="C322" s="205" t="s">
        <v>474</v>
      </c>
      <c r="D322" s="205" t="s">
        <v>133</v>
      </c>
      <c r="E322" s="206" t="s">
        <v>475</v>
      </c>
      <c r="F322" s="207" t="s">
        <v>476</v>
      </c>
      <c r="G322" s="208" t="s">
        <v>206</v>
      </c>
      <c r="H322" s="209">
        <v>1440</v>
      </c>
      <c r="I322" s="210"/>
      <c r="J322" s="211">
        <f>ROUND(I322*H322,2)</f>
        <v>0</v>
      </c>
      <c r="K322" s="207" t="s">
        <v>137</v>
      </c>
      <c r="L322" s="44"/>
      <c r="M322" s="212" t="s">
        <v>32</v>
      </c>
      <c r="N322" s="213" t="s">
        <v>50</v>
      </c>
      <c r="O322" s="80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AR322" s="17" t="s">
        <v>138</v>
      </c>
      <c r="AT322" s="17" t="s">
        <v>133</v>
      </c>
      <c r="AU322" s="17" t="s">
        <v>145</v>
      </c>
      <c r="AY322" s="17" t="s">
        <v>131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139</v>
      </c>
      <c r="BK322" s="216">
        <f>ROUND(I322*H322,2)</f>
        <v>0</v>
      </c>
      <c r="BL322" s="17" t="s">
        <v>138</v>
      </c>
      <c r="BM322" s="17" t="s">
        <v>477</v>
      </c>
    </row>
    <row r="323" s="11" customFormat="1">
      <c r="B323" s="217"/>
      <c r="C323" s="218"/>
      <c r="D323" s="219" t="s">
        <v>141</v>
      </c>
      <c r="E323" s="220" t="s">
        <v>32</v>
      </c>
      <c r="F323" s="221" t="s">
        <v>451</v>
      </c>
      <c r="G323" s="218"/>
      <c r="H323" s="220" t="s">
        <v>32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141</v>
      </c>
      <c r="AU323" s="227" t="s">
        <v>145</v>
      </c>
      <c r="AV323" s="11" t="s">
        <v>86</v>
      </c>
      <c r="AW323" s="11" t="s">
        <v>39</v>
      </c>
      <c r="AX323" s="11" t="s">
        <v>78</v>
      </c>
      <c r="AY323" s="227" t="s">
        <v>131</v>
      </c>
    </row>
    <row r="324" s="12" customFormat="1">
      <c r="B324" s="228"/>
      <c r="C324" s="229"/>
      <c r="D324" s="219" t="s">
        <v>141</v>
      </c>
      <c r="E324" s="230" t="s">
        <v>32</v>
      </c>
      <c r="F324" s="231" t="s">
        <v>478</v>
      </c>
      <c r="G324" s="229"/>
      <c r="H324" s="232">
        <v>1440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141</v>
      </c>
      <c r="AU324" s="238" t="s">
        <v>145</v>
      </c>
      <c r="AV324" s="12" t="s">
        <v>139</v>
      </c>
      <c r="AW324" s="12" t="s">
        <v>39</v>
      </c>
      <c r="AX324" s="12" t="s">
        <v>78</v>
      </c>
      <c r="AY324" s="238" t="s">
        <v>131</v>
      </c>
    </row>
    <row r="325" s="13" customFormat="1">
      <c r="B325" s="239"/>
      <c r="C325" s="240"/>
      <c r="D325" s="219" t="s">
        <v>141</v>
      </c>
      <c r="E325" s="241" t="s">
        <v>32</v>
      </c>
      <c r="F325" s="242" t="s">
        <v>144</v>
      </c>
      <c r="G325" s="240"/>
      <c r="H325" s="243">
        <v>1440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141</v>
      </c>
      <c r="AU325" s="249" t="s">
        <v>145</v>
      </c>
      <c r="AV325" s="13" t="s">
        <v>145</v>
      </c>
      <c r="AW325" s="13" t="s">
        <v>39</v>
      </c>
      <c r="AX325" s="13" t="s">
        <v>86</v>
      </c>
      <c r="AY325" s="249" t="s">
        <v>131</v>
      </c>
    </row>
    <row r="326" s="1" customFormat="1" ht="16.5" customHeight="1">
      <c r="B326" s="39"/>
      <c r="C326" s="205" t="s">
        <v>479</v>
      </c>
      <c r="D326" s="205" t="s">
        <v>133</v>
      </c>
      <c r="E326" s="206" t="s">
        <v>480</v>
      </c>
      <c r="F326" s="207" t="s">
        <v>481</v>
      </c>
      <c r="G326" s="208" t="s">
        <v>206</v>
      </c>
      <c r="H326" s="209">
        <v>24</v>
      </c>
      <c r="I326" s="210"/>
      <c r="J326" s="211">
        <f>ROUND(I326*H326,2)</f>
        <v>0</v>
      </c>
      <c r="K326" s="207" t="s">
        <v>137</v>
      </c>
      <c r="L326" s="44"/>
      <c r="M326" s="212" t="s">
        <v>32</v>
      </c>
      <c r="N326" s="213" t="s">
        <v>50</v>
      </c>
      <c r="O326" s="80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AR326" s="17" t="s">
        <v>138</v>
      </c>
      <c r="AT326" s="17" t="s">
        <v>133</v>
      </c>
      <c r="AU326" s="17" t="s">
        <v>145</v>
      </c>
      <c r="AY326" s="17" t="s">
        <v>131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139</v>
      </c>
      <c r="BK326" s="216">
        <f>ROUND(I326*H326,2)</f>
        <v>0</v>
      </c>
      <c r="BL326" s="17" t="s">
        <v>138</v>
      </c>
      <c r="BM326" s="17" t="s">
        <v>482</v>
      </c>
    </row>
    <row r="327" s="1" customFormat="1" ht="16.5" customHeight="1">
      <c r="B327" s="39"/>
      <c r="C327" s="205" t="s">
        <v>483</v>
      </c>
      <c r="D327" s="205" t="s">
        <v>133</v>
      </c>
      <c r="E327" s="206" t="s">
        <v>484</v>
      </c>
      <c r="F327" s="207" t="s">
        <v>485</v>
      </c>
      <c r="G327" s="208" t="s">
        <v>486</v>
      </c>
      <c r="H327" s="209">
        <v>12</v>
      </c>
      <c r="I327" s="210"/>
      <c r="J327" s="211">
        <f>ROUND(I327*H327,2)</f>
        <v>0</v>
      </c>
      <c r="K327" s="207" t="s">
        <v>137</v>
      </c>
      <c r="L327" s="44"/>
      <c r="M327" s="212" t="s">
        <v>32</v>
      </c>
      <c r="N327" s="213" t="s">
        <v>50</v>
      </c>
      <c r="O327" s="80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AR327" s="17" t="s">
        <v>138</v>
      </c>
      <c r="AT327" s="17" t="s">
        <v>133</v>
      </c>
      <c r="AU327" s="17" t="s">
        <v>145</v>
      </c>
      <c r="AY327" s="17" t="s">
        <v>131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7" t="s">
        <v>139</v>
      </c>
      <c r="BK327" s="216">
        <f>ROUND(I327*H327,2)</f>
        <v>0</v>
      </c>
      <c r="BL327" s="17" t="s">
        <v>138</v>
      </c>
      <c r="BM327" s="17" t="s">
        <v>487</v>
      </c>
    </row>
    <row r="328" s="12" customFormat="1">
      <c r="B328" s="228"/>
      <c r="C328" s="229"/>
      <c r="D328" s="219" t="s">
        <v>141</v>
      </c>
      <c r="E328" s="230" t="s">
        <v>32</v>
      </c>
      <c r="F328" s="231" t="s">
        <v>488</v>
      </c>
      <c r="G328" s="229"/>
      <c r="H328" s="232">
        <v>12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141</v>
      </c>
      <c r="AU328" s="238" t="s">
        <v>145</v>
      </c>
      <c r="AV328" s="12" t="s">
        <v>139</v>
      </c>
      <c r="AW328" s="12" t="s">
        <v>39</v>
      </c>
      <c r="AX328" s="12" t="s">
        <v>78</v>
      </c>
      <c r="AY328" s="238" t="s">
        <v>131</v>
      </c>
    </row>
    <row r="329" s="13" customFormat="1">
      <c r="B329" s="239"/>
      <c r="C329" s="240"/>
      <c r="D329" s="219" t="s">
        <v>141</v>
      </c>
      <c r="E329" s="241" t="s">
        <v>32</v>
      </c>
      <c r="F329" s="242" t="s">
        <v>144</v>
      </c>
      <c r="G329" s="240"/>
      <c r="H329" s="243">
        <v>12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AT329" s="249" t="s">
        <v>141</v>
      </c>
      <c r="AU329" s="249" t="s">
        <v>145</v>
      </c>
      <c r="AV329" s="13" t="s">
        <v>145</v>
      </c>
      <c r="AW329" s="13" t="s">
        <v>39</v>
      </c>
      <c r="AX329" s="13" t="s">
        <v>86</v>
      </c>
      <c r="AY329" s="249" t="s">
        <v>131</v>
      </c>
    </row>
    <row r="330" s="1" customFormat="1" ht="16.5" customHeight="1">
      <c r="B330" s="39"/>
      <c r="C330" s="205" t="s">
        <v>489</v>
      </c>
      <c r="D330" s="205" t="s">
        <v>133</v>
      </c>
      <c r="E330" s="206" t="s">
        <v>490</v>
      </c>
      <c r="F330" s="207" t="s">
        <v>491</v>
      </c>
      <c r="G330" s="208" t="s">
        <v>486</v>
      </c>
      <c r="H330" s="209">
        <v>360</v>
      </c>
      <c r="I330" s="210"/>
      <c r="J330" s="211">
        <f>ROUND(I330*H330,2)</f>
        <v>0</v>
      </c>
      <c r="K330" s="207" t="s">
        <v>137</v>
      </c>
      <c r="L330" s="44"/>
      <c r="M330" s="212" t="s">
        <v>32</v>
      </c>
      <c r="N330" s="213" t="s">
        <v>50</v>
      </c>
      <c r="O330" s="80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AR330" s="17" t="s">
        <v>138</v>
      </c>
      <c r="AT330" s="17" t="s">
        <v>133</v>
      </c>
      <c r="AU330" s="17" t="s">
        <v>145</v>
      </c>
      <c r="AY330" s="17" t="s">
        <v>131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17" t="s">
        <v>139</v>
      </c>
      <c r="BK330" s="216">
        <f>ROUND(I330*H330,2)</f>
        <v>0</v>
      </c>
      <c r="BL330" s="17" t="s">
        <v>138</v>
      </c>
      <c r="BM330" s="17" t="s">
        <v>492</v>
      </c>
    </row>
    <row r="331" s="12" customFormat="1">
      <c r="B331" s="228"/>
      <c r="C331" s="229"/>
      <c r="D331" s="219" t="s">
        <v>141</v>
      </c>
      <c r="E331" s="230" t="s">
        <v>32</v>
      </c>
      <c r="F331" s="231" t="s">
        <v>493</v>
      </c>
      <c r="G331" s="229"/>
      <c r="H331" s="232">
        <v>360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141</v>
      </c>
      <c r="AU331" s="238" t="s">
        <v>145</v>
      </c>
      <c r="AV331" s="12" t="s">
        <v>139</v>
      </c>
      <c r="AW331" s="12" t="s">
        <v>39</v>
      </c>
      <c r="AX331" s="12" t="s">
        <v>78</v>
      </c>
      <c r="AY331" s="238" t="s">
        <v>131</v>
      </c>
    </row>
    <row r="332" s="13" customFormat="1">
      <c r="B332" s="239"/>
      <c r="C332" s="240"/>
      <c r="D332" s="219" t="s">
        <v>141</v>
      </c>
      <c r="E332" s="241" t="s">
        <v>32</v>
      </c>
      <c r="F332" s="242" t="s">
        <v>144</v>
      </c>
      <c r="G332" s="240"/>
      <c r="H332" s="243">
        <v>360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AT332" s="249" t="s">
        <v>141</v>
      </c>
      <c r="AU332" s="249" t="s">
        <v>145</v>
      </c>
      <c r="AV332" s="13" t="s">
        <v>145</v>
      </c>
      <c r="AW332" s="13" t="s">
        <v>39</v>
      </c>
      <c r="AX332" s="13" t="s">
        <v>86</v>
      </c>
      <c r="AY332" s="249" t="s">
        <v>131</v>
      </c>
    </row>
    <row r="333" s="1" customFormat="1" ht="16.5" customHeight="1">
      <c r="B333" s="39"/>
      <c r="C333" s="205" t="s">
        <v>215</v>
      </c>
      <c r="D333" s="205" t="s">
        <v>133</v>
      </c>
      <c r="E333" s="206" t="s">
        <v>494</v>
      </c>
      <c r="F333" s="207" t="s">
        <v>495</v>
      </c>
      <c r="G333" s="208" t="s">
        <v>486</v>
      </c>
      <c r="H333" s="209">
        <v>12</v>
      </c>
      <c r="I333" s="210"/>
      <c r="J333" s="211">
        <f>ROUND(I333*H333,2)</f>
        <v>0</v>
      </c>
      <c r="K333" s="207" t="s">
        <v>137</v>
      </c>
      <c r="L333" s="44"/>
      <c r="M333" s="212" t="s">
        <v>32</v>
      </c>
      <c r="N333" s="213" t="s">
        <v>50</v>
      </c>
      <c r="O333" s="80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AR333" s="17" t="s">
        <v>138</v>
      </c>
      <c r="AT333" s="17" t="s">
        <v>133</v>
      </c>
      <c r="AU333" s="17" t="s">
        <v>145</v>
      </c>
      <c r="AY333" s="17" t="s">
        <v>131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7" t="s">
        <v>139</v>
      </c>
      <c r="BK333" s="216">
        <f>ROUND(I333*H333,2)</f>
        <v>0</v>
      </c>
      <c r="BL333" s="17" t="s">
        <v>138</v>
      </c>
      <c r="BM333" s="17" t="s">
        <v>496</v>
      </c>
    </row>
    <row r="334" s="10" customFormat="1" ht="20.88" customHeight="1">
      <c r="B334" s="189"/>
      <c r="C334" s="190"/>
      <c r="D334" s="191" t="s">
        <v>77</v>
      </c>
      <c r="E334" s="203" t="s">
        <v>497</v>
      </c>
      <c r="F334" s="203" t="s">
        <v>498</v>
      </c>
      <c r="G334" s="190"/>
      <c r="H334" s="190"/>
      <c r="I334" s="193"/>
      <c r="J334" s="204">
        <f>BK334</f>
        <v>0</v>
      </c>
      <c r="K334" s="190"/>
      <c r="L334" s="195"/>
      <c r="M334" s="196"/>
      <c r="N334" s="197"/>
      <c r="O334" s="197"/>
      <c r="P334" s="198">
        <f>SUM(P335:P366)</f>
        <v>0</v>
      </c>
      <c r="Q334" s="197"/>
      <c r="R334" s="198">
        <f>SUM(R335:R366)</f>
        <v>2.9505991199999997</v>
      </c>
      <c r="S334" s="197"/>
      <c r="T334" s="199">
        <f>SUM(T335:T366)</f>
        <v>2.13192</v>
      </c>
      <c r="AR334" s="200" t="s">
        <v>86</v>
      </c>
      <c r="AT334" s="201" t="s">
        <v>77</v>
      </c>
      <c r="AU334" s="201" t="s">
        <v>139</v>
      </c>
      <c r="AY334" s="200" t="s">
        <v>131</v>
      </c>
      <c r="BK334" s="202">
        <f>SUM(BK335:BK366)</f>
        <v>0</v>
      </c>
    </row>
    <row r="335" s="1" customFormat="1" ht="16.5" customHeight="1">
      <c r="B335" s="39"/>
      <c r="C335" s="205" t="s">
        <v>401</v>
      </c>
      <c r="D335" s="205" t="s">
        <v>133</v>
      </c>
      <c r="E335" s="206" t="s">
        <v>499</v>
      </c>
      <c r="F335" s="207" t="s">
        <v>500</v>
      </c>
      <c r="G335" s="208" t="s">
        <v>415</v>
      </c>
      <c r="H335" s="209">
        <v>6</v>
      </c>
      <c r="I335" s="210"/>
      <c r="J335" s="211">
        <f>ROUND(I335*H335,2)</f>
        <v>0</v>
      </c>
      <c r="K335" s="207" t="s">
        <v>32</v>
      </c>
      <c r="L335" s="44"/>
      <c r="M335" s="212" t="s">
        <v>32</v>
      </c>
      <c r="N335" s="213" t="s">
        <v>50</v>
      </c>
      <c r="O335" s="80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AR335" s="17" t="s">
        <v>138</v>
      </c>
      <c r="AT335" s="17" t="s">
        <v>133</v>
      </c>
      <c r="AU335" s="17" t="s">
        <v>145</v>
      </c>
      <c r="AY335" s="17" t="s">
        <v>131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139</v>
      </c>
      <c r="BK335" s="216">
        <f>ROUND(I335*H335,2)</f>
        <v>0</v>
      </c>
      <c r="BL335" s="17" t="s">
        <v>138</v>
      </c>
      <c r="BM335" s="17" t="s">
        <v>501</v>
      </c>
    </row>
    <row r="336" s="1" customFormat="1">
      <c r="B336" s="39"/>
      <c r="C336" s="40"/>
      <c r="D336" s="219" t="s">
        <v>502</v>
      </c>
      <c r="E336" s="40"/>
      <c r="F336" s="271" t="s">
        <v>503</v>
      </c>
      <c r="G336" s="40"/>
      <c r="H336" s="40"/>
      <c r="I336" s="131"/>
      <c r="J336" s="40"/>
      <c r="K336" s="40"/>
      <c r="L336" s="44"/>
      <c r="M336" s="272"/>
      <c r="N336" s="80"/>
      <c r="O336" s="80"/>
      <c r="P336" s="80"/>
      <c r="Q336" s="80"/>
      <c r="R336" s="80"/>
      <c r="S336" s="80"/>
      <c r="T336" s="81"/>
      <c r="AT336" s="17" t="s">
        <v>502</v>
      </c>
      <c r="AU336" s="17" t="s">
        <v>145</v>
      </c>
    </row>
    <row r="337" s="12" customFormat="1">
      <c r="B337" s="228"/>
      <c r="C337" s="229"/>
      <c r="D337" s="219" t="s">
        <v>141</v>
      </c>
      <c r="E337" s="230" t="s">
        <v>32</v>
      </c>
      <c r="F337" s="231" t="s">
        <v>161</v>
      </c>
      <c r="G337" s="229"/>
      <c r="H337" s="232">
        <v>6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141</v>
      </c>
      <c r="AU337" s="238" t="s">
        <v>145</v>
      </c>
      <c r="AV337" s="12" t="s">
        <v>139</v>
      </c>
      <c r="AW337" s="12" t="s">
        <v>39</v>
      </c>
      <c r="AX337" s="12" t="s">
        <v>78</v>
      </c>
      <c r="AY337" s="238" t="s">
        <v>131</v>
      </c>
    </row>
    <row r="338" s="13" customFormat="1">
      <c r="B338" s="239"/>
      <c r="C338" s="240"/>
      <c r="D338" s="219" t="s">
        <v>141</v>
      </c>
      <c r="E338" s="241" t="s">
        <v>32</v>
      </c>
      <c r="F338" s="242" t="s">
        <v>144</v>
      </c>
      <c r="G338" s="240"/>
      <c r="H338" s="243">
        <v>6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AT338" s="249" t="s">
        <v>141</v>
      </c>
      <c r="AU338" s="249" t="s">
        <v>145</v>
      </c>
      <c r="AV338" s="13" t="s">
        <v>145</v>
      </c>
      <c r="AW338" s="13" t="s">
        <v>39</v>
      </c>
      <c r="AX338" s="13" t="s">
        <v>86</v>
      </c>
      <c r="AY338" s="249" t="s">
        <v>131</v>
      </c>
    </row>
    <row r="339" s="1" customFormat="1" ht="16.5" customHeight="1">
      <c r="B339" s="39"/>
      <c r="C339" s="205" t="s">
        <v>410</v>
      </c>
      <c r="D339" s="205" t="s">
        <v>133</v>
      </c>
      <c r="E339" s="206" t="s">
        <v>504</v>
      </c>
      <c r="F339" s="207" t="s">
        <v>505</v>
      </c>
      <c r="G339" s="208" t="s">
        <v>415</v>
      </c>
      <c r="H339" s="209">
        <v>6</v>
      </c>
      <c r="I339" s="210"/>
      <c r="J339" s="211">
        <f>ROUND(I339*H339,2)</f>
        <v>0</v>
      </c>
      <c r="K339" s="207" t="s">
        <v>32</v>
      </c>
      <c r="L339" s="44"/>
      <c r="M339" s="212" t="s">
        <v>32</v>
      </c>
      <c r="N339" s="213" t="s">
        <v>50</v>
      </c>
      <c r="O339" s="80"/>
      <c r="P339" s="214">
        <f>O339*H339</f>
        <v>0</v>
      </c>
      <c r="Q339" s="214">
        <v>0.10000000000000001</v>
      </c>
      <c r="R339" s="214">
        <f>Q339*H339</f>
        <v>0.60000000000000009</v>
      </c>
      <c r="S339" s="214">
        <v>0</v>
      </c>
      <c r="T339" s="215">
        <f>S339*H339</f>
        <v>0</v>
      </c>
      <c r="AR339" s="17" t="s">
        <v>138</v>
      </c>
      <c r="AT339" s="17" t="s">
        <v>133</v>
      </c>
      <c r="AU339" s="17" t="s">
        <v>145</v>
      </c>
      <c r="AY339" s="17" t="s">
        <v>131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7" t="s">
        <v>139</v>
      </c>
      <c r="BK339" s="216">
        <f>ROUND(I339*H339,2)</f>
        <v>0</v>
      </c>
      <c r="BL339" s="17" t="s">
        <v>138</v>
      </c>
      <c r="BM339" s="17" t="s">
        <v>506</v>
      </c>
    </row>
    <row r="340" s="12" customFormat="1">
      <c r="B340" s="228"/>
      <c r="C340" s="229"/>
      <c r="D340" s="219" t="s">
        <v>141</v>
      </c>
      <c r="E340" s="230" t="s">
        <v>32</v>
      </c>
      <c r="F340" s="231" t="s">
        <v>161</v>
      </c>
      <c r="G340" s="229"/>
      <c r="H340" s="232">
        <v>6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141</v>
      </c>
      <c r="AU340" s="238" t="s">
        <v>145</v>
      </c>
      <c r="AV340" s="12" t="s">
        <v>139</v>
      </c>
      <c r="AW340" s="12" t="s">
        <v>39</v>
      </c>
      <c r="AX340" s="12" t="s">
        <v>78</v>
      </c>
      <c r="AY340" s="238" t="s">
        <v>131</v>
      </c>
    </row>
    <row r="341" s="13" customFormat="1">
      <c r="B341" s="239"/>
      <c r="C341" s="240"/>
      <c r="D341" s="219" t="s">
        <v>141</v>
      </c>
      <c r="E341" s="241" t="s">
        <v>32</v>
      </c>
      <c r="F341" s="242" t="s">
        <v>144</v>
      </c>
      <c r="G341" s="240"/>
      <c r="H341" s="243">
        <v>6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AT341" s="249" t="s">
        <v>141</v>
      </c>
      <c r="AU341" s="249" t="s">
        <v>145</v>
      </c>
      <c r="AV341" s="13" t="s">
        <v>145</v>
      </c>
      <c r="AW341" s="13" t="s">
        <v>39</v>
      </c>
      <c r="AX341" s="13" t="s">
        <v>86</v>
      </c>
      <c r="AY341" s="249" t="s">
        <v>131</v>
      </c>
    </row>
    <row r="342" s="1" customFormat="1" ht="16.5" customHeight="1">
      <c r="B342" s="39"/>
      <c r="C342" s="205" t="s">
        <v>507</v>
      </c>
      <c r="D342" s="205" t="s">
        <v>133</v>
      </c>
      <c r="E342" s="206" t="s">
        <v>508</v>
      </c>
      <c r="F342" s="207" t="s">
        <v>509</v>
      </c>
      <c r="G342" s="208" t="s">
        <v>415</v>
      </c>
      <c r="H342" s="209">
        <v>12</v>
      </c>
      <c r="I342" s="210"/>
      <c r="J342" s="211">
        <f>ROUND(I342*H342,2)</f>
        <v>0</v>
      </c>
      <c r="K342" s="207" t="s">
        <v>32</v>
      </c>
      <c r="L342" s="44"/>
      <c r="M342" s="212" t="s">
        <v>32</v>
      </c>
      <c r="N342" s="213" t="s">
        <v>50</v>
      </c>
      <c r="O342" s="80"/>
      <c r="P342" s="214">
        <f>O342*H342</f>
        <v>0</v>
      </c>
      <c r="Q342" s="214">
        <v>0</v>
      </c>
      <c r="R342" s="214">
        <f>Q342*H342</f>
        <v>0</v>
      </c>
      <c r="S342" s="214">
        <v>0</v>
      </c>
      <c r="T342" s="215">
        <f>S342*H342</f>
        <v>0</v>
      </c>
      <c r="AR342" s="17" t="s">
        <v>138</v>
      </c>
      <c r="AT342" s="17" t="s">
        <v>133</v>
      </c>
      <c r="AU342" s="17" t="s">
        <v>145</v>
      </c>
      <c r="AY342" s="17" t="s">
        <v>131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7" t="s">
        <v>139</v>
      </c>
      <c r="BK342" s="216">
        <f>ROUND(I342*H342,2)</f>
        <v>0</v>
      </c>
      <c r="BL342" s="17" t="s">
        <v>138</v>
      </c>
      <c r="BM342" s="17" t="s">
        <v>510</v>
      </c>
    </row>
    <row r="343" s="1" customFormat="1">
      <c r="B343" s="39"/>
      <c r="C343" s="40"/>
      <c r="D343" s="219" t="s">
        <v>502</v>
      </c>
      <c r="E343" s="40"/>
      <c r="F343" s="271" t="s">
        <v>503</v>
      </c>
      <c r="G343" s="40"/>
      <c r="H343" s="40"/>
      <c r="I343" s="131"/>
      <c r="J343" s="40"/>
      <c r="K343" s="40"/>
      <c r="L343" s="44"/>
      <c r="M343" s="272"/>
      <c r="N343" s="80"/>
      <c r="O343" s="80"/>
      <c r="P343" s="80"/>
      <c r="Q343" s="80"/>
      <c r="R343" s="80"/>
      <c r="S343" s="80"/>
      <c r="T343" s="81"/>
      <c r="AT343" s="17" t="s">
        <v>502</v>
      </c>
      <c r="AU343" s="17" t="s">
        <v>145</v>
      </c>
    </row>
    <row r="344" s="12" customFormat="1">
      <c r="B344" s="228"/>
      <c r="C344" s="229"/>
      <c r="D344" s="219" t="s">
        <v>141</v>
      </c>
      <c r="E344" s="230" t="s">
        <v>32</v>
      </c>
      <c r="F344" s="231" t="s">
        <v>511</v>
      </c>
      <c r="G344" s="229"/>
      <c r="H344" s="232">
        <v>12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141</v>
      </c>
      <c r="AU344" s="238" t="s">
        <v>145</v>
      </c>
      <c r="AV344" s="12" t="s">
        <v>139</v>
      </c>
      <c r="AW344" s="12" t="s">
        <v>39</v>
      </c>
      <c r="AX344" s="12" t="s">
        <v>78</v>
      </c>
      <c r="AY344" s="238" t="s">
        <v>131</v>
      </c>
    </row>
    <row r="345" s="13" customFormat="1">
      <c r="B345" s="239"/>
      <c r="C345" s="240"/>
      <c r="D345" s="219" t="s">
        <v>141</v>
      </c>
      <c r="E345" s="241" t="s">
        <v>32</v>
      </c>
      <c r="F345" s="242" t="s">
        <v>144</v>
      </c>
      <c r="G345" s="240"/>
      <c r="H345" s="243">
        <v>12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AT345" s="249" t="s">
        <v>141</v>
      </c>
      <c r="AU345" s="249" t="s">
        <v>145</v>
      </c>
      <c r="AV345" s="13" t="s">
        <v>145</v>
      </c>
      <c r="AW345" s="13" t="s">
        <v>39</v>
      </c>
      <c r="AX345" s="13" t="s">
        <v>86</v>
      </c>
      <c r="AY345" s="249" t="s">
        <v>131</v>
      </c>
    </row>
    <row r="346" s="1" customFormat="1" ht="16.5" customHeight="1">
      <c r="B346" s="39"/>
      <c r="C346" s="205" t="s">
        <v>512</v>
      </c>
      <c r="D346" s="205" t="s">
        <v>133</v>
      </c>
      <c r="E346" s="206" t="s">
        <v>513</v>
      </c>
      <c r="F346" s="207" t="s">
        <v>514</v>
      </c>
      <c r="G346" s="208" t="s">
        <v>415</v>
      </c>
      <c r="H346" s="209">
        <v>12</v>
      </c>
      <c r="I346" s="210"/>
      <c r="J346" s="211">
        <f>ROUND(I346*H346,2)</f>
        <v>0</v>
      </c>
      <c r="K346" s="207" t="s">
        <v>32</v>
      </c>
      <c r="L346" s="44"/>
      <c r="M346" s="212" t="s">
        <v>32</v>
      </c>
      <c r="N346" s="213" t="s">
        <v>50</v>
      </c>
      <c r="O346" s="80"/>
      <c r="P346" s="214">
        <f>O346*H346</f>
        <v>0</v>
      </c>
      <c r="Q346" s="214">
        <v>0</v>
      </c>
      <c r="R346" s="214">
        <f>Q346*H346</f>
        <v>0</v>
      </c>
      <c r="S346" s="214">
        <v>0</v>
      </c>
      <c r="T346" s="215">
        <f>S346*H346</f>
        <v>0</v>
      </c>
      <c r="AR346" s="17" t="s">
        <v>138</v>
      </c>
      <c r="AT346" s="17" t="s">
        <v>133</v>
      </c>
      <c r="AU346" s="17" t="s">
        <v>145</v>
      </c>
      <c r="AY346" s="17" t="s">
        <v>131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7" t="s">
        <v>139</v>
      </c>
      <c r="BK346" s="216">
        <f>ROUND(I346*H346,2)</f>
        <v>0</v>
      </c>
      <c r="BL346" s="17" t="s">
        <v>138</v>
      </c>
      <c r="BM346" s="17" t="s">
        <v>515</v>
      </c>
    </row>
    <row r="347" s="1" customFormat="1">
      <c r="B347" s="39"/>
      <c r="C347" s="40"/>
      <c r="D347" s="219" t="s">
        <v>502</v>
      </c>
      <c r="E347" s="40"/>
      <c r="F347" s="271" t="s">
        <v>503</v>
      </c>
      <c r="G347" s="40"/>
      <c r="H347" s="40"/>
      <c r="I347" s="131"/>
      <c r="J347" s="40"/>
      <c r="K347" s="40"/>
      <c r="L347" s="44"/>
      <c r="M347" s="272"/>
      <c r="N347" s="80"/>
      <c r="O347" s="80"/>
      <c r="P347" s="80"/>
      <c r="Q347" s="80"/>
      <c r="R347" s="80"/>
      <c r="S347" s="80"/>
      <c r="T347" s="81"/>
      <c r="AT347" s="17" t="s">
        <v>502</v>
      </c>
      <c r="AU347" s="17" t="s">
        <v>145</v>
      </c>
    </row>
    <row r="348" s="12" customFormat="1">
      <c r="B348" s="228"/>
      <c r="C348" s="229"/>
      <c r="D348" s="219" t="s">
        <v>141</v>
      </c>
      <c r="E348" s="230" t="s">
        <v>32</v>
      </c>
      <c r="F348" s="231" t="s">
        <v>511</v>
      </c>
      <c r="G348" s="229"/>
      <c r="H348" s="232">
        <v>12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141</v>
      </c>
      <c r="AU348" s="238" t="s">
        <v>145</v>
      </c>
      <c r="AV348" s="12" t="s">
        <v>139</v>
      </c>
      <c r="AW348" s="12" t="s">
        <v>39</v>
      </c>
      <c r="AX348" s="12" t="s">
        <v>78</v>
      </c>
      <c r="AY348" s="238" t="s">
        <v>131</v>
      </c>
    </row>
    <row r="349" s="13" customFormat="1">
      <c r="B349" s="239"/>
      <c r="C349" s="240"/>
      <c r="D349" s="219" t="s">
        <v>141</v>
      </c>
      <c r="E349" s="241" t="s">
        <v>32</v>
      </c>
      <c r="F349" s="242" t="s">
        <v>144</v>
      </c>
      <c r="G349" s="240"/>
      <c r="H349" s="243">
        <v>12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AT349" s="249" t="s">
        <v>141</v>
      </c>
      <c r="AU349" s="249" t="s">
        <v>145</v>
      </c>
      <c r="AV349" s="13" t="s">
        <v>145</v>
      </c>
      <c r="AW349" s="13" t="s">
        <v>39</v>
      </c>
      <c r="AX349" s="13" t="s">
        <v>86</v>
      </c>
      <c r="AY349" s="249" t="s">
        <v>131</v>
      </c>
    </row>
    <row r="350" s="1" customFormat="1" ht="16.5" customHeight="1">
      <c r="B350" s="39"/>
      <c r="C350" s="205" t="s">
        <v>516</v>
      </c>
      <c r="D350" s="205" t="s">
        <v>133</v>
      </c>
      <c r="E350" s="206" t="s">
        <v>517</v>
      </c>
      <c r="F350" s="207" t="s">
        <v>518</v>
      </c>
      <c r="G350" s="208" t="s">
        <v>206</v>
      </c>
      <c r="H350" s="209">
        <v>1213.5</v>
      </c>
      <c r="I350" s="210"/>
      <c r="J350" s="211">
        <f>ROUND(I350*H350,2)</f>
        <v>0</v>
      </c>
      <c r="K350" s="207" t="s">
        <v>32</v>
      </c>
      <c r="L350" s="44"/>
      <c r="M350" s="212" t="s">
        <v>32</v>
      </c>
      <c r="N350" s="213" t="s">
        <v>50</v>
      </c>
      <c r="O350" s="80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AR350" s="17" t="s">
        <v>138</v>
      </c>
      <c r="AT350" s="17" t="s">
        <v>133</v>
      </c>
      <c r="AU350" s="17" t="s">
        <v>145</v>
      </c>
      <c r="AY350" s="17" t="s">
        <v>131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7" t="s">
        <v>139</v>
      </c>
      <c r="BK350" s="216">
        <f>ROUND(I350*H350,2)</f>
        <v>0</v>
      </c>
      <c r="BL350" s="17" t="s">
        <v>138</v>
      </c>
      <c r="BM350" s="17" t="s">
        <v>519</v>
      </c>
    </row>
    <row r="351" s="1" customFormat="1">
      <c r="B351" s="39"/>
      <c r="C351" s="40"/>
      <c r="D351" s="219" t="s">
        <v>502</v>
      </c>
      <c r="E351" s="40"/>
      <c r="F351" s="271" t="s">
        <v>503</v>
      </c>
      <c r="G351" s="40"/>
      <c r="H351" s="40"/>
      <c r="I351" s="131"/>
      <c r="J351" s="40"/>
      <c r="K351" s="40"/>
      <c r="L351" s="44"/>
      <c r="M351" s="272"/>
      <c r="N351" s="80"/>
      <c r="O351" s="80"/>
      <c r="P351" s="80"/>
      <c r="Q351" s="80"/>
      <c r="R351" s="80"/>
      <c r="S351" s="80"/>
      <c r="T351" s="81"/>
      <c r="AT351" s="17" t="s">
        <v>502</v>
      </c>
      <c r="AU351" s="17" t="s">
        <v>145</v>
      </c>
    </row>
    <row r="352" s="12" customFormat="1">
      <c r="B352" s="228"/>
      <c r="C352" s="229"/>
      <c r="D352" s="219" t="s">
        <v>141</v>
      </c>
      <c r="E352" s="230" t="s">
        <v>32</v>
      </c>
      <c r="F352" s="231" t="s">
        <v>520</v>
      </c>
      <c r="G352" s="229"/>
      <c r="H352" s="232">
        <v>1213.5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141</v>
      </c>
      <c r="AU352" s="238" t="s">
        <v>145</v>
      </c>
      <c r="AV352" s="12" t="s">
        <v>139</v>
      </c>
      <c r="AW352" s="12" t="s">
        <v>39</v>
      </c>
      <c r="AX352" s="12" t="s">
        <v>78</v>
      </c>
      <c r="AY352" s="238" t="s">
        <v>131</v>
      </c>
    </row>
    <row r="353" s="13" customFormat="1">
      <c r="B353" s="239"/>
      <c r="C353" s="240"/>
      <c r="D353" s="219" t="s">
        <v>141</v>
      </c>
      <c r="E353" s="241" t="s">
        <v>32</v>
      </c>
      <c r="F353" s="242" t="s">
        <v>144</v>
      </c>
      <c r="G353" s="240"/>
      <c r="H353" s="243">
        <v>1213.5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141</v>
      </c>
      <c r="AU353" s="249" t="s">
        <v>145</v>
      </c>
      <c r="AV353" s="13" t="s">
        <v>145</v>
      </c>
      <c r="AW353" s="13" t="s">
        <v>39</v>
      </c>
      <c r="AX353" s="13" t="s">
        <v>86</v>
      </c>
      <c r="AY353" s="249" t="s">
        <v>131</v>
      </c>
    </row>
    <row r="354" s="1" customFormat="1" ht="16.5" customHeight="1">
      <c r="B354" s="39"/>
      <c r="C354" s="205" t="s">
        <v>521</v>
      </c>
      <c r="D354" s="205" t="s">
        <v>133</v>
      </c>
      <c r="E354" s="206" t="s">
        <v>522</v>
      </c>
      <c r="F354" s="207" t="s">
        <v>523</v>
      </c>
      <c r="G354" s="208" t="s">
        <v>415</v>
      </c>
      <c r="H354" s="209">
        <v>6</v>
      </c>
      <c r="I354" s="210"/>
      <c r="J354" s="211">
        <f>ROUND(I354*H354,2)</f>
        <v>0</v>
      </c>
      <c r="K354" s="207" t="s">
        <v>32</v>
      </c>
      <c r="L354" s="44"/>
      <c r="M354" s="212" t="s">
        <v>32</v>
      </c>
      <c r="N354" s="213" t="s">
        <v>50</v>
      </c>
      <c r="O354" s="80"/>
      <c r="P354" s="214">
        <f>O354*H354</f>
        <v>0</v>
      </c>
      <c r="Q354" s="214">
        <v>0.074999999999999997</v>
      </c>
      <c r="R354" s="214">
        <f>Q354*H354</f>
        <v>0.44999999999999996</v>
      </c>
      <c r="S354" s="214">
        <v>0</v>
      </c>
      <c r="T354" s="215">
        <f>S354*H354</f>
        <v>0</v>
      </c>
      <c r="AR354" s="17" t="s">
        <v>138</v>
      </c>
      <c r="AT354" s="17" t="s">
        <v>133</v>
      </c>
      <c r="AU354" s="17" t="s">
        <v>145</v>
      </c>
      <c r="AY354" s="17" t="s">
        <v>131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139</v>
      </c>
      <c r="BK354" s="216">
        <f>ROUND(I354*H354,2)</f>
        <v>0</v>
      </c>
      <c r="BL354" s="17" t="s">
        <v>138</v>
      </c>
      <c r="BM354" s="17" t="s">
        <v>524</v>
      </c>
    </row>
    <row r="355" s="1" customFormat="1" ht="22.5" customHeight="1">
      <c r="B355" s="39"/>
      <c r="C355" s="205" t="s">
        <v>525</v>
      </c>
      <c r="D355" s="205" t="s">
        <v>133</v>
      </c>
      <c r="E355" s="206" t="s">
        <v>526</v>
      </c>
      <c r="F355" s="207" t="s">
        <v>527</v>
      </c>
      <c r="G355" s="208" t="s">
        <v>415</v>
      </c>
      <c r="H355" s="209">
        <v>6</v>
      </c>
      <c r="I355" s="210"/>
      <c r="J355" s="211">
        <f>ROUND(I355*H355,2)</f>
        <v>0</v>
      </c>
      <c r="K355" s="207" t="s">
        <v>32</v>
      </c>
      <c r="L355" s="44"/>
      <c r="M355" s="212" t="s">
        <v>32</v>
      </c>
      <c r="N355" s="213" t="s">
        <v>50</v>
      </c>
      <c r="O355" s="80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AR355" s="17" t="s">
        <v>138</v>
      </c>
      <c r="AT355" s="17" t="s">
        <v>133</v>
      </c>
      <c r="AU355" s="17" t="s">
        <v>145</v>
      </c>
      <c r="AY355" s="17" t="s">
        <v>131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7" t="s">
        <v>139</v>
      </c>
      <c r="BK355" s="216">
        <f>ROUND(I355*H355,2)</f>
        <v>0</v>
      </c>
      <c r="BL355" s="17" t="s">
        <v>138</v>
      </c>
      <c r="BM355" s="17" t="s">
        <v>528</v>
      </c>
    </row>
    <row r="356" s="1" customFormat="1" ht="22.5" customHeight="1">
      <c r="B356" s="39"/>
      <c r="C356" s="205" t="s">
        <v>529</v>
      </c>
      <c r="D356" s="205" t="s">
        <v>133</v>
      </c>
      <c r="E356" s="206" t="s">
        <v>530</v>
      </c>
      <c r="F356" s="207" t="s">
        <v>531</v>
      </c>
      <c r="G356" s="208" t="s">
        <v>532</v>
      </c>
      <c r="H356" s="209">
        <v>1</v>
      </c>
      <c r="I356" s="210"/>
      <c r="J356" s="211">
        <f>ROUND(I356*H356,2)</f>
        <v>0</v>
      </c>
      <c r="K356" s="207" t="s">
        <v>32</v>
      </c>
      <c r="L356" s="44"/>
      <c r="M356" s="212" t="s">
        <v>32</v>
      </c>
      <c r="N356" s="213" t="s">
        <v>50</v>
      </c>
      <c r="O356" s="80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AR356" s="17" t="s">
        <v>138</v>
      </c>
      <c r="AT356" s="17" t="s">
        <v>133</v>
      </c>
      <c r="AU356" s="17" t="s">
        <v>145</v>
      </c>
      <c r="AY356" s="17" t="s">
        <v>131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7" t="s">
        <v>139</v>
      </c>
      <c r="BK356" s="216">
        <f>ROUND(I356*H356,2)</f>
        <v>0</v>
      </c>
      <c r="BL356" s="17" t="s">
        <v>138</v>
      </c>
      <c r="BM356" s="17" t="s">
        <v>533</v>
      </c>
    </row>
    <row r="357" s="1" customFormat="1" ht="16.5" customHeight="1">
      <c r="B357" s="39"/>
      <c r="C357" s="205" t="s">
        <v>534</v>
      </c>
      <c r="D357" s="205" t="s">
        <v>133</v>
      </c>
      <c r="E357" s="206" t="s">
        <v>535</v>
      </c>
      <c r="F357" s="207" t="s">
        <v>536</v>
      </c>
      <c r="G357" s="208" t="s">
        <v>206</v>
      </c>
      <c r="H357" s="209">
        <v>144</v>
      </c>
      <c r="I357" s="210"/>
      <c r="J357" s="211">
        <f>ROUND(I357*H357,2)</f>
        <v>0</v>
      </c>
      <c r="K357" s="207" t="s">
        <v>32</v>
      </c>
      <c r="L357" s="44"/>
      <c r="M357" s="212" t="s">
        <v>32</v>
      </c>
      <c r="N357" s="213" t="s">
        <v>50</v>
      </c>
      <c r="O357" s="80"/>
      <c r="P357" s="214">
        <f>O357*H357</f>
        <v>0</v>
      </c>
      <c r="Q357" s="214">
        <v>0</v>
      </c>
      <c r="R357" s="214">
        <f>Q357*H357</f>
        <v>0</v>
      </c>
      <c r="S357" s="214">
        <v>0.00075000000000000002</v>
      </c>
      <c r="T357" s="215">
        <f>S357*H357</f>
        <v>0.108</v>
      </c>
      <c r="AR357" s="17" t="s">
        <v>138</v>
      </c>
      <c r="AT357" s="17" t="s">
        <v>133</v>
      </c>
      <c r="AU357" s="17" t="s">
        <v>145</v>
      </c>
      <c r="AY357" s="17" t="s">
        <v>131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7" t="s">
        <v>139</v>
      </c>
      <c r="BK357" s="216">
        <f>ROUND(I357*H357,2)</f>
        <v>0</v>
      </c>
      <c r="BL357" s="17" t="s">
        <v>138</v>
      </c>
      <c r="BM357" s="17" t="s">
        <v>537</v>
      </c>
    </row>
    <row r="358" s="12" customFormat="1">
      <c r="B358" s="228"/>
      <c r="C358" s="229"/>
      <c r="D358" s="219" t="s">
        <v>141</v>
      </c>
      <c r="E358" s="230" t="s">
        <v>32</v>
      </c>
      <c r="F358" s="231" t="s">
        <v>538</v>
      </c>
      <c r="G358" s="229"/>
      <c r="H358" s="232">
        <v>144</v>
      </c>
      <c r="I358" s="233"/>
      <c r="J358" s="229"/>
      <c r="K358" s="229"/>
      <c r="L358" s="234"/>
      <c r="M358" s="235"/>
      <c r="N358" s="236"/>
      <c r="O358" s="236"/>
      <c r="P358" s="236"/>
      <c r="Q358" s="236"/>
      <c r="R358" s="236"/>
      <c r="S358" s="236"/>
      <c r="T358" s="237"/>
      <c r="AT358" s="238" t="s">
        <v>141</v>
      </c>
      <c r="AU358" s="238" t="s">
        <v>145</v>
      </c>
      <c r="AV358" s="12" t="s">
        <v>139</v>
      </c>
      <c r="AW358" s="12" t="s">
        <v>39</v>
      </c>
      <c r="AX358" s="12" t="s">
        <v>78</v>
      </c>
      <c r="AY358" s="238" t="s">
        <v>131</v>
      </c>
    </row>
    <row r="359" s="13" customFormat="1">
      <c r="B359" s="239"/>
      <c r="C359" s="240"/>
      <c r="D359" s="219" t="s">
        <v>141</v>
      </c>
      <c r="E359" s="241" t="s">
        <v>32</v>
      </c>
      <c r="F359" s="242" t="s">
        <v>144</v>
      </c>
      <c r="G359" s="240"/>
      <c r="H359" s="243">
        <v>144</v>
      </c>
      <c r="I359" s="244"/>
      <c r="J359" s="240"/>
      <c r="K359" s="240"/>
      <c r="L359" s="245"/>
      <c r="M359" s="246"/>
      <c r="N359" s="247"/>
      <c r="O359" s="247"/>
      <c r="P359" s="247"/>
      <c r="Q359" s="247"/>
      <c r="R359" s="247"/>
      <c r="S359" s="247"/>
      <c r="T359" s="248"/>
      <c r="AT359" s="249" t="s">
        <v>141</v>
      </c>
      <c r="AU359" s="249" t="s">
        <v>145</v>
      </c>
      <c r="AV359" s="13" t="s">
        <v>145</v>
      </c>
      <c r="AW359" s="13" t="s">
        <v>39</v>
      </c>
      <c r="AX359" s="13" t="s">
        <v>86</v>
      </c>
      <c r="AY359" s="249" t="s">
        <v>131</v>
      </c>
    </row>
    <row r="360" s="1" customFormat="1" ht="16.5" customHeight="1">
      <c r="B360" s="39"/>
      <c r="C360" s="205" t="s">
        <v>539</v>
      </c>
      <c r="D360" s="205" t="s">
        <v>133</v>
      </c>
      <c r="E360" s="206" t="s">
        <v>540</v>
      </c>
      <c r="F360" s="207" t="s">
        <v>541</v>
      </c>
      <c r="G360" s="208" t="s">
        <v>206</v>
      </c>
      <c r="H360" s="209">
        <v>144</v>
      </c>
      <c r="I360" s="210"/>
      <c r="J360" s="211">
        <f>ROUND(I360*H360,2)</f>
        <v>0</v>
      </c>
      <c r="K360" s="207" t="s">
        <v>32</v>
      </c>
      <c r="L360" s="44"/>
      <c r="M360" s="212" t="s">
        <v>32</v>
      </c>
      <c r="N360" s="213" t="s">
        <v>50</v>
      </c>
      <c r="O360" s="80"/>
      <c r="P360" s="214">
        <f>O360*H360</f>
        <v>0</v>
      </c>
      <c r="Q360" s="214">
        <v>0</v>
      </c>
      <c r="R360" s="214">
        <f>Q360*H360</f>
        <v>0</v>
      </c>
      <c r="S360" s="214">
        <v>0.001</v>
      </c>
      <c r="T360" s="215">
        <f>S360*H360</f>
        <v>0.14400000000000002</v>
      </c>
      <c r="AR360" s="17" t="s">
        <v>138</v>
      </c>
      <c r="AT360" s="17" t="s">
        <v>133</v>
      </c>
      <c r="AU360" s="17" t="s">
        <v>145</v>
      </c>
      <c r="AY360" s="17" t="s">
        <v>131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7" t="s">
        <v>139</v>
      </c>
      <c r="BK360" s="216">
        <f>ROUND(I360*H360,2)</f>
        <v>0</v>
      </c>
      <c r="BL360" s="17" t="s">
        <v>138</v>
      </c>
      <c r="BM360" s="17" t="s">
        <v>542</v>
      </c>
    </row>
    <row r="361" s="12" customFormat="1">
      <c r="B361" s="228"/>
      <c r="C361" s="229"/>
      <c r="D361" s="219" t="s">
        <v>141</v>
      </c>
      <c r="E361" s="230" t="s">
        <v>32</v>
      </c>
      <c r="F361" s="231" t="s">
        <v>538</v>
      </c>
      <c r="G361" s="229"/>
      <c r="H361" s="232">
        <v>144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141</v>
      </c>
      <c r="AU361" s="238" t="s">
        <v>145</v>
      </c>
      <c r="AV361" s="12" t="s">
        <v>139</v>
      </c>
      <c r="AW361" s="12" t="s">
        <v>39</v>
      </c>
      <c r="AX361" s="12" t="s">
        <v>78</v>
      </c>
      <c r="AY361" s="238" t="s">
        <v>131</v>
      </c>
    </row>
    <row r="362" s="13" customFormat="1">
      <c r="B362" s="239"/>
      <c r="C362" s="240"/>
      <c r="D362" s="219" t="s">
        <v>141</v>
      </c>
      <c r="E362" s="241" t="s">
        <v>32</v>
      </c>
      <c r="F362" s="242" t="s">
        <v>144</v>
      </c>
      <c r="G362" s="240"/>
      <c r="H362" s="243">
        <v>144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141</v>
      </c>
      <c r="AU362" s="249" t="s">
        <v>145</v>
      </c>
      <c r="AV362" s="13" t="s">
        <v>145</v>
      </c>
      <c r="AW362" s="13" t="s">
        <v>39</v>
      </c>
      <c r="AX362" s="13" t="s">
        <v>86</v>
      </c>
      <c r="AY362" s="249" t="s">
        <v>131</v>
      </c>
    </row>
    <row r="363" s="1" customFormat="1" ht="16.5" customHeight="1">
      <c r="B363" s="39"/>
      <c r="C363" s="205" t="s">
        <v>543</v>
      </c>
      <c r="D363" s="205" t="s">
        <v>133</v>
      </c>
      <c r="E363" s="206" t="s">
        <v>544</v>
      </c>
      <c r="F363" s="207" t="s">
        <v>545</v>
      </c>
      <c r="G363" s="208" t="s">
        <v>172</v>
      </c>
      <c r="H363" s="209">
        <v>46.997999999999998</v>
      </c>
      <c r="I363" s="210"/>
      <c r="J363" s="211">
        <f>ROUND(I363*H363,2)</f>
        <v>0</v>
      </c>
      <c r="K363" s="207" t="s">
        <v>137</v>
      </c>
      <c r="L363" s="44"/>
      <c r="M363" s="212" t="s">
        <v>32</v>
      </c>
      <c r="N363" s="213" t="s">
        <v>50</v>
      </c>
      <c r="O363" s="80"/>
      <c r="P363" s="214">
        <f>O363*H363</f>
        <v>0</v>
      </c>
      <c r="Q363" s="214">
        <v>0.040439999999999997</v>
      </c>
      <c r="R363" s="214">
        <f>Q363*H363</f>
        <v>1.9005991199999996</v>
      </c>
      <c r="S363" s="214">
        <v>0.040000000000000001</v>
      </c>
      <c r="T363" s="215">
        <f>S363*H363</f>
        <v>1.87992</v>
      </c>
      <c r="AR363" s="17" t="s">
        <v>138</v>
      </c>
      <c r="AT363" s="17" t="s">
        <v>133</v>
      </c>
      <c r="AU363" s="17" t="s">
        <v>145</v>
      </c>
      <c r="AY363" s="17" t="s">
        <v>131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7" t="s">
        <v>139</v>
      </c>
      <c r="BK363" s="216">
        <f>ROUND(I363*H363,2)</f>
        <v>0</v>
      </c>
      <c r="BL363" s="17" t="s">
        <v>138</v>
      </c>
      <c r="BM363" s="17" t="s">
        <v>546</v>
      </c>
    </row>
    <row r="364" s="11" customFormat="1">
      <c r="B364" s="217"/>
      <c r="C364" s="218"/>
      <c r="D364" s="219" t="s">
        <v>141</v>
      </c>
      <c r="E364" s="220" t="s">
        <v>32</v>
      </c>
      <c r="F364" s="221" t="s">
        <v>547</v>
      </c>
      <c r="G364" s="218"/>
      <c r="H364" s="220" t="s">
        <v>32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141</v>
      </c>
      <c r="AU364" s="227" t="s">
        <v>145</v>
      </c>
      <c r="AV364" s="11" t="s">
        <v>86</v>
      </c>
      <c r="AW364" s="11" t="s">
        <v>39</v>
      </c>
      <c r="AX364" s="11" t="s">
        <v>78</v>
      </c>
      <c r="AY364" s="227" t="s">
        <v>131</v>
      </c>
    </row>
    <row r="365" s="12" customFormat="1">
      <c r="B365" s="228"/>
      <c r="C365" s="229"/>
      <c r="D365" s="219" t="s">
        <v>141</v>
      </c>
      <c r="E365" s="230" t="s">
        <v>32</v>
      </c>
      <c r="F365" s="231" t="s">
        <v>548</v>
      </c>
      <c r="G365" s="229"/>
      <c r="H365" s="232">
        <v>46.997999999999998</v>
      </c>
      <c r="I365" s="233"/>
      <c r="J365" s="229"/>
      <c r="K365" s="229"/>
      <c r="L365" s="234"/>
      <c r="M365" s="235"/>
      <c r="N365" s="236"/>
      <c r="O365" s="236"/>
      <c r="P365" s="236"/>
      <c r="Q365" s="236"/>
      <c r="R365" s="236"/>
      <c r="S365" s="236"/>
      <c r="T365" s="237"/>
      <c r="AT365" s="238" t="s">
        <v>141</v>
      </c>
      <c r="AU365" s="238" t="s">
        <v>145</v>
      </c>
      <c r="AV365" s="12" t="s">
        <v>139</v>
      </c>
      <c r="AW365" s="12" t="s">
        <v>39</v>
      </c>
      <c r="AX365" s="12" t="s">
        <v>78</v>
      </c>
      <c r="AY365" s="238" t="s">
        <v>131</v>
      </c>
    </row>
    <row r="366" s="13" customFormat="1">
      <c r="B366" s="239"/>
      <c r="C366" s="240"/>
      <c r="D366" s="219" t="s">
        <v>141</v>
      </c>
      <c r="E366" s="241" t="s">
        <v>32</v>
      </c>
      <c r="F366" s="242" t="s">
        <v>144</v>
      </c>
      <c r="G366" s="240"/>
      <c r="H366" s="243">
        <v>46.997999999999998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AT366" s="249" t="s">
        <v>141</v>
      </c>
      <c r="AU366" s="249" t="s">
        <v>145</v>
      </c>
      <c r="AV366" s="13" t="s">
        <v>145</v>
      </c>
      <c r="AW366" s="13" t="s">
        <v>39</v>
      </c>
      <c r="AX366" s="13" t="s">
        <v>86</v>
      </c>
      <c r="AY366" s="249" t="s">
        <v>131</v>
      </c>
    </row>
    <row r="367" s="10" customFormat="1" ht="20.88" customHeight="1">
      <c r="B367" s="189"/>
      <c r="C367" s="190"/>
      <c r="D367" s="191" t="s">
        <v>77</v>
      </c>
      <c r="E367" s="203" t="s">
        <v>549</v>
      </c>
      <c r="F367" s="203" t="s">
        <v>550</v>
      </c>
      <c r="G367" s="190"/>
      <c r="H367" s="190"/>
      <c r="I367" s="193"/>
      <c r="J367" s="204">
        <f>BK367</f>
        <v>0</v>
      </c>
      <c r="K367" s="190"/>
      <c r="L367" s="195"/>
      <c r="M367" s="196"/>
      <c r="N367" s="197"/>
      <c r="O367" s="197"/>
      <c r="P367" s="198">
        <f>SUM(P368:P390)</f>
        <v>0</v>
      </c>
      <c r="Q367" s="197"/>
      <c r="R367" s="198">
        <f>SUM(R368:R390)</f>
        <v>0</v>
      </c>
      <c r="S367" s="197"/>
      <c r="T367" s="199">
        <f>SUM(T368:T390)</f>
        <v>21.577229900000003</v>
      </c>
      <c r="AR367" s="200" t="s">
        <v>86</v>
      </c>
      <c r="AT367" s="201" t="s">
        <v>77</v>
      </c>
      <c r="AU367" s="201" t="s">
        <v>139</v>
      </c>
      <c r="AY367" s="200" t="s">
        <v>131</v>
      </c>
      <c r="BK367" s="202">
        <f>SUM(BK368:BK390)</f>
        <v>0</v>
      </c>
    </row>
    <row r="368" s="1" customFormat="1" ht="22.5" customHeight="1">
      <c r="B368" s="39"/>
      <c r="C368" s="205" t="s">
        <v>551</v>
      </c>
      <c r="D368" s="205" t="s">
        <v>133</v>
      </c>
      <c r="E368" s="206" t="s">
        <v>552</v>
      </c>
      <c r="F368" s="207" t="s">
        <v>553</v>
      </c>
      <c r="G368" s="208" t="s">
        <v>415</v>
      </c>
      <c r="H368" s="209">
        <v>12</v>
      </c>
      <c r="I368" s="210"/>
      <c r="J368" s="211">
        <f>ROUND(I368*H368,2)</f>
        <v>0</v>
      </c>
      <c r="K368" s="207" t="s">
        <v>137</v>
      </c>
      <c r="L368" s="44"/>
      <c r="M368" s="212" t="s">
        <v>32</v>
      </c>
      <c r="N368" s="213" t="s">
        <v>50</v>
      </c>
      <c r="O368" s="80"/>
      <c r="P368" s="214">
        <f>O368*H368</f>
        <v>0</v>
      </c>
      <c r="Q368" s="214">
        <v>0</v>
      </c>
      <c r="R368" s="214">
        <f>Q368*H368</f>
        <v>0</v>
      </c>
      <c r="S368" s="214">
        <v>0.01</v>
      </c>
      <c r="T368" s="215">
        <f>S368*H368</f>
        <v>0.12</v>
      </c>
      <c r="AR368" s="17" t="s">
        <v>138</v>
      </c>
      <c r="AT368" s="17" t="s">
        <v>133</v>
      </c>
      <c r="AU368" s="17" t="s">
        <v>145</v>
      </c>
      <c r="AY368" s="17" t="s">
        <v>131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139</v>
      </c>
      <c r="BK368" s="216">
        <f>ROUND(I368*H368,2)</f>
        <v>0</v>
      </c>
      <c r="BL368" s="17" t="s">
        <v>138</v>
      </c>
      <c r="BM368" s="17" t="s">
        <v>554</v>
      </c>
    </row>
    <row r="369" s="11" customFormat="1">
      <c r="B369" s="217"/>
      <c r="C369" s="218"/>
      <c r="D369" s="219" t="s">
        <v>141</v>
      </c>
      <c r="E369" s="220" t="s">
        <v>32</v>
      </c>
      <c r="F369" s="221" t="s">
        <v>555</v>
      </c>
      <c r="G369" s="218"/>
      <c r="H369" s="220" t="s">
        <v>32</v>
      </c>
      <c r="I369" s="222"/>
      <c r="J369" s="218"/>
      <c r="K369" s="218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141</v>
      </c>
      <c r="AU369" s="227" t="s">
        <v>145</v>
      </c>
      <c r="AV369" s="11" t="s">
        <v>86</v>
      </c>
      <c r="AW369" s="11" t="s">
        <v>39</v>
      </c>
      <c r="AX369" s="11" t="s">
        <v>78</v>
      </c>
      <c r="AY369" s="227" t="s">
        <v>131</v>
      </c>
    </row>
    <row r="370" s="12" customFormat="1">
      <c r="B370" s="228"/>
      <c r="C370" s="229"/>
      <c r="D370" s="219" t="s">
        <v>141</v>
      </c>
      <c r="E370" s="230" t="s">
        <v>32</v>
      </c>
      <c r="F370" s="231" t="s">
        <v>556</v>
      </c>
      <c r="G370" s="229"/>
      <c r="H370" s="232">
        <v>12</v>
      </c>
      <c r="I370" s="233"/>
      <c r="J370" s="229"/>
      <c r="K370" s="229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141</v>
      </c>
      <c r="AU370" s="238" t="s">
        <v>145</v>
      </c>
      <c r="AV370" s="12" t="s">
        <v>139</v>
      </c>
      <c r="AW370" s="12" t="s">
        <v>39</v>
      </c>
      <c r="AX370" s="12" t="s">
        <v>78</v>
      </c>
      <c r="AY370" s="238" t="s">
        <v>131</v>
      </c>
    </row>
    <row r="371" s="13" customFormat="1">
      <c r="B371" s="239"/>
      <c r="C371" s="240"/>
      <c r="D371" s="219" t="s">
        <v>141</v>
      </c>
      <c r="E371" s="241" t="s">
        <v>32</v>
      </c>
      <c r="F371" s="242" t="s">
        <v>144</v>
      </c>
      <c r="G371" s="240"/>
      <c r="H371" s="243">
        <v>12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AT371" s="249" t="s">
        <v>141</v>
      </c>
      <c r="AU371" s="249" t="s">
        <v>145</v>
      </c>
      <c r="AV371" s="13" t="s">
        <v>145</v>
      </c>
      <c r="AW371" s="13" t="s">
        <v>39</v>
      </c>
      <c r="AX371" s="13" t="s">
        <v>86</v>
      </c>
      <c r="AY371" s="249" t="s">
        <v>131</v>
      </c>
    </row>
    <row r="372" s="1" customFormat="1" ht="16.5" customHeight="1">
      <c r="B372" s="39"/>
      <c r="C372" s="205" t="s">
        <v>557</v>
      </c>
      <c r="D372" s="205" t="s">
        <v>133</v>
      </c>
      <c r="E372" s="206" t="s">
        <v>558</v>
      </c>
      <c r="F372" s="207" t="s">
        <v>559</v>
      </c>
      <c r="G372" s="208" t="s">
        <v>415</v>
      </c>
      <c r="H372" s="209">
        <v>113</v>
      </c>
      <c r="I372" s="210"/>
      <c r="J372" s="211">
        <f>ROUND(I372*H372,2)</f>
        <v>0</v>
      </c>
      <c r="K372" s="207" t="s">
        <v>137</v>
      </c>
      <c r="L372" s="44"/>
      <c r="M372" s="212" t="s">
        <v>32</v>
      </c>
      <c r="N372" s="213" t="s">
        <v>50</v>
      </c>
      <c r="O372" s="80"/>
      <c r="P372" s="214">
        <f>O372*H372</f>
        <v>0</v>
      </c>
      <c r="Q372" s="214">
        <v>0</v>
      </c>
      <c r="R372" s="214">
        <f>Q372*H372</f>
        <v>0</v>
      </c>
      <c r="S372" s="214">
        <v>0.00040000000000000002</v>
      </c>
      <c r="T372" s="215">
        <f>S372*H372</f>
        <v>0.045200000000000004</v>
      </c>
      <c r="AR372" s="17" t="s">
        <v>138</v>
      </c>
      <c r="AT372" s="17" t="s">
        <v>133</v>
      </c>
      <c r="AU372" s="17" t="s">
        <v>145</v>
      </c>
      <c r="AY372" s="17" t="s">
        <v>131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7" t="s">
        <v>139</v>
      </c>
      <c r="BK372" s="216">
        <f>ROUND(I372*H372,2)</f>
        <v>0</v>
      </c>
      <c r="BL372" s="17" t="s">
        <v>138</v>
      </c>
      <c r="BM372" s="17" t="s">
        <v>560</v>
      </c>
    </row>
    <row r="373" s="12" customFormat="1">
      <c r="B373" s="228"/>
      <c r="C373" s="229"/>
      <c r="D373" s="219" t="s">
        <v>141</v>
      </c>
      <c r="E373" s="230" t="s">
        <v>32</v>
      </c>
      <c r="F373" s="231" t="s">
        <v>417</v>
      </c>
      <c r="G373" s="229"/>
      <c r="H373" s="232">
        <v>96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141</v>
      </c>
      <c r="AU373" s="238" t="s">
        <v>145</v>
      </c>
      <c r="AV373" s="12" t="s">
        <v>139</v>
      </c>
      <c r="AW373" s="12" t="s">
        <v>39</v>
      </c>
      <c r="AX373" s="12" t="s">
        <v>78</v>
      </c>
      <c r="AY373" s="238" t="s">
        <v>131</v>
      </c>
    </row>
    <row r="374" s="12" customFormat="1">
      <c r="B374" s="228"/>
      <c r="C374" s="229"/>
      <c r="D374" s="219" t="s">
        <v>141</v>
      </c>
      <c r="E374" s="230" t="s">
        <v>32</v>
      </c>
      <c r="F374" s="231" t="s">
        <v>418</v>
      </c>
      <c r="G374" s="229"/>
      <c r="H374" s="232">
        <v>17</v>
      </c>
      <c r="I374" s="233"/>
      <c r="J374" s="229"/>
      <c r="K374" s="229"/>
      <c r="L374" s="234"/>
      <c r="M374" s="235"/>
      <c r="N374" s="236"/>
      <c r="O374" s="236"/>
      <c r="P374" s="236"/>
      <c r="Q374" s="236"/>
      <c r="R374" s="236"/>
      <c r="S374" s="236"/>
      <c r="T374" s="237"/>
      <c r="AT374" s="238" t="s">
        <v>141</v>
      </c>
      <c r="AU374" s="238" t="s">
        <v>145</v>
      </c>
      <c r="AV374" s="12" t="s">
        <v>139</v>
      </c>
      <c r="AW374" s="12" t="s">
        <v>39</v>
      </c>
      <c r="AX374" s="12" t="s">
        <v>78</v>
      </c>
      <c r="AY374" s="238" t="s">
        <v>131</v>
      </c>
    </row>
    <row r="375" s="13" customFormat="1">
      <c r="B375" s="239"/>
      <c r="C375" s="240"/>
      <c r="D375" s="219" t="s">
        <v>141</v>
      </c>
      <c r="E375" s="241" t="s">
        <v>32</v>
      </c>
      <c r="F375" s="242" t="s">
        <v>144</v>
      </c>
      <c r="G375" s="240"/>
      <c r="H375" s="243">
        <v>113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AT375" s="249" t="s">
        <v>141</v>
      </c>
      <c r="AU375" s="249" t="s">
        <v>145</v>
      </c>
      <c r="AV375" s="13" t="s">
        <v>145</v>
      </c>
      <c r="AW375" s="13" t="s">
        <v>39</v>
      </c>
      <c r="AX375" s="13" t="s">
        <v>86</v>
      </c>
      <c r="AY375" s="249" t="s">
        <v>131</v>
      </c>
    </row>
    <row r="376" s="1" customFormat="1" ht="16.5" customHeight="1">
      <c r="B376" s="39"/>
      <c r="C376" s="205" t="s">
        <v>561</v>
      </c>
      <c r="D376" s="205" t="s">
        <v>133</v>
      </c>
      <c r="E376" s="206" t="s">
        <v>562</v>
      </c>
      <c r="F376" s="207" t="s">
        <v>563</v>
      </c>
      <c r="G376" s="208" t="s">
        <v>206</v>
      </c>
      <c r="H376" s="209">
        <v>369.80000000000001</v>
      </c>
      <c r="I376" s="210"/>
      <c r="J376" s="211">
        <f>ROUND(I376*H376,2)</f>
        <v>0</v>
      </c>
      <c r="K376" s="207" t="s">
        <v>32</v>
      </c>
      <c r="L376" s="44"/>
      <c r="M376" s="212" t="s">
        <v>32</v>
      </c>
      <c r="N376" s="213" t="s">
        <v>50</v>
      </c>
      <c r="O376" s="80"/>
      <c r="P376" s="214">
        <f>O376*H376</f>
        <v>0</v>
      </c>
      <c r="Q376" s="214">
        <v>0</v>
      </c>
      <c r="R376" s="214">
        <f>Q376*H376</f>
        <v>0</v>
      </c>
      <c r="S376" s="214">
        <v>0.00167</v>
      </c>
      <c r="T376" s="215">
        <f>S376*H376</f>
        <v>0.61756600000000006</v>
      </c>
      <c r="AR376" s="17" t="s">
        <v>138</v>
      </c>
      <c r="AT376" s="17" t="s">
        <v>133</v>
      </c>
      <c r="AU376" s="17" t="s">
        <v>145</v>
      </c>
      <c r="AY376" s="17" t="s">
        <v>131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139</v>
      </c>
      <c r="BK376" s="216">
        <f>ROUND(I376*H376,2)</f>
        <v>0</v>
      </c>
      <c r="BL376" s="17" t="s">
        <v>138</v>
      </c>
      <c r="BM376" s="17" t="s">
        <v>564</v>
      </c>
    </row>
    <row r="377" s="12" customFormat="1">
      <c r="B377" s="228"/>
      <c r="C377" s="229"/>
      <c r="D377" s="219" t="s">
        <v>141</v>
      </c>
      <c r="E377" s="230" t="s">
        <v>32</v>
      </c>
      <c r="F377" s="231" t="s">
        <v>565</v>
      </c>
      <c r="G377" s="229"/>
      <c r="H377" s="232">
        <v>369.80000000000001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141</v>
      </c>
      <c r="AU377" s="238" t="s">
        <v>145</v>
      </c>
      <c r="AV377" s="12" t="s">
        <v>139</v>
      </c>
      <c r="AW377" s="12" t="s">
        <v>39</v>
      </c>
      <c r="AX377" s="12" t="s">
        <v>78</v>
      </c>
      <c r="AY377" s="238" t="s">
        <v>131</v>
      </c>
    </row>
    <row r="378" s="13" customFormat="1">
      <c r="B378" s="239"/>
      <c r="C378" s="240"/>
      <c r="D378" s="219" t="s">
        <v>141</v>
      </c>
      <c r="E378" s="241" t="s">
        <v>32</v>
      </c>
      <c r="F378" s="242" t="s">
        <v>144</v>
      </c>
      <c r="G378" s="240"/>
      <c r="H378" s="243">
        <v>369.80000000000001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AT378" s="249" t="s">
        <v>141</v>
      </c>
      <c r="AU378" s="249" t="s">
        <v>145</v>
      </c>
      <c r="AV378" s="13" t="s">
        <v>145</v>
      </c>
      <c r="AW378" s="13" t="s">
        <v>39</v>
      </c>
      <c r="AX378" s="13" t="s">
        <v>86</v>
      </c>
      <c r="AY378" s="249" t="s">
        <v>131</v>
      </c>
    </row>
    <row r="379" s="1" customFormat="1" ht="16.5" customHeight="1">
      <c r="B379" s="39"/>
      <c r="C379" s="205" t="s">
        <v>566</v>
      </c>
      <c r="D379" s="205" t="s">
        <v>133</v>
      </c>
      <c r="E379" s="206" t="s">
        <v>567</v>
      </c>
      <c r="F379" s="207" t="s">
        <v>568</v>
      </c>
      <c r="G379" s="208" t="s">
        <v>172</v>
      </c>
      <c r="H379" s="209">
        <v>2.4350000000000001</v>
      </c>
      <c r="I379" s="210"/>
      <c r="J379" s="211">
        <f>ROUND(I379*H379,2)</f>
        <v>0</v>
      </c>
      <c r="K379" s="207" t="s">
        <v>137</v>
      </c>
      <c r="L379" s="44"/>
      <c r="M379" s="212" t="s">
        <v>32</v>
      </c>
      <c r="N379" s="213" t="s">
        <v>50</v>
      </c>
      <c r="O379" s="80"/>
      <c r="P379" s="214">
        <f>O379*H379</f>
        <v>0</v>
      </c>
      <c r="Q379" s="214">
        <v>0</v>
      </c>
      <c r="R379" s="214">
        <f>Q379*H379</f>
        <v>0</v>
      </c>
      <c r="S379" s="214">
        <v>0.00594</v>
      </c>
      <c r="T379" s="215">
        <f>S379*H379</f>
        <v>0.0144639</v>
      </c>
      <c r="AR379" s="17" t="s">
        <v>138</v>
      </c>
      <c r="AT379" s="17" t="s">
        <v>133</v>
      </c>
      <c r="AU379" s="17" t="s">
        <v>145</v>
      </c>
      <c r="AY379" s="17" t="s">
        <v>131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7" t="s">
        <v>139</v>
      </c>
      <c r="BK379" s="216">
        <f>ROUND(I379*H379,2)</f>
        <v>0</v>
      </c>
      <c r="BL379" s="17" t="s">
        <v>138</v>
      </c>
      <c r="BM379" s="17" t="s">
        <v>569</v>
      </c>
    </row>
    <row r="380" s="12" customFormat="1">
      <c r="B380" s="228"/>
      <c r="C380" s="229"/>
      <c r="D380" s="219" t="s">
        <v>141</v>
      </c>
      <c r="E380" s="230" t="s">
        <v>32</v>
      </c>
      <c r="F380" s="231" t="s">
        <v>570</v>
      </c>
      <c r="G380" s="229"/>
      <c r="H380" s="232">
        <v>1.885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141</v>
      </c>
      <c r="AU380" s="238" t="s">
        <v>145</v>
      </c>
      <c r="AV380" s="12" t="s">
        <v>139</v>
      </c>
      <c r="AW380" s="12" t="s">
        <v>39</v>
      </c>
      <c r="AX380" s="12" t="s">
        <v>78</v>
      </c>
      <c r="AY380" s="238" t="s">
        <v>131</v>
      </c>
    </row>
    <row r="381" s="12" customFormat="1">
      <c r="B381" s="228"/>
      <c r="C381" s="229"/>
      <c r="D381" s="219" t="s">
        <v>141</v>
      </c>
      <c r="E381" s="230" t="s">
        <v>32</v>
      </c>
      <c r="F381" s="231" t="s">
        <v>571</v>
      </c>
      <c r="G381" s="229"/>
      <c r="H381" s="232">
        <v>0.55000000000000004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141</v>
      </c>
      <c r="AU381" s="238" t="s">
        <v>145</v>
      </c>
      <c r="AV381" s="12" t="s">
        <v>139</v>
      </c>
      <c r="AW381" s="12" t="s">
        <v>39</v>
      </c>
      <c r="AX381" s="12" t="s">
        <v>78</v>
      </c>
      <c r="AY381" s="238" t="s">
        <v>131</v>
      </c>
    </row>
    <row r="382" s="13" customFormat="1">
      <c r="B382" s="239"/>
      <c r="C382" s="240"/>
      <c r="D382" s="219" t="s">
        <v>141</v>
      </c>
      <c r="E382" s="241" t="s">
        <v>32</v>
      </c>
      <c r="F382" s="242" t="s">
        <v>144</v>
      </c>
      <c r="G382" s="240"/>
      <c r="H382" s="243">
        <v>2.4350000000000001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AT382" s="249" t="s">
        <v>141</v>
      </c>
      <c r="AU382" s="249" t="s">
        <v>145</v>
      </c>
      <c r="AV382" s="13" t="s">
        <v>145</v>
      </c>
      <c r="AW382" s="13" t="s">
        <v>39</v>
      </c>
      <c r="AX382" s="13" t="s">
        <v>86</v>
      </c>
      <c r="AY382" s="249" t="s">
        <v>131</v>
      </c>
    </row>
    <row r="383" s="1" customFormat="1" ht="16.5" customHeight="1">
      <c r="B383" s="39"/>
      <c r="C383" s="205" t="s">
        <v>572</v>
      </c>
      <c r="D383" s="205" t="s">
        <v>133</v>
      </c>
      <c r="E383" s="206" t="s">
        <v>573</v>
      </c>
      <c r="F383" s="207" t="s">
        <v>574</v>
      </c>
      <c r="G383" s="208" t="s">
        <v>136</v>
      </c>
      <c r="H383" s="209">
        <v>5.1950000000000003</v>
      </c>
      <c r="I383" s="210"/>
      <c r="J383" s="211">
        <f>ROUND(I383*H383,2)</f>
        <v>0</v>
      </c>
      <c r="K383" s="207" t="s">
        <v>137</v>
      </c>
      <c r="L383" s="44"/>
      <c r="M383" s="212" t="s">
        <v>32</v>
      </c>
      <c r="N383" s="213" t="s">
        <v>50</v>
      </c>
      <c r="O383" s="80"/>
      <c r="P383" s="214">
        <f>O383*H383</f>
        <v>0</v>
      </c>
      <c r="Q383" s="214">
        <v>0</v>
      </c>
      <c r="R383" s="214">
        <f>Q383*H383</f>
        <v>0</v>
      </c>
      <c r="S383" s="214">
        <v>2.2000000000000002</v>
      </c>
      <c r="T383" s="215">
        <f>S383*H383</f>
        <v>11.429000000000002</v>
      </c>
      <c r="AR383" s="17" t="s">
        <v>138</v>
      </c>
      <c r="AT383" s="17" t="s">
        <v>133</v>
      </c>
      <c r="AU383" s="17" t="s">
        <v>145</v>
      </c>
      <c r="AY383" s="17" t="s">
        <v>131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7" t="s">
        <v>139</v>
      </c>
      <c r="BK383" s="216">
        <f>ROUND(I383*H383,2)</f>
        <v>0</v>
      </c>
      <c r="BL383" s="17" t="s">
        <v>138</v>
      </c>
      <c r="BM383" s="17" t="s">
        <v>575</v>
      </c>
    </row>
    <row r="384" s="11" customFormat="1">
      <c r="B384" s="217"/>
      <c r="C384" s="218"/>
      <c r="D384" s="219" t="s">
        <v>141</v>
      </c>
      <c r="E384" s="220" t="s">
        <v>32</v>
      </c>
      <c r="F384" s="221" t="s">
        <v>142</v>
      </c>
      <c r="G384" s="218"/>
      <c r="H384" s="220" t="s">
        <v>32</v>
      </c>
      <c r="I384" s="222"/>
      <c r="J384" s="218"/>
      <c r="K384" s="218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141</v>
      </c>
      <c r="AU384" s="227" t="s">
        <v>145</v>
      </c>
      <c r="AV384" s="11" t="s">
        <v>86</v>
      </c>
      <c r="AW384" s="11" t="s">
        <v>39</v>
      </c>
      <c r="AX384" s="11" t="s">
        <v>78</v>
      </c>
      <c r="AY384" s="227" t="s">
        <v>131</v>
      </c>
    </row>
    <row r="385" s="12" customFormat="1">
      <c r="B385" s="228"/>
      <c r="C385" s="229"/>
      <c r="D385" s="219" t="s">
        <v>141</v>
      </c>
      <c r="E385" s="230" t="s">
        <v>32</v>
      </c>
      <c r="F385" s="231" t="s">
        <v>576</v>
      </c>
      <c r="G385" s="229"/>
      <c r="H385" s="232">
        <v>5.1950000000000003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141</v>
      </c>
      <c r="AU385" s="238" t="s">
        <v>145</v>
      </c>
      <c r="AV385" s="12" t="s">
        <v>139</v>
      </c>
      <c r="AW385" s="12" t="s">
        <v>39</v>
      </c>
      <c r="AX385" s="12" t="s">
        <v>78</v>
      </c>
      <c r="AY385" s="238" t="s">
        <v>131</v>
      </c>
    </row>
    <row r="386" s="13" customFormat="1">
      <c r="B386" s="239"/>
      <c r="C386" s="240"/>
      <c r="D386" s="219" t="s">
        <v>141</v>
      </c>
      <c r="E386" s="241" t="s">
        <v>32</v>
      </c>
      <c r="F386" s="242" t="s">
        <v>144</v>
      </c>
      <c r="G386" s="240"/>
      <c r="H386" s="243">
        <v>5.1950000000000003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141</v>
      </c>
      <c r="AU386" s="249" t="s">
        <v>145</v>
      </c>
      <c r="AV386" s="13" t="s">
        <v>145</v>
      </c>
      <c r="AW386" s="13" t="s">
        <v>39</v>
      </c>
      <c r="AX386" s="13" t="s">
        <v>86</v>
      </c>
      <c r="AY386" s="249" t="s">
        <v>131</v>
      </c>
    </row>
    <row r="387" s="1" customFormat="1" ht="22.5" customHeight="1">
      <c r="B387" s="39"/>
      <c r="C387" s="205" t="s">
        <v>577</v>
      </c>
      <c r="D387" s="205" t="s">
        <v>133</v>
      </c>
      <c r="E387" s="206" t="s">
        <v>578</v>
      </c>
      <c r="F387" s="207" t="s">
        <v>579</v>
      </c>
      <c r="G387" s="208" t="s">
        <v>172</v>
      </c>
      <c r="H387" s="209">
        <v>51.950000000000003</v>
      </c>
      <c r="I387" s="210"/>
      <c r="J387" s="211">
        <f>ROUND(I387*H387,2)</f>
        <v>0</v>
      </c>
      <c r="K387" s="207" t="s">
        <v>137</v>
      </c>
      <c r="L387" s="44"/>
      <c r="M387" s="212" t="s">
        <v>32</v>
      </c>
      <c r="N387" s="213" t="s">
        <v>50</v>
      </c>
      <c r="O387" s="80"/>
      <c r="P387" s="214">
        <f>O387*H387</f>
        <v>0</v>
      </c>
      <c r="Q387" s="214">
        <v>0</v>
      </c>
      <c r="R387" s="214">
        <f>Q387*H387</f>
        <v>0</v>
      </c>
      <c r="S387" s="214">
        <v>0.17999999999999999</v>
      </c>
      <c r="T387" s="215">
        <f>S387*H387</f>
        <v>9.3510000000000009</v>
      </c>
      <c r="AR387" s="17" t="s">
        <v>138</v>
      </c>
      <c r="AT387" s="17" t="s">
        <v>133</v>
      </c>
      <c r="AU387" s="17" t="s">
        <v>145</v>
      </c>
      <c r="AY387" s="17" t="s">
        <v>131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139</v>
      </c>
      <c r="BK387" s="216">
        <f>ROUND(I387*H387,2)</f>
        <v>0</v>
      </c>
      <c r="BL387" s="17" t="s">
        <v>138</v>
      </c>
      <c r="BM387" s="17" t="s">
        <v>580</v>
      </c>
    </row>
    <row r="388" s="11" customFormat="1">
      <c r="B388" s="217"/>
      <c r="C388" s="218"/>
      <c r="D388" s="219" t="s">
        <v>141</v>
      </c>
      <c r="E388" s="220" t="s">
        <v>32</v>
      </c>
      <c r="F388" s="221" t="s">
        <v>142</v>
      </c>
      <c r="G388" s="218"/>
      <c r="H388" s="220" t="s">
        <v>32</v>
      </c>
      <c r="I388" s="222"/>
      <c r="J388" s="218"/>
      <c r="K388" s="218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141</v>
      </c>
      <c r="AU388" s="227" t="s">
        <v>145</v>
      </c>
      <c r="AV388" s="11" t="s">
        <v>86</v>
      </c>
      <c r="AW388" s="11" t="s">
        <v>39</v>
      </c>
      <c r="AX388" s="11" t="s">
        <v>78</v>
      </c>
      <c r="AY388" s="227" t="s">
        <v>131</v>
      </c>
    </row>
    <row r="389" s="12" customFormat="1">
      <c r="B389" s="228"/>
      <c r="C389" s="229"/>
      <c r="D389" s="219" t="s">
        <v>141</v>
      </c>
      <c r="E389" s="230" t="s">
        <v>32</v>
      </c>
      <c r="F389" s="231" t="s">
        <v>192</v>
      </c>
      <c r="G389" s="229"/>
      <c r="H389" s="232">
        <v>51.950000000000003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141</v>
      </c>
      <c r="AU389" s="238" t="s">
        <v>145</v>
      </c>
      <c r="AV389" s="12" t="s">
        <v>139</v>
      </c>
      <c r="AW389" s="12" t="s">
        <v>39</v>
      </c>
      <c r="AX389" s="12" t="s">
        <v>78</v>
      </c>
      <c r="AY389" s="238" t="s">
        <v>131</v>
      </c>
    </row>
    <row r="390" s="13" customFormat="1">
      <c r="B390" s="239"/>
      <c r="C390" s="240"/>
      <c r="D390" s="219" t="s">
        <v>141</v>
      </c>
      <c r="E390" s="241" t="s">
        <v>32</v>
      </c>
      <c r="F390" s="242" t="s">
        <v>144</v>
      </c>
      <c r="G390" s="240"/>
      <c r="H390" s="243">
        <v>51.950000000000003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AT390" s="249" t="s">
        <v>141</v>
      </c>
      <c r="AU390" s="249" t="s">
        <v>145</v>
      </c>
      <c r="AV390" s="13" t="s">
        <v>145</v>
      </c>
      <c r="AW390" s="13" t="s">
        <v>39</v>
      </c>
      <c r="AX390" s="13" t="s">
        <v>86</v>
      </c>
      <c r="AY390" s="249" t="s">
        <v>131</v>
      </c>
    </row>
    <row r="391" s="10" customFormat="1" ht="22.8" customHeight="1">
      <c r="B391" s="189"/>
      <c r="C391" s="190"/>
      <c r="D391" s="191" t="s">
        <v>77</v>
      </c>
      <c r="E391" s="203" t="s">
        <v>581</v>
      </c>
      <c r="F391" s="203" t="s">
        <v>582</v>
      </c>
      <c r="G391" s="190"/>
      <c r="H391" s="190"/>
      <c r="I391" s="193"/>
      <c r="J391" s="204">
        <f>BK391</f>
        <v>0</v>
      </c>
      <c r="K391" s="190"/>
      <c r="L391" s="195"/>
      <c r="M391" s="196"/>
      <c r="N391" s="197"/>
      <c r="O391" s="197"/>
      <c r="P391" s="198">
        <f>SUM(P392:P396)</f>
        <v>0</v>
      </c>
      <c r="Q391" s="197"/>
      <c r="R391" s="198">
        <f>SUM(R392:R396)</f>
        <v>0</v>
      </c>
      <c r="S391" s="197"/>
      <c r="T391" s="199">
        <f>SUM(T392:T396)</f>
        <v>0</v>
      </c>
      <c r="AR391" s="200" t="s">
        <v>86</v>
      </c>
      <c r="AT391" s="201" t="s">
        <v>77</v>
      </c>
      <c r="AU391" s="201" t="s">
        <v>86</v>
      </c>
      <c r="AY391" s="200" t="s">
        <v>131</v>
      </c>
      <c r="BK391" s="202">
        <f>SUM(BK392:BK396)</f>
        <v>0</v>
      </c>
    </row>
    <row r="392" s="1" customFormat="1" ht="22.5" customHeight="1">
      <c r="B392" s="39"/>
      <c r="C392" s="205" t="s">
        <v>583</v>
      </c>
      <c r="D392" s="205" t="s">
        <v>133</v>
      </c>
      <c r="E392" s="206" t="s">
        <v>584</v>
      </c>
      <c r="F392" s="207" t="s">
        <v>585</v>
      </c>
      <c r="G392" s="208" t="s">
        <v>164</v>
      </c>
      <c r="H392" s="209">
        <v>23.709</v>
      </c>
      <c r="I392" s="210"/>
      <c r="J392" s="211">
        <f>ROUND(I392*H392,2)</f>
        <v>0</v>
      </c>
      <c r="K392" s="207" t="s">
        <v>137</v>
      </c>
      <c r="L392" s="44"/>
      <c r="M392" s="212" t="s">
        <v>32</v>
      </c>
      <c r="N392" s="213" t="s">
        <v>50</v>
      </c>
      <c r="O392" s="80"/>
      <c r="P392" s="214">
        <f>O392*H392</f>
        <v>0</v>
      </c>
      <c r="Q392" s="214">
        <v>0</v>
      </c>
      <c r="R392" s="214">
        <f>Q392*H392</f>
        <v>0</v>
      </c>
      <c r="S392" s="214">
        <v>0</v>
      </c>
      <c r="T392" s="215">
        <f>S392*H392</f>
        <v>0</v>
      </c>
      <c r="AR392" s="17" t="s">
        <v>138</v>
      </c>
      <c r="AT392" s="17" t="s">
        <v>133</v>
      </c>
      <c r="AU392" s="17" t="s">
        <v>139</v>
      </c>
      <c r="AY392" s="17" t="s">
        <v>131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139</v>
      </c>
      <c r="BK392" s="216">
        <f>ROUND(I392*H392,2)</f>
        <v>0</v>
      </c>
      <c r="BL392" s="17" t="s">
        <v>138</v>
      </c>
      <c r="BM392" s="17" t="s">
        <v>586</v>
      </c>
    </row>
    <row r="393" s="1" customFormat="1" ht="16.5" customHeight="1">
      <c r="B393" s="39"/>
      <c r="C393" s="205" t="s">
        <v>587</v>
      </c>
      <c r="D393" s="205" t="s">
        <v>133</v>
      </c>
      <c r="E393" s="206" t="s">
        <v>588</v>
      </c>
      <c r="F393" s="207" t="s">
        <v>589</v>
      </c>
      <c r="G393" s="208" t="s">
        <v>164</v>
      </c>
      <c r="H393" s="209">
        <v>23.709</v>
      </c>
      <c r="I393" s="210"/>
      <c r="J393" s="211">
        <f>ROUND(I393*H393,2)</f>
        <v>0</v>
      </c>
      <c r="K393" s="207" t="s">
        <v>137</v>
      </c>
      <c r="L393" s="44"/>
      <c r="M393" s="212" t="s">
        <v>32</v>
      </c>
      <c r="N393" s="213" t="s">
        <v>50</v>
      </c>
      <c r="O393" s="80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AR393" s="17" t="s">
        <v>138</v>
      </c>
      <c r="AT393" s="17" t="s">
        <v>133</v>
      </c>
      <c r="AU393" s="17" t="s">
        <v>139</v>
      </c>
      <c r="AY393" s="17" t="s">
        <v>131</v>
      </c>
      <c r="BE393" s="216">
        <f>IF(N393="základní",J393,0)</f>
        <v>0</v>
      </c>
      <c r="BF393" s="216">
        <f>IF(N393="snížená",J393,0)</f>
        <v>0</v>
      </c>
      <c r="BG393" s="216">
        <f>IF(N393="zákl. přenesená",J393,0)</f>
        <v>0</v>
      </c>
      <c r="BH393" s="216">
        <f>IF(N393="sníž. přenesená",J393,0)</f>
        <v>0</v>
      </c>
      <c r="BI393" s="216">
        <f>IF(N393="nulová",J393,0)</f>
        <v>0</v>
      </c>
      <c r="BJ393" s="17" t="s">
        <v>139</v>
      </c>
      <c r="BK393" s="216">
        <f>ROUND(I393*H393,2)</f>
        <v>0</v>
      </c>
      <c r="BL393" s="17" t="s">
        <v>138</v>
      </c>
      <c r="BM393" s="17" t="s">
        <v>590</v>
      </c>
    </row>
    <row r="394" s="1" customFormat="1" ht="16.5" customHeight="1">
      <c r="B394" s="39"/>
      <c r="C394" s="205" t="s">
        <v>591</v>
      </c>
      <c r="D394" s="205" t="s">
        <v>133</v>
      </c>
      <c r="E394" s="206" t="s">
        <v>592</v>
      </c>
      <c r="F394" s="207" t="s">
        <v>593</v>
      </c>
      <c r="G394" s="208" t="s">
        <v>164</v>
      </c>
      <c r="H394" s="209">
        <v>450.471</v>
      </c>
      <c r="I394" s="210"/>
      <c r="J394" s="211">
        <f>ROUND(I394*H394,2)</f>
        <v>0</v>
      </c>
      <c r="K394" s="207" t="s">
        <v>137</v>
      </c>
      <c r="L394" s="44"/>
      <c r="M394" s="212" t="s">
        <v>32</v>
      </c>
      <c r="N394" s="213" t="s">
        <v>50</v>
      </c>
      <c r="O394" s="80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AR394" s="17" t="s">
        <v>138</v>
      </c>
      <c r="AT394" s="17" t="s">
        <v>133</v>
      </c>
      <c r="AU394" s="17" t="s">
        <v>139</v>
      </c>
      <c r="AY394" s="17" t="s">
        <v>131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7" t="s">
        <v>139</v>
      </c>
      <c r="BK394" s="216">
        <f>ROUND(I394*H394,2)</f>
        <v>0</v>
      </c>
      <c r="BL394" s="17" t="s">
        <v>138</v>
      </c>
      <c r="BM394" s="17" t="s">
        <v>594</v>
      </c>
    </row>
    <row r="395" s="12" customFormat="1">
      <c r="B395" s="228"/>
      <c r="C395" s="229"/>
      <c r="D395" s="219" t="s">
        <v>141</v>
      </c>
      <c r="E395" s="229"/>
      <c r="F395" s="231" t="s">
        <v>595</v>
      </c>
      <c r="G395" s="229"/>
      <c r="H395" s="232">
        <v>450.471</v>
      </c>
      <c r="I395" s="233"/>
      <c r="J395" s="229"/>
      <c r="K395" s="229"/>
      <c r="L395" s="234"/>
      <c r="M395" s="235"/>
      <c r="N395" s="236"/>
      <c r="O395" s="236"/>
      <c r="P395" s="236"/>
      <c r="Q395" s="236"/>
      <c r="R395" s="236"/>
      <c r="S395" s="236"/>
      <c r="T395" s="237"/>
      <c r="AT395" s="238" t="s">
        <v>141</v>
      </c>
      <c r="AU395" s="238" t="s">
        <v>139</v>
      </c>
      <c r="AV395" s="12" t="s">
        <v>139</v>
      </c>
      <c r="AW395" s="12" t="s">
        <v>4</v>
      </c>
      <c r="AX395" s="12" t="s">
        <v>86</v>
      </c>
      <c r="AY395" s="238" t="s">
        <v>131</v>
      </c>
    </row>
    <row r="396" s="1" customFormat="1" ht="22.5" customHeight="1">
      <c r="B396" s="39"/>
      <c r="C396" s="205" t="s">
        <v>596</v>
      </c>
      <c r="D396" s="205" t="s">
        <v>133</v>
      </c>
      <c r="E396" s="206" t="s">
        <v>597</v>
      </c>
      <c r="F396" s="207" t="s">
        <v>598</v>
      </c>
      <c r="G396" s="208" t="s">
        <v>164</v>
      </c>
      <c r="H396" s="209">
        <v>23.709</v>
      </c>
      <c r="I396" s="210"/>
      <c r="J396" s="211">
        <f>ROUND(I396*H396,2)</f>
        <v>0</v>
      </c>
      <c r="K396" s="207" t="s">
        <v>137</v>
      </c>
      <c r="L396" s="44"/>
      <c r="M396" s="212" t="s">
        <v>32</v>
      </c>
      <c r="N396" s="213" t="s">
        <v>50</v>
      </c>
      <c r="O396" s="80"/>
      <c r="P396" s="214">
        <f>O396*H396</f>
        <v>0</v>
      </c>
      <c r="Q396" s="214">
        <v>0</v>
      </c>
      <c r="R396" s="214">
        <f>Q396*H396</f>
        <v>0</v>
      </c>
      <c r="S396" s="214">
        <v>0</v>
      </c>
      <c r="T396" s="215">
        <f>S396*H396</f>
        <v>0</v>
      </c>
      <c r="AR396" s="17" t="s">
        <v>138</v>
      </c>
      <c r="AT396" s="17" t="s">
        <v>133</v>
      </c>
      <c r="AU396" s="17" t="s">
        <v>139</v>
      </c>
      <c r="AY396" s="17" t="s">
        <v>131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7" t="s">
        <v>139</v>
      </c>
      <c r="BK396" s="216">
        <f>ROUND(I396*H396,2)</f>
        <v>0</v>
      </c>
      <c r="BL396" s="17" t="s">
        <v>138</v>
      </c>
      <c r="BM396" s="17" t="s">
        <v>599</v>
      </c>
    </row>
    <row r="397" s="10" customFormat="1" ht="22.8" customHeight="1">
      <c r="B397" s="189"/>
      <c r="C397" s="190"/>
      <c r="D397" s="191" t="s">
        <v>77</v>
      </c>
      <c r="E397" s="203" t="s">
        <v>600</v>
      </c>
      <c r="F397" s="203" t="s">
        <v>601</v>
      </c>
      <c r="G397" s="190"/>
      <c r="H397" s="190"/>
      <c r="I397" s="193"/>
      <c r="J397" s="204">
        <f>BK397</f>
        <v>0</v>
      </c>
      <c r="K397" s="190"/>
      <c r="L397" s="195"/>
      <c r="M397" s="196"/>
      <c r="N397" s="197"/>
      <c r="O397" s="197"/>
      <c r="P397" s="198">
        <f>P398</f>
        <v>0</v>
      </c>
      <c r="Q397" s="197"/>
      <c r="R397" s="198">
        <f>R398</f>
        <v>0</v>
      </c>
      <c r="S397" s="197"/>
      <c r="T397" s="199">
        <f>T398</f>
        <v>0</v>
      </c>
      <c r="AR397" s="200" t="s">
        <v>86</v>
      </c>
      <c r="AT397" s="201" t="s">
        <v>77</v>
      </c>
      <c r="AU397" s="201" t="s">
        <v>86</v>
      </c>
      <c r="AY397" s="200" t="s">
        <v>131</v>
      </c>
      <c r="BK397" s="202">
        <f>BK398</f>
        <v>0</v>
      </c>
    </row>
    <row r="398" s="1" customFormat="1" ht="33.75" customHeight="1">
      <c r="B398" s="39"/>
      <c r="C398" s="205" t="s">
        <v>602</v>
      </c>
      <c r="D398" s="205" t="s">
        <v>133</v>
      </c>
      <c r="E398" s="206" t="s">
        <v>603</v>
      </c>
      <c r="F398" s="207" t="s">
        <v>604</v>
      </c>
      <c r="G398" s="208" t="s">
        <v>164</v>
      </c>
      <c r="H398" s="209">
        <v>83.847999999999999</v>
      </c>
      <c r="I398" s="210"/>
      <c r="J398" s="211">
        <f>ROUND(I398*H398,2)</f>
        <v>0</v>
      </c>
      <c r="K398" s="207" t="s">
        <v>137</v>
      </c>
      <c r="L398" s="44"/>
      <c r="M398" s="212" t="s">
        <v>32</v>
      </c>
      <c r="N398" s="213" t="s">
        <v>50</v>
      </c>
      <c r="O398" s="80"/>
      <c r="P398" s="214">
        <f>O398*H398</f>
        <v>0</v>
      </c>
      <c r="Q398" s="214">
        <v>0</v>
      </c>
      <c r="R398" s="214">
        <f>Q398*H398</f>
        <v>0</v>
      </c>
      <c r="S398" s="214">
        <v>0</v>
      </c>
      <c r="T398" s="215">
        <f>S398*H398</f>
        <v>0</v>
      </c>
      <c r="AR398" s="17" t="s">
        <v>138</v>
      </c>
      <c r="AT398" s="17" t="s">
        <v>133</v>
      </c>
      <c r="AU398" s="17" t="s">
        <v>139</v>
      </c>
      <c r="AY398" s="17" t="s">
        <v>131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7" t="s">
        <v>139</v>
      </c>
      <c r="BK398" s="216">
        <f>ROUND(I398*H398,2)</f>
        <v>0</v>
      </c>
      <c r="BL398" s="17" t="s">
        <v>138</v>
      </c>
      <c r="BM398" s="17" t="s">
        <v>605</v>
      </c>
    </row>
    <row r="399" s="10" customFormat="1" ht="25.92" customHeight="1">
      <c r="B399" s="189"/>
      <c r="C399" s="190"/>
      <c r="D399" s="191" t="s">
        <v>77</v>
      </c>
      <c r="E399" s="192" t="s">
        <v>606</v>
      </c>
      <c r="F399" s="192" t="s">
        <v>607</v>
      </c>
      <c r="G399" s="190"/>
      <c r="H399" s="190"/>
      <c r="I399" s="193"/>
      <c r="J399" s="194">
        <f>BK399</f>
        <v>0</v>
      </c>
      <c r="K399" s="190"/>
      <c r="L399" s="195"/>
      <c r="M399" s="196"/>
      <c r="N399" s="197"/>
      <c r="O399" s="197"/>
      <c r="P399" s="198">
        <f>P400+P409</f>
        <v>0</v>
      </c>
      <c r="Q399" s="197"/>
      <c r="R399" s="198">
        <f>R400+R409</f>
        <v>2.0059036799999999</v>
      </c>
      <c r="S399" s="197"/>
      <c r="T399" s="199">
        <f>T400+T409</f>
        <v>0</v>
      </c>
      <c r="AR399" s="200" t="s">
        <v>139</v>
      </c>
      <c r="AT399" s="201" t="s">
        <v>77</v>
      </c>
      <c r="AU399" s="201" t="s">
        <v>78</v>
      </c>
      <c r="AY399" s="200" t="s">
        <v>131</v>
      </c>
      <c r="BK399" s="202">
        <f>BK400+BK409</f>
        <v>0</v>
      </c>
    </row>
    <row r="400" s="10" customFormat="1" ht="22.8" customHeight="1">
      <c r="B400" s="189"/>
      <c r="C400" s="190"/>
      <c r="D400" s="191" t="s">
        <v>77</v>
      </c>
      <c r="E400" s="203" t="s">
        <v>608</v>
      </c>
      <c r="F400" s="203" t="s">
        <v>609</v>
      </c>
      <c r="G400" s="190"/>
      <c r="H400" s="190"/>
      <c r="I400" s="193"/>
      <c r="J400" s="204">
        <f>BK400</f>
        <v>0</v>
      </c>
      <c r="K400" s="190"/>
      <c r="L400" s="195"/>
      <c r="M400" s="196"/>
      <c r="N400" s="197"/>
      <c r="O400" s="197"/>
      <c r="P400" s="198">
        <f>SUM(P401:P408)</f>
        <v>0</v>
      </c>
      <c r="Q400" s="197"/>
      <c r="R400" s="198">
        <f>SUM(R401:R408)</f>
        <v>2.00457368</v>
      </c>
      <c r="S400" s="197"/>
      <c r="T400" s="199">
        <f>SUM(T401:T408)</f>
        <v>0</v>
      </c>
      <c r="AR400" s="200" t="s">
        <v>139</v>
      </c>
      <c r="AT400" s="201" t="s">
        <v>77</v>
      </c>
      <c r="AU400" s="201" t="s">
        <v>86</v>
      </c>
      <c r="AY400" s="200" t="s">
        <v>131</v>
      </c>
      <c r="BK400" s="202">
        <f>SUM(BK401:BK408)</f>
        <v>0</v>
      </c>
    </row>
    <row r="401" s="1" customFormat="1" ht="22.5" customHeight="1">
      <c r="B401" s="39"/>
      <c r="C401" s="205" t="s">
        <v>610</v>
      </c>
      <c r="D401" s="205" t="s">
        <v>133</v>
      </c>
      <c r="E401" s="206" t="s">
        <v>611</v>
      </c>
      <c r="F401" s="207" t="s">
        <v>612</v>
      </c>
      <c r="G401" s="208" t="s">
        <v>172</v>
      </c>
      <c r="H401" s="209">
        <v>3.6160000000000001</v>
      </c>
      <c r="I401" s="210"/>
      <c r="J401" s="211">
        <f>ROUND(I401*H401,2)</f>
        <v>0</v>
      </c>
      <c r="K401" s="207" t="s">
        <v>137</v>
      </c>
      <c r="L401" s="44"/>
      <c r="M401" s="212" t="s">
        <v>32</v>
      </c>
      <c r="N401" s="213" t="s">
        <v>50</v>
      </c>
      <c r="O401" s="80"/>
      <c r="P401" s="214">
        <f>O401*H401</f>
        <v>0</v>
      </c>
      <c r="Q401" s="214">
        <v>0.0072300000000000003</v>
      </c>
      <c r="R401" s="214">
        <f>Q401*H401</f>
        <v>0.026143680000000002</v>
      </c>
      <c r="S401" s="214">
        <v>0</v>
      </c>
      <c r="T401" s="215">
        <f>S401*H401</f>
        <v>0</v>
      </c>
      <c r="AR401" s="17" t="s">
        <v>222</v>
      </c>
      <c r="AT401" s="17" t="s">
        <v>133</v>
      </c>
      <c r="AU401" s="17" t="s">
        <v>139</v>
      </c>
      <c r="AY401" s="17" t="s">
        <v>131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7" t="s">
        <v>139</v>
      </c>
      <c r="BK401" s="216">
        <f>ROUND(I401*H401,2)</f>
        <v>0</v>
      </c>
      <c r="BL401" s="17" t="s">
        <v>222</v>
      </c>
      <c r="BM401" s="17" t="s">
        <v>613</v>
      </c>
    </row>
    <row r="402" s="12" customFormat="1">
      <c r="B402" s="228"/>
      <c r="C402" s="229"/>
      <c r="D402" s="219" t="s">
        <v>141</v>
      </c>
      <c r="E402" s="230" t="s">
        <v>32</v>
      </c>
      <c r="F402" s="231" t="s">
        <v>614</v>
      </c>
      <c r="G402" s="229"/>
      <c r="H402" s="232">
        <v>2.657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141</v>
      </c>
      <c r="AU402" s="238" t="s">
        <v>139</v>
      </c>
      <c r="AV402" s="12" t="s">
        <v>139</v>
      </c>
      <c r="AW402" s="12" t="s">
        <v>39</v>
      </c>
      <c r="AX402" s="12" t="s">
        <v>78</v>
      </c>
      <c r="AY402" s="238" t="s">
        <v>131</v>
      </c>
    </row>
    <row r="403" s="12" customFormat="1">
      <c r="B403" s="228"/>
      <c r="C403" s="229"/>
      <c r="D403" s="219" t="s">
        <v>141</v>
      </c>
      <c r="E403" s="230" t="s">
        <v>32</v>
      </c>
      <c r="F403" s="231" t="s">
        <v>615</v>
      </c>
      <c r="G403" s="229"/>
      <c r="H403" s="232">
        <v>0.95899999999999996</v>
      </c>
      <c r="I403" s="233"/>
      <c r="J403" s="229"/>
      <c r="K403" s="229"/>
      <c r="L403" s="234"/>
      <c r="M403" s="235"/>
      <c r="N403" s="236"/>
      <c r="O403" s="236"/>
      <c r="P403" s="236"/>
      <c r="Q403" s="236"/>
      <c r="R403" s="236"/>
      <c r="S403" s="236"/>
      <c r="T403" s="237"/>
      <c r="AT403" s="238" t="s">
        <v>141</v>
      </c>
      <c r="AU403" s="238" t="s">
        <v>139</v>
      </c>
      <c r="AV403" s="12" t="s">
        <v>139</v>
      </c>
      <c r="AW403" s="12" t="s">
        <v>39</v>
      </c>
      <c r="AX403" s="12" t="s">
        <v>78</v>
      </c>
      <c r="AY403" s="238" t="s">
        <v>131</v>
      </c>
    </row>
    <row r="404" s="13" customFormat="1">
      <c r="B404" s="239"/>
      <c r="C404" s="240"/>
      <c r="D404" s="219" t="s">
        <v>141</v>
      </c>
      <c r="E404" s="241" t="s">
        <v>32</v>
      </c>
      <c r="F404" s="242" t="s">
        <v>144</v>
      </c>
      <c r="G404" s="240"/>
      <c r="H404" s="243">
        <v>3.6160000000000001</v>
      </c>
      <c r="I404" s="244"/>
      <c r="J404" s="240"/>
      <c r="K404" s="240"/>
      <c r="L404" s="245"/>
      <c r="M404" s="246"/>
      <c r="N404" s="247"/>
      <c r="O404" s="247"/>
      <c r="P404" s="247"/>
      <c r="Q404" s="247"/>
      <c r="R404" s="247"/>
      <c r="S404" s="247"/>
      <c r="T404" s="248"/>
      <c r="AT404" s="249" t="s">
        <v>141</v>
      </c>
      <c r="AU404" s="249" t="s">
        <v>139</v>
      </c>
      <c r="AV404" s="13" t="s">
        <v>145</v>
      </c>
      <c r="AW404" s="13" t="s">
        <v>39</v>
      </c>
      <c r="AX404" s="13" t="s">
        <v>86</v>
      </c>
      <c r="AY404" s="249" t="s">
        <v>131</v>
      </c>
    </row>
    <row r="405" s="1" customFormat="1" ht="16.5" customHeight="1">
      <c r="B405" s="39"/>
      <c r="C405" s="205" t="s">
        <v>616</v>
      </c>
      <c r="D405" s="205" t="s">
        <v>133</v>
      </c>
      <c r="E405" s="206" t="s">
        <v>617</v>
      </c>
      <c r="F405" s="207" t="s">
        <v>618</v>
      </c>
      <c r="G405" s="208" t="s">
        <v>206</v>
      </c>
      <c r="H405" s="209">
        <v>369.80000000000001</v>
      </c>
      <c r="I405" s="210"/>
      <c r="J405" s="211">
        <f>ROUND(I405*H405,2)</f>
        <v>0</v>
      </c>
      <c r="K405" s="207" t="s">
        <v>137</v>
      </c>
      <c r="L405" s="44"/>
      <c r="M405" s="212" t="s">
        <v>32</v>
      </c>
      <c r="N405" s="213" t="s">
        <v>50</v>
      </c>
      <c r="O405" s="80"/>
      <c r="P405" s="214">
        <f>O405*H405</f>
        <v>0</v>
      </c>
      <c r="Q405" s="214">
        <v>0.0053499999999999997</v>
      </c>
      <c r="R405" s="214">
        <f>Q405*H405</f>
        <v>1.9784299999999999</v>
      </c>
      <c r="S405" s="214">
        <v>0</v>
      </c>
      <c r="T405" s="215">
        <f>S405*H405</f>
        <v>0</v>
      </c>
      <c r="AR405" s="17" t="s">
        <v>222</v>
      </c>
      <c r="AT405" s="17" t="s">
        <v>133</v>
      </c>
      <c r="AU405" s="17" t="s">
        <v>139</v>
      </c>
      <c r="AY405" s="17" t="s">
        <v>131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7" t="s">
        <v>139</v>
      </c>
      <c r="BK405" s="216">
        <f>ROUND(I405*H405,2)</f>
        <v>0</v>
      </c>
      <c r="BL405" s="17" t="s">
        <v>222</v>
      </c>
      <c r="BM405" s="17" t="s">
        <v>619</v>
      </c>
    </row>
    <row r="406" s="12" customFormat="1">
      <c r="B406" s="228"/>
      <c r="C406" s="229"/>
      <c r="D406" s="219" t="s">
        <v>141</v>
      </c>
      <c r="E406" s="230" t="s">
        <v>32</v>
      </c>
      <c r="F406" s="231" t="s">
        <v>565</v>
      </c>
      <c r="G406" s="229"/>
      <c r="H406" s="232">
        <v>369.80000000000001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141</v>
      </c>
      <c r="AU406" s="238" t="s">
        <v>139</v>
      </c>
      <c r="AV406" s="12" t="s">
        <v>139</v>
      </c>
      <c r="AW406" s="12" t="s">
        <v>39</v>
      </c>
      <c r="AX406" s="12" t="s">
        <v>78</v>
      </c>
      <c r="AY406" s="238" t="s">
        <v>131</v>
      </c>
    </row>
    <row r="407" s="13" customFormat="1">
      <c r="B407" s="239"/>
      <c r="C407" s="240"/>
      <c r="D407" s="219" t="s">
        <v>141</v>
      </c>
      <c r="E407" s="241" t="s">
        <v>32</v>
      </c>
      <c r="F407" s="242" t="s">
        <v>144</v>
      </c>
      <c r="G407" s="240"/>
      <c r="H407" s="243">
        <v>369.80000000000001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AT407" s="249" t="s">
        <v>141</v>
      </c>
      <c r="AU407" s="249" t="s">
        <v>139</v>
      </c>
      <c r="AV407" s="13" t="s">
        <v>145</v>
      </c>
      <c r="AW407" s="13" t="s">
        <v>39</v>
      </c>
      <c r="AX407" s="13" t="s">
        <v>86</v>
      </c>
      <c r="AY407" s="249" t="s">
        <v>131</v>
      </c>
    </row>
    <row r="408" s="1" customFormat="1" ht="22.5" customHeight="1">
      <c r="B408" s="39"/>
      <c r="C408" s="205" t="s">
        <v>620</v>
      </c>
      <c r="D408" s="205" t="s">
        <v>133</v>
      </c>
      <c r="E408" s="206" t="s">
        <v>621</v>
      </c>
      <c r="F408" s="207" t="s">
        <v>622</v>
      </c>
      <c r="G408" s="208" t="s">
        <v>623</v>
      </c>
      <c r="H408" s="273"/>
      <c r="I408" s="210"/>
      <c r="J408" s="211">
        <f>ROUND(I408*H408,2)</f>
        <v>0</v>
      </c>
      <c r="K408" s="207" t="s">
        <v>137</v>
      </c>
      <c r="L408" s="44"/>
      <c r="M408" s="212" t="s">
        <v>32</v>
      </c>
      <c r="N408" s="213" t="s">
        <v>50</v>
      </c>
      <c r="O408" s="80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AR408" s="17" t="s">
        <v>222</v>
      </c>
      <c r="AT408" s="17" t="s">
        <v>133</v>
      </c>
      <c r="AU408" s="17" t="s">
        <v>139</v>
      </c>
      <c r="AY408" s="17" t="s">
        <v>131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7" t="s">
        <v>139</v>
      </c>
      <c r="BK408" s="216">
        <f>ROUND(I408*H408,2)</f>
        <v>0</v>
      </c>
      <c r="BL408" s="17" t="s">
        <v>222</v>
      </c>
      <c r="BM408" s="17" t="s">
        <v>624</v>
      </c>
    </row>
    <row r="409" s="10" customFormat="1" ht="22.8" customHeight="1">
      <c r="B409" s="189"/>
      <c r="C409" s="190"/>
      <c r="D409" s="191" t="s">
        <v>77</v>
      </c>
      <c r="E409" s="203" t="s">
        <v>625</v>
      </c>
      <c r="F409" s="203" t="s">
        <v>626</v>
      </c>
      <c r="G409" s="190"/>
      <c r="H409" s="190"/>
      <c r="I409" s="193"/>
      <c r="J409" s="204">
        <f>BK409</f>
        <v>0</v>
      </c>
      <c r="K409" s="190"/>
      <c r="L409" s="195"/>
      <c r="M409" s="196"/>
      <c r="N409" s="197"/>
      <c r="O409" s="197"/>
      <c r="P409" s="198">
        <f>SUM(P410:P425)</f>
        <v>0</v>
      </c>
      <c r="Q409" s="197"/>
      <c r="R409" s="198">
        <f>SUM(R410:R425)</f>
        <v>0.00133</v>
      </c>
      <c r="S409" s="197"/>
      <c r="T409" s="199">
        <f>SUM(T410:T425)</f>
        <v>0</v>
      </c>
      <c r="AR409" s="200" t="s">
        <v>139</v>
      </c>
      <c r="AT409" s="201" t="s">
        <v>77</v>
      </c>
      <c r="AU409" s="201" t="s">
        <v>86</v>
      </c>
      <c r="AY409" s="200" t="s">
        <v>131</v>
      </c>
      <c r="BK409" s="202">
        <f>SUM(BK410:BK425)</f>
        <v>0</v>
      </c>
    </row>
    <row r="410" s="1" customFormat="1" ht="16.5" customHeight="1">
      <c r="B410" s="39"/>
      <c r="C410" s="205" t="s">
        <v>627</v>
      </c>
      <c r="D410" s="205" t="s">
        <v>133</v>
      </c>
      <c r="E410" s="206" t="s">
        <v>628</v>
      </c>
      <c r="F410" s="207" t="s">
        <v>629</v>
      </c>
      <c r="G410" s="208" t="s">
        <v>172</v>
      </c>
      <c r="H410" s="209">
        <v>3.5</v>
      </c>
      <c r="I410" s="210"/>
      <c r="J410" s="211">
        <f>ROUND(I410*H410,2)</f>
        <v>0</v>
      </c>
      <c r="K410" s="207" t="s">
        <v>137</v>
      </c>
      <c r="L410" s="44"/>
      <c r="M410" s="212" t="s">
        <v>32</v>
      </c>
      <c r="N410" s="213" t="s">
        <v>50</v>
      </c>
      <c r="O410" s="80"/>
      <c r="P410" s="214">
        <f>O410*H410</f>
        <v>0</v>
      </c>
      <c r="Q410" s="214">
        <v>0</v>
      </c>
      <c r="R410" s="214">
        <f>Q410*H410</f>
        <v>0</v>
      </c>
      <c r="S410" s="214">
        <v>0</v>
      </c>
      <c r="T410" s="215">
        <f>S410*H410</f>
        <v>0</v>
      </c>
      <c r="AR410" s="17" t="s">
        <v>222</v>
      </c>
      <c r="AT410" s="17" t="s">
        <v>133</v>
      </c>
      <c r="AU410" s="17" t="s">
        <v>139</v>
      </c>
      <c r="AY410" s="17" t="s">
        <v>131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7" t="s">
        <v>139</v>
      </c>
      <c r="BK410" s="216">
        <f>ROUND(I410*H410,2)</f>
        <v>0</v>
      </c>
      <c r="BL410" s="17" t="s">
        <v>222</v>
      </c>
      <c r="BM410" s="17" t="s">
        <v>630</v>
      </c>
    </row>
    <row r="411" s="12" customFormat="1">
      <c r="B411" s="228"/>
      <c r="C411" s="229"/>
      <c r="D411" s="219" t="s">
        <v>141</v>
      </c>
      <c r="E411" s="230" t="s">
        <v>32</v>
      </c>
      <c r="F411" s="231" t="s">
        <v>631</v>
      </c>
      <c r="G411" s="229"/>
      <c r="H411" s="232">
        <v>3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141</v>
      </c>
      <c r="AU411" s="238" t="s">
        <v>139</v>
      </c>
      <c r="AV411" s="12" t="s">
        <v>139</v>
      </c>
      <c r="AW411" s="12" t="s">
        <v>39</v>
      </c>
      <c r="AX411" s="12" t="s">
        <v>78</v>
      </c>
      <c r="AY411" s="238" t="s">
        <v>131</v>
      </c>
    </row>
    <row r="412" s="12" customFormat="1">
      <c r="B412" s="228"/>
      <c r="C412" s="229"/>
      <c r="D412" s="219" t="s">
        <v>141</v>
      </c>
      <c r="E412" s="230" t="s">
        <v>32</v>
      </c>
      <c r="F412" s="231" t="s">
        <v>632</v>
      </c>
      <c r="G412" s="229"/>
      <c r="H412" s="232">
        <v>0.5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141</v>
      </c>
      <c r="AU412" s="238" t="s">
        <v>139</v>
      </c>
      <c r="AV412" s="12" t="s">
        <v>139</v>
      </c>
      <c r="AW412" s="12" t="s">
        <v>39</v>
      </c>
      <c r="AX412" s="12" t="s">
        <v>78</v>
      </c>
      <c r="AY412" s="238" t="s">
        <v>131</v>
      </c>
    </row>
    <row r="413" s="13" customFormat="1">
      <c r="B413" s="239"/>
      <c r="C413" s="240"/>
      <c r="D413" s="219" t="s">
        <v>141</v>
      </c>
      <c r="E413" s="241" t="s">
        <v>32</v>
      </c>
      <c r="F413" s="242" t="s">
        <v>144</v>
      </c>
      <c r="G413" s="240"/>
      <c r="H413" s="243">
        <v>3.5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AT413" s="249" t="s">
        <v>141</v>
      </c>
      <c r="AU413" s="249" t="s">
        <v>139</v>
      </c>
      <c r="AV413" s="13" t="s">
        <v>145</v>
      </c>
      <c r="AW413" s="13" t="s">
        <v>39</v>
      </c>
      <c r="AX413" s="13" t="s">
        <v>86</v>
      </c>
      <c r="AY413" s="249" t="s">
        <v>131</v>
      </c>
    </row>
    <row r="414" s="1" customFormat="1" ht="16.5" customHeight="1">
      <c r="B414" s="39"/>
      <c r="C414" s="205" t="s">
        <v>633</v>
      </c>
      <c r="D414" s="205" t="s">
        <v>133</v>
      </c>
      <c r="E414" s="206" t="s">
        <v>634</v>
      </c>
      <c r="F414" s="207" t="s">
        <v>635</v>
      </c>
      <c r="G414" s="208" t="s">
        <v>172</v>
      </c>
      <c r="H414" s="209">
        <v>3.5</v>
      </c>
      <c r="I414" s="210"/>
      <c r="J414" s="211">
        <f>ROUND(I414*H414,2)</f>
        <v>0</v>
      </c>
      <c r="K414" s="207" t="s">
        <v>137</v>
      </c>
      <c r="L414" s="44"/>
      <c r="M414" s="212" t="s">
        <v>32</v>
      </c>
      <c r="N414" s="213" t="s">
        <v>50</v>
      </c>
      <c r="O414" s="80"/>
      <c r="P414" s="214">
        <f>O414*H414</f>
        <v>0</v>
      </c>
      <c r="Q414" s="214">
        <v>0.00013999999999999999</v>
      </c>
      <c r="R414" s="214">
        <f>Q414*H414</f>
        <v>0.00048999999999999998</v>
      </c>
      <c r="S414" s="214">
        <v>0</v>
      </c>
      <c r="T414" s="215">
        <f>S414*H414</f>
        <v>0</v>
      </c>
      <c r="AR414" s="17" t="s">
        <v>222</v>
      </c>
      <c r="AT414" s="17" t="s">
        <v>133</v>
      </c>
      <c r="AU414" s="17" t="s">
        <v>139</v>
      </c>
      <c r="AY414" s="17" t="s">
        <v>131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7" t="s">
        <v>139</v>
      </c>
      <c r="BK414" s="216">
        <f>ROUND(I414*H414,2)</f>
        <v>0</v>
      </c>
      <c r="BL414" s="17" t="s">
        <v>222</v>
      </c>
      <c r="BM414" s="17" t="s">
        <v>636</v>
      </c>
    </row>
    <row r="415" s="12" customFormat="1">
      <c r="B415" s="228"/>
      <c r="C415" s="229"/>
      <c r="D415" s="219" t="s">
        <v>141</v>
      </c>
      <c r="E415" s="230" t="s">
        <v>32</v>
      </c>
      <c r="F415" s="231" t="s">
        <v>631</v>
      </c>
      <c r="G415" s="229"/>
      <c r="H415" s="232">
        <v>3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141</v>
      </c>
      <c r="AU415" s="238" t="s">
        <v>139</v>
      </c>
      <c r="AV415" s="12" t="s">
        <v>139</v>
      </c>
      <c r="AW415" s="12" t="s">
        <v>39</v>
      </c>
      <c r="AX415" s="12" t="s">
        <v>78</v>
      </c>
      <c r="AY415" s="238" t="s">
        <v>131</v>
      </c>
    </row>
    <row r="416" s="12" customFormat="1">
      <c r="B416" s="228"/>
      <c r="C416" s="229"/>
      <c r="D416" s="219" t="s">
        <v>141</v>
      </c>
      <c r="E416" s="230" t="s">
        <v>32</v>
      </c>
      <c r="F416" s="231" t="s">
        <v>632</v>
      </c>
      <c r="G416" s="229"/>
      <c r="H416" s="232">
        <v>0.5</v>
      </c>
      <c r="I416" s="233"/>
      <c r="J416" s="229"/>
      <c r="K416" s="229"/>
      <c r="L416" s="234"/>
      <c r="M416" s="235"/>
      <c r="N416" s="236"/>
      <c r="O416" s="236"/>
      <c r="P416" s="236"/>
      <c r="Q416" s="236"/>
      <c r="R416" s="236"/>
      <c r="S416" s="236"/>
      <c r="T416" s="237"/>
      <c r="AT416" s="238" t="s">
        <v>141</v>
      </c>
      <c r="AU416" s="238" t="s">
        <v>139</v>
      </c>
      <c r="AV416" s="12" t="s">
        <v>139</v>
      </c>
      <c r="AW416" s="12" t="s">
        <v>39</v>
      </c>
      <c r="AX416" s="12" t="s">
        <v>78</v>
      </c>
      <c r="AY416" s="238" t="s">
        <v>131</v>
      </c>
    </row>
    <row r="417" s="13" customFormat="1">
      <c r="B417" s="239"/>
      <c r="C417" s="240"/>
      <c r="D417" s="219" t="s">
        <v>141</v>
      </c>
      <c r="E417" s="241" t="s">
        <v>32</v>
      </c>
      <c r="F417" s="242" t="s">
        <v>144</v>
      </c>
      <c r="G417" s="240"/>
      <c r="H417" s="243">
        <v>3.5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AT417" s="249" t="s">
        <v>141</v>
      </c>
      <c r="AU417" s="249" t="s">
        <v>139</v>
      </c>
      <c r="AV417" s="13" t="s">
        <v>145</v>
      </c>
      <c r="AW417" s="13" t="s">
        <v>39</v>
      </c>
      <c r="AX417" s="13" t="s">
        <v>86</v>
      </c>
      <c r="AY417" s="249" t="s">
        <v>131</v>
      </c>
    </row>
    <row r="418" s="1" customFormat="1" ht="16.5" customHeight="1">
      <c r="B418" s="39"/>
      <c r="C418" s="205" t="s">
        <v>637</v>
      </c>
      <c r="D418" s="205" t="s">
        <v>133</v>
      </c>
      <c r="E418" s="206" t="s">
        <v>638</v>
      </c>
      <c r="F418" s="207" t="s">
        <v>639</v>
      </c>
      <c r="G418" s="208" t="s">
        <v>172</v>
      </c>
      <c r="H418" s="209">
        <v>3.5</v>
      </c>
      <c r="I418" s="210"/>
      <c r="J418" s="211">
        <f>ROUND(I418*H418,2)</f>
        <v>0</v>
      </c>
      <c r="K418" s="207" t="s">
        <v>137</v>
      </c>
      <c r="L418" s="44"/>
      <c r="M418" s="212" t="s">
        <v>32</v>
      </c>
      <c r="N418" s="213" t="s">
        <v>50</v>
      </c>
      <c r="O418" s="80"/>
      <c r="P418" s="214">
        <f>O418*H418</f>
        <v>0</v>
      </c>
      <c r="Q418" s="214">
        <v>0.00012</v>
      </c>
      <c r="R418" s="214">
        <f>Q418*H418</f>
        <v>0.00042000000000000002</v>
      </c>
      <c r="S418" s="214">
        <v>0</v>
      </c>
      <c r="T418" s="215">
        <f>S418*H418</f>
        <v>0</v>
      </c>
      <c r="AR418" s="17" t="s">
        <v>222</v>
      </c>
      <c r="AT418" s="17" t="s">
        <v>133</v>
      </c>
      <c r="AU418" s="17" t="s">
        <v>139</v>
      </c>
      <c r="AY418" s="17" t="s">
        <v>131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7" t="s">
        <v>139</v>
      </c>
      <c r="BK418" s="216">
        <f>ROUND(I418*H418,2)</f>
        <v>0</v>
      </c>
      <c r="BL418" s="17" t="s">
        <v>222</v>
      </c>
      <c r="BM418" s="17" t="s">
        <v>640</v>
      </c>
    </row>
    <row r="419" s="12" customFormat="1">
      <c r="B419" s="228"/>
      <c r="C419" s="229"/>
      <c r="D419" s="219" t="s">
        <v>141</v>
      </c>
      <c r="E419" s="230" t="s">
        <v>32</v>
      </c>
      <c r="F419" s="231" t="s">
        <v>631</v>
      </c>
      <c r="G419" s="229"/>
      <c r="H419" s="232">
        <v>3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141</v>
      </c>
      <c r="AU419" s="238" t="s">
        <v>139</v>
      </c>
      <c r="AV419" s="12" t="s">
        <v>139</v>
      </c>
      <c r="AW419" s="12" t="s">
        <v>39</v>
      </c>
      <c r="AX419" s="12" t="s">
        <v>78</v>
      </c>
      <c r="AY419" s="238" t="s">
        <v>131</v>
      </c>
    </row>
    <row r="420" s="12" customFormat="1">
      <c r="B420" s="228"/>
      <c r="C420" s="229"/>
      <c r="D420" s="219" t="s">
        <v>141</v>
      </c>
      <c r="E420" s="230" t="s">
        <v>32</v>
      </c>
      <c r="F420" s="231" t="s">
        <v>632</v>
      </c>
      <c r="G420" s="229"/>
      <c r="H420" s="232">
        <v>0.5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141</v>
      </c>
      <c r="AU420" s="238" t="s">
        <v>139</v>
      </c>
      <c r="AV420" s="12" t="s">
        <v>139</v>
      </c>
      <c r="AW420" s="12" t="s">
        <v>39</v>
      </c>
      <c r="AX420" s="12" t="s">
        <v>78</v>
      </c>
      <c r="AY420" s="238" t="s">
        <v>131</v>
      </c>
    </row>
    <row r="421" s="13" customFormat="1">
      <c r="B421" s="239"/>
      <c r="C421" s="240"/>
      <c r="D421" s="219" t="s">
        <v>141</v>
      </c>
      <c r="E421" s="241" t="s">
        <v>32</v>
      </c>
      <c r="F421" s="242" t="s">
        <v>144</v>
      </c>
      <c r="G421" s="240"/>
      <c r="H421" s="243">
        <v>3.5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AT421" s="249" t="s">
        <v>141</v>
      </c>
      <c r="AU421" s="249" t="s">
        <v>139</v>
      </c>
      <c r="AV421" s="13" t="s">
        <v>145</v>
      </c>
      <c r="AW421" s="13" t="s">
        <v>39</v>
      </c>
      <c r="AX421" s="13" t="s">
        <v>86</v>
      </c>
      <c r="AY421" s="249" t="s">
        <v>131</v>
      </c>
    </row>
    <row r="422" s="1" customFormat="1" ht="16.5" customHeight="1">
      <c r="B422" s="39"/>
      <c r="C422" s="205" t="s">
        <v>641</v>
      </c>
      <c r="D422" s="205" t="s">
        <v>133</v>
      </c>
      <c r="E422" s="206" t="s">
        <v>642</v>
      </c>
      <c r="F422" s="207" t="s">
        <v>643</v>
      </c>
      <c r="G422" s="208" t="s">
        <v>172</v>
      </c>
      <c r="H422" s="209">
        <v>3.5</v>
      </c>
      <c r="I422" s="210"/>
      <c r="J422" s="211">
        <f>ROUND(I422*H422,2)</f>
        <v>0</v>
      </c>
      <c r="K422" s="207" t="s">
        <v>137</v>
      </c>
      <c r="L422" s="44"/>
      <c r="M422" s="212" t="s">
        <v>32</v>
      </c>
      <c r="N422" s="213" t="s">
        <v>50</v>
      </c>
      <c r="O422" s="80"/>
      <c r="P422" s="214">
        <f>O422*H422</f>
        <v>0</v>
      </c>
      <c r="Q422" s="214">
        <v>0.00012</v>
      </c>
      <c r="R422" s="214">
        <f>Q422*H422</f>
        <v>0.00042000000000000002</v>
      </c>
      <c r="S422" s="214">
        <v>0</v>
      </c>
      <c r="T422" s="215">
        <f>S422*H422</f>
        <v>0</v>
      </c>
      <c r="AR422" s="17" t="s">
        <v>222</v>
      </c>
      <c r="AT422" s="17" t="s">
        <v>133</v>
      </c>
      <c r="AU422" s="17" t="s">
        <v>139</v>
      </c>
      <c r="AY422" s="17" t="s">
        <v>131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7" t="s">
        <v>139</v>
      </c>
      <c r="BK422" s="216">
        <f>ROUND(I422*H422,2)</f>
        <v>0</v>
      </c>
      <c r="BL422" s="17" t="s">
        <v>222</v>
      </c>
      <c r="BM422" s="17" t="s">
        <v>644</v>
      </c>
    </row>
    <row r="423" s="12" customFormat="1">
      <c r="B423" s="228"/>
      <c r="C423" s="229"/>
      <c r="D423" s="219" t="s">
        <v>141</v>
      </c>
      <c r="E423" s="230" t="s">
        <v>32</v>
      </c>
      <c r="F423" s="231" t="s">
        <v>631</v>
      </c>
      <c r="G423" s="229"/>
      <c r="H423" s="232">
        <v>3</v>
      </c>
      <c r="I423" s="233"/>
      <c r="J423" s="229"/>
      <c r="K423" s="229"/>
      <c r="L423" s="234"/>
      <c r="M423" s="235"/>
      <c r="N423" s="236"/>
      <c r="O423" s="236"/>
      <c r="P423" s="236"/>
      <c r="Q423" s="236"/>
      <c r="R423" s="236"/>
      <c r="S423" s="236"/>
      <c r="T423" s="237"/>
      <c r="AT423" s="238" t="s">
        <v>141</v>
      </c>
      <c r="AU423" s="238" t="s">
        <v>139</v>
      </c>
      <c r="AV423" s="12" t="s">
        <v>139</v>
      </c>
      <c r="AW423" s="12" t="s">
        <v>39</v>
      </c>
      <c r="AX423" s="12" t="s">
        <v>78</v>
      </c>
      <c r="AY423" s="238" t="s">
        <v>131</v>
      </c>
    </row>
    <row r="424" s="12" customFormat="1">
      <c r="B424" s="228"/>
      <c r="C424" s="229"/>
      <c r="D424" s="219" t="s">
        <v>141</v>
      </c>
      <c r="E424" s="230" t="s">
        <v>32</v>
      </c>
      <c r="F424" s="231" t="s">
        <v>632</v>
      </c>
      <c r="G424" s="229"/>
      <c r="H424" s="232">
        <v>0.5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141</v>
      </c>
      <c r="AU424" s="238" t="s">
        <v>139</v>
      </c>
      <c r="AV424" s="12" t="s">
        <v>139</v>
      </c>
      <c r="AW424" s="12" t="s">
        <v>39</v>
      </c>
      <c r="AX424" s="12" t="s">
        <v>78</v>
      </c>
      <c r="AY424" s="238" t="s">
        <v>131</v>
      </c>
    </row>
    <row r="425" s="13" customFormat="1">
      <c r="B425" s="239"/>
      <c r="C425" s="240"/>
      <c r="D425" s="219" t="s">
        <v>141</v>
      </c>
      <c r="E425" s="241" t="s">
        <v>32</v>
      </c>
      <c r="F425" s="242" t="s">
        <v>144</v>
      </c>
      <c r="G425" s="240"/>
      <c r="H425" s="243">
        <v>3.5</v>
      </c>
      <c r="I425" s="244"/>
      <c r="J425" s="240"/>
      <c r="K425" s="240"/>
      <c r="L425" s="245"/>
      <c r="M425" s="274"/>
      <c r="N425" s="275"/>
      <c r="O425" s="275"/>
      <c r="P425" s="275"/>
      <c r="Q425" s="275"/>
      <c r="R425" s="275"/>
      <c r="S425" s="275"/>
      <c r="T425" s="276"/>
      <c r="AT425" s="249" t="s">
        <v>141</v>
      </c>
      <c r="AU425" s="249" t="s">
        <v>139</v>
      </c>
      <c r="AV425" s="13" t="s">
        <v>145</v>
      </c>
      <c r="AW425" s="13" t="s">
        <v>39</v>
      </c>
      <c r="AX425" s="13" t="s">
        <v>86</v>
      </c>
      <c r="AY425" s="249" t="s">
        <v>131</v>
      </c>
    </row>
    <row r="426" s="1" customFormat="1" ht="6.96" customHeight="1">
      <c r="B426" s="58"/>
      <c r="C426" s="59"/>
      <c r="D426" s="59"/>
      <c r="E426" s="59"/>
      <c r="F426" s="59"/>
      <c r="G426" s="59"/>
      <c r="H426" s="59"/>
      <c r="I426" s="155"/>
      <c r="J426" s="59"/>
      <c r="K426" s="59"/>
      <c r="L426" s="44"/>
    </row>
  </sheetData>
  <sheetProtection sheet="1" autoFilter="0" formatColumns="0" formatRows="0" objects="1" scenarios="1" spinCount="100000" saltValue="SLj859+wCB9bNDWVC6Ay+7mDnrVhA/EnjVsUygxRQyRjfofUj+6Dq3zSOMQqmhkBvpWZcMbuJezyMtroE7CW0g==" hashValue="HNC+ZCGlaC7Nz3nXdYqzq2J1Nkv3p4q7p4wZyDrYUT5SRAOuV3AYDcbQWzhgdQDTj8tXjOKcV8CDg8GRkrbR3Q==" algorithmName="SHA-512" password="CEE1"/>
  <autoFilter ref="C95:K425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4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20"/>
      <c r="AT3" s="17" t="s">
        <v>86</v>
      </c>
    </row>
    <row r="4" ht="24.96" customHeight="1">
      <c r="B4" s="20"/>
      <c r="D4" s="128" t="s">
        <v>92</v>
      </c>
      <c r="L4" s="20"/>
      <c r="M4" s="24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29" t="s">
        <v>16</v>
      </c>
      <c r="L6" s="20"/>
    </row>
    <row r="7" ht="16.5" customHeight="1">
      <c r="B7" s="20"/>
      <c r="E7" s="130" t="str">
        <f>'Rekapitulace stavby'!K6</f>
        <v>Stavební úpravy BD ul.Žižkova 27-37, Jihlava</v>
      </c>
      <c r="F7" s="129"/>
      <c r="G7" s="129"/>
      <c r="H7" s="129"/>
      <c r="L7" s="20"/>
    </row>
    <row r="8" s="1" customFormat="1" ht="12" customHeight="1">
      <c r="B8" s="44"/>
      <c r="D8" s="129" t="s">
        <v>93</v>
      </c>
      <c r="I8" s="131"/>
      <c r="L8" s="44"/>
    </row>
    <row r="9" s="1" customFormat="1" ht="36.96" customHeight="1">
      <c r="B9" s="44"/>
      <c r="E9" s="132" t="s">
        <v>645</v>
      </c>
      <c r="F9" s="1"/>
      <c r="G9" s="1"/>
      <c r="H9" s="1"/>
      <c r="I9" s="131"/>
      <c r="L9" s="44"/>
    </row>
    <row r="10" s="1" customFormat="1">
      <c r="B10" s="44"/>
      <c r="I10" s="131"/>
      <c r="L10" s="44"/>
    </row>
    <row r="11" s="1" customFormat="1" ht="12" customHeight="1">
      <c r="B11" s="44"/>
      <c r="D11" s="129" t="s">
        <v>18</v>
      </c>
      <c r="F11" s="17" t="s">
        <v>91</v>
      </c>
      <c r="I11" s="133" t="s">
        <v>20</v>
      </c>
      <c r="J11" s="17" t="s">
        <v>32</v>
      </c>
      <c r="L11" s="44"/>
    </row>
    <row r="12" s="1" customFormat="1" ht="12" customHeight="1">
      <c r="B12" s="44"/>
      <c r="D12" s="129" t="s">
        <v>22</v>
      </c>
      <c r="F12" s="17" t="s">
        <v>23</v>
      </c>
      <c r="I12" s="133" t="s">
        <v>24</v>
      </c>
      <c r="J12" s="134" t="str">
        <f>'Rekapitulace stavby'!AN8</f>
        <v>18. 7. 2019</v>
      </c>
      <c r="L12" s="44"/>
    </row>
    <row r="13" s="1" customFormat="1" ht="10.8" customHeight="1">
      <c r="B13" s="44"/>
      <c r="I13" s="131"/>
      <c r="L13" s="44"/>
    </row>
    <row r="14" s="1" customFormat="1" ht="12" customHeight="1">
      <c r="B14" s="44"/>
      <c r="D14" s="129" t="s">
        <v>30</v>
      </c>
      <c r="I14" s="133" t="s">
        <v>31</v>
      </c>
      <c r="J14" s="17" t="s">
        <v>32</v>
      </c>
      <c r="L14" s="44"/>
    </row>
    <row r="15" s="1" customFormat="1" ht="18" customHeight="1">
      <c r="B15" s="44"/>
      <c r="E15" s="17" t="s">
        <v>33</v>
      </c>
      <c r="I15" s="133" t="s">
        <v>34</v>
      </c>
      <c r="J15" s="17" t="s">
        <v>32</v>
      </c>
      <c r="L15" s="44"/>
    </row>
    <row r="16" s="1" customFormat="1" ht="6.96" customHeight="1">
      <c r="B16" s="44"/>
      <c r="I16" s="131"/>
      <c r="L16" s="44"/>
    </row>
    <row r="17" s="1" customFormat="1" ht="12" customHeight="1">
      <c r="B17" s="44"/>
      <c r="D17" s="129" t="s">
        <v>35</v>
      </c>
      <c r="I17" s="133" t="s">
        <v>31</v>
      </c>
      <c r="J17" s="33" t="str">
        <f>'Rekapitulace stavby'!AN13</f>
        <v>Vyplň údaj</v>
      </c>
      <c r="L17" s="44"/>
    </row>
    <row r="18" s="1" customFormat="1" ht="18" customHeight="1">
      <c r="B18" s="44"/>
      <c r="E18" s="33" t="str">
        <f>'Rekapitulace stavby'!E14</f>
        <v>Vyplň údaj</v>
      </c>
      <c r="F18" s="17"/>
      <c r="G18" s="17"/>
      <c r="H18" s="17"/>
      <c r="I18" s="133" t="s">
        <v>34</v>
      </c>
      <c r="J18" s="33" t="str">
        <f>'Rekapitulace stavby'!AN14</f>
        <v>Vyplň údaj</v>
      </c>
      <c r="L18" s="44"/>
    </row>
    <row r="19" s="1" customFormat="1" ht="6.96" customHeight="1">
      <c r="B19" s="44"/>
      <c r="I19" s="131"/>
      <c r="L19" s="44"/>
    </row>
    <row r="20" s="1" customFormat="1" ht="12" customHeight="1">
      <c r="B20" s="44"/>
      <c r="D20" s="129" t="s">
        <v>37</v>
      </c>
      <c r="I20" s="133" t="s">
        <v>31</v>
      </c>
      <c r="J20" s="17" t="s">
        <v>32</v>
      </c>
      <c r="L20" s="44"/>
    </row>
    <row r="21" s="1" customFormat="1" ht="18" customHeight="1">
      <c r="B21" s="44"/>
      <c r="E21" s="17" t="s">
        <v>38</v>
      </c>
      <c r="I21" s="133" t="s">
        <v>34</v>
      </c>
      <c r="J21" s="17" t="s">
        <v>32</v>
      </c>
      <c r="L21" s="44"/>
    </row>
    <row r="22" s="1" customFormat="1" ht="6.96" customHeight="1">
      <c r="B22" s="44"/>
      <c r="I22" s="131"/>
      <c r="L22" s="44"/>
    </row>
    <row r="23" s="1" customFormat="1" ht="12" customHeight="1">
      <c r="B23" s="44"/>
      <c r="D23" s="129" t="s">
        <v>40</v>
      </c>
      <c r="I23" s="133" t="s">
        <v>31</v>
      </c>
      <c r="J23" s="17" t="s">
        <v>32</v>
      </c>
      <c r="L23" s="44"/>
    </row>
    <row r="24" s="1" customFormat="1" ht="18" customHeight="1">
      <c r="B24" s="44"/>
      <c r="E24" s="17" t="s">
        <v>41</v>
      </c>
      <c r="I24" s="133" t="s">
        <v>34</v>
      </c>
      <c r="J24" s="17" t="s">
        <v>32</v>
      </c>
      <c r="L24" s="44"/>
    </row>
    <row r="25" s="1" customFormat="1" ht="6.96" customHeight="1">
      <c r="B25" s="44"/>
      <c r="I25" s="131"/>
      <c r="L25" s="44"/>
    </row>
    <row r="26" s="1" customFormat="1" ht="12" customHeight="1">
      <c r="B26" s="44"/>
      <c r="D26" s="129" t="s">
        <v>42</v>
      </c>
      <c r="I26" s="131"/>
      <c r="L26" s="44"/>
    </row>
    <row r="27" s="6" customFormat="1" ht="45" customHeight="1">
      <c r="B27" s="135"/>
      <c r="E27" s="136" t="s">
        <v>43</v>
      </c>
      <c r="F27" s="136"/>
      <c r="G27" s="136"/>
      <c r="H27" s="136"/>
      <c r="I27" s="137"/>
      <c r="L27" s="135"/>
    </row>
    <row r="28" s="1" customFormat="1" ht="6.96" customHeight="1">
      <c r="B28" s="44"/>
      <c r="I28" s="131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38"/>
      <c r="J29" s="72"/>
      <c r="K29" s="72"/>
      <c r="L29" s="44"/>
    </row>
    <row r="30" s="1" customFormat="1" ht="25.44" customHeight="1">
      <c r="B30" s="44"/>
      <c r="D30" s="139" t="s">
        <v>44</v>
      </c>
      <c r="I30" s="131"/>
      <c r="J30" s="140">
        <f>ROUND(J80,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38"/>
      <c r="J31" s="72"/>
      <c r="K31" s="72"/>
      <c r="L31" s="44"/>
    </row>
    <row r="32" s="1" customFormat="1" ht="14.4" customHeight="1">
      <c r="B32" s="44"/>
      <c r="F32" s="141" t="s">
        <v>46</v>
      </c>
      <c r="I32" s="142" t="s">
        <v>45</v>
      </c>
      <c r="J32" s="141" t="s">
        <v>47</v>
      </c>
      <c r="L32" s="44"/>
    </row>
    <row r="33" s="1" customFormat="1" ht="14.4" customHeight="1">
      <c r="B33" s="44"/>
      <c r="D33" s="129" t="s">
        <v>48</v>
      </c>
      <c r="E33" s="129" t="s">
        <v>49</v>
      </c>
      <c r="F33" s="143">
        <f>ROUND((SUM(BE80:BE91)),  2)</f>
        <v>0</v>
      </c>
      <c r="I33" s="144">
        <v>0.20999999999999999</v>
      </c>
      <c r="J33" s="143">
        <f>ROUND(((SUM(BE80:BE91))*I33),  2)</f>
        <v>0</v>
      </c>
      <c r="L33" s="44"/>
    </row>
    <row r="34" s="1" customFormat="1" ht="14.4" customHeight="1">
      <c r="B34" s="44"/>
      <c r="E34" s="129" t="s">
        <v>50</v>
      </c>
      <c r="F34" s="143">
        <f>ROUND((SUM(BF80:BF91)),  2)</f>
        <v>0</v>
      </c>
      <c r="I34" s="144">
        <v>0.14999999999999999</v>
      </c>
      <c r="J34" s="143">
        <f>ROUND(((SUM(BF80:BF91))*I34),  2)</f>
        <v>0</v>
      </c>
      <c r="L34" s="44"/>
    </row>
    <row r="35" hidden="1" s="1" customFormat="1" ht="14.4" customHeight="1">
      <c r="B35" s="44"/>
      <c r="E35" s="129" t="s">
        <v>51</v>
      </c>
      <c r="F35" s="143">
        <f>ROUND((SUM(BG80:BG91)),  2)</f>
        <v>0</v>
      </c>
      <c r="I35" s="144">
        <v>0.20999999999999999</v>
      </c>
      <c r="J35" s="143">
        <f>0</f>
        <v>0</v>
      </c>
      <c r="L35" s="44"/>
    </row>
    <row r="36" hidden="1" s="1" customFormat="1" ht="14.4" customHeight="1">
      <c r="B36" s="44"/>
      <c r="E36" s="129" t="s">
        <v>52</v>
      </c>
      <c r="F36" s="143">
        <f>ROUND((SUM(BH80:BH91)),  2)</f>
        <v>0</v>
      </c>
      <c r="I36" s="144">
        <v>0.14999999999999999</v>
      </c>
      <c r="J36" s="143">
        <f>0</f>
        <v>0</v>
      </c>
      <c r="L36" s="44"/>
    </row>
    <row r="37" hidden="1" s="1" customFormat="1" ht="14.4" customHeight="1">
      <c r="B37" s="44"/>
      <c r="E37" s="129" t="s">
        <v>53</v>
      </c>
      <c r="F37" s="143">
        <f>ROUND((SUM(BI80:BI91)),  2)</f>
        <v>0</v>
      </c>
      <c r="I37" s="144">
        <v>0</v>
      </c>
      <c r="J37" s="143">
        <f>0</f>
        <v>0</v>
      </c>
      <c r="L37" s="44"/>
    </row>
    <row r="38" s="1" customFormat="1" ht="6.96" customHeight="1">
      <c r="B38" s="44"/>
      <c r="I38" s="131"/>
      <c r="L38" s="44"/>
    </row>
    <row r="39" s="1" customFormat="1" ht="25.44" customHeight="1">
      <c r="B39" s="44"/>
      <c r="C39" s="145"/>
      <c r="D39" s="146" t="s">
        <v>54</v>
      </c>
      <c r="E39" s="147"/>
      <c r="F39" s="147"/>
      <c r="G39" s="148" t="s">
        <v>55</v>
      </c>
      <c r="H39" s="149" t="s">
        <v>56</v>
      </c>
      <c r="I39" s="150"/>
      <c r="J39" s="151">
        <f>SUM(J30:J37)</f>
        <v>0</v>
      </c>
      <c r="K39" s="152"/>
      <c r="L39" s="44"/>
    </row>
    <row r="40" s="1" customFormat="1" ht="14.4" customHeight="1">
      <c r="B40" s="153"/>
      <c r="C40" s="154"/>
      <c r="D40" s="154"/>
      <c r="E40" s="154"/>
      <c r="F40" s="154"/>
      <c r="G40" s="154"/>
      <c r="H40" s="154"/>
      <c r="I40" s="155"/>
      <c r="J40" s="154"/>
      <c r="K40" s="154"/>
      <c r="L40" s="44"/>
    </row>
    <row r="44" s="1" customFormat="1" ht="6.96" customHeight="1">
      <c r="B44" s="156"/>
      <c r="C44" s="157"/>
      <c r="D44" s="157"/>
      <c r="E44" s="157"/>
      <c r="F44" s="157"/>
      <c r="G44" s="157"/>
      <c r="H44" s="157"/>
      <c r="I44" s="158"/>
      <c r="J44" s="157"/>
      <c r="K44" s="157"/>
      <c r="L44" s="44"/>
    </row>
    <row r="45" s="1" customFormat="1" ht="24.96" customHeight="1">
      <c r="B45" s="39"/>
      <c r="C45" s="23" t="s">
        <v>95</v>
      </c>
      <c r="D45" s="40"/>
      <c r="E45" s="40"/>
      <c r="F45" s="40"/>
      <c r="G45" s="40"/>
      <c r="H45" s="40"/>
      <c r="I45" s="131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31"/>
      <c r="J46" s="40"/>
      <c r="K46" s="40"/>
      <c r="L46" s="44"/>
    </row>
    <row r="47" s="1" customFormat="1" ht="12" customHeight="1">
      <c r="B47" s="39"/>
      <c r="C47" s="32" t="s">
        <v>16</v>
      </c>
      <c r="D47" s="40"/>
      <c r="E47" s="40"/>
      <c r="F47" s="40"/>
      <c r="G47" s="40"/>
      <c r="H47" s="40"/>
      <c r="I47" s="131"/>
      <c r="J47" s="40"/>
      <c r="K47" s="40"/>
      <c r="L47" s="44"/>
    </row>
    <row r="48" s="1" customFormat="1" ht="16.5" customHeight="1">
      <c r="B48" s="39"/>
      <c r="C48" s="40"/>
      <c r="D48" s="40"/>
      <c r="E48" s="159" t="str">
        <f>E7</f>
        <v>Stavební úpravy BD ul.Žižkova 27-37, Jihlava</v>
      </c>
      <c r="F48" s="32"/>
      <c r="G48" s="32"/>
      <c r="H48" s="32"/>
      <c r="I48" s="131"/>
      <c r="J48" s="40"/>
      <c r="K48" s="40"/>
      <c r="L48" s="44"/>
    </row>
    <row r="49" s="1" customFormat="1" ht="12" customHeight="1">
      <c r="B49" s="39"/>
      <c r="C49" s="32" t="s">
        <v>93</v>
      </c>
      <c r="D49" s="40"/>
      <c r="E49" s="40"/>
      <c r="F49" s="40"/>
      <c r="G49" s="40"/>
      <c r="H49" s="40"/>
      <c r="I49" s="131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VON - Vedlejší a ostatní náklady</v>
      </c>
      <c r="F50" s="40"/>
      <c r="G50" s="40"/>
      <c r="H50" s="40"/>
      <c r="I50" s="131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31"/>
      <c r="J51" s="40"/>
      <c r="K51" s="40"/>
      <c r="L51" s="44"/>
    </row>
    <row r="52" s="1" customFormat="1" ht="12" customHeight="1">
      <c r="B52" s="39"/>
      <c r="C52" s="32" t="s">
        <v>22</v>
      </c>
      <c r="D52" s="40"/>
      <c r="E52" s="40"/>
      <c r="F52" s="27" t="str">
        <f>F12</f>
        <v>Jihlava</v>
      </c>
      <c r="G52" s="40"/>
      <c r="H52" s="40"/>
      <c r="I52" s="133" t="s">
        <v>24</v>
      </c>
      <c r="J52" s="68" t="str">
        <f>IF(J12="","",J12)</f>
        <v>18. 7. 2019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31"/>
      <c r="J53" s="40"/>
      <c r="K53" s="40"/>
      <c r="L53" s="44"/>
    </row>
    <row r="54" s="1" customFormat="1" ht="24.9" customHeight="1">
      <c r="B54" s="39"/>
      <c r="C54" s="32" t="s">
        <v>30</v>
      </c>
      <c r="D54" s="40"/>
      <c r="E54" s="40"/>
      <c r="F54" s="27" t="str">
        <f>E15</f>
        <v>SV BD Žižkova 27-37, Jihlava</v>
      </c>
      <c r="G54" s="40"/>
      <c r="H54" s="40"/>
      <c r="I54" s="133" t="s">
        <v>37</v>
      </c>
      <c r="J54" s="37" t="str">
        <f>E21</f>
        <v>Obchodní projekt Jihlava, spol.s r.o.</v>
      </c>
      <c r="K54" s="40"/>
      <c r="L54" s="44"/>
    </row>
    <row r="55" s="1" customFormat="1" ht="13.65" customHeight="1">
      <c r="B55" s="39"/>
      <c r="C55" s="32" t="s">
        <v>35</v>
      </c>
      <c r="D55" s="40"/>
      <c r="E55" s="40"/>
      <c r="F55" s="27" t="str">
        <f>IF(E18="","",E18)</f>
        <v>Vyplň údaj</v>
      </c>
      <c r="G55" s="40"/>
      <c r="H55" s="40"/>
      <c r="I55" s="133" t="s">
        <v>40</v>
      </c>
      <c r="J55" s="37" t="str">
        <f>E24</f>
        <v>Fr.Neuwirth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31"/>
      <c r="J56" s="40"/>
      <c r="K56" s="40"/>
      <c r="L56" s="44"/>
    </row>
    <row r="57" s="1" customFormat="1" ht="29.28" customHeight="1">
      <c r="B57" s="39"/>
      <c r="C57" s="160" t="s">
        <v>96</v>
      </c>
      <c r="D57" s="161"/>
      <c r="E57" s="161"/>
      <c r="F57" s="161"/>
      <c r="G57" s="161"/>
      <c r="H57" s="161"/>
      <c r="I57" s="162"/>
      <c r="J57" s="163" t="s">
        <v>97</v>
      </c>
      <c r="K57" s="161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31"/>
      <c r="J58" s="40"/>
      <c r="K58" s="40"/>
      <c r="L58" s="44"/>
    </row>
    <row r="59" s="1" customFormat="1" ht="22.8" customHeight="1">
      <c r="B59" s="39"/>
      <c r="C59" s="164" t="s">
        <v>76</v>
      </c>
      <c r="D59" s="40"/>
      <c r="E59" s="40"/>
      <c r="F59" s="40"/>
      <c r="G59" s="40"/>
      <c r="H59" s="40"/>
      <c r="I59" s="131"/>
      <c r="J59" s="98">
        <f>J80</f>
        <v>0</v>
      </c>
      <c r="K59" s="40"/>
      <c r="L59" s="44"/>
      <c r="AU59" s="17" t="s">
        <v>98</v>
      </c>
    </row>
    <row r="60" s="7" customFormat="1" ht="24.96" customHeight="1">
      <c r="B60" s="165"/>
      <c r="C60" s="166"/>
      <c r="D60" s="167" t="s">
        <v>646</v>
      </c>
      <c r="E60" s="168"/>
      <c r="F60" s="168"/>
      <c r="G60" s="168"/>
      <c r="H60" s="168"/>
      <c r="I60" s="169"/>
      <c r="J60" s="170">
        <f>J81</f>
        <v>0</v>
      </c>
      <c r="K60" s="166"/>
      <c r="L60" s="171"/>
    </row>
    <row r="61" s="1" customFormat="1" ht="21.84" customHeight="1">
      <c r="B61" s="39"/>
      <c r="C61" s="40"/>
      <c r="D61" s="40"/>
      <c r="E61" s="40"/>
      <c r="F61" s="40"/>
      <c r="G61" s="40"/>
      <c r="H61" s="40"/>
      <c r="I61" s="131"/>
      <c r="J61" s="40"/>
      <c r="K61" s="40"/>
      <c r="L61" s="44"/>
    </row>
    <row r="62" s="1" customFormat="1" ht="6.96" customHeight="1">
      <c r="B62" s="58"/>
      <c r="C62" s="59"/>
      <c r="D62" s="59"/>
      <c r="E62" s="59"/>
      <c r="F62" s="59"/>
      <c r="G62" s="59"/>
      <c r="H62" s="59"/>
      <c r="I62" s="155"/>
      <c r="J62" s="59"/>
      <c r="K62" s="59"/>
      <c r="L62" s="44"/>
    </row>
    <row r="66" s="1" customFormat="1" ht="6.96" customHeight="1">
      <c r="B66" s="60"/>
      <c r="C66" s="61"/>
      <c r="D66" s="61"/>
      <c r="E66" s="61"/>
      <c r="F66" s="61"/>
      <c r="G66" s="61"/>
      <c r="H66" s="61"/>
      <c r="I66" s="158"/>
      <c r="J66" s="61"/>
      <c r="K66" s="61"/>
      <c r="L66" s="44"/>
    </row>
    <row r="67" s="1" customFormat="1" ht="24.96" customHeight="1">
      <c r="B67" s="39"/>
      <c r="C67" s="23" t="s">
        <v>116</v>
      </c>
      <c r="D67" s="40"/>
      <c r="E67" s="40"/>
      <c r="F67" s="40"/>
      <c r="G67" s="40"/>
      <c r="H67" s="40"/>
      <c r="I67" s="131"/>
      <c r="J67" s="40"/>
      <c r="K67" s="40"/>
      <c r="L67" s="44"/>
    </row>
    <row r="68" s="1" customFormat="1" ht="6.96" customHeight="1">
      <c r="B68" s="39"/>
      <c r="C68" s="40"/>
      <c r="D68" s="40"/>
      <c r="E68" s="40"/>
      <c r="F68" s="40"/>
      <c r="G68" s="40"/>
      <c r="H68" s="40"/>
      <c r="I68" s="131"/>
      <c r="J68" s="40"/>
      <c r="K68" s="40"/>
      <c r="L68" s="44"/>
    </row>
    <row r="69" s="1" customFormat="1" ht="12" customHeight="1">
      <c r="B69" s="39"/>
      <c r="C69" s="32" t="s">
        <v>16</v>
      </c>
      <c r="D69" s="40"/>
      <c r="E69" s="40"/>
      <c r="F69" s="40"/>
      <c r="G69" s="40"/>
      <c r="H69" s="40"/>
      <c r="I69" s="131"/>
      <c r="J69" s="40"/>
      <c r="K69" s="40"/>
      <c r="L69" s="44"/>
    </row>
    <row r="70" s="1" customFormat="1" ht="16.5" customHeight="1">
      <c r="B70" s="39"/>
      <c r="C70" s="40"/>
      <c r="D70" s="40"/>
      <c r="E70" s="159" t="str">
        <f>E7</f>
        <v>Stavební úpravy BD ul.Žižkova 27-37, Jihlava</v>
      </c>
      <c r="F70" s="32"/>
      <c r="G70" s="32"/>
      <c r="H70" s="32"/>
      <c r="I70" s="131"/>
      <c r="J70" s="40"/>
      <c r="K70" s="40"/>
      <c r="L70" s="44"/>
    </row>
    <row r="71" s="1" customFormat="1" ht="12" customHeight="1">
      <c r="B71" s="39"/>
      <c r="C71" s="32" t="s">
        <v>93</v>
      </c>
      <c r="D71" s="40"/>
      <c r="E71" s="40"/>
      <c r="F71" s="40"/>
      <c r="G71" s="40"/>
      <c r="H71" s="40"/>
      <c r="I71" s="131"/>
      <c r="J71" s="40"/>
      <c r="K71" s="40"/>
      <c r="L71" s="44"/>
    </row>
    <row r="72" s="1" customFormat="1" ht="16.5" customHeight="1">
      <c r="B72" s="39"/>
      <c r="C72" s="40"/>
      <c r="D72" s="40"/>
      <c r="E72" s="65" t="str">
        <f>E9</f>
        <v>VON - Vedlejší a ostatní náklady</v>
      </c>
      <c r="F72" s="40"/>
      <c r="G72" s="40"/>
      <c r="H72" s="40"/>
      <c r="I72" s="131"/>
      <c r="J72" s="40"/>
      <c r="K72" s="40"/>
      <c r="L72" s="44"/>
    </row>
    <row r="73" s="1" customFormat="1" ht="6.96" customHeight="1">
      <c r="B73" s="39"/>
      <c r="C73" s="40"/>
      <c r="D73" s="40"/>
      <c r="E73" s="40"/>
      <c r="F73" s="40"/>
      <c r="G73" s="40"/>
      <c r="H73" s="40"/>
      <c r="I73" s="131"/>
      <c r="J73" s="40"/>
      <c r="K73" s="40"/>
      <c r="L73" s="44"/>
    </row>
    <row r="74" s="1" customFormat="1" ht="12" customHeight="1">
      <c r="B74" s="39"/>
      <c r="C74" s="32" t="s">
        <v>22</v>
      </c>
      <c r="D74" s="40"/>
      <c r="E74" s="40"/>
      <c r="F74" s="27" t="str">
        <f>F12</f>
        <v>Jihlava</v>
      </c>
      <c r="G74" s="40"/>
      <c r="H74" s="40"/>
      <c r="I74" s="133" t="s">
        <v>24</v>
      </c>
      <c r="J74" s="68" t="str">
        <f>IF(J12="","",J12)</f>
        <v>18. 7. 2019</v>
      </c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31"/>
      <c r="J75" s="40"/>
      <c r="K75" s="40"/>
      <c r="L75" s="44"/>
    </row>
    <row r="76" s="1" customFormat="1" ht="24.9" customHeight="1">
      <c r="B76" s="39"/>
      <c r="C76" s="32" t="s">
        <v>30</v>
      </c>
      <c r="D76" s="40"/>
      <c r="E76" s="40"/>
      <c r="F76" s="27" t="str">
        <f>E15</f>
        <v>SV BD Žižkova 27-37, Jihlava</v>
      </c>
      <c r="G76" s="40"/>
      <c r="H76" s="40"/>
      <c r="I76" s="133" t="s">
        <v>37</v>
      </c>
      <c r="J76" s="37" t="str">
        <f>E21</f>
        <v>Obchodní projekt Jihlava, spol.s r.o.</v>
      </c>
      <c r="K76" s="40"/>
      <c r="L76" s="44"/>
    </row>
    <row r="77" s="1" customFormat="1" ht="13.65" customHeight="1">
      <c r="B77" s="39"/>
      <c r="C77" s="32" t="s">
        <v>35</v>
      </c>
      <c r="D77" s="40"/>
      <c r="E77" s="40"/>
      <c r="F77" s="27" t="str">
        <f>IF(E18="","",E18)</f>
        <v>Vyplň údaj</v>
      </c>
      <c r="G77" s="40"/>
      <c r="H77" s="40"/>
      <c r="I77" s="133" t="s">
        <v>40</v>
      </c>
      <c r="J77" s="37" t="str">
        <f>E24</f>
        <v>Fr.Neuwirth</v>
      </c>
      <c r="K77" s="40"/>
      <c r="L77" s="44"/>
    </row>
    <row r="78" s="1" customFormat="1" ht="10.32" customHeight="1">
      <c r="B78" s="39"/>
      <c r="C78" s="40"/>
      <c r="D78" s="40"/>
      <c r="E78" s="40"/>
      <c r="F78" s="40"/>
      <c r="G78" s="40"/>
      <c r="H78" s="40"/>
      <c r="I78" s="131"/>
      <c r="J78" s="40"/>
      <c r="K78" s="40"/>
      <c r="L78" s="44"/>
    </row>
    <row r="79" s="9" customFormat="1" ht="29.28" customHeight="1">
      <c r="B79" s="179"/>
      <c r="C79" s="180" t="s">
        <v>117</v>
      </c>
      <c r="D79" s="181" t="s">
        <v>63</v>
      </c>
      <c r="E79" s="181" t="s">
        <v>59</v>
      </c>
      <c r="F79" s="181" t="s">
        <v>60</v>
      </c>
      <c r="G79" s="181" t="s">
        <v>118</v>
      </c>
      <c r="H79" s="181" t="s">
        <v>119</v>
      </c>
      <c r="I79" s="182" t="s">
        <v>120</v>
      </c>
      <c r="J79" s="181" t="s">
        <v>97</v>
      </c>
      <c r="K79" s="183" t="s">
        <v>121</v>
      </c>
      <c r="L79" s="184"/>
      <c r="M79" s="88" t="s">
        <v>32</v>
      </c>
      <c r="N79" s="89" t="s">
        <v>48</v>
      </c>
      <c r="O79" s="89" t="s">
        <v>122</v>
      </c>
      <c r="P79" s="89" t="s">
        <v>123</v>
      </c>
      <c r="Q79" s="89" t="s">
        <v>124</v>
      </c>
      <c r="R79" s="89" t="s">
        <v>125</v>
      </c>
      <c r="S79" s="89" t="s">
        <v>126</v>
      </c>
      <c r="T79" s="90" t="s">
        <v>127</v>
      </c>
    </row>
    <row r="80" s="1" customFormat="1" ht="22.8" customHeight="1">
      <c r="B80" s="39"/>
      <c r="C80" s="95" t="s">
        <v>128</v>
      </c>
      <c r="D80" s="40"/>
      <c r="E80" s="40"/>
      <c r="F80" s="40"/>
      <c r="G80" s="40"/>
      <c r="H80" s="40"/>
      <c r="I80" s="131"/>
      <c r="J80" s="185">
        <f>BK80</f>
        <v>0</v>
      </c>
      <c r="K80" s="40"/>
      <c r="L80" s="44"/>
      <c r="M80" s="91"/>
      <c r="N80" s="92"/>
      <c r="O80" s="92"/>
      <c r="P80" s="186">
        <f>P81</f>
        <v>0</v>
      </c>
      <c r="Q80" s="92"/>
      <c r="R80" s="186">
        <f>R81</f>
        <v>0</v>
      </c>
      <c r="S80" s="92"/>
      <c r="T80" s="187">
        <f>T81</f>
        <v>0</v>
      </c>
      <c r="AT80" s="17" t="s">
        <v>77</v>
      </c>
      <c r="AU80" s="17" t="s">
        <v>98</v>
      </c>
      <c r="BK80" s="188">
        <f>BK81</f>
        <v>0</v>
      </c>
    </row>
    <row r="81" s="10" customFormat="1" ht="25.92" customHeight="1">
      <c r="B81" s="189"/>
      <c r="C81" s="190"/>
      <c r="D81" s="191" t="s">
        <v>77</v>
      </c>
      <c r="E81" s="192" t="s">
        <v>647</v>
      </c>
      <c r="F81" s="192" t="s">
        <v>89</v>
      </c>
      <c r="G81" s="190"/>
      <c r="H81" s="190"/>
      <c r="I81" s="193"/>
      <c r="J81" s="194">
        <f>BK81</f>
        <v>0</v>
      </c>
      <c r="K81" s="190"/>
      <c r="L81" s="195"/>
      <c r="M81" s="196"/>
      <c r="N81" s="197"/>
      <c r="O81" s="197"/>
      <c r="P81" s="198">
        <f>SUM(P82:P91)</f>
        <v>0</v>
      </c>
      <c r="Q81" s="197"/>
      <c r="R81" s="198">
        <f>SUM(R82:R91)</f>
        <v>0</v>
      </c>
      <c r="S81" s="197"/>
      <c r="T81" s="199">
        <f>SUM(T82:T91)</f>
        <v>0</v>
      </c>
      <c r="AR81" s="200" t="s">
        <v>157</v>
      </c>
      <c r="AT81" s="201" t="s">
        <v>77</v>
      </c>
      <c r="AU81" s="201" t="s">
        <v>78</v>
      </c>
      <c r="AY81" s="200" t="s">
        <v>131</v>
      </c>
      <c r="BK81" s="202">
        <f>SUM(BK82:BK91)</f>
        <v>0</v>
      </c>
    </row>
    <row r="82" s="1" customFormat="1" ht="56.25" customHeight="1">
      <c r="B82" s="39"/>
      <c r="C82" s="205" t="s">
        <v>86</v>
      </c>
      <c r="D82" s="205" t="s">
        <v>133</v>
      </c>
      <c r="E82" s="206" t="s">
        <v>648</v>
      </c>
      <c r="F82" s="207" t="s">
        <v>649</v>
      </c>
      <c r="G82" s="208" t="s">
        <v>650</v>
      </c>
      <c r="H82" s="209">
        <v>1</v>
      </c>
      <c r="I82" s="210"/>
      <c r="J82" s="211">
        <f>ROUND(I82*H82,2)</f>
        <v>0</v>
      </c>
      <c r="K82" s="207" t="s">
        <v>651</v>
      </c>
      <c r="L82" s="44"/>
      <c r="M82" s="212" t="s">
        <v>32</v>
      </c>
      <c r="N82" s="213" t="s">
        <v>50</v>
      </c>
      <c r="O82" s="80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AR82" s="17" t="s">
        <v>652</v>
      </c>
      <c r="AT82" s="17" t="s">
        <v>133</v>
      </c>
      <c r="AU82" s="17" t="s">
        <v>86</v>
      </c>
      <c r="AY82" s="17" t="s">
        <v>131</v>
      </c>
      <c r="BE82" s="216">
        <f>IF(N82="základní",J82,0)</f>
        <v>0</v>
      </c>
      <c r="BF82" s="216">
        <f>IF(N82="snížená",J82,0)</f>
        <v>0</v>
      </c>
      <c r="BG82" s="216">
        <f>IF(N82="zákl. přenesená",J82,0)</f>
        <v>0</v>
      </c>
      <c r="BH82" s="216">
        <f>IF(N82="sníž. přenesená",J82,0)</f>
        <v>0</v>
      </c>
      <c r="BI82" s="216">
        <f>IF(N82="nulová",J82,0)</f>
        <v>0</v>
      </c>
      <c r="BJ82" s="17" t="s">
        <v>139</v>
      </c>
      <c r="BK82" s="216">
        <f>ROUND(I82*H82,2)</f>
        <v>0</v>
      </c>
      <c r="BL82" s="17" t="s">
        <v>652</v>
      </c>
      <c r="BM82" s="17" t="s">
        <v>653</v>
      </c>
    </row>
    <row r="83" s="1" customFormat="1" ht="56.25" customHeight="1">
      <c r="B83" s="39"/>
      <c r="C83" s="205" t="s">
        <v>139</v>
      </c>
      <c r="D83" s="205" t="s">
        <v>133</v>
      </c>
      <c r="E83" s="206" t="s">
        <v>654</v>
      </c>
      <c r="F83" s="207" t="s">
        <v>655</v>
      </c>
      <c r="G83" s="208" t="s">
        <v>650</v>
      </c>
      <c r="H83" s="209">
        <v>1</v>
      </c>
      <c r="I83" s="210"/>
      <c r="J83" s="211">
        <f>ROUND(I83*H83,2)</f>
        <v>0</v>
      </c>
      <c r="K83" s="207" t="s">
        <v>651</v>
      </c>
      <c r="L83" s="44"/>
      <c r="M83" s="212" t="s">
        <v>32</v>
      </c>
      <c r="N83" s="213" t="s">
        <v>50</v>
      </c>
      <c r="O83" s="80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AR83" s="17" t="s">
        <v>652</v>
      </c>
      <c r="AT83" s="17" t="s">
        <v>133</v>
      </c>
      <c r="AU83" s="17" t="s">
        <v>86</v>
      </c>
      <c r="AY83" s="17" t="s">
        <v>131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7" t="s">
        <v>139</v>
      </c>
      <c r="BK83" s="216">
        <f>ROUND(I83*H83,2)</f>
        <v>0</v>
      </c>
      <c r="BL83" s="17" t="s">
        <v>652</v>
      </c>
      <c r="BM83" s="17" t="s">
        <v>656</v>
      </c>
    </row>
    <row r="84" s="1" customFormat="1" ht="22.5" customHeight="1">
      <c r="B84" s="39"/>
      <c r="C84" s="205" t="s">
        <v>145</v>
      </c>
      <c r="D84" s="205" t="s">
        <v>133</v>
      </c>
      <c r="E84" s="206" t="s">
        <v>657</v>
      </c>
      <c r="F84" s="207" t="s">
        <v>658</v>
      </c>
      <c r="G84" s="208" t="s">
        <v>650</v>
      </c>
      <c r="H84" s="209">
        <v>1</v>
      </c>
      <c r="I84" s="210"/>
      <c r="J84" s="211">
        <f>ROUND(I84*H84,2)</f>
        <v>0</v>
      </c>
      <c r="K84" s="207" t="s">
        <v>32</v>
      </c>
      <c r="L84" s="44"/>
      <c r="M84" s="212" t="s">
        <v>32</v>
      </c>
      <c r="N84" s="213" t="s">
        <v>50</v>
      </c>
      <c r="O84" s="80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AR84" s="17" t="s">
        <v>652</v>
      </c>
      <c r="AT84" s="17" t="s">
        <v>133</v>
      </c>
      <c r="AU84" s="17" t="s">
        <v>86</v>
      </c>
      <c r="AY84" s="17" t="s">
        <v>131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139</v>
      </c>
      <c r="BK84" s="216">
        <f>ROUND(I84*H84,2)</f>
        <v>0</v>
      </c>
      <c r="BL84" s="17" t="s">
        <v>652</v>
      </c>
      <c r="BM84" s="17" t="s">
        <v>659</v>
      </c>
    </row>
    <row r="85" s="1" customFormat="1" ht="22.5" customHeight="1">
      <c r="B85" s="39"/>
      <c r="C85" s="205" t="s">
        <v>138</v>
      </c>
      <c r="D85" s="205" t="s">
        <v>133</v>
      </c>
      <c r="E85" s="206" t="s">
        <v>660</v>
      </c>
      <c r="F85" s="207" t="s">
        <v>661</v>
      </c>
      <c r="G85" s="208" t="s">
        <v>650</v>
      </c>
      <c r="H85" s="209">
        <v>1</v>
      </c>
      <c r="I85" s="210"/>
      <c r="J85" s="211">
        <f>ROUND(I85*H85,2)</f>
        <v>0</v>
      </c>
      <c r="K85" s="207" t="s">
        <v>651</v>
      </c>
      <c r="L85" s="44"/>
      <c r="M85" s="212" t="s">
        <v>32</v>
      </c>
      <c r="N85" s="213" t="s">
        <v>50</v>
      </c>
      <c r="O85" s="80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AR85" s="17" t="s">
        <v>652</v>
      </c>
      <c r="AT85" s="17" t="s">
        <v>133</v>
      </c>
      <c r="AU85" s="17" t="s">
        <v>86</v>
      </c>
      <c r="AY85" s="17" t="s">
        <v>131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139</v>
      </c>
      <c r="BK85" s="216">
        <f>ROUND(I85*H85,2)</f>
        <v>0</v>
      </c>
      <c r="BL85" s="17" t="s">
        <v>652</v>
      </c>
      <c r="BM85" s="17" t="s">
        <v>662</v>
      </c>
    </row>
    <row r="86" s="1" customFormat="1" ht="33.75" customHeight="1">
      <c r="B86" s="39"/>
      <c r="C86" s="205" t="s">
        <v>157</v>
      </c>
      <c r="D86" s="205" t="s">
        <v>133</v>
      </c>
      <c r="E86" s="206" t="s">
        <v>663</v>
      </c>
      <c r="F86" s="207" t="s">
        <v>664</v>
      </c>
      <c r="G86" s="208" t="s">
        <v>650</v>
      </c>
      <c r="H86" s="209">
        <v>1</v>
      </c>
      <c r="I86" s="210"/>
      <c r="J86" s="211">
        <f>ROUND(I86*H86,2)</f>
        <v>0</v>
      </c>
      <c r="K86" s="207" t="s">
        <v>651</v>
      </c>
      <c r="L86" s="44"/>
      <c r="M86" s="212" t="s">
        <v>32</v>
      </c>
      <c r="N86" s="213" t="s">
        <v>50</v>
      </c>
      <c r="O86" s="80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AR86" s="17" t="s">
        <v>652</v>
      </c>
      <c r="AT86" s="17" t="s">
        <v>133</v>
      </c>
      <c r="AU86" s="17" t="s">
        <v>86</v>
      </c>
      <c r="AY86" s="17" t="s">
        <v>131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139</v>
      </c>
      <c r="BK86" s="216">
        <f>ROUND(I86*H86,2)</f>
        <v>0</v>
      </c>
      <c r="BL86" s="17" t="s">
        <v>652</v>
      </c>
      <c r="BM86" s="17" t="s">
        <v>665</v>
      </c>
    </row>
    <row r="87" s="1" customFormat="1" ht="16.5" customHeight="1">
      <c r="B87" s="39"/>
      <c r="C87" s="205" t="s">
        <v>161</v>
      </c>
      <c r="D87" s="205" t="s">
        <v>133</v>
      </c>
      <c r="E87" s="206" t="s">
        <v>666</v>
      </c>
      <c r="F87" s="207" t="s">
        <v>667</v>
      </c>
      <c r="G87" s="208" t="s">
        <v>650</v>
      </c>
      <c r="H87" s="209">
        <v>1</v>
      </c>
      <c r="I87" s="210"/>
      <c r="J87" s="211">
        <f>ROUND(I87*H87,2)</f>
        <v>0</v>
      </c>
      <c r="K87" s="207" t="s">
        <v>651</v>
      </c>
      <c r="L87" s="44"/>
      <c r="M87" s="212" t="s">
        <v>32</v>
      </c>
      <c r="N87" s="213" t="s">
        <v>50</v>
      </c>
      <c r="O87" s="80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17" t="s">
        <v>652</v>
      </c>
      <c r="AT87" s="17" t="s">
        <v>133</v>
      </c>
      <c r="AU87" s="17" t="s">
        <v>86</v>
      </c>
      <c r="AY87" s="17" t="s">
        <v>131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139</v>
      </c>
      <c r="BK87" s="216">
        <f>ROUND(I87*H87,2)</f>
        <v>0</v>
      </c>
      <c r="BL87" s="17" t="s">
        <v>652</v>
      </c>
      <c r="BM87" s="17" t="s">
        <v>668</v>
      </c>
    </row>
    <row r="88" s="1" customFormat="1" ht="16.5" customHeight="1">
      <c r="B88" s="39"/>
      <c r="C88" s="205" t="s">
        <v>169</v>
      </c>
      <c r="D88" s="205" t="s">
        <v>133</v>
      </c>
      <c r="E88" s="206" t="s">
        <v>669</v>
      </c>
      <c r="F88" s="207" t="s">
        <v>670</v>
      </c>
      <c r="G88" s="208" t="s">
        <v>671</v>
      </c>
      <c r="H88" s="209">
        <v>1</v>
      </c>
      <c r="I88" s="210"/>
      <c r="J88" s="211">
        <f>ROUND(I88*H88,2)</f>
        <v>0</v>
      </c>
      <c r="K88" s="207" t="s">
        <v>32</v>
      </c>
      <c r="L88" s="44"/>
      <c r="M88" s="212" t="s">
        <v>32</v>
      </c>
      <c r="N88" s="213" t="s">
        <v>50</v>
      </c>
      <c r="O88" s="80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AR88" s="17" t="s">
        <v>652</v>
      </c>
      <c r="AT88" s="17" t="s">
        <v>133</v>
      </c>
      <c r="AU88" s="17" t="s">
        <v>86</v>
      </c>
      <c r="AY88" s="17" t="s">
        <v>131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139</v>
      </c>
      <c r="BK88" s="216">
        <f>ROUND(I88*H88,2)</f>
        <v>0</v>
      </c>
      <c r="BL88" s="17" t="s">
        <v>652</v>
      </c>
      <c r="BM88" s="17" t="s">
        <v>672</v>
      </c>
    </row>
    <row r="89" s="1" customFormat="1">
      <c r="B89" s="39"/>
      <c r="C89" s="40"/>
      <c r="D89" s="219" t="s">
        <v>502</v>
      </c>
      <c r="E89" s="40"/>
      <c r="F89" s="271" t="s">
        <v>673</v>
      </c>
      <c r="G89" s="40"/>
      <c r="H89" s="40"/>
      <c r="I89" s="131"/>
      <c r="J89" s="40"/>
      <c r="K89" s="40"/>
      <c r="L89" s="44"/>
      <c r="M89" s="272"/>
      <c r="N89" s="80"/>
      <c r="O89" s="80"/>
      <c r="P89" s="80"/>
      <c r="Q89" s="80"/>
      <c r="R89" s="80"/>
      <c r="S89" s="80"/>
      <c r="T89" s="81"/>
      <c r="AT89" s="17" t="s">
        <v>502</v>
      </c>
      <c r="AU89" s="17" t="s">
        <v>86</v>
      </c>
    </row>
    <row r="90" s="1" customFormat="1" ht="16.5" customHeight="1">
      <c r="B90" s="39"/>
      <c r="C90" s="205" t="s">
        <v>176</v>
      </c>
      <c r="D90" s="205" t="s">
        <v>133</v>
      </c>
      <c r="E90" s="206" t="s">
        <v>674</v>
      </c>
      <c r="F90" s="207" t="s">
        <v>675</v>
      </c>
      <c r="G90" s="208" t="s">
        <v>650</v>
      </c>
      <c r="H90" s="209">
        <v>1</v>
      </c>
      <c r="I90" s="210"/>
      <c r="J90" s="211">
        <f>ROUND(I90*H90,2)</f>
        <v>0</v>
      </c>
      <c r="K90" s="207" t="s">
        <v>651</v>
      </c>
      <c r="L90" s="44"/>
      <c r="M90" s="212" t="s">
        <v>32</v>
      </c>
      <c r="N90" s="213" t="s">
        <v>50</v>
      </c>
      <c r="O90" s="80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17" t="s">
        <v>652</v>
      </c>
      <c r="AT90" s="17" t="s">
        <v>133</v>
      </c>
      <c r="AU90" s="17" t="s">
        <v>86</v>
      </c>
      <c r="AY90" s="17" t="s">
        <v>131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139</v>
      </c>
      <c r="BK90" s="216">
        <f>ROUND(I90*H90,2)</f>
        <v>0</v>
      </c>
      <c r="BL90" s="17" t="s">
        <v>652</v>
      </c>
      <c r="BM90" s="17" t="s">
        <v>676</v>
      </c>
    </row>
    <row r="91" s="1" customFormat="1" ht="16.5" customHeight="1">
      <c r="B91" s="39"/>
      <c r="C91" s="205" t="s">
        <v>180</v>
      </c>
      <c r="D91" s="205" t="s">
        <v>133</v>
      </c>
      <c r="E91" s="206" t="s">
        <v>677</v>
      </c>
      <c r="F91" s="207" t="s">
        <v>678</v>
      </c>
      <c r="G91" s="208" t="s">
        <v>650</v>
      </c>
      <c r="H91" s="209">
        <v>1</v>
      </c>
      <c r="I91" s="210"/>
      <c r="J91" s="211">
        <f>ROUND(I91*H91,2)</f>
        <v>0</v>
      </c>
      <c r="K91" s="207" t="s">
        <v>651</v>
      </c>
      <c r="L91" s="44"/>
      <c r="M91" s="277" t="s">
        <v>32</v>
      </c>
      <c r="N91" s="278" t="s">
        <v>50</v>
      </c>
      <c r="O91" s="279"/>
      <c r="P91" s="280">
        <f>O91*H91</f>
        <v>0</v>
      </c>
      <c r="Q91" s="280">
        <v>0</v>
      </c>
      <c r="R91" s="280">
        <f>Q91*H91</f>
        <v>0</v>
      </c>
      <c r="S91" s="280">
        <v>0</v>
      </c>
      <c r="T91" s="281">
        <f>S91*H91</f>
        <v>0</v>
      </c>
      <c r="AR91" s="17" t="s">
        <v>652</v>
      </c>
      <c r="AT91" s="17" t="s">
        <v>133</v>
      </c>
      <c r="AU91" s="17" t="s">
        <v>86</v>
      </c>
      <c r="AY91" s="17" t="s">
        <v>131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139</v>
      </c>
      <c r="BK91" s="216">
        <f>ROUND(I91*H91,2)</f>
        <v>0</v>
      </c>
      <c r="BL91" s="17" t="s">
        <v>652</v>
      </c>
      <c r="BM91" s="17" t="s">
        <v>679</v>
      </c>
    </row>
    <row r="92" s="1" customFormat="1" ht="6.96" customHeight="1">
      <c r="B92" s="58"/>
      <c r="C92" s="59"/>
      <c r="D92" s="59"/>
      <c r="E92" s="59"/>
      <c r="F92" s="59"/>
      <c r="G92" s="59"/>
      <c r="H92" s="59"/>
      <c r="I92" s="155"/>
      <c r="J92" s="59"/>
      <c r="K92" s="59"/>
      <c r="L92" s="44"/>
    </row>
  </sheetData>
  <sheetProtection sheet="1" autoFilter="0" formatColumns="0" formatRows="0" objects="1" scenarios="1" spinCount="100000" saltValue="lpCknV14iuc+2eAhDuGf6S6oaJd+urFg2E8FpPe168yvcHkpSzfsemEobarnHLtA/53y6koiwBBIaQ+4vrj0aA==" hashValue="TYSP8eYgbc1KGrw24WUwnXTTmE8LWEqFq7R29azkZduX12Yauo43QLqYUPMU5VHt3k0XKw2RTha1aaGssPnwEw==" algorithmName="SHA-512" password="CEE1"/>
  <autoFilter ref="C79:K91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2" customWidth="1"/>
    <col min="2" max="2" width="1.664063" style="282" customWidth="1"/>
    <col min="3" max="4" width="5" style="282" customWidth="1"/>
    <col min="5" max="5" width="11.67" style="282" customWidth="1"/>
    <col min="6" max="6" width="9.17" style="282" customWidth="1"/>
    <col min="7" max="7" width="5" style="282" customWidth="1"/>
    <col min="8" max="8" width="77.83" style="282" customWidth="1"/>
    <col min="9" max="10" width="20" style="282" customWidth="1"/>
    <col min="11" max="11" width="1.664063" style="282" customWidth="1"/>
  </cols>
  <sheetData>
    <row r="1" ht="37.5" customHeight="1"/>
    <row r="2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="15" customFormat="1" ht="45" customHeight="1">
      <c r="B3" s="286"/>
      <c r="C3" s="287" t="s">
        <v>680</v>
      </c>
      <c r="D3" s="287"/>
      <c r="E3" s="287"/>
      <c r="F3" s="287"/>
      <c r="G3" s="287"/>
      <c r="H3" s="287"/>
      <c r="I3" s="287"/>
      <c r="J3" s="287"/>
      <c r="K3" s="288"/>
    </row>
    <row r="4" ht="25.5" customHeight="1">
      <c r="B4" s="289"/>
      <c r="C4" s="290" t="s">
        <v>681</v>
      </c>
      <c r="D4" s="290"/>
      <c r="E4" s="290"/>
      <c r="F4" s="290"/>
      <c r="G4" s="290"/>
      <c r="H4" s="290"/>
      <c r="I4" s="290"/>
      <c r="J4" s="290"/>
      <c r="K4" s="291"/>
    </row>
    <row r="5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ht="15" customHeight="1">
      <c r="B6" s="289"/>
      <c r="C6" s="293" t="s">
        <v>682</v>
      </c>
      <c r="D6" s="293"/>
      <c r="E6" s="293"/>
      <c r="F6" s="293"/>
      <c r="G6" s="293"/>
      <c r="H6" s="293"/>
      <c r="I6" s="293"/>
      <c r="J6" s="293"/>
      <c r="K6" s="291"/>
    </row>
    <row r="7" ht="15" customHeight="1">
      <c r="B7" s="294"/>
      <c r="C7" s="293" t="s">
        <v>683</v>
      </c>
      <c r="D7" s="293"/>
      <c r="E7" s="293"/>
      <c r="F7" s="293"/>
      <c r="G7" s="293"/>
      <c r="H7" s="293"/>
      <c r="I7" s="293"/>
      <c r="J7" s="293"/>
      <c r="K7" s="291"/>
    </row>
    <row r="8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ht="15" customHeight="1">
      <c r="B9" s="294"/>
      <c r="C9" s="293" t="s">
        <v>684</v>
      </c>
      <c r="D9" s="293"/>
      <c r="E9" s="293"/>
      <c r="F9" s="293"/>
      <c r="G9" s="293"/>
      <c r="H9" s="293"/>
      <c r="I9" s="293"/>
      <c r="J9" s="293"/>
      <c r="K9" s="291"/>
    </row>
    <row r="10" ht="15" customHeight="1">
      <c r="B10" s="294"/>
      <c r="C10" s="293"/>
      <c r="D10" s="293" t="s">
        <v>685</v>
      </c>
      <c r="E10" s="293"/>
      <c r="F10" s="293"/>
      <c r="G10" s="293"/>
      <c r="H10" s="293"/>
      <c r="I10" s="293"/>
      <c r="J10" s="293"/>
      <c r="K10" s="291"/>
    </row>
    <row r="11" ht="15" customHeight="1">
      <c r="B11" s="294"/>
      <c r="C11" s="295"/>
      <c r="D11" s="293" t="s">
        <v>686</v>
      </c>
      <c r="E11" s="293"/>
      <c r="F11" s="293"/>
      <c r="G11" s="293"/>
      <c r="H11" s="293"/>
      <c r="I11" s="293"/>
      <c r="J11" s="293"/>
      <c r="K11" s="291"/>
    </row>
    <row r="12" ht="15" customHeight="1">
      <c r="B12" s="294"/>
      <c r="C12" s="295"/>
      <c r="D12" s="293"/>
      <c r="E12" s="293"/>
      <c r="F12" s="293"/>
      <c r="G12" s="293"/>
      <c r="H12" s="293"/>
      <c r="I12" s="293"/>
      <c r="J12" s="293"/>
      <c r="K12" s="291"/>
    </row>
    <row r="13" ht="15" customHeight="1">
      <c r="B13" s="294"/>
      <c r="C13" s="295"/>
      <c r="D13" s="296" t="s">
        <v>687</v>
      </c>
      <c r="E13" s="293"/>
      <c r="F13" s="293"/>
      <c r="G13" s="293"/>
      <c r="H13" s="293"/>
      <c r="I13" s="293"/>
      <c r="J13" s="293"/>
      <c r="K13" s="291"/>
    </row>
    <row r="14" ht="12.75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1"/>
    </row>
    <row r="15" ht="15" customHeight="1">
      <c r="B15" s="294"/>
      <c r="C15" s="295"/>
      <c r="D15" s="293" t="s">
        <v>688</v>
      </c>
      <c r="E15" s="293"/>
      <c r="F15" s="293"/>
      <c r="G15" s="293"/>
      <c r="H15" s="293"/>
      <c r="I15" s="293"/>
      <c r="J15" s="293"/>
      <c r="K15" s="291"/>
    </row>
    <row r="16" ht="15" customHeight="1">
      <c r="B16" s="294"/>
      <c r="C16" s="295"/>
      <c r="D16" s="293" t="s">
        <v>689</v>
      </c>
      <c r="E16" s="293"/>
      <c r="F16" s="293"/>
      <c r="G16" s="293"/>
      <c r="H16" s="293"/>
      <c r="I16" s="293"/>
      <c r="J16" s="293"/>
      <c r="K16" s="291"/>
    </row>
    <row r="17" ht="15" customHeight="1">
      <c r="B17" s="294"/>
      <c r="C17" s="295"/>
      <c r="D17" s="293" t="s">
        <v>690</v>
      </c>
      <c r="E17" s="293"/>
      <c r="F17" s="293"/>
      <c r="G17" s="293"/>
      <c r="H17" s="293"/>
      <c r="I17" s="293"/>
      <c r="J17" s="293"/>
      <c r="K17" s="291"/>
    </row>
    <row r="18" ht="15" customHeight="1">
      <c r="B18" s="294"/>
      <c r="C18" s="295"/>
      <c r="D18" s="295"/>
      <c r="E18" s="297" t="s">
        <v>85</v>
      </c>
      <c r="F18" s="293" t="s">
        <v>691</v>
      </c>
      <c r="G18" s="293"/>
      <c r="H18" s="293"/>
      <c r="I18" s="293"/>
      <c r="J18" s="293"/>
      <c r="K18" s="291"/>
    </row>
    <row r="19" ht="15" customHeight="1">
      <c r="B19" s="294"/>
      <c r="C19" s="295"/>
      <c r="D19" s="295"/>
      <c r="E19" s="297" t="s">
        <v>692</v>
      </c>
      <c r="F19" s="293" t="s">
        <v>693</v>
      </c>
      <c r="G19" s="293"/>
      <c r="H19" s="293"/>
      <c r="I19" s="293"/>
      <c r="J19" s="293"/>
      <c r="K19" s="291"/>
    </row>
    <row r="20" ht="15" customHeight="1">
      <c r="B20" s="294"/>
      <c r="C20" s="295"/>
      <c r="D20" s="295"/>
      <c r="E20" s="297" t="s">
        <v>694</v>
      </c>
      <c r="F20" s="293" t="s">
        <v>695</v>
      </c>
      <c r="G20" s="293"/>
      <c r="H20" s="293"/>
      <c r="I20" s="293"/>
      <c r="J20" s="293"/>
      <c r="K20" s="291"/>
    </row>
    <row r="21" ht="15" customHeight="1">
      <c r="B21" s="294"/>
      <c r="C21" s="295"/>
      <c r="D21" s="295"/>
      <c r="E21" s="297" t="s">
        <v>88</v>
      </c>
      <c r="F21" s="293" t="s">
        <v>89</v>
      </c>
      <c r="G21" s="293"/>
      <c r="H21" s="293"/>
      <c r="I21" s="293"/>
      <c r="J21" s="293"/>
      <c r="K21" s="291"/>
    </row>
    <row r="22" ht="15" customHeight="1">
      <c r="B22" s="294"/>
      <c r="C22" s="295"/>
      <c r="D22" s="295"/>
      <c r="E22" s="297" t="s">
        <v>696</v>
      </c>
      <c r="F22" s="293" t="s">
        <v>697</v>
      </c>
      <c r="G22" s="293"/>
      <c r="H22" s="293"/>
      <c r="I22" s="293"/>
      <c r="J22" s="293"/>
      <c r="K22" s="291"/>
    </row>
    <row r="23" ht="15" customHeight="1">
      <c r="B23" s="294"/>
      <c r="C23" s="295"/>
      <c r="D23" s="295"/>
      <c r="E23" s="297" t="s">
        <v>698</v>
      </c>
      <c r="F23" s="293" t="s">
        <v>699</v>
      </c>
      <c r="G23" s="293"/>
      <c r="H23" s="293"/>
      <c r="I23" s="293"/>
      <c r="J23" s="293"/>
      <c r="K23" s="291"/>
    </row>
    <row r="24" ht="12.75" customHeight="1">
      <c r="B24" s="294"/>
      <c r="C24" s="295"/>
      <c r="D24" s="295"/>
      <c r="E24" s="295"/>
      <c r="F24" s="295"/>
      <c r="G24" s="295"/>
      <c r="H24" s="295"/>
      <c r="I24" s="295"/>
      <c r="J24" s="295"/>
      <c r="K24" s="291"/>
    </row>
    <row r="25" ht="15" customHeight="1">
      <c r="B25" s="294"/>
      <c r="C25" s="293" t="s">
        <v>700</v>
      </c>
      <c r="D25" s="293"/>
      <c r="E25" s="293"/>
      <c r="F25" s="293"/>
      <c r="G25" s="293"/>
      <c r="H25" s="293"/>
      <c r="I25" s="293"/>
      <c r="J25" s="293"/>
      <c r="K25" s="291"/>
    </row>
    <row r="26" ht="15" customHeight="1">
      <c r="B26" s="294"/>
      <c r="C26" s="293" t="s">
        <v>701</v>
      </c>
      <c r="D26" s="293"/>
      <c r="E26" s="293"/>
      <c r="F26" s="293"/>
      <c r="G26" s="293"/>
      <c r="H26" s="293"/>
      <c r="I26" s="293"/>
      <c r="J26" s="293"/>
      <c r="K26" s="291"/>
    </row>
    <row r="27" ht="15" customHeight="1">
      <c r="B27" s="294"/>
      <c r="C27" s="293"/>
      <c r="D27" s="293" t="s">
        <v>702</v>
      </c>
      <c r="E27" s="293"/>
      <c r="F27" s="293"/>
      <c r="G27" s="293"/>
      <c r="H27" s="293"/>
      <c r="I27" s="293"/>
      <c r="J27" s="293"/>
      <c r="K27" s="291"/>
    </row>
    <row r="28" ht="15" customHeight="1">
      <c r="B28" s="294"/>
      <c r="C28" s="295"/>
      <c r="D28" s="293" t="s">
        <v>703</v>
      </c>
      <c r="E28" s="293"/>
      <c r="F28" s="293"/>
      <c r="G28" s="293"/>
      <c r="H28" s="293"/>
      <c r="I28" s="293"/>
      <c r="J28" s="293"/>
      <c r="K28" s="291"/>
    </row>
    <row r="29" ht="12.75" customHeight="1">
      <c r="B29" s="294"/>
      <c r="C29" s="295"/>
      <c r="D29" s="295"/>
      <c r="E29" s="295"/>
      <c r="F29" s="295"/>
      <c r="G29" s="295"/>
      <c r="H29" s="295"/>
      <c r="I29" s="295"/>
      <c r="J29" s="295"/>
      <c r="K29" s="291"/>
    </row>
    <row r="30" ht="15" customHeight="1">
      <c r="B30" s="294"/>
      <c r="C30" s="295"/>
      <c r="D30" s="293" t="s">
        <v>704</v>
      </c>
      <c r="E30" s="293"/>
      <c r="F30" s="293"/>
      <c r="G30" s="293"/>
      <c r="H30" s="293"/>
      <c r="I30" s="293"/>
      <c r="J30" s="293"/>
      <c r="K30" s="291"/>
    </row>
    <row r="31" ht="15" customHeight="1">
      <c r="B31" s="294"/>
      <c r="C31" s="295"/>
      <c r="D31" s="293" t="s">
        <v>705</v>
      </c>
      <c r="E31" s="293"/>
      <c r="F31" s="293"/>
      <c r="G31" s="293"/>
      <c r="H31" s="293"/>
      <c r="I31" s="293"/>
      <c r="J31" s="293"/>
      <c r="K31" s="291"/>
    </row>
    <row r="32" ht="12.75" customHeight="1">
      <c r="B32" s="294"/>
      <c r="C32" s="295"/>
      <c r="D32" s="295"/>
      <c r="E32" s="295"/>
      <c r="F32" s="295"/>
      <c r="G32" s="295"/>
      <c r="H32" s="295"/>
      <c r="I32" s="295"/>
      <c r="J32" s="295"/>
      <c r="K32" s="291"/>
    </row>
    <row r="33" ht="15" customHeight="1">
      <c r="B33" s="294"/>
      <c r="C33" s="295"/>
      <c r="D33" s="293" t="s">
        <v>706</v>
      </c>
      <c r="E33" s="293"/>
      <c r="F33" s="293"/>
      <c r="G33" s="293"/>
      <c r="H33" s="293"/>
      <c r="I33" s="293"/>
      <c r="J33" s="293"/>
      <c r="K33" s="291"/>
    </row>
    <row r="34" ht="15" customHeight="1">
      <c r="B34" s="294"/>
      <c r="C34" s="295"/>
      <c r="D34" s="293" t="s">
        <v>707</v>
      </c>
      <c r="E34" s="293"/>
      <c r="F34" s="293"/>
      <c r="G34" s="293"/>
      <c r="H34" s="293"/>
      <c r="I34" s="293"/>
      <c r="J34" s="293"/>
      <c r="K34" s="291"/>
    </row>
    <row r="35" ht="15" customHeight="1">
      <c r="B35" s="294"/>
      <c r="C35" s="295"/>
      <c r="D35" s="293" t="s">
        <v>708</v>
      </c>
      <c r="E35" s="293"/>
      <c r="F35" s="293"/>
      <c r="G35" s="293"/>
      <c r="H35" s="293"/>
      <c r="I35" s="293"/>
      <c r="J35" s="293"/>
      <c r="K35" s="291"/>
    </row>
    <row r="36" ht="15" customHeight="1">
      <c r="B36" s="294"/>
      <c r="C36" s="295"/>
      <c r="D36" s="293"/>
      <c r="E36" s="296" t="s">
        <v>117</v>
      </c>
      <c r="F36" s="293"/>
      <c r="G36" s="293" t="s">
        <v>709</v>
      </c>
      <c r="H36" s="293"/>
      <c r="I36" s="293"/>
      <c r="J36" s="293"/>
      <c r="K36" s="291"/>
    </row>
    <row r="37" ht="30.75" customHeight="1">
      <c r="B37" s="294"/>
      <c r="C37" s="295"/>
      <c r="D37" s="293"/>
      <c r="E37" s="296" t="s">
        <v>710</v>
      </c>
      <c r="F37" s="293"/>
      <c r="G37" s="293" t="s">
        <v>711</v>
      </c>
      <c r="H37" s="293"/>
      <c r="I37" s="293"/>
      <c r="J37" s="293"/>
      <c r="K37" s="291"/>
    </row>
    <row r="38" ht="15" customHeight="1">
      <c r="B38" s="294"/>
      <c r="C38" s="295"/>
      <c r="D38" s="293"/>
      <c r="E38" s="296" t="s">
        <v>59</v>
      </c>
      <c r="F38" s="293"/>
      <c r="G38" s="293" t="s">
        <v>712</v>
      </c>
      <c r="H38" s="293"/>
      <c r="I38" s="293"/>
      <c r="J38" s="293"/>
      <c r="K38" s="291"/>
    </row>
    <row r="39" ht="15" customHeight="1">
      <c r="B39" s="294"/>
      <c r="C39" s="295"/>
      <c r="D39" s="293"/>
      <c r="E39" s="296" t="s">
        <v>60</v>
      </c>
      <c r="F39" s="293"/>
      <c r="G39" s="293" t="s">
        <v>713</v>
      </c>
      <c r="H39" s="293"/>
      <c r="I39" s="293"/>
      <c r="J39" s="293"/>
      <c r="K39" s="291"/>
    </row>
    <row r="40" ht="15" customHeight="1">
      <c r="B40" s="294"/>
      <c r="C40" s="295"/>
      <c r="D40" s="293"/>
      <c r="E40" s="296" t="s">
        <v>118</v>
      </c>
      <c r="F40" s="293"/>
      <c r="G40" s="293" t="s">
        <v>714</v>
      </c>
      <c r="H40" s="293"/>
      <c r="I40" s="293"/>
      <c r="J40" s="293"/>
      <c r="K40" s="291"/>
    </row>
    <row r="41" ht="15" customHeight="1">
      <c r="B41" s="294"/>
      <c r="C41" s="295"/>
      <c r="D41" s="293"/>
      <c r="E41" s="296" t="s">
        <v>119</v>
      </c>
      <c r="F41" s="293"/>
      <c r="G41" s="293" t="s">
        <v>715</v>
      </c>
      <c r="H41" s="293"/>
      <c r="I41" s="293"/>
      <c r="J41" s="293"/>
      <c r="K41" s="291"/>
    </row>
    <row r="42" ht="15" customHeight="1">
      <c r="B42" s="294"/>
      <c r="C42" s="295"/>
      <c r="D42" s="293"/>
      <c r="E42" s="296" t="s">
        <v>716</v>
      </c>
      <c r="F42" s="293"/>
      <c r="G42" s="293" t="s">
        <v>717</v>
      </c>
      <c r="H42" s="293"/>
      <c r="I42" s="293"/>
      <c r="J42" s="293"/>
      <c r="K42" s="291"/>
    </row>
    <row r="43" ht="15" customHeight="1">
      <c r="B43" s="294"/>
      <c r="C43" s="295"/>
      <c r="D43" s="293"/>
      <c r="E43" s="296"/>
      <c r="F43" s="293"/>
      <c r="G43" s="293" t="s">
        <v>718</v>
      </c>
      <c r="H43" s="293"/>
      <c r="I43" s="293"/>
      <c r="J43" s="293"/>
      <c r="K43" s="291"/>
    </row>
    <row r="44" ht="15" customHeight="1">
      <c r="B44" s="294"/>
      <c r="C44" s="295"/>
      <c r="D44" s="293"/>
      <c r="E44" s="296" t="s">
        <v>719</v>
      </c>
      <c r="F44" s="293"/>
      <c r="G44" s="293" t="s">
        <v>720</v>
      </c>
      <c r="H44" s="293"/>
      <c r="I44" s="293"/>
      <c r="J44" s="293"/>
      <c r="K44" s="291"/>
    </row>
    <row r="45" ht="15" customHeight="1">
      <c r="B45" s="294"/>
      <c r="C45" s="295"/>
      <c r="D45" s="293"/>
      <c r="E45" s="296" t="s">
        <v>121</v>
      </c>
      <c r="F45" s="293"/>
      <c r="G45" s="293" t="s">
        <v>721</v>
      </c>
      <c r="H45" s="293"/>
      <c r="I45" s="293"/>
      <c r="J45" s="293"/>
      <c r="K45" s="291"/>
    </row>
    <row r="46" ht="12.75" customHeight="1">
      <c r="B46" s="294"/>
      <c r="C46" s="295"/>
      <c r="D46" s="293"/>
      <c r="E46" s="293"/>
      <c r="F46" s="293"/>
      <c r="G46" s="293"/>
      <c r="H46" s="293"/>
      <c r="I46" s="293"/>
      <c r="J46" s="293"/>
      <c r="K46" s="291"/>
    </row>
    <row r="47" ht="15" customHeight="1">
      <c r="B47" s="294"/>
      <c r="C47" s="295"/>
      <c r="D47" s="293" t="s">
        <v>722</v>
      </c>
      <c r="E47" s="293"/>
      <c r="F47" s="293"/>
      <c r="G47" s="293"/>
      <c r="H47" s="293"/>
      <c r="I47" s="293"/>
      <c r="J47" s="293"/>
      <c r="K47" s="291"/>
    </row>
    <row r="48" ht="15" customHeight="1">
      <c r="B48" s="294"/>
      <c r="C48" s="295"/>
      <c r="D48" s="295"/>
      <c r="E48" s="293" t="s">
        <v>723</v>
      </c>
      <c r="F48" s="293"/>
      <c r="G48" s="293"/>
      <c r="H48" s="293"/>
      <c r="I48" s="293"/>
      <c r="J48" s="293"/>
      <c r="K48" s="291"/>
    </row>
    <row r="49" ht="15" customHeight="1">
      <c r="B49" s="294"/>
      <c r="C49" s="295"/>
      <c r="D49" s="295"/>
      <c r="E49" s="293" t="s">
        <v>724</v>
      </c>
      <c r="F49" s="293"/>
      <c r="G49" s="293"/>
      <c r="H49" s="293"/>
      <c r="I49" s="293"/>
      <c r="J49" s="293"/>
      <c r="K49" s="291"/>
    </row>
    <row r="50" ht="15" customHeight="1">
      <c r="B50" s="294"/>
      <c r="C50" s="295"/>
      <c r="D50" s="295"/>
      <c r="E50" s="293" t="s">
        <v>725</v>
      </c>
      <c r="F50" s="293"/>
      <c r="G50" s="293"/>
      <c r="H50" s="293"/>
      <c r="I50" s="293"/>
      <c r="J50" s="293"/>
      <c r="K50" s="291"/>
    </row>
    <row r="51" ht="15" customHeight="1">
      <c r="B51" s="294"/>
      <c r="C51" s="295"/>
      <c r="D51" s="293" t="s">
        <v>726</v>
      </c>
      <c r="E51" s="293"/>
      <c r="F51" s="293"/>
      <c r="G51" s="293"/>
      <c r="H51" s="293"/>
      <c r="I51" s="293"/>
      <c r="J51" s="293"/>
      <c r="K51" s="291"/>
    </row>
    <row r="52" ht="25.5" customHeight="1">
      <c r="B52" s="289"/>
      <c r="C52" s="290" t="s">
        <v>727</v>
      </c>
      <c r="D52" s="290"/>
      <c r="E52" s="290"/>
      <c r="F52" s="290"/>
      <c r="G52" s="290"/>
      <c r="H52" s="290"/>
      <c r="I52" s="290"/>
      <c r="J52" s="290"/>
      <c r="K52" s="291"/>
    </row>
    <row r="53" ht="5.25" customHeight="1">
      <c r="B53" s="289"/>
      <c r="C53" s="292"/>
      <c r="D53" s="292"/>
      <c r="E53" s="292"/>
      <c r="F53" s="292"/>
      <c r="G53" s="292"/>
      <c r="H53" s="292"/>
      <c r="I53" s="292"/>
      <c r="J53" s="292"/>
      <c r="K53" s="291"/>
    </row>
    <row r="54" ht="15" customHeight="1">
      <c r="B54" s="289"/>
      <c r="C54" s="293" t="s">
        <v>728</v>
      </c>
      <c r="D54" s="293"/>
      <c r="E54" s="293"/>
      <c r="F54" s="293"/>
      <c r="G54" s="293"/>
      <c r="H54" s="293"/>
      <c r="I54" s="293"/>
      <c r="J54" s="293"/>
      <c r="K54" s="291"/>
    </row>
    <row r="55" ht="15" customHeight="1">
      <c r="B55" s="289"/>
      <c r="C55" s="293" t="s">
        <v>729</v>
      </c>
      <c r="D55" s="293"/>
      <c r="E55" s="293"/>
      <c r="F55" s="293"/>
      <c r="G55" s="293"/>
      <c r="H55" s="293"/>
      <c r="I55" s="293"/>
      <c r="J55" s="293"/>
      <c r="K55" s="291"/>
    </row>
    <row r="56" ht="12.75" customHeight="1">
      <c r="B56" s="289"/>
      <c r="C56" s="293"/>
      <c r="D56" s="293"/>
      <c r="E56" s="293"/>
      <c r="F56" s="293"/>
      <c r="G56" s="293"/>
      <c r="H56" s="293"/>
      <c r="I56" s="293"/>
      <c r="J56" s="293"/>
      <c r="K56" s="291"/>
    </row>
    <row r="57" ht="15" customHeight="1">
      <c r="B57" s="289"/>
      <c r="C57" s="293" t="s">
        <v>730</v>
      </c>
      <c r="D57" s="293"/>
      <c r="E57" s="293"/>
      <c r="F57" s="293"/>
      <c r="G57" s="293"/>
      <c r="H57" s="293"/>
      <c r="I57" s="293"/>
      <c r="J57" s="293"/>
      <c r="K57" s="291"/>
    </row>
    <row r="58" ht="15" customHeight="1">
      <c r="B58" s="289"/>
      <c r="C58" s="295"/>
      <c r="D58" s="293" t="s">
        <v>731</v>
      </c>
      <c r="E58" s="293"/>
      <c r="F58" s="293"/>
      <c r="G58" s="293"/>
      <c r="H58" s="293"/>
      <c r="I58" s="293"/>
      <c r="J58" s="293"/>
      <c r="K58" s="291"/>
    </row>
    <row r="59" ht="15" customHeight="1">
      <c r="B59" s="289"/>
      <c r="C59" s="295"/>
      <c r="D59" s="293" t="s">
        <v>732</v>
      </c>
      <c r="E59" s="293"/>
      <c r="F59" s="293"/>
      <c r="G59" s="293"/>
      <c r="H59" s="293"/>
      <c r="I59" s="293"/>
      <c r="J59" s="293"/>
      <c r="K59" s="291"/>
    </row>
    <row r="60" ht="15" customHeight="1">
      <c r="B60" s="289"/>
      <c r="C60" s="295"/>
      <c r="D60" s="293" t="s">
        <v>733</v>
      </c>
      <c r="E60" s="293"/>
      <c r="F60" s="293"/>
      <c r="G60" s="293"/>
      <c r="H60" s="293"/>
      <c r="I60" s="293"/>
      <c r="J60" s="293"/>
      <c r="K60" s="291"/>
    </row>
    <row r="61" ht="15" customHeight="1">
      <c r="B61" s="289"/>
      <c r="C61" s="295"/>
      <c r="D61" s="293" t="s">
        <v>734</v>
      </c>
      <c r="E61" s="293"/>
      <c r="F61" s="293"/>
      <c r="G61" s="293"/>
      <c r="H61" s="293"/>
      <c r="I61" s="293"/>
      <c r="J61" s="293"/>
      <c r="K61" s="291"/>
    </row>
    <row r="62" ht="15" customHeight="1">
      <c r="B62" s="289"/>
      <c r="C62" s="295"/>
      <c r="D62" s="298" t="s">
        <v>735</v>
      </c>
      <c r="E62" s="298"/>
      <c r="F62" s="298"/>
      <c r="G62" s="298"/>
      <c r="H62" s="298"/>
      <c r="I62" s="298"/>
      <c r="J62" s="298"/>
      <c r="K62" s="291"/>
    </row>
    <row r="63" ht="15" customHeight="1">
      <c r="B63" s="289"/>
      <c r="C63" s="295"/>
      <c r="D63" s="293" t="s">
        <v>736</v>
      </c>
      <c r="E63" s="293"/>
      <c r="F63" s="293"/>
      <c r="G63" s="293"/>
      <c r="H63" s="293"/>
      <c r="I63" s="293"/>
      <c r="J63" s="293"/>
      <c r="K63" s="291"/>
    </row>
    <row r="64" ht="12.75" customHeight="1">
      <c r="B64" s="289"/>
      <c r="C64" s="295"/>
      <c r="D64" s="295"/>
      <c r="E64" s="299"/>
      <c r="F64" s="295"/>
      <c r="G64" s="295"/>
      <c r="H64" s="295"/>
      <c r="I64" s="295"/>
      <c r="J64" s="295"/>
      <c r="K64" s="291"/>
    </row>
    <row r="65" ht="15" customHeight="1">
      <c r="B65" s="289"/>
      <c r="C65" s="295"/>
      <c r="D65" s="293" t="s">
        <v>737</v>
      </c>
      <c r="E65" s="293"/>
      <c r="F65" s="293"/>
      <c r="G65" s="293"/>
      <c r="H65" s="293"/>
      <c r="I65" s="293"/>
      <c r="J65" s="293"/>
      <c r="K65" s="291"/>
    </row>
    <row r="66" ht="15" customHeight="1">
      <c r="B66" s="289"/>
      <c r="C66" s="295"/>
      <c r="D66" s="298" t="s">
        <v>738</v>
      </c>
      <c r="E66" s="298"/>
      <c r="F66" s="298"/>
      <c r="G66" s="298"/>
      <c r="H66" s="298"/>
      <c r="I66" s="298"/>
      <c r="J66" s="298"/>
      <c r="K66" s="291"/>
    </row>
    <row r="67" ht="15" customHeight="1">
      <c r="B67" s="289"/>
      <c r="C67" s="295"/>
      <c r="D67" s="293" t="s">
        <v>739</v>
      </c>
      <c r="E67" s="293"/>
      <c r="F67" s="293"/>
      <c r="G67" s="293"/>
      <c r="H67" s="293"/>
      <c r="I67" s="293"/>
      <c r="J67" s="293"/>
      <c r="K67" s="291"/>
    </row>
    <row r="68" ht="15" customHeight="1">
      <c r="B68" s="289"/>
      <c r="C68" s="295"/>
      <c r="D68" s="293" t="s">
        <v>740</v>
      </c>
      <c r="E68" s="293"/>
      <c r="F68" s="293"/>
      <c r="G68" s="293"/>
      <c r="H68" s="293"/>
      <c r="I68" s="293"/>
      <c r="J68" s="293"/>
      <c r="K68" s="291"/>
    </row>
    <row r="69" ht="15" customHeight="1">
      <c r="B69" s="289"/>
      <c r="C69" s="295"/>
      <c r="D69" s="293" t="s">
        <v>741</v>
      </c>
      <c r="E69" s="293"/>
      <c r="F69" s="293"/>
      <c r="G69" s="293"/>
      <c r="H69" s="293"/>
      <c r="I69" s="293"/>
      <c r="J69" s="293"/>
      <c r="K69" s="291"/>
    </row>
    <row r="70" ht="15" customHeight="1">
      <c r="B70" s="289"/>
      <c r="C70" s="295"/>
      <c r="D70" s="293" t="s">
        <v>742</v>
      </c>
      <c r="E70" s="293"/>
      <c r="F70" s="293"/>
      <c r="G70" s="293"/>
      <c r="H70" s="293"/>
      <c r="I70" s="293"/>
      <c r="J70" s="293"/>
      <c r="K70" s="291"/>
    </row>
    <row r="71" ht="12.75" customHeight="1"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ht="18.75" customHeight="1"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ht="18.75" customHeight="1"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ht="7.5" customHeight="1"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ht="45" customHeight="1">
      <c r="B75" s="308"/>
      <c r="C75" s="309" t="s">
        <v>743</v>
      </c>
      <c r="D75" s="309"/>
      <c r="E75" s="309"/>
      <c r="F75" s="309"/>
      <c r="G75" s="309"/>
      <c r="H75" s="309"/>
      <c r="I75" s="309"/>
      <c r="J75" s="309"/>
      <c r="K75" s="310"/>
    </row>
    <row r="76" ht="17.25" customHeight="1">
      <c r="B76" s="308"/>
      <c r="C76" s="311" t="s">
        <v>744</v>
      </c>
      <c r="D76" s="311"/>
      <c r="E76" s="311"/>
      <c r="F76" s="311" t="s">
        <v>745</v>
      </c>
      <c r="G76" s="312"/>
      <c r="H76" s="311" t="s">
        <v>60</v>
      </c>
      <c r="I76" s="311" t="s">
        <v>63</v>
      </c>
      <c r="J76" s="311" t="s">
        <v>746</v>
      </c>
      <c r="K76" s="310"/>
    </row>
    <row r="77" ht="17.25" customHeight="1">
      <c r="B77" s="308"/>
      <c r="C77" s="313" t="s">
        <v>747</v>
      </c>
      <c r="D77" s="313"/>
      <c r="E77" s="313"/>
      <c r="F77" s="314" t="s">
        <v>748</v>
      </c>
      <c r="G77" s="315"/>
      <c r="H77" s="313"/>
      <c r="I77" s="313"/>
      <c r="J77" s="313" t="s">
        <v>749</v>
      </c>
      <c r="K77" s="310"/>
    </row>
    <row r="78" ht="5.25" customHeight="1">
      <c r="B78" s="308"/>
      <c r="C78" s="316"/>
      <c r="D78" s="316"/>
      <c r="E78" s="316"/>
      <c r="F78" s="316"/>
      <c r="G78" s="317"/>
      <c r="H78" s="316"/>
      <c r="I78" s="316"/>
      <c r="J78" s="316"/>
      <c r="K78" s="310"/>
    </row>
    <row r="79" ht="15" customHeight="1">
      <c r="B79" s="308"/>
      <c r="C79" s="296" t="s">
        <v>59</v>
      </c>
      <c r="D79" s="316"/>
      <c r="E79" s="316"/>
      <c r="F79" s="318" t="s">
        <v>750</v>
      </c>
      <c r="G79" s="317"/>
      <c r="H79" s="296" t="s">
        <v>751</v>
      </c>
      <c r="I79" s="296" t="s">
        <v>752</v>
      </c>
      <c r="J79" s="296">
        <v>20</v>
      </c>
      <c r="K79" s="310"/>
    </row>
    <row r="80" ht="15" customHeight="1">
      <c r="B80" s="308"/>
      <c r="C80" s="296" t="s">
        <v>753</v>
      </c>
      <c r="D80" s="296"/>
      <c r="E80" s="296"/>
      <c r="F80" s="318" t="s">
        <v>750</v>
      </c>
      <c r="G80" s="317"/>
      <c r="H80" s="296" t="s">
        <v>754</v>
      </c>
      <c r="I80" s="296" t="s">
        <v>752</v>
      </c>
      <c r="J80" s="296">
        <v>120</v>
      </c>
      <c r="K80" s="310"/>
    </row>
    <row r="81" ht="15" customHeight="1">
      <c r="B81" s="319"/>
      <c r="C81" s="296" t="s">
        <v>755</v>
      </c>
      <c r="D81" s="296"/>
      <c r="E81" s="296"/>
      <c r="F81" s="318" t="s">
        <v>756</v>
      </c>
      <c r="G81" s="317"/>
      <c r="H81" s="296" t="s">
        <v>757</v>
      </c>
      <c r="I81" s="296" t="s">
        <v>752</v>
      </c>
      <c r="J81" s="296">
        <v>50</v>
      </c>
      <c r="K81" s="310"/>
    </row>
    <row r="82" ht="15" customHeight="1">
      <c r="B82" s="319"/>
      <c r="C82" s="296" t="s">
        <v>758</v>
      </c>
      <c r="D82" s="296"/>
      <c r="E82" s="296"/>
      <c r="F82" s="318" t="s">
        <v>750</v>
      </c>
      <c r="G82" s="317"/>
      <c r="H82" s="296" t="s">
        <v>759</v>
      </c>
      <c r="I82" s="296" t="s">
        <v>760</v>
      </c>
      <c r="J82" s="296"/>
      <c r="K82" s="310"/>
    </row>
    <row r="83" ht="15" customHeight="1">
      <c r="B83" s="319"/>
      <c r="C83" s="320" t="s">
        <v>761</v>
      </c>
      <c r="D83" s="320"/>
      <c r="E83" s="320"/>
      <c r="F83" s="321" t="s">
        <v>756</v>
      </c>
      <c r="G83" s="320"/>
      <c r="H83" s="320" t="s">
        <v>762</v>
      </c>
      <c r="I83" s="320" t="s">
        <v>752</v>
      </c>
      <c r="J83" s="320">
        <v>15</v>
      </c>
      <c r="K83" s="310"/>
    </row>
    <row r="84" ht="15" customHeight="1">
      <c r="B84" s="319"/>
      <c r="C84" s="320" t="s">
        <v>763</v>
      </c>
      <c r="D84" s="320"/>
      <c r="E84" s="320"/>
      <c r="F84" s="321" t="s">
        <v>756</v>
      </c>
      <c r="G84" s="320"/>
      <c r="H84" s="320" t="s">
        <v>764</v>
      </c>
      <c r="I84" s="320" t="s">
        <v>752</v>
      </c>
      <c r="J84" s="320">
        <v>15</v>
      </c>
      <c r="K84" s="310"/>
    </row>
    <row r="85" ht="15" customHeight="1">
      <c r="B85" s="319"/>
      <c r="C85" s="320" t="s">
        <v>765</v>
      </c>
      <c r="D85" s="320"/>
      <c r="E85" s="320"/>
      <c r="F85" s="321" t="s">
        <v>756</v>
      </c>
      <c r="G85" s="320"/>
      <c r="H85" s="320" t="s">
        <v>766</v>
      </c>
      <c r="I85" s="320" t="s">
        <v>752</v>
      </c>
      <c r="J85" s="320">
        <v>20</v>
      </c>
      <c r="K85" s="310"/>
    </row>
    <row r="86" ht="15" customHeight="1">
      <c r="B86" s="319"/>
      <c r="C86" s="320" t="s">
        <v>767</v>
      </c>
      <c r="D86" s="320"/>
      <c r="E86" s="320"/>
      <c r="F86" s="321" t="s">
        <v>756</v>
      </c>
      <c r="G86" s="320"/>
      <c r="H86" s="320" t="s">
        <v>768</v>
      </c>
      <c r="I86" s="320" t="s">
        <v>752</v>
      </c>
      <c r="J86" s="320">
        <v>20</v>
      </c>
      <c r="K86" s="310"/>
    </row>
    <row r="87" ht="15" customHeight="1">
      <c r="B87" s="319"/>
      <c r="C87" s="296" t="s">
        <v>769</v>
      </c>
      <c r="D87" s="296"/>
      <c r="E87" s="296"/>
      <c r="F87" s="318" t="s">
        <v>756</v>
      </c>
      <c r="G87" s="317"/>
      <c r="H87" s="296" t="s">
        <v>770</v>
      </c>
      <c r="I87" s="296" t="s">
        <v>752</v>
      </c>
      <c r="J87" s="296">
        <v>50</v>
      </c>
      <c r="K87" s="310"/>
    </row>
    <row r="88" ht="15" customHeight="1">
      <c r="B88" s="319"/>
      <c r="C88" s="296" t="s">
        <v>771</v>
      </c>
      <c r="D88" s="296"/>
      <c r="E88" s="296"/>
      <c r="F88" s="318" t="s">
        <v>756</v>
      </c>
      <c r="G88" s="317"/>
      <c r="H88" s="296" t="s">
        <v>772</v>
      </c>
      <c r="I88" s="296" t="s">
        <v>752</v>
      </c>
      <c r="J88" s="296">
        <v>20</v>
      </c>
      <c r="K88" s="310"/>
    </row>
    <row r="89" ht="15" customHeight="1">
      <c r="B89" s="319"/>
      <c r="C89" s="296" t="s">
        <v>773</v>
      </c>
      <c r="D89" s="296"/>
      <c r="E89" s="296"/>
      <c r="F89" s="318" t="s">
        <v>756</v>
      </c>
      <c r="G89" s="317"/>
      <c r="H89" s="296" t="s">
        <v>774</v>
      </c>
      <c r="I89" s="296" t="s">
        <v>752</v>
      </c>
      <c r="J89" s="296">
        <v>20</v>
      </c>
      <c r="K89" s="310"/>
    </row>
    <row r="90" ht="15" customHeight="1">
      <c r="B90" s="319"/>
      <c r="C90" s="296" t="s">
        <v>775</v>
      </c>
      <c r="D90" s="296"/>
      <c r="E90" s="296"/>
      <c r="F90" s="318" t="s">
        <v>756</v>
      </c>
      <c r="G90" s="317"/>
      <c r="H90" s="296" t="s">
        <v>776</v>
      </c>
      <c r="I90" s="296" t="s">
        <v>752</v>
      </c>
      <c r="J90" s="296">
        <v>50</v>
      </c>
      <c r="K90" s="310"/>
    </row>
    <row r="91" ht="15" customHeight="1">
      <c r="B91" s="319"/>
      <c r="C91" s="296" t="s">
        <v>777</v>
      </c>
      <c r="D91" s="296"/>
      <c r="E91" s="296"/>
      <c r="F91" s="318" t="s">
        <v>756</v>
      </c>
      <c r="G91" s="317"/>
      <c r="H91" s="296" t="s">
        <v>777</v>
      </c>
      <c r="I91" s="296" t="s">
        <v>752</v>
      </c>
      <c r="J91" s="296">
        <v>50</v>
      </c>
      <c r="K91" s="310"/>
    </row>
    <row r="92" ht="15" customHeight="1">
      <c r="B92" s="319"/>
      <c r="C92" s="296" t="s">
        <v>778</v>
      </c>
      <c r="D92" s="296"/>
      <c r="E92" s="296"/>
      <c r="F92" s="318" t="s">
        <v>756</v>
      </c>
      <c r="G92" s="317"/>
      <c r="H92" s="296" t="s">
        <v>779</v>
      </c>
      <c r="I92" s="296" t="s">
        <v>752</v>
      </c>
      <c r="J92" s="296">
        <v>255</v>
      </c>
      <c r="K92" s="310"/>
    </row>
    <row r="93" ht="15" customHeight="1">
      <c r="B93" s="319"/>
      <c r="C93" s="296" t="s">
        <v>780</v>
      </c>
      <c r="D93" s="296"/>
      <c r="E93" s="296"/>
      <c r="F93" s="318" t="s">
        <v>750</v>
      </c>
      <c r="G93" s="317"/>
      <c r="H93" s="296" t="s">
        <v>781</v>
      </c>
      <c r="I93" s="296" t="s">
        <v>782</v>
      </c>
      <c r="J93" s="296"/>
      <c r="K93" s="310"/>
    </row>
    <row r="94" ht="15" customHeight="1">
      <c r="B94" s="319"/>
      <c r="C94" s="296" t="s">
        <v>783</v>
      </c>
      <c r="D94" s="296"/>
      <c r="E94" s="296"/>
      <c r="F94" s="318" t="s">
        <v>750</v>
      </c>
      <c r="G94" s="317"/>
      <c r="H94" s="296" t="s">
        <v>784</v>
      </c>
      <c r="I94" s="296" t="s">
        <v>785</v>
      </c>
      <c r="J94" s="296"/>
      <c r="K94" s="310"/>
    </row>
    <row r="95" ht="15" customHeight="1">
      <c r="B95" s="319"/>
      <c r="C95" s="296" t="s">
        <v>786</v>
      </c>
      <c r="D95" s="296"/>
      <c r="E95" s="296"/>
      <c r="F95" s="318" t="s">
        <v>750</v>
      </c>
      <c r="G95" s="317"/>
      <c r="H95" s="296" t="s">
        <v>786</v>
      </c>
      <c r="I95" s="296" t="s">
        <v>785</v>
      </c>
      <c r="J95" s="296"/>
      <c r="K95" s="310"/>
    </row>
    <row r="96" ht="15" customHeight="1">
      <c r="B96" s="319"/>
      <c r="C96" s="296" t="s">
        <v>44</v>
      </c>
      <c r="D96" s="296"/>
      <c r="E96" s="296"/>
      <c r="F96" s="318" t="s">
        <v>750</v>
      </c>
      <c r="G96" s="317"/>
      <c r="H96" s="296" t="s">
        <v>787</v>
      </c>
      <c r="I96" s="296" t="s">
        <v>785</v>
      </c>
      <c r="J96" s="296"/>
      <c r="K96" s="310"/>
    </row>
    <row r="97" ht="15" customHeight="1">
      <c r="B97" s="319"/>
      <c r="C97" s="296" t="s">
        <v>54</v>
      </c>
      <c r="D97" s="296"/>
      <c r="E97" s="296"/>
      <c r="F97" s="318" t="s">
        <v>750</v>
      </c>
      <c r="G97" s="317"/>
      <c r="H97" s="296" t="s">
        <v>788</v>
      </c>
      <c r="I97" s="296" t="s">
        <v>785</v>
      </c>
      <c r="J97" s="296"/>
      <c r="K97" s="310"/>
    </row>
    <row r="98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ht="18.75" customHeight="1"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ht="7.5" customHeight="1"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ht="45" customHeight="1">
      <c r="B102" s="308"/>
      <c r="C102" s="309" t="s">
        <v>789</v>
      </c>
      <c r="D102" s="309"/>
      <c r="E102" s="309"/>
      <c r="F102" s="309"/>
      <c r="G102" s="309"/>
      <c r="H102" s="309"/>
      <c r="I102" s="309"/>
      <c r="J102" s="309"/>
      <c r="K102" s="310"/>
    </row>
    <row r="103" ht="17.25" customHeight="1">
      <c r="B103" s="308"/>
      <c r="C103" s="311" t="s">
        <v>744</v>
      </c>
      <c r="D103" s="311"/>
      <c r="E103" s="311"/>
      <c r="F103" s="311" t="s">
        <v>745</v>
      </c>
      <c r="G103" s="312"/>
      <c r="H103" s="311" t="s">
        <v>60</v>
      </c>
      <c r="I103" s="311" t="s">
        <v>63</v>
      </c>
      <c r="J103" s="311" t="s">
        <v>746</v>
      </c>
      <c r="K103" s="310"/>
    </row>
    <row r="104" ht="17.25" customHeight="1">
      <c r="B104" s="308"/>
      <c r="C104" s="313" t="s">
        <v>747</v>
      </c>
      <c r="D104" s="313"/>
      <c r="E104" s="313"/>
      <c r="F104" s="314" t="s">
        <v>748</v>
      </c>
      <c r="G104" s="315"/>
      <c r="H104" s="313"/>
      <c r="I104" s="313"/>
      <c r="J104" s="313" t="s">
        <v>749</v>
      </c>
      <c r="K104" s="310"/>
    </row>
    <row r="105" ht="5.25" customHeight="1">
      <c r="B105" s="308"/>
      <c r="C105" s="311"/>
      <c r="D105" s="311"/>
      <c r="E105" s="311"/>
      <c r="F105" s="311"/>
      <c r="G105" s="327"/>
      <c r="H105" s="311"/>
      <c r="I105" s="311"/>
      <c r="J105" s="311"/>
      <c r="K105" s="310"/>
    </row>
    <row r="106" ht="15" customHeight="1">
      <c r="B106" s="308"/>
      <c r="C106" s="296" t="s">
        <v>59</v>
      </c>
      <c r="D106" s="316"/>
      <c r="E106" s="316"/>
      <c r="F106" s="318" t="s">
        <v>750</v>
      </c>
      <c r="G106" s="327"/>
      <c r="H106" s="296" t="s">
        <v>790</v>
      </c>
      <c r="I106" s="296" t="s">
        <v>752</v>
      </c>
      <c r="J106" s="296">
        <v>20</v>
      </c>
      <c r="K106" s="310"/>
    </row>
    <row r="107" ht="15" customHeight="1">
      <c r="B107" s="308"/>
      <c r="C107" s="296" t="s">
        <v>753</v>
      </c>
      <c r="D107" s="296"/>
      <c r="E107" s="296"/>
      <c r="F107" s="318" t="s">
        <v>750</v>
      </c>
      <c r="G107" s="296"/>
      <c r="H107" s="296" t="s">
        <v>790</v>
      </c>
      <c r="I107" s="296" t="s">
        <v>752</v>
      </c>
      <c r="J107" s="296">
        <v>120</v>
      </c>
      <c r="K107" s="310"/>
    </row>
    <row r="108" ht="15" customHeight="1">
      <c r="B108" s="319"/>
      <c r="C108" s="296" t="s">
        <v>755</v>
      </c>
      <c r="D108" s="296"/>
      <c r="E108" s="296"/>
      <c r="F108" s="318" t="s">
        <v>756</v>
      </c>
      <c r="G108" s="296"/>
      <c r="H108" s="296" t="s">
        <v>790</v>
      </c>
      <c r="I108" s="296" t="s">
        <v>752</v>
      </c>
      <c r="J108" s="296">
        <v>50</v>
      </c>
      <c r="K108" s="310"/>
    </row>
    <row r="109" ht="15" customHeight="1">
      <c r="B109" s="319"/>
      <c r="C109" s="296" t="s">
        <v>758</v>
      </c>
      <c r="D109" s="296"/>
      <c r="E109" s="296"/>
      <c r="F109" s="318" t="s">
        <v>750</v>
      </c>
      <c r="G109" s="296"/>
      <c r="H109" s="296" t="s">
        <v>790</v>
      </c>
      <c r="I109" s="296" t="s">
        <v>760</v>
      </c>
      <c r="J109" s="296"/>
      <c r="K109" s="310"/>
    </row>
    <row r="110" ht="15" customHeight="1">
      <c r="B110" s="319"/>
      <c r="C110" s="296" t="s">
        <v>769</v>
      </c>
      <c r="D110" s="296"/>
      <c r="E110" s="296"/>
      <c r="F110" s="318" t="s">
        <v>756</v>
      </c>
      <c r="G110" s="296"/>
      <c r="H110" s="296" t="s">
        <v>790</v>
      </c>
      <c r="I110" s="296" t="s">
        <v>752</v>
      </c>
      <c r="J110" s="296">
        <v>50</v>
      </c>
      <c r="K110" s="310"/>
    </row>
    <row r="111" ht="15" customHeight="1">
      <c r="B111" s="319"/>
      <c r="C111" s="296" t="s">
        <v>777</v>
      </c>
      <c r="D111" s="296"/>
      <c r="E111" s="296"/>
      <c r="F111" s="318" t="s">
        <v>756</v>
      </c>
      <c r="G111" s="296"/>
      <c r="H111" s="296" t="s">
        <v>790</v>
      </c>
      <c r="I111" s="296" t="s">
        <v>752</v>
      </c>
      <c r="J111" s="296">
        <v>50</v>
      </c>
      <c r="K111" s="310"/>
    </row>
    <row r="112" ht="15" customHeight="1">
      <c r="B112" s="319"/>
      <c r="C112" s="296" t="s">
        <v>775</v>
      </c>
      <c r="D112" s="296"/>
      <c r="E112" s="296"/>
      <c r="F112" s="318" t="s">
        <v>756</v>
      </c>
      <c r="G112" s="296"/>
      <c r="H112" s="296" t="s">
        <v>790</v>
      </c>
      <c r="I112" s="296" t="s">
        <v>752</v>
      </c>
      <c r="J112" s="296">
        <v>50</v>
      </c>
      <c r="K112" s="310"/>
    </row>
    <row r="113" ht="15" customHeight="1">
      <c r="B113" s="319"/>
      <c r="C113" s="296" t="s">
        <v>59</v>
      </c>
      <c r="D113" s="296"/>
      <c r="E113" s="296"/>
      <c r="F113" s="318" t="s">
        <v>750</v>
      </c>
      <c r="G113" s="296"/>
      <c r="H113" s="296" t="s">
        <v>791</v>
      </c>
      <c r="I113" s="296" t="s">
        <v>752</v>
      </c>
      <c r="J113" s="296">
        <v>20</v>
      </c>
      <c r="K113" s="310"/>
    </row>
    <row r="114" ht="15" customHeight="1">
      <c r="B114" s="319"/>
      <c r="C114" s="296" t="s">
        <v>792</v>
      </c>
      <c r="D114" s="296"/>
      <c r="E114" s="296"/>
      <c r="F114" s="318" t="s">
        <v>750</v>
      </c>
      <c r="G114" s="296"/>
      <c r="H114" s="296" t="s">
        <v>793</v>
      </c>
      <c r="I114" s="296" t="s">
        <v>752</v>
      </c>
      <c r="J114" s="296">
        <v>120</v>
      </c>
      <c r="K114" s="310"/>
    </row>
    <row r="115" ht="15" customHeight="1">
      <c r="B115" s="319"/>
      <c r="C115" s="296" t="s">
        <v>44</v>
      </c>
      <c r="D115" s="296"/>
      <c r="E115" s="296"/>
      <c r="F115" s="318" t="s">
        <v>750</v>
      </c>
      <c r="G115" s="296"/>
      <c r="H115" s="296" t="s">
        <v>794</v>
      </c>
      <c r="I115" s="296" t="s">
        <v>785</v>
      </c>
      <c r="J115" s="296"/>
      <c r="K115" s="310"/>
    </row>
    <row r="116" ht="15" customHeight="1">
      <c r="B116" s="319"/>
      <c r="C116" s="296" t="s">
        <v>54</v>
      </c>
      <c r="D116" s="296"/>
      <c r="E116" s="296"/>
      <c r="F116" s="318" t="s">
        <v>750</v>
      </c>
      <c r="G116" s="296"/>
      <c r="H116" s="296" t="s">
        <v>795</v>
      </c>
      <c r="I116" s="296" t="s">
        <v>785</v>
      </c>
      <c r="J116" s="296"/>
      <c r="K116" s="310"/>
    </row>
    <row r="117" ht="15" customHeight="1">
      <c r="B117" s="319"/>
      <c r="C117" s="296" t="s">
        <v>63</v>
      </c>
      <c r="D117" s="296"/>
      <c r="E117" s="296"/>
      <c r="F117" s="318" t="s">
        <v>750</v>
      </c>
      <c r="G117" s="296"/>
      <c r="H117" s="296" t="s">
        <v>796</v>
      </c>
      <c r="I117" s="296" t="s">
        <v>797</v>
      </c>
      <c r="J117" s="296"/>
      <c r="K117" s="310"/>
    </row>
    <row r="118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ht="18.75" customHeight="1">
      <c r="B119" s="329"/>
      <c r="C119" s="293"/>
      <c r="D119" s="293"/>
      <c r="E119" s="293"/>
      <c r="F119" s="330"/>
      <c r="G119" s="293"/>
      <c r="H119" s="293"/>
      <c r="I119" s="293"/>
      <c r="J119" s="293"/>
      <c r="K119" s="329"/>
    </row>
    <row r="120" ht="18.75" customHeight="1"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ht="45" customHeight="1">
      <c r="B122" s="334"/>
      <c r="C122" s="287" t="s">
        <v>798</v>
      </c>
      <c r="D122" s="287"/>
      <c r="E122" s="287"/>
      <c r="F122" s="287"/>
      <c r="G122" s="287"/>
      <c r="H122" s="287"/>
      <c r="I122" s="287"/>
      <c r="J122" s="287"/>
      <c r="K122" s="335"/>
    </row>
    <row r="123" ht="17.25" customHeight="1">
      <c r="B123" s="336"/>
      <c r="C123" s="311" t="s">
        <v>744</v>
      </c>
      <c r="D123" s="311"/>
      <c r="E123" s="311"/>
      <c r="F123" s="311" t="s">
        <v>745</v>
      </c>
      <c r="G123" s="312"/>
      <c r="H123" s="311" t="s">
        <v>60</v>
      </c>
      <c r="I123" s="311" t="s">
        <v>63</v>
      </c>
      <c r="J123" s="311" t="s">
        <v>746</v>
      </c>
      <c r="K123" s="337"/>
    </row>
    <row r="124" ht="17.25" customHeight="1">
      <c r="B124" s="336"/>
      <c r="C124" s="313" t="s">
        <v>747</v>
      </c>
      <c r="D124" s="313"/>
      <c r="E124" s="313"/>
      <c r="F124" s="314" t="s">
        <v>748</v>
      </c>
      <c r="G124" s="315"/>
      <c r="H124" s="313"/>
      <c r="I124" s="313"/>
      <c r="J124" s="313" t="s">
        <v>749</v>
      </c>
      <c r="K124" s="337"/>
    </row>
    <row r="125" ht="5.25" customHeight="1">
      <c r="B125" s="338"/>
      <c r="C125" s="316"/>
      <c r="D125" s="316"/>
      <c r="E125" s="316"/>
      <c r="F125" s="316"/>
      <c r="G125" s="296"/>
      <c r="H125" s="316"/>
      <c r="I125" s="316"/>
      <c r="J125" s="316"/>
      <c r="K125" s="339"/>
    </row>
    <row r="126" ht="15" customHeight="1">
      <c r="B126" s="338"/>
      <c r="C126" s="296" t="s">
        <v>753</v>
      </c>
      <c r="D126" s="316"/>
      <c r="E126" s="316"/>
      <c r="F126" s="318" t="s">
        <v>750</v>
      </c>
      <c r="G126" s="296"/>
      <c r="H126" s="296" t="s">
        <v>790</v>
      </c>
      <c r="I126" s="296" t="s">
        <v>752</v>
      </c>
      <c r="J126" s="296">
        <v>120</v>
      </c>
      <c r="K126" s="340"/>
    </row>
    <row r="127" ht="15" customHeight="1">
      <c r="B127" s="338"/>
      <c r="C127" s="296" t="s">
        <v>799</v>
      </c>
      <c r="D127" s="296"/>
      <c r="E127" s="296"/>
      <c r="F127" s="318" t="s">
        <v>750</v>
      </c>
      <c r="G127" s="296"/>
      <c r="H127" s="296" t="s">
        <v>800</v>
      </c>
      <c r="I127" s="296" t="s">
        <v>752</v>
      </c>
      <c r="J127" s="296" t="s">
        <v>801</v>
      </c>
      <c r="K127" s="340"/>
    </row>
    <row r="128" ht="15" customHeight="1">
      <c r="B128" s="338"/>
      <c r="C128" s="296" t="s">
        <v>698</v>
      </c>
      <c r="D128" s="296"/>
      <c r="E128" s="296"/>
      <c r="F128" s="318" t="s">
        <v>750</v>
      </c>
      <c r="G128" s="296"/>
      <c r="H128" s="296" t="s">
        <v>802</v>
      </c>
      <c r="I128" s="296" t="s">
        <v>752</v>
      </c>
      <c r="J128" s="296" t="s">
        <v>801</v>
      </c>
      <c r="K128" s="340"/>
    </row>
    <row r="129" ht="15" customHeight="1">
      <c r="B129" s="338"/>
      <c r="C129" s="296" t="s">
        <v>761</v>
      </c>
      <c r="D129" s="296"/>
      <c r="E129" s="296"/>
      <c r="F129" s="318" t="s">
        <v>756</v>
      </c>
      <c r="G129" s="296"/>
      <c r="H129" s="296" t="s">
        <v>762</v>
      </c>
      <c r="I129" s="296" t="s">
        <v>752</v>
      </c>
      <c r="J129" s="296">
        <v>15</v>
      </c>
      <c r="K129" s="340"/>
    </row>
    <row r="130" ht="15" customHeight="1">
      <c r="B130" s="338"/>
      <c r="C130" s="320" t="s">
        <v>763</v>
      </c>
      <c r="D130" s="320"/>
      <c r="E130" s="320"/>
      <c r="F130" s="321" t="s">
        <v>756</v>
      </c>
      <c r="G130" s="320"/>
      <c r="H130" s="320" t="s">
        <v>764</v>
      </c>
      <c r="I130" s="320" t="s">
        <v>752</v>
      </c>
      <c r="J130" s="320">
        <v>15</v>
      </c>
      <c r="K130" s="340"/>
    </row>
    <row r="131" ht="15" customHeight="1">
      <c r="B131" s="338"/>
      <c r="C131" s="320" t="s">
        <v>765</v>
      </c>
      <c r="D131" s="320"/>
      <c r="E131" s="320"/>
      <c r="F131" s="321" t="s">
        <v>756</v>
      </c>
      <c r="G131" s="320"/>
      <c r="H131" s="320" t="s">
        <v>766</v>
      </c>
      <c r="I131" s="320" t="s">
        <v>752</v>
      </c>
      <c r="J131" s="320">
        <v>20</v>
      </c>
      <c r="K131" s="340"/>
    </row>
    <row r="132" ht="15" customHeight="1">
      <c r="B132" s="338"/>
      <c r="C132" s="320" t="s">
        <v>767</v>
      </c>
      <c r="D132" s="320"/>
      <c r="E132" s="320"/>
      <c r="F132" s="321" t="s">
        <v>756</v>
      </c>
      <c r="G132" s="320"/>
      <c r="H132" s="320" t="s">
        <v>768</v>
      </c>
      <c r="I132" s="320" t="s">
        <v>752</v>
      </c>
      <c r="J132" s="320">
        <v>20</v>
      </c>
      <c r="K132" s="340"/>
    </row>
    <row r="133" ht="15" customHeight="1">
      <c r="B133" s="338"/>
      <c r="C133" s="296" t="s">
        <v>755</v>
      </c>
      <c r="D133" s="296"/>
      <c r="E133" s="296"/>
      <c r="F133" s="318" t="s">
        <v>756</v>
      </c>
      <c r="G133" s="296"/>
      <c r="H133" s="296" t="s">
        <v>790</v>
      </c>
      <c r="I133" s="296" t="s">
        <v>752</v>
      </c>
      <c r="J133" s="296">
        <v>50</v>
      </c>
      <c r="K133" s="340"/>
    </row>
    <row r="134" ht="15" customHeight="1">
      <c r="B134" s="338"/>
      <c r="C134" s="296" t="s">
        <v>769</v>
      </c>
      <c r="D134" s="296"/>
      <c r="E134" s="296"/>
      <c r="F134" s="318" t="s">
        <v>756</v>
      </c>
      <c r="G134" s="296"/>
      <c r="H134" s="296" t="s">
        <v>790</v>
      </c>
      <c r="I134" s="296" t="s">
        <v>752</v>
      </c>
      <c r="J134" s="296">
        <v>50</v>
      </c>
      <c r="K134" s="340"/>
    </row>
    <row r="135" ht="15" customHeight="1">
      <c r="B135" s="338"/>
      <c r="C135" s="296" t="s">
        <v>775</v>
      </c>
      <c r="D135" s="296"/>
      <c r="E135" s="296"/>
      <c r="F135" s="318" t="s">
        <v>756</v>
      </c>
      <c r="G135" s="296"/>
      <c r="H135" s="296" t="s">
        <v>790</v>
      </c>
      <c r="I135" s="296" t="s">
        <v>752</v>
      </c>
      <c r="J135" s="296">
        <v>50</v>
      </c>
      <c r="K135" s="340"/>
    </row>
    <row r="136" ht="15" customHeight="1">
      <c r="B136" s="338"/>
      <c r="C136" s="296" t="s">
        <v>777</v>
      </c>
      <c r="D136" s="296"/>
      <c r="E136" s="296"/>
      <c r="F136" s="318" t="s">
        <v>756</v>
      </c>
      <c r="G136" s="296"/>
      <c r="H136" s="296" t="s">
        <v>790</v>
      </c>
      <c r="I136" s="296" t="s">
        <v>752</v>
      </c>
      <c r="J136" s="296">
        <v>50</v>
      </c>
      <c r="K136" s="340"/>
    </row>
    <row r="137" ht="15" customHeight="1">
      <c r="B137" s="338"/>
      <c r="C137" s="296" t="s">
        <v>778</v>
      </c>
      <c r="D137" s="296"/>
      <c r="E137" s="296"/>
      <c r="F137" s="318" t="s">
        <v>756</v>
      </c>
      <c r="G137" s="296"/>
      <c r="H137" s="296" t="s">
        <v>803</v>
      </c>
      <c r="I137" s="296" t="s">
        <v>752</v>
      </c>
      <c r="J137" s="296">
        <v>255</v>
      </c>
      <c r="K137" s="340"/>
    </row>
    <row r="138" ht="15" customHeight="1">
      <c r="B138" s="338"/>
      <c r="C138" s="296" t="s">
        <v>780</v>
      </c>
      <c r="D138" s="296"/>
      <c r="E138" s="296"/>
      <c r="F138" s="318" t="s">
        <v>750</v>
      </c>
      <c r="G138" s="296"/>
      <c r="H138" s="296" t="s">
        <v>804</v>
      </c>
      <c r="I138" s="296" t="s">
        <v>782</v>
      </c>
      <c r="J138" s="296"/>
      <c r="K138" s="340"/>
    </row>
    <row r="139" ht="15" customHeight="1">
      <c r="B139" s="338"/>
      <c r="C139" s="296" t="s">
        <v>783</v>
      </c>
      <c r="D139" s="296"/>
      <c r="E139" s="296"/>
      <c r="F139" s="318" t="s">
        <v>750</v>
      </c>
      <c r="G139" s="296"/>
      <c r="H139" s="296" t="s">
        <v>805</v>
      </c>
      <c r="I139" s="296" t="s">
        <v>785</v>
      </c>
      <c r="J139" s="296"/>
      <c r="K139" s="340"/>
    </row>
    <row r="140" ht="15" customHeight="1">
      <c r="B140" s="338"/>
      <c r="C140" s="296" t="s">
        <v>786</v>
      </c>
      <c r="D140" s="296"/>
      <c r="E140" s="296"/>
      <c r="F140" s="318" t="s">
        <v>750</v>
      </c>
      <c r="G140" s="296"/>
      <c r="H140" s="296" t="s">
        <v>786</v>
      </c>
      <c r="I140" s="296" t="s">
        <v>785</v>
      </c>
      <c r="J140" s="296"/>
      <c r="K140" s="340"/>
    </row>
    <row r="141" ht="15" customHeight="1">
      <c r="B141" s="338"/>
      <c r="C141" s="296" t="s">
        <v>44</v>
      </c>
      <c r="D141" s="296"/>
      <c r="E141" s="296"/>
      <c r="F141" s="318" t="s">
        <v>750</v>
      </c>
      <c r="G141" s="296"/>
      <c r="H141" s="296" t="s">
        <v>806</v>
      </c>
      <c r="I141" s="296" t="s">
        <v>785</v>
      </c>
      <c r="J141" s="296"/>
      <c r="K141" s="340"/>
    </row>
    <row r="142" ht="15" customHeight="1">
      <c r="B142" s="338"/>
      <c r="C142" s="296" t="s">
        <v>807</v>
      </c>
      <c r="D142" s="296"/>
      <c r="E142" s="296"/>
      <c r="F142" s="318" t="s">
        <v>750</v>
      </c>
      <c r="G142" s="296"/>
      <c r="H142" s="296" t="s">
        <v>808</v>
      </c>
      <c r="I142" s="296" t="s">
        <v>785</v>
      </c>
      <c r="J142" s="296"/>
      <c r="K142" s="340"/>
    </row>
    <row r="143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ht="18.75" customHeight="1">
      <c r="B144" s="293"/>
      <c r="C144" s="293"/>
      <c r="D144" s="293"/>
      <c r="E144" s="293"/>
      <c r="F144" s="330"/>
      <c r="G144" s="293"/>
      <c r="H144" s="293"/>
      <c r="I144" s="293"/>
      <c r="J144" s="293"/>
      <c r="K144" s="293"/>
    </row>
    <row r="145" ht="18.75" customHeight="1"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ht="7.5" customHeight="1"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ht="45" customHeight="1">
      <c r="B147" s="308"/>
      <c r="C147" s="309" t="s">
        <v>809</v>
      </c>
      <c r="D147" s="309"/>
      <c r="E147" s="309"/>
      <c r="F147" s="309"/>
      <c r="G147" s="309"/>
      <c r="H147" s="309"/>
      <c r="I147" s="309"/>
      <c r="J147" s="309"/>
      <c r="K147" s="310"/>
    </row>
    <row r="148" ht="17.25" customHeight="1">
      <c r="B148" s="308"/>
      <c r="C148" s="311" t="s">
        <v>744</v>
      </c>
      <c r="D148" s="311"/>
      <c r="E148" s="311"/>
      <c r="F148" s="311" t="s">
        <v>745</v>
      </c>
      <c r="G148" s="312"/>
      <c r="H148" s="311" t="s">
        <v>60</v>
      </c>
      <c r="I148" s="311" t="s">
        <v>63</v>
      </c>
      <c r="J148" s="311" t="s">
        <v>746</v>
      </c>
      <c r="K148" s="310"/>
    </row>
    <row r="149" ht="17.25" customHeight="1">
      <c r="B149" s="308"/>
      <c r="C149" s="313" t="s">
        <v>747</v>
      </c>
      <c r="D149" s="313"/>
      <c r="E149" s="313"/>
      <c r="F149" s="314" t="s">
        <v>748</v>
      </c>
      <c r="G149" s="315"/>
      <c r="H149" s="313"/>
      <c r="I149" s="313"/>
      <c r="J149" s="313" t="s">
        <v>749</v>
      </c>
      <c r="K149" s="310"/>
    </row>
    <row r="150" ht="5.25" customHeight="1">
      <c r="B150" s="319"/>
      <c r="C150" s="316"/>
      <c r="D150" s="316"/>
      <c r="E150" s="316"/>
      <c r="F150" s="316"/>
      <c r="G150" s="317"/>
      <c r="H150" s="316"/>
      <c r="I150" s="316"/>
      <c r="J150" s="316"/>
      <c r="K150" s="340"/>
    </row>
    <row r="151" ht="15" customHeight="1">
      <c r="B151" s="319"/>
      <c r="C151" s="344" t="s">
        <v>753</v>
      </c>
      <c r="D151" s="296"/>
      <c r="E151" s="296"/>
      <c r="F151" s="345" t="s">
        <v>750</v>
      </c>
      <c r="G151" s="296"/>
      <c r="H151" s="344" t="s">
        <v>790</v>
      </c>
      <c r="I151" s="344" t="s">
        <v>752</v>
      </c>
      <c r="J151" s="344">
        <v>120</v>
      </c>
      <c r="K151" s="340"/>
    </row>
    <row r="152" ht="15" customHeight="1">
      <c r="B152" s="319"/>
      <c r="C152" s="344" t="s">
        <v>799</v>
      </c>
      <c r="D152" s="296"/>
      <c r="E152" s="296"/>
      <c r="F152" s="345" t="s">
        <v>750</v>
      </c>
      <c r="G152" s="296"/>
      <c r="H152" s="344" t="s">
        <v>810</v>
      </c>
      <c r="I152" s="344" t="s">
        <v>752</v>
      </c>
      <c r="J152" s="344" t="s">
        <v>801</v>
      </c>
      <c r="K152" s="340"/>
    </row>
    <row r="153" ht="15" customHeight="1">
      <c r="B153" s="319"/>
      <c r="C153" s="344" t="s">
        <v>698</v>
      </c>
      <c r="D153" s="296"/>
      <c r="E153" s="296"/>
      <c r="F153" s="345" t="s">
        <v>750</v>
      </c>
      <c r="G153" s="296"/>
      <c r="H153" s="344" t="s">
        <v>811</v>
      </c>
      <c r="I153" s="344" t="s">
        <v>752</v>
      </c>
      <c r="J153" s="344" t="s">
        <v>801</v>
      </c>
      <c r="K153" s="340"/>
    </row>
    <row r="154" ht="15" customHeight="1">
      <c r="B154" s="319"/>
      <c r="C154" s="344" t="s">
        <v>755</v>
      </c>
      <c r="D154" s="296"/>
      <c r="E154" s="296"/>
      <c r="F154" s="345" t="s">
        <v>756</v>
      </c>
      <c r="G154" s="296"/>
      <c r="H154" s="344" t="s">
        <v>790</v>
      </c>
      <c r="I154" s="344" t="s">
        <v>752</v>
      </c>
      <c r="J154" s="344">
        <v>50</v>
      </c>
      <c r="K154" s="340"/>
    </row>
    <row r="155" ht="15" customHeight="1">
      <c r="B155" s="319"/>
      <c r="C155" s="344" t="s">
        <v>758</v>
      </c>
      <c r="D155" s="296"/>
      <c r="E155" s="296"/>
      <c r="F155" s="345" t="s">
        <v>750</v>
      </c>
      <c r="G155" s="296"/>
      <c r="H155" s="344" t="s">
        <v>790</v>
      </c>
      <c r="I155" s="344" t="s">
        <v>760</v>
      </c>
      <c r="J155" s="344"/>
      <c r="K155" s="340"/>
    </row>
    <row r="156" ht="15" customHeight="1">
      <c r="B156" s="319"/>
      <c r="C156" s="344" t="s">
        <v>769</v>
      </c>
      <c r="D156" s="296"/>
      <c r="E156" s="296"/>
      <c r="F156" s="345" t="s">
        <v>756</v>
      </c>
      <c r="G156" s="296"/>
      <c r="H156" s="344" t="s">
        <v>790</v>
      </c>
      <c r="I156" s="344" t="s">
        <v>752</v>
      </c>
      <c r="J156" s="344">
        <v>50</v>
      </c>
      <c r="K156" s="340"/>
    </row>
    <row r="157" ht="15" customHeight="1">
      <c r="B157" s="319"/>
      <c r="C157" s="344" t="s">
        <v>777</v>
      </c>
      <c r="D157" s="296"/>
      <c r="E157" s="296"/>
      <c r="F157" s="345" t="s">
        <v>756</v>
      </c>
      <c r="G157" s="296"/>
      <c r="H157" s="344" t="s">
        <v>790</v>
      </c>
      <c r="I157" s="344" t="s">
        <v>752</v>
      </c>
      <c r="J157" s="344">
        <v>50</v>
      </c>
      <c r="K157" s="340"/>
    </row>
    <row r="158" ht="15" customHeight="1">
      <c r="B158" s="319"/>
      <c r="C158" s="344" t="s">
        <v>775</v>
      </c>
      <c r="D158" s="296"/>
      <c r="E158" s="296"/>
      <c r="F158" s="345" t="s">
        <v>756</v>
      </c>
      <c r="G158" s="296"/>
      <c r="H158" s="344" t="s">
        <v>790</v>
      </c>
      <c r="I158" s="344" t="s">
        <v>752</v>
      </c>
      <c r="J158" s="344">
        <v>50</v>
      </c>
      <c r="K158" s="340"/>
    </row>
    <row r="159" ht="15" customHeight="1">
      <c r="B159" s="319"/>
      <c r="C159" s="344" t="s">
        <v>96</v>
      </c>
      <c r="D159" s="296"/>
      <c r="E159" s="296"/>
      <c r="F159" s="345" t="s">
        <v>750</v>
      </c>
      <c r="G159" s="296"/>
      <c r="H159" s="344" t="s">
        <v>812</v>
      </c>
      <c r="I159" s="344" t="s">
        <v>752</v>
      </c>
      <c r="J159" s="344" t="s">
        <v>813</v>
      </c>
      <c r="K159" s="340"/>
    </row>
    <row r="160" ht="15" customHeight="1">
      <c r="B160" s="319"/>
      <c r="C160" s="344" t="s">
        <v>814</v>
      </c>
      <c r="D160" s="296"/>
      <c r="E160" s="296"/>
      <c r="F160" s="345" t="s">
        <v>750</v>
      </c>
      <c r="G160" s="296"/>
      <c r="H160" s="344" t="s">
        <v>815</v>
      </c>
      <c r="I160" s="344" t="s">
        <v>785</v>
      </c>
      <c r="J160" s="344"/>
      <c r="K160" s="340"/>
    </row>
    <row r="161" ht="15" customHeight="1">
      <c r="B161" s="346"/>
      <c r="C161" s="328"/>
      <c r="D161" s="328"/>
      <c r="E161" s="328"/>
      <c r="F161" s="328"/>
      <c r="G161" s="328"/>
      <c r="H161" s="328"/>
      <c r="I161" s="328"/>
      <c r="J161" s="328"/>
      <c r="K161" s="347"/>
    </row>
    <row r="162" ht="18.75" customHeight="1">
      <c r="B162" s="293"/>
      <c r="C162" s="296"/>
      <c r="D162" s="296"/>
      <c r="E162" s="296"/>
      <c r="F162" s="318"/>
      <c r="G162" s="296"/>
      <c r="H162" s="296"/>
      <c r="I162" s="296"/>
      <c r="J162" s="296"/>
      <c r="K162" s="293"/>
    </row>
    <row r="163" ht="18.75" customHeight="1"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ht="7.5" customHeight="1">
      <c r="B164" s="283"/>
      <c r="C164" s="284"/>
      <c r="D164" s="284"/>
      <c r="E164" s="284"/>
      <c r="F164" s="284"/>
      <c r="G164" s="284"/>
      <c r="H164" s="284"/>
      <c r="I164" s="284"/>
      <c r="J164" s="284"/>
      <c r="K164" s="285"/>
    </row>
    <row r="165" ht="45" customHeight="1">
      <c r="B165" s="286"/>
      <c r="C165" s="287" t="s">
        <v>816</v>
      </c>
      <c r="D165" s="287"/>
      <c r="E165" s="287"/>
      <c r="F165" s="287"/>
      <c r="G165" s="287"/>
      <c r="H165" s="287"/>
      <c r="I165" s="287"/>
      <c r="J165" s="287"/>
      <c r="K165" s="288"/>
    </row>
    <row r="166" ht="17.25" customHeight="1">
      <c r="B166" s="286"/>
      <c r="C166" s="311" t="s">
        <v>744</v>
      </c>
      <c r="D166" s="311"/>
      <c r="E166" s="311"/>
      <c r="F166" s="311" t="s">
        <v>745</v>
      </c>
      <c r="G166" s="348"/>
      <c r="H166" s="349" t="s">
        <v>60</v>
      </c>
      <c r="I166" s="349" t="s">
        <v>63</v>
      </c>
      <c r="J166" s="311" t="s">
        <v>746</v>
      </c>
      <c r="K166" s="288"/>
    </row>
    <row r="167" ht="17.25" customHeight="1">
      <c r="B167" s="289"/>
      <c r="C167" s="313" t="s">
        <v>747</v>
      </c>
      <c r="D167" s="313"/>
      <c r="E167" s="313"/>
      <c r="F167" s="314" t="s">
        <v>748</v>
      </c>
      <c r="G167" s="350"/>
      <c r="H167" s="351"/>
      <c r="I167" s="351"/>
      <c r="J167" s="313" t="s">
        <v>749</v>
      </c>
      <c r="K167" s="291"/>
    </row>
    <row r="168" ht="5.25" customHeight="1">
      <c r="B168" s="319"/>
      <c r="C168" s="316"/>
      <c r="D168" s="316"/>
      <c r="E168" s="316"/>
      <c r="F168" s="316"/>
      <c r="G168" s="317"/>
      <c r="H168" s="316"/>
      <c r="I168" s="316"/>
      <c r="J168" s="316"/>
      <c r="K168" s="340"/>
    </row>
    <row r="169" ht="15" customHeight="1">
      <c r="B169" s="319"/>
      <c r="C169" s="296" t="s">
        <v>753</v>
      </c>
      <c r="D169" s="296"/>
      <c r="E169" s="296"/>
      <c r="F169" s="318" t="s">
        <v>750</v>
      </c>
      <c r="G169" s="296"/>
      <c r="H169" s="296" t="s">
        <v>790</v>
      </c>
      <c r="I169" s="296" t="s">
        <v>752</v>
      </c>
      <c r="J169" s="296">
        <v>120</v>
      </c>
      <c r="K169" s="340"/>
    </row>
    <row r="170" ht="15" customHeight="1">
      <c r="B170" s="319"/>
      <c r="C170" s="296" t="s">
        <v>799</v>
      </c>
      <c r="D170" s="296"/>
      <c r="E170" s="296"/>
      <c r="F170" s="318" t="s">
        <v>750</v>
      </c>
      <c r="G170" s="296"/>
      <c r="H170" s="296" t="s">
        <v>800</v>
      </c>
      <c r="I170" s="296" t="s">
        <v>752</v>
      </c>
      <c r="J170" s="296" t="s">
        <v>801</v>
      </c>
      <c r="K170" s="340"/>
    </row>
    <row r="171" ht="15" customHeight="1">
      <c r="B171" s="319"/>
      <c r="C171" s="296" t="s">
        <v>698</v>
      </c>
      <c r="D171" s="296"/>
      <c r="E171" s="296"/>
      <c r="F171" s="318" t="s">
        <v>750</v>
      </c>
      <c r="G171" s="296"/>
      <c r="H171" s="296" t="s">
        <v>817</v>
      </c>
      <c r="I171" s="296" t="s">
        <v>752</v>
      </c>
      <c r="J171" s="296" t="s">
        <v>801</v>
      </c>
      <c r="K171" s="340"/>
    </row>
    <row r="172" ht="15" customHeight="1">
      <c r="B172" s="319"/>
      <c r="C172" s="296" t="s">
        <v>755</v>
      </c>
      <c r="D172" s="296"/>
      <c r="E172" s="296"/>
      <c r="F172" s="318" t="s">
        <v>756</v>
      </c>
      <c r="G172" s="296"/>
      <c r="H172" s="296" t="s">
        <v>817</v>
      </c>
      <c r="I172" s="296" t="s">
        <v>752</v>
      </c>
      <c r="J172" s="296">
        <v>50</v>
      </c>
      <c r="K172" s="340"/>
    </row>
    <row r="173" ht="15" customHeight="1">
      <c r="B173" s="319"/>
      <c r="C173" s="296" t="s">
        <v>758</v>
      </c>
      <c r="D173" s="296"/>
      <c r="E173" s="296"/>
      <c r="F173" s="318" t="s">
        <v>750</v>
      </c>
      <c r="G173" s="296"/>
      <c r="H173" s="296" t="s">
        <v>817</v>
      </c>
      <c r="I173" s="296" t="s">
        <v>760</v>
      </c>
      <c r="J173" s="296"/>
      <c r="K173" s="340"/>
    </row>
    <row r="174" ht="15" customHeight="1">
      <c r="B174" s="319"/>
      <c r="C174" s="296" t="s">
        <v>769</v>
      </c>
      <c r="D174" s="296"/>
      <c r="E174" s="296"/>
      <c r="F174" s="318" t="s">
        <v>756</v>
      </c>
      <c r="G174" s="296"/>
      <c r="H174" s="296" t="s">
        <v>817</v>
      </c>
      <c r="I174" s="296" t="s">
        <v>752</v>
      </c>
      <c r="J174" s="296">
        <v>50</v>
      </c>
      <c r="K174" s="340"/>
    </row>
    <row r="175" ht="15" customHeight="1">
      <c r="B175" s="319"/>
      <c r="C175" s="296" t="s">
        <v>777</v>
      </c>
      <c r="D175" s="296"/>
      <c r="E175" s="296"/>
      <c r="F175" s="318" t="s">
        <v>756</v>
      </c>
      <c r="G175" s="296"/>
      <c r="H175" s="296" t="s">
        <v>817</v>
      </c>
      <c r="I175" s="296" t="s">
        <v>752</v>
      </c>
      <c r="J175" s="296">
        <v>50</v>
      </c>
      <c r="K175" s="340"/>
    </row>
    <row r="176" ht="15" customHeight="1">
      <c r="B176" s="319"/>
      <c r="C176" s="296" t="s">
        <v>775</v>
      </c>
      <c r="D176" s="296"/>
      <c r="E176" s="296"/>
      <c r="F176" s="318" t="s">
        <v>756</v>
      </c>
      <c r="G176" s="296"/>
      <c r="H176" s="296" t="s">
        <v>817</v>
      </c>
      <c r="I176" s="296" t="s">
        <v>752</v>
      </c>
      <c r="J176" s="296">
        <v>50</v>
      </c>
      <c r="K176" s="340"/>
    </row>
    <row r="177" ht="15" customHeight="1">
      <c r="B177" s="319"/>
      <c r="C177" s="296" t="s">
        <v>117</v>
      </c>
      <c r="D177" s="296"/>
      <c r="E177" s="296"/>
      <c r="F177" s="318" t="s">
        <v>750</v>
      </c>
      <c r="G177" s="296"/>
      <c r="H177" s="296" t="s">
        <v>818</v>
      </c>
      <c r="I177" s="296" t="s">
        <v>819</v>
      </c>
      <c r="J177" s="296"/>
      <c r="K177" s="340"/>
    </row>
    <row r="178" ht="15" customHeight="1">
      <c r="B178" s="319"/>
      <c r="C178" s="296" t="s">
        <v>63</v>
      </c>
      <c r="D178" s="296"/>
      <c r="E178" s="296"/>
      <c r="F178" s="318" t="s">
        <v>750</v>
      </c>
      <c r="G178" s="296"/>
      <c r="H178" s="296" t="s">
        <v>820</v>
      </c>
      <c r="I178" s="296" t="s">
        <v>821</v>
      </c>
      <c r="J178" s="296">
        <v>1</v>
      </c>
      <c r="K178" s="340"/>
    </row>
    <row r="179" ht="15" customHeight="1">
      <c r="B179" s="319"/>
      <c r="C179" s="296" t="s">
        <v>59</v>
      </c>
      <c r="D179" s="296"/>
      <c r="E179" s="296"/>
      <c r="F179" s="318" t="s">
        <v>750</v>
      </c>
      <c r="G179" s="296"/>
      <c r="H179" s="296" t="s">
        <v>822</v>
      </c>
      <c r="I179" s="296" t="s">
        <v>752</v>
      </c>
      <c r="J179" s="296">
        <v>20</v>
      </c>
      <c r="K179" s="340"/>
    </row>
    <row r="180" ht="15" customHeight="1">
      <c r="B180" s="319"/>
      <c r="C180" s="296" t="s">
        <v>60</v>
      </c>
      <c r="D180" s="296"/>
      <c r="E180" s="296"/>
      <c r="F180" s="318" t="s">
        <v>750</v>
      </c>
      <c r="G180" s="296"/>
      <c r="H180" s="296" t="s">
        <v>823</v>
      </c>
      <c r="I180" s="296" t="s">
        <v>752</v>
      </c>
      <c r="J180" s="296">
        <v>255</v>
      </c>
      <c r="K180" s="340"/>
    </row>
    <row r="181" ht="15" customHeight="1">
      <c r="B181" s="319"/>
      <c r="C181" s="296" t="s">
        <v>118</v>
      </c>
      <c r="D181" s="296"/>
      <c r="E181" s="296"/>
      <c r="F181" s="318" t="s">
        <v>750</v>
      </c>
      <c r="G181" s="296"/>
      <c r="H181" s="296" t="s">
        <v>714</v>
      </c>
      <c r="I181" s="296" t="s">
        <v>752</v>
      </c>
      <c r="J181" s="296">
        <v>10</v>
      </c>
      <c r="K181" s="340"/>
    </row>
    <row r="182" ht="15" customHeight="1">
      <c r="B182" s="319"/>
      <c r="C182" s="296" t="s">
        <v>119</v>
      </c>
      <c r="D182" s="296"/>
      <c r="E182" s="296"/>
      <c r="F182" s="318" t="s">
        <v>750</v>
      </c>
      <c r="G182" s="296"/>
      <c r="H182" s="296" t="s">
        <v>824</v>
      </c>
      <c r="I182" s="296" t="s">
        <v>785</v>
      </c>
      <c r="J182" s="296"/>
      <c r="K182" s="340"/>
    </row>
    <row r="183" ht="15" customHeight="1">
      <c r="B183" s="319"/>
      <c r="C183" s="296" t="s">
        <v>825</v>
      </c>
      <c r="D183" s="296"/>
      <c r="E183" s="296"/>
      <c r="F183" s="318" t="s">
        <v>750</v>
      </c>
      <c r="G183" s="296"/>
      <c r="H183" s="296" t="s">
        <v>826</v>
      </c>
      <c r="I183" s="296" t="s">
        <v>785</v>
      </c>
      <c r="J183" s="296"/>
      <c r="K183" s="340"/>
    </row>
    <row r="184" ht="15" customHeight="1">
      <c r="B184" s="319"/>
      <c r="C184" s="296" t="s">
        <v>814</v>
      </c>
      <c r="D184" s="296"/>
      <c r="E184" s="296"/>
      <c r="F184" s="318" t="s">
        <v>750</v>
      </c>
      <c r="G184" s="296"/>
      <c r="H184" s="296" t="s">
        <v>827</v>
      </c>
      <c r="I184" s="296" t="s">
        <v>785</v>
      </c>
      <c r="J184" s="296"/>
      <c r="K184" s="340"/>
    </row>
    <row r="185" ht="15" customHeight="1">
      <c r="B185" s="319"/>
      <c r="C185" s="296" t="s">
        <v>121</v>
      </c>
      <c r="D185" s="296"/>
      <c r="E185" s="296"/>
      <c r="F185" s="318" t="s">
        <v>756</v>
      </c>
      <c r="G185" s="296"/>
      <c r="H185" s="296" t="s">
        <v>828</v>
      </c>
      <c r="I185" s="296" t="s">
        <v>752</v>
      </c>
      <c r="J185" s="296">
        <v>50</v>
      </c>
      <c r="K185" s="340"/>
    </row>
    <row r="186" ht="15" customHeight="1">
      <c r="B186" s="319"/>
      <c r="C186" s="296" t="s">
        <v>829</v>
      </c>
      <c r="D186" s="296"/>
      <c r="E186" s="296"/>
      <c r="F186" s="318" t="s">
        <v>756</v>
      </c>
      <c r="G186" s="296"/>
      <c r="H186" s="296" t="s">
        <v>830</v>
      </c>
      <c r="I186" s="296" t="s">
        <v>831</v>
      </c>
      <c r="J186" s="296"/>
      <c r="K186" s="340"/>
    </row>
    <row r="187" ht="15" customHeight="1">
      <c r="B187" s="319"/>
      <c r="C187" s="296" t="s">
        <v>832</v>
      </c>
      <c r="D187" s="296"/>
      <c r="E187" s="296"/>
      <c r="F187" s="318" t="s">
        <v>756</v>
      </c>
      <c r="G187" s="296"/>
      <c r="H187" s="296" t="s">
        <v>833</v>
      </c>
      <c r="I187" s="296" t="s">
        <v>831</v>
      </c>
      <c r="J187" s="296"/>
      <c r="K187" s="340"/>
    </row>
    <row r="188" ht="15" customHeight="1">
      <c r="B188" s="319"/>
      <c r="C188" s="296" t="s">
        <v>834</v>
      </c>
      <c r="D188" s="296"/>
      <c r="E188" s="296"/>
      <c r="F188" s="318" t="s">
        <v>756</v>
      </c>
      <c r="G188" s="296"/>
      <c r="H188" s="296" t="s">
        <v>835</v>
      </c>
      <c r="I188" s="296" t="s">
        <v>831</v>
      </c>
      <c r="J188" s="296"/>
      <c r="K188" s="340"/>
    </row>
    <row r="189" ht="15" customHeight="1">
      <c r="B189" s="319"/>
      <c r="C189" s="352" t="s">
        <v>836</v>
      </c>
      <c r="D189" s="296"/>
      <c r="E189" s="296"/>
      <c r="F189" s="318" t="s">
        <v>756</v>
      </c>
      <c r="G189" s="296"/>
      <c r="H189" s="296" t="s">
        <v>837</v>
      </c>
      <c r="I189" s="296" t="s">
        <v>838</v>
      </c>
      <c r="J189" s="353" t="s">
        <v>839</v>
      </c>
      <c r="K189" s="340"/>
    </row>
    <row r="190" ht="15" customHeight="1">
      <c r="B190" s="319"/>
      <c r="C190" s="303" t="s">
        <v>48</v>
      </c>
      <c r="D190" s="296"/>
      <c r="E190" s="296"/>
      <c r="F190" s="318" t="s">
        <v>750</v>
      </c>
      <c r="G190" s="296"/>
      <c r="H190" s="293" t="s">
        <v>840</v>
      </c>
      <c r="I190" s="296" t="s">
        <v>841</v>
      </c>
      <c r="J190" s="296"/>
      <c r="K190" s="340"/>
    </row>
    <row r="191" ht="15" customHeight="1">
      <c r="B191" s="319"/>
      <c r="C191" s="303" t="s">
        <v>842</v>
      </c>
      <c r="D191" s="296"/>
      <c r="E191" s="296"/>
      <c r="F191" s="318" t="s">
        <v>750</v>
      </c>
      <c r="G191" s="296"/>
      <c r="H191" s="296" t="s">
        <v>843</v>
      </c>
      <c r="I191" s="296" t="s">
        <v>785</v>
      </c>
      <c r="J191" s="296"/>
      <c r="K191" s="340"/>
    </row>
    <row r="192" ht="15" customHeight="1">
      <c r="B192" s="319"/>
      <c r="C192" s="303" t="s">
        <v>844</v>
      </c>
      <c r="D192" s="296"/>
      <c r="E192" s="296"/>
      <c r="F192" s="318" t="s">
        <v>750</v>
      </c>
      <c r="G192" s="296"/>
      <c r="H192" s="296" t="s">
        <v>845</v>
      </c>
      <c r="I192" s="296" t="s">
        <v>785</v>
      </c>
      <c r="J192" s="296"/>
      <c r="K192" s="340"/>
    </row>
    <row r="193" ht="15" customHeight="1">
      <c r="B193" s="319"/>
      <c r="C193" s="303" t="s">
        <v>846</v>
      </c>
      <c r="D193" s="296"/>
      <c r="E193" s="296"/>
      <c r="F193" s="318" t="s">
        <v>756</v>
      </c>
      <c r="G193" s="296"/>
      <c r="H193" s="296" t="s">
        <v>847</v>
      </c>
      <c r="I193" s="296" t="s">
        <v>785</v>
      </c>
      <c r="J193" s="296"/>
      <c r="K193" s="340"/>
    </row>
    <row r="194" ht="15" customHeight="1">
      <c r="B194" s="346"/>
      <c r="C194" s="354"/>
      <c r="D194" s="328"/>
      <c r="E194" s="328"/>
      <c r="F194" s="328"/>
      <c r="G194" s="328"/>
      <c r="H194" s="328"/>
      <c r="I194" s="328"/>
      <c r="J194" s="328"/>
      <c r="K194" s="347"/>
    </row>
    <row r="195" ht="18.75" customHeight="1">
      <c r="B195" s="293"/>
      <c r="C195" s="296"/>
      <c r="D195" s="296"/>
      <c r="E195" s="296"/>
      <c r="F195" s="318"/>
      <c r="G195" s="296"/>
      <c r="H195" s="296"/>
      <c r="I195" s="296"/>
      <c r="J195" s="296"/>
      <c r="K195" s="293"/>
    </row>
    <row r="196" ht="18.75" customHeight="1">
      <c r="B196" s="293"/>
      <c r="C196" s="296"/>
      <c r="D196" s="296"/>
      <c r="E196" s="296"/>
      <c r="F196" s="318"/>
      <c r="G196" s="296"/>
      <c r="H196" s="296"/>
      <c r="I196" s="296"/>
      <c r="J196" s="296"/>
      <c r="K196" s="293"/>
    </row>
    <row r="197" ht="18.75" customHeight="1"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ht="13.5">
      <c r="B198" s="283"/>
      <c r="C198" s="284"/>
      <c r="D198" s="284"/>
      <c r="E198" s="284"/>
      <c r="F198" s="284"/>
      <c r="G198" s="284"/>
      <c r="H198" s="284"/>
      <c r="I198" s="284"/>
      <c r="J198" s="284"/>
      <c r="K198" s="285"/>
    </row>
    <row r="199" ht="21">
      <c r="B199" s="286"/>
      <c r="C199" s="287" t="s">
        <v>848</v>
      </c>
      <c r="D199" s="287"/>
      <c r="E199" s="287"/>
      <c r="F199" s="287"/>
      <c r="G199" s="287"/>
      <c r="H199" s="287"/>
      <c r="I199" s="287"/>
      <c r="J199" s="287"/>
      <c r="K199" s="288"/>
    </row>
    <row r="200" ht="25.5" customHeight="1">
      <c r="B200" s="286"/>
      <c r="C200" s="355" t="s">
        <v>849</v>
      </c>
      <c r="D200" s="355"/>
      <c r="E200" s="355"/>
      <c r="F200" s="355" t="s">
        <v>850</v>
      </c>
      <c r="G200" s="356"/>
      <c r="H200" s="355" t="s">
        <v>851</v>
      </c>
      <c r="I200" s="355"/>
      <c r="J200" s="355"/>
      <c r="K200" s="288"/>
    </row>
    <row r="201" ht="5.25" customHeight="1">
      <c r="B201" s="319"/>
      <c r="C201" s="316"/>
      <c r="D201" s="316"/>
      <c r="E201" s="316"/>
      <c r="F201" s="316"/>
      <c r="G201" s="296"/>
      <c r="H201" s="316"/>
      <c r="I201" s="316"/>
      <c r="J201" s="316"/>
      <c r="K201" s="340"/>
    </row>
    <row r="202" ht="15" customHeight="1">
      <c r="B202" s="319"/>
      <c r="C202" s="296" t="s">
        <v>841</v>
      </c>
      <c r="D202" s="296"/>
      <c r="E202" s="296"/>
      <c r="F202" s="318" t="s">
        <v>49</v>
      </c>
      <c r="G202" s="296"/>
      <c r="H202" s="296" t="s">
        <v>852</v>
      </c>
      <c r="I202" s="296"/>
      <c r="J202" s="296"/>
      <c r="K202" s="340"/>
    </row>
    <row r="203" ht="15" customHeight="1">
      <c r="B203" s="319"/>
      <c r="C203" s="325"/>
      <c r="D203" s="296"/>
      <c r="E203" s="296"/>
      <c r="F203" s="318" t="s">
        <v>50</v>
      </c>
      <c r="G203" s="296"/>
      <c r="H203" s="296" t="s">
        <v>853</v>
      </c>
      <c r="I203" s="296"/>
      <c r="J203" s="296"/>
      <c r="K203" s="340"/>
    </row>
    <row r="204" ht="15" customHeight="1">
      <c r="B204" s="319"/>
      <c r="C204" s="325"/>
      <c r="D204" s="296"/>
      <c r="E204" s="296"/>
      <c r="F204" s="318" t="s">
        <v>53</v>
      </c>
      <c r="G204" s="296"/>
      <c r="H204" s="296" t="s">
        <v>854</v>
      </c>
      <c r="I204" s="296"/>
      <c r="J204" s="296"/>
      <c r="K204" s="340"/>
    </row>
    <row r="205" ht="15" customHeight="1">
      <c r="B205" s="319"/>
      <c r="C205" s="296"/>
      <c r="D205" s="296"/>
      <c r="E205" s="296"/>
      <c r="F205" s="318" t="s">
        <v>51</v>
      </c>
      <c r="G205" s="296"/>
      <c r="H205" s="296" t="s">
        <v>855</v>
      </c>
      <c r="I205" s="296"/>
      <c r="J205" s="296"/>
      <c r="K205" s="340"/>
    </row>
    <row r="206" ht="15" customHeight="1">
      <c r="B206" s="319"/>
      <c r="C206" s="296"/>
      <c r="D206" s="296"/>
      <c r="E206" s="296"/>
      <c r="F206" s="318" t="s">
        <v>52</v>
      </c>
      <c r="G206" s="296"/>
      <c r="H206" s="296" t="s">
        <v>856</v>
      </c>
      <c r="I206" s="296"/>
      <c r="J206" s="296"/>
      <c r="K206" s="340"/>
    </row>
    <row r="207" ht="15" customHeight="1">
      <c r="B207" s="319"/>
      <c r="C207" s="296"/>
      <c r="D207" s="296"/>
      <c r="E207" s="296"/>
      <c r="F207" s="318"/>
      <c r="G207" s="296"/>
      <c r="H207" s="296"/>
      <c r="I207" s="296"/>
      <c r="J207" s="296"/>
      <c r="K207" s="340"/>
    </row>
    <row r="208" ht="15" customHeight="1">
      <c r="B208" s="319"/>
      <c r="C208" s="296" t="s">
        <v>797</v>
      </c>
      <c r="D208" s="296"/>
      <c r="E208" s="296"/>
      <c r="F208" s="318" t="s">
        <v>85</v>
      </c>
      <c r="G208" s="296"/>
      <c r="H208" s="296" t="s">
        <v>857</v>
      </c>
      <c r="I208" s="296"/>
      <c r="J208" s="296"/>
      <c r="K208" s="340"/>
    </row>
    <row r="209" ht="15" customHeight="1">
      <c r="B209" s="319"/>
      <c r="C209" s="325"/>
      <c r="D209" s="296"/>
      <c r="E209" s="296"/>
      <c r="F209" s="318" t="s">
        <v>694</v>
      </c>
      <c r="G209" s="296"/>
      <c r="H209" s="296" t="s">
        <v>695</v>
      </c>
      <c r="I209" s="296"/>
      <c r="J209" s="296"/>
      <c r="K209" s="340"/>
    </row>
    <row r="210" ht="15" customHeight="1">
      <c r="B210" s="319"/>
      <c r="C210" s="296"/>
      <c r="D210" s="296"/>
      <c r="E210" s="296"/>
      <c r="F210" s="318" t="s">
        <v>692</v>
      </c>
      <c r="G210" s="296"/>
      <c r="H210" s="296" t="s">
        <v>858</v>
      </c>
      <c r="I210" s="296"/>
      <c r="J210" s="296"/>
      <c r="K210" s="340"/>
    </row>
    <row r="211" ht="15" customHeight="1">
      <c r="B211" s="357"/>
      <c r="C211" s="325"/>
      <c r="D211" s="325"/>
      <c r="E211" s="325"/>
      <c r="F211" s="318" t="s">
        <v>88</v>
      </c>
      <c r="G211" s="303"/>
      <c r="H211" s="344" t="s">
        <v>89</v>
      </c>
      <c r="I211" s="344"/>
      <c r="J211" s="344"/>
      <c r="K211" s="358"/>
    </row>
    <row r="212" ht="15" customHeight="1">
      <c r="B212" s="357"/>
      <c r="C212" s="325"/>
      <c r="D212" s="325"/>
      <c r="E212" s="325"/>
      <c r="F212" s="318" t="s">
        <v>696</v>
      </c>
      <c r="G212" s="303"/>
      <c r="H212" s="344" t="s">
        <v>859</v>
      </c>
      <c r="I212" s="344"/>
      <c r="J212" s="344"/>
      <c r="K212" s="358"/>
    </row>
    <row r="213" ht="15" customHeight="1">
      <c r="B213" s="357"/>
      <c r="C213" s="325"/>
      <c r="D213" s="325"/>
      <c r="E213" s="325"/>
      <c r="F213" s="359"/>
      <c r="G213" s="303"/>
      <c r="H213" s="360"/>
      <c r="I213" s="360"/>
      <c r="J213" s="360"/>
      <c r="K213" s="358"/>
    </row>
    <row r="214" ht="15" customHeight="1">
      <c r="B214" s="357"/>
      <c r="C214" s="296" t="s">
        <v>821</v>
      </c>
      <c r="D214" s="325"/>
      <c r="E214" s="325"/>
      <c r="F214" s="318">
        <v>1</v>
      </c>
      <c r="G214" s="303"/>
      <c r="H214" s="344" t="s">
        <v>860</v>
      </c>
      <c r="I214" s="344"/>
      <c r="J214" s="344"/>
      <c r="K214" s="358"/>
    </row>
    <row r="215" ht="15" customHeight="1">
      <c r="B215" s="357"/>
      <c r="C215" s="325"/>
      <c r="D215" s="325"/>
      <c r="E215" s="325"/>
      <c r="F215" s="318">
        <v>2</v>
      </c>
      <c r="G215" s="303"/>
      <c r="H215" s="344" t="s">
        <v>861</v>
      </c>
      <c r="I215" s="344"/>
      <c r="J215" s="344"/>
      <c r="K215" s="358"/>
    </row>
    <row r="216" ht="15" customHeight="1">
      <c r="B216" s="357"/>
      <c r="C216" s="325"/>
      <c r="D216" s="325"/>
      <c r="E216" s="325"/>
      <c r="F216" s="318">
        <v>3</v>
      </c>
      <c r="G216" s="303"/>
      <c r="H216" s="344" t="s">
        <v>862</v>
      </c>
      <c r="I216" s="344"/>
      <c r="J216" s="344"/>
      <c r="K216" s="358"/>
    </row>
    <row r="217" ht="15" customHeight="1">
      <c r="B217" s="357"/>
      <c r="C217" s="325"/>
      <c r="D217" s="325"/>
      <c r="E217" s="325"/>
      <c r="F217" s="318">
        <v>4</v>
      </c>
      <c r="G217" s="303"/>
      <c r="H217" s="344" t="s">
        <v>863</v>
      </c>
      <c r="I217" s="344"/>
      <c r="J217" s="344"/>
      <c r="K217" s="358"/>
    </row>
    <row r="218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NEUWIRTH\Uzivatel</dc:creator>
  <cp:lastModifiedBy>NEUWIRTH\Uzivatel</cp:lastModifiedBy>
  <dcterms:created xsi:type="dcterms:W3CDTF">2019-08-01T12:35:03Z</dcterms:created>
  <dcterms:modified xsi:type="dcterms:W3CDTF">2019-08-01T12:35:07Z</dcterms:modified>
</cp:coreProperties>
</file>