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3035" windowHeight="8955"/>
  </bookViews>
  <sheets>
    <sheet name="Rekapitulace" sheetId="2" r:id="rId1"/>
    <sheet name="Rozpocet" sheetId="3" r:id="rId2"/>
  </sheets>
  <calcPr calcId="114210"/>
</workbook>
</file>

<file path=xl/calcChain.xml><?xml version="1.0" encoding="utf-8"?>
<calcChain xmlns="http://schemas.openxmlformats.org/spreadsheetml/2006/main">
  <c r="A14" i="2"/>
  <c r="B14"/>
  <c r="I16" i="3"/>
  <c r="I17"/>
  <c r="I18"/>
  <c r="I19"/>
  <c r="I20"/>
  <c r="I21"/>
  <c r="I22"/>
  <c r="I23"/>
  <c r="I15"/>
  <c r="I25"/>
  <c r="I26"/>
  <c r="I27"/>
  <c r="I28"/>
  <c r="I29"/>
  <c r="I30"/>
  <c r="I31"/>
  <c r="I32"/>
  <c r="I35"/>
  <c r="I40"/>
  <c r="I42"/>
  <c r="I33"/>
  <c r="I34"/>
  <c r="I36"/>
  <c r="I37"/>
  <c r="I24"/>
  <c r="I39"/>
  <c r="I41"/>
  <c r="I43"/>
  <c r="I44"/>
  <c r="I46"/>
  <c r="I48"/>
  <c r="I49"/>
  <c r="K16"/>
  <c r="K17"/>
  <c r="K18"/>
  <c r="K19"/>
  <c r="K20"/>
  <c r="K21"/>
  <c r="K22"/>
  <c r="K23"/>
  <c r="K15"/>
  <c r="K25"/>
  <c r="K26"/>
  <c r="K27"/>
  <c r="K28"/>
  <c r="K29"/>
  <c r="K30"/>
  <c r="K31"/>
  <c r="K32"/>
  <c r="K33"/>
  <c r="K34"/>
  <c r="K35"/>
  <c r="K36"/>
  <c r="K37"/>
  <c r="K24"/>
  <c r="D16" i="2"/>
  <c r="K39" i="3"/>
  <c r="K40"/>
  <c r="K41"/>
  <c r="K42"/>
  <c r="K43"/>
  <c r="K44"/>
  <c r="K38"/>
  <c r="K46"/>
  <c r="K48"/>
  <c r="K49"/>
  <c r="K47"/>
  <c r="K45"/>
  <c r="D18" i="2"/>
  <c r="M16" i="3"/>
  <c r="M17"/>
  <c r="M18"/>
  <c r="M19"/>
  <c r="M20"/>
  <c r="M21"/>
  <c r="M22"/>
  <c r="M23"/>
  <c r="M15"/>
  <c r="M25"/>
  <c r="M26"/>
  <c r="M27"/>
  <c r="M28"/>
  <c r="M29"/>
  <c r="M30"/>
  <c r="M31"/>
  <c r="M32"/>
  <c r="M33"/>
  <c r="M34"/>
  <c r="M35"/>
  <c r="M36"/>
  <c r="M37"/>
  <c r="M24"/>
  <c r="M39"/>
  <c r="M40"/>
  <c r="M41"/>
  <c r="M42"/>
  <c r="M43"/>
  <c r="M44"/>
  <c r="M38"/>
  <c r="E17" i="2"/>
  <c r="M46" i="3"/>
  <c r="M48"/>
  <c r="M49"/>
  <c r="M47"/>
  <c r="A15" i="2"/>
  <c r="B15"/>
  <c r="A16"/>
  <c r="B16"/>
  <c r="C16"/>
  <c r="E16"/>
  <c r="A17"/>
  <c r="B17"/>
  <c r="D17"/>
  <c r="A18"/>
  <c r="B18"/>
  <c r="A19"/>
  <c r="B19"/>
  <c r="D19"/>
  <c r="A20"/>
  <c r="B20"/>
  <c r="I52" i="3"/>
  <c r="I51"/>
  <c r="K52"/>
  <c r="K51"/>
  <c r="M52"/>
  <c r="M51"/>
  <c r="A21" i="2"/>
  <c r="B21"/>
  <c r="I38" i="3"/>
  <c r="C17" i="2"/>
  <c r="I47" i="3"/>
  <c r="I45"/>
  <c r="C18" i="2"/>
  <c r="M50" i="3"/>
  <c r="E20" i="2"/>
  <c r="E21"/>
  <c r="I50" i="3"/>
  <c r="C20" i="2"/>
  <c r="C21"/>
  <c r="K50" i="3"/>
  <c r="D20" i="2"/>
  <c r="D21"/>
  <c r="M45" i="3"/>
  <c r="E18" i="2"/>
  <c r="E19"/>
  <c r="K14" i="3"/>
  <c r="D15" i="2"/>
  <c r="C19"/>
  <c r="E15"/>
  <c r="C15"/>
  <c r="D14"/>
  <c r="K53" i="3"/>
  <c r="D22" i="2"/>
  <c r="M14" i="3"/>
  <c r="I14"/>
  <c r="M53"/>
  <c r="E22" i="2"/>
  <c r="E14"/>
  <c r="I53" i="3"/>
  <c r="C22" i="2"/>
  <c r="C14"/>
</calcChain>
</file>

<file path=xl/sharedStrings.xml><?xml version="1.0" encoding="utf-8"?>
<sst xmlns="http://schemas.openxmlformats.org/spreadsheetml/2006/main" count="293" uniqueCount="156">
  <si>
    <t>HSV</t>
  </si>
  <si>
    <t>D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</si>
  <si>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</si>
  <si>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</si>
  <si>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</si>
  <si>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</si>
  <si>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</si>
  <si>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</si>
  <si>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</si>
  <si>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</si>
  <si>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</si>
  <si>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</si>
  <si>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</si>
  <si>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</si>
  <si>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</si>
  <si>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</si>
  <si>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</si>
  <si>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</si>
  <si>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</si>
  <si>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</si>
  <si>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</si>
  <si>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</si>
  <si>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</si>
  <si>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</si>
  <si>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</si>
  <si>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</si>
  <si>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</si>
  <si>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</si>
  <si>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</si>
  <si>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</si>
  <si>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</si>
  <si>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</si>
  <si>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</si>
  <si>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</si>
  <si>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</si>
  <si>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</si>
  <si>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</si>
  <si>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113107212</t>
  </si>
  <si>
    <t>Odstranění podkladu pl přes 200 m2 z kameniva těženého tl 50 mm</t>
  </si>
  <si>
    <t>m2</t>
  </si>
  <si>
    <t>2</t>
  </si>
  <si>
    <t>Stržení celkové plochy a odvoz na spodní pozemek.</t>
  </si>
  <si>
    <t>979087212</t>
  </si>
  <si>
    <t>Nakládání na dopravní prostředky pro vodorovnou dopravu suti</t>
  </si>
  <si>
    <t>t</t>
  </si>
  <si>
    <t>3</t>
  </si>
  <si>
    <t>321</t>
  </si>
  <si>
    <t>979082312</t>
  </si>
  <si>
    <t>Vodorovná doprava ssypaniny po suchu do 500 m</t>
  </si>
  <si>
    <t>4</t>
  </si>
  <si>
    <t>001</t>
  </si>
  <si>
    <t>171101121</t>
  </si>
  <si>
    <t>Uložení sypaniny z hornin nesoudržných kamenitých do násypů zhutněných</t>
  </si>
  <si>
    <t>m3</t>
  </si>
  <si>
    <t>Bude se deponovat na pozemku dole.</t>
  </si>
  <si>
    <t>5</t>
  </si>
  <si>
    <t>132302202</t>
  </si>
  <si>
    <t>Hloubení rýh š přes 600 do 2000 mm ručním nebo pneum nářadím v nesoudržných horninách tř. 4</t>
  </si>
  <si>
    <t>V pusť silniční.</t>
  </si>
  <si>
    <t>6</t>
  </si>
  <si>
    <t>946</t>
  </si>
  <si>
    <t>460300002</t>
  </si>
  <si>
    <t>Zásyp jam nebo rýh strojně včetně zhutnění ve volném terénu</t>
  </si>
  <si>
    <t>7</t>
  </si>
  <si>
    <t>PK</t>
  </si>
  <si>
    <t>100.000</t>
  </si>
  <si>
    <t>Geodetické zaměření - dílčí</t>
  </si>
  <si>
    <t>kpl</t>
  </si>
  <si>
    <t>8</t>
  </si>
  <si>
    <t>100.001</t>
  </si>
  <si>
    <t>Geodetické zaměření skutečného stavu, geometrický plán, zanesení do KN</t>
  </si>
  <si>
    <t>Komunikace</t>
  </si>
  <si>
    <t>9</t>
  </si>
  <si>
    <t>564761111</t>
  </si>
  <si>
    <t>Podklad z kameniva hrubého drceného vel. 32-63 mm tl 250 mm - Cesta</t>
  </si>
  <si>
    <t>Úprava spodní části a točny.</t>
  </si>
  <si>
    <t>10</t>
  </si>
  <si>
    <t>564231111</t>
  </si>
  <si>
    <t>Podklad nebo podsyp ze štěrkopísku ŠP tl 100 mm - Chodník</t>
  </si>
  <si>
    <t>11</t>
  </si>
  <si>
    <t>564211111</t>
  </si>
  <si>
    <t>Podklad nebo podsyp z kameniva fr. 16-32, tl 50 mm (doplnění)</t>
  </si>
  <si>
    <t>12</t>
  </si>
  <si>
    <t>916131113</t>
  </si>
  <si>
    <t>Osazení silničního obrubníku betonového ležatého s boční opěrou do lože z betonu prostého</t>
  </si>
  <si>
    <t>m</t>
  </si>
  <si>
    <t>13</t>
  </si>
  <si>
    <t>M</t>
  </si>
  <si>
    <t>MAT</t>
  </si>
  <si>
    <t>592174920</t>
  </si>
  <si>
    <t>obrubník betonový silniční ABO 1-15 100x10x30 cm</t>
  </si>
  <si>
    <t>kus</t>
  </si>
  <si>
    <t>14</t>
  </si>
  <si>
    <t>916231213</t>
  </si>
  <si>
    <t>Osazení chodníkového obrubníku betonového stojatého s boční opěrou do lože z betonu prostého</t>
  </si>
  <si>
    <t>15</t>
  </si>
  <si>
    <t>592174110</t>
  </si>
  <si>
    <t>obrubník betonový chodníkový ABO 16-10 100x8x25 cm</t>
  </si>
  <si>
    <t>16</t>
  </si>
  <si>
    <t>592174120</t>
  </si>
  <si>
    <t>obrubník betonový ABO 14-10 100x10x25 cm</t>
  </si>
  <si>
    <t>17</t>
  </si>
  <si>
    <t>564911411</t>
  </si>
  <si>
    <t>Podklad z asfaltového recyklátu tl 50 mm vč. zhutnění</t>
  </si>
  <si>
    <t>18</t>
  </si>
  <si>
    <t>596211113</t>
  </si>
  <si>
    <t>Kladení zámkové dlažby komunikací pro pěší tl 60 mm skupiny A pl přes 300 m2</t>
  </si>
  <si>
    <t>19</t>
  </si>
  <si>
    <t>592451100</t>
  </si>
  <si>
    <t>dlažba skladebná HOLLAND HBB 20x10x6 cm přírodní</t>
  </si>
  <si>
    <t>20</t>
  </si>
  <si>
    <t>564.000</t>
  </si>
  <si>
    <t>Zřízení sjezdu k jednotlivým RD</t>
  </si>
  <si>
    <t>21</t>
  </si>
  <si>
    <t>564.001</t>
  </si>
  <si>
    <t>D+M nového dopravního značení vč. posunu stávajícího dopravního značení</t>
  </si>
  <si>
    <t>klpl</t>
  </si>
  <si>
    <t>Trubní vedení</t>
  </si>
  <si>
    <t>22</t>
  </si>
  <si>
    <t>271</t>
  </si>
  <si>
    <t>895941111</t>
  </si>
  <si>
    <t>Zřízení vpusti kanalizační uliční z betonových dílců typ UV-50 normální</t>
  </si>
  <si>
    <t>23</t>
  </si>
  <si>
    <t>286118140</t>
  </si>
  <si>
    <t>vpusť dvorní pro plastové potrubí (s lapačem a litinovým poklopem)</t>
  </si>
  <si>
    <t>24</t>
  </si>
  <si>
    <t>175101101</t>
  </si>
  <si>
    <t>Obsyp potrubí bez prohození sypaniny z hornin tř. 1 až 4 uloženým do 3 m od kraje výkopu</t>
  </si>
  <si>
    <t>25</t>
  </si>
  <si>
    <t>583313450</t>
  </si>
  <si>
    <t>kamenivo těžené drobné frakce 0-4</t>
  </si>
  <si>
    <t>26</t>
  </si>
  <si>
    <t>721</t>
  </si>
  <si>
    <t>721173404</t>
  </si>
  <si>
    <t>Potrubí kanalizační plastové svodné systém KG DN 200</t>
  </si>
  <si>
    <t>27</t>
  </si>
  <si>
    <t>998271201</t>
  </si>
  <si>
    <t>Přesun hmot pro kanalizace hloubené otevřený výkop</t>
  </si>
  <si>
    <t>Ostatní konstrukce a práce-bourání</t>
  </si>
  <si>
    <t>28</t>
  </si>
  <si>
    <t>900.002</t>
  </si>
  <si>
    <t>Provizorní dopravní značení</t>
  </si>
  <si>
    <t>99</t>
  </si>
  <si>
    <t>Přesun hmot</t>
  </si>
  <si>
    <t>29</t>
  </si>
  <si>
    <t>998223011</t>
  </si>
  <si>
    <t>Přesun hmot pro pozemní komunikace s krytem dlážděným</t>
  </si>
  <si>
    <t>30</t>
  </si>
  <si>
    <t>998225111</t>
  </si>
  <si>
    <t>Přesun hmot pro pozemní komunikace a s krytem živičným</t>
  </si>
  <si>
    <t>Práce a dodávky M</t>
  </si>
  <si>
    <t>21-M</t>
  </si>
  <si>
    <t>Elektromontáže</t>
  </si>
  <si>
    <t>31</t>
  </si>
  <si>
    <t>21-M.001</t>
  </si>
  <si>
    <t>Montáž veřejného osvětlení dle PD</t>
  </si>
</sst>
</file>

<file path=xl/styles.xml><?xml version="1.0" encoding="utf-8"?>
<styleSheet xmlns="http://schemas.openxmlformats.org/spreadsheetml/2006/main">
  <numFmts count="6"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13">
    <font>
      <sz val="10"/>
      <name val="Arial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 CE"/>
      <charset val="110"/>
    </font>
    <font>
      <b/>
      <sz val="8"/>
      <name val="Arial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sz val="8"/>
      <color indexed="21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  <font>
      <sz val="8"/>
      <color indexed="12"/>
      <name val="Arial"/>
      <charset val="110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64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left"/>
    </xf>
    <xf numFmtId="0" fontId="0" fillId="2" borderId="10" xfId="0" applyFont="1" applyFill="1" applyBorder="1" applyAlignment="1" applyProtection="1">
      <alignment horizontal="left"/>
    </xf>
    <xf numFmtId="0" fontId="0" fillId="2" borderId="11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66" fontId="7" fillId="0" borderId="0" xfId="0" applyNumberFormat="1" applyFont="1" applyAlignment="1" applyProtection="1">
      <alignment horizontal="right" vertical="center"/>
    </xf>
    <xf numFmtId="167" fontId="7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66" fontId="8" fillId="0" borderId="0" xfId="0" applyNumberFormat="1" applyFont="1" applyAlignment="1" applyProtection="1">
      <alignment horizontal="right" vertical="center"/>
    </xf>
    <xf numFmtId="167" fontId="8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6" fontId="9" fillId="0" borderId="0" xfId="0" applyNumberFormat="1" applyFont="1" applyAlignment="1" applyProtection="1">
      <alignment horizontal="right" vertical="center"/>
    </xf>
    <xf numFmtId="167" fontId="9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166" fontId="11" fillId="0" borderId="0" xfId="0" applyNumberFormat="1" applyFont="1" applyAlignment="1" applyProtection="1">
      <alignment horizontal="right" vertical="center"/>
    </xf>
    <xf numFmtId="167" fontId="11" fillId="0" borderId="0" xfId="0" applyNumberFormat="1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</xf>
    <xf numFmtId="166" fontId="7" fillId="0" borderId="13" xfId="0" applyNumberFormat="1" applyFont="1" applyBorder="1" applyAlignment="1" applyProtection="1">
      <alignment horizontal="right" vertical="center"/>
    </xf>
    <xf numFmtId="167" fontId="7" fillId="0" borderId="1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167" fontId="1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right" vertical="center"/>
    </xf>
    <xf numFmtId="168" fontId="1" fillId="0" borderId="0" xfId="0" applyNumberFormat="1" applyFont="1" applyAlignment="1" applyProtection="1">
      <alignment horizontal="right" vertical="center"/>
    </xf>
    <xf numFmtId="16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horizontal="right" vertical="center"/>
    </xf>
    <xf numFmtId="166" fontId="12" fillId="0" borderId="0" xfId="0" applyNumberFormat="1" applyFont="1" applyAlignment="1" applyProtection="1">
      <alignment horizontal="right" vertical="center"/>
    </xf>
    <xf numFmtId="168" fontId="12" fillId="0" borderId="0" xfId="0" applyNumberFormat="1" applyFont="1" applyAlignment="1" applyProtection="1">
      <alignment horizontal="right" vertical="center"/>
    </xf>
    <xf numFmtId="169" fontId="12" fillId="0" borderId="0" xfId="0" applyNumberFormat="1" applyFont="1" applyAlignment="1" applyProtection="1">
      <alignment horizontal="right" vertical="center"/>
    </xf>
    <xf numFmtId="165" fontId="12" fillId="0" borderId="0" xfId="0" applyNumberFormat="1" applyFont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>
      <pane ySplit="13" topLeftCell="A14" activePane="bottomLeft" state="frozenSplit"/>
      <selection pane="bottomLeft" activeCell="B27" sqref="B27"/>
    </sheetView>
  </sheetViews>
  <sheetFormatPr defaultRowHeight="12.75" customHeight="1"/>
  <cols>
    <col min="1" max="1" width="11.7109375" style="1" customWidth="1"/>
    <col min="2" max="2" width="55.7109375" style="1" customWidth="1"/>
    <col min="3" max="3" width="13.5703125" style="1" customWidth="1"/>
    <col min="4" max="4" width="13.7109375" style="1" hidden="1" customWidth="1"/>
    <col min="5" max="5" width="13.85546875" style="1" hidden="1" customWidth="1"/>
    <col min="6" max="16384" width="9.140625" style="1"/>
  </cols>
  <sheetData>
    <row r="1" spans="1:5" ht="18" customHeight="1">
      <c r="A1" s="3" t="s">
        <v>2</v>
      </c>
      <c r="B1" s="4"/>
      <c r="C1" s="4"/>
      <c r="D1" s="4"/>
      <c r="E1" s="4"/>
    </row>
    <row r="2" spans="1:5" ht="12" customHeight="1">
      <c r="A2" s="5" t="s">
        <v>3</v>
      </c>
      <c r="B2" s="6"/>
      <c r="C2" s="7"/>
      <c r="D2" s="7"/>
      <c r="E2" s="7"/>
    </row>
    <row r="3" spans="1:5" ht="12" customHeight="1">
      <c r="A3" s="5" t="s">
        <v>4</v>
      </c>
      <c r="B3" s="6"/>
      <c r="C3" s="8"/>
      <c r="D3" s="6"/>
      <c r="E3" s="9"/>
    </row>
    <row r="4" spans="1:5" ht="12" customHeight="1">
      <c r="A4" s="5" t="s">
        <v>5</v>
      </c>
      <c r="B4" s="6"/>
      <c r="C4" s="8"/>
      <c r="D4" s="6"/>
      <c r="E4" s="9"/>
    </row>
    <row r="5" spans="1:5" ht="12" customHeight="1">
      <c r="A5" s="6" t="s">
        <v>6</v>
      </c>
      <c r="B5" s="6"/>
      <c r="C5" s="8"/>
      <c r="D5" s="6"/>
      <c r="E5" s="9"/>
    </row>
    <row r="6" spans="1:5" ht="6" customHeight="1">
      <c r="A6" s="6"/>
      <c r="B6" s="6"/>
      <c r="C6" s="8"/>
      <c r="D6" s="6"/>
      <c r="E6" s="9"/>
    </row>
    <row r="7" spans="1:5" ht="12" customHeight="1">
      <c r="A7" s="6" t="s">
        <v>7</v>
      </c>
      <c r="B7" s="6"/>
      <c r="C7" s="8"/>
      <c r="D7" s="6"/>
      <c r="E7" s="9"/>
    </row>
    <row r="8" spans="1:5" ht="12" customHeight="1">
      <c r="A8" s="6" t="s">
        <v>8</v>
      </c>
      <c r="B8" s="6"/>
      <c r="C8" s="8"/>
      <c r="D8" s="6"/>
      <c r="E8" s="9"/>
    </row>
    <row r="9" spans="1:5" ht="12" customHeight="1">
      <c r="A9" s="6" t="s">
        <v>9</v>
      </c>
      <c r="B9" s="6"/>
      <c r="C9" s="8"/>
      <c r="D9" s="6"/>
      <c r="E9" s="9"/>
    </row>
    <row r="10" spans="1:5" ht="6" customHeight="1">
      <c r="A10" s="4"/>
      <c r="B10" s="4"/>
      <c r="C10" s="4"/>
      <c r="D10" s="4"/>
      <c r="E10" s="4"/>
    </row>
    <row r="11" spans="1:5" ht="12" customHeight="1">
      <c r="A11" s="10" t="s">
        <v>10</v>
      </c>
      <c r="B11" s="11" t="s">
        <v>11</v>
      </c>
      <c r="C11" s="12" t="s">
        <v>12</v>
      </c>
      <c r="D11" s="13" t="s">
        <v>13</v>
      </c>
      <c r="E11" s="12" t="s">
        <v>14</v>
      </c>
    </row>
    <row r="12" spans="1:5" ht="12" customHeight="1">
      <c r="A12" s="14">
        <v>1</v>
      </c>
      <c r="B12" s="15">
        <v>2</v>
      </c>
      <c r="C12" s="16">
        <v>3</v>
      </c>
      <c r="D12" s="17">
        <v>4</v>
      </c>
      <c r="E12" s="16">
        <v>5</v>
      </c>
    </row>
    <row r="13" spans="1:5" ht="3.75" customHeight="1">
      <c r="A13" s="18"/>
      <c r="B13" s="19"/>
      <c r="C13" s="19"/>
      <c r="D13" s="19"/>
      <c r="E13" s="20"/>
    </row>
    <row r="14" spans="1:5" s="21" customFormat="1" ht="12.75" customHeight="1">
      <c r="A14" s="22" t="str">
        <f ca="1">Rozpocet!D14</f>
        <v>HSV</v>
      </c>
      <c r="B14" s="23" t="str">
        <f ca="1">Rozpocet!E14</f>
        <v>Práce a dodávky HSV</v>
      </c>
      <c r="C14" s="24">
        <f ca="1">Rozpocet!I14</f>
        <v>0</v>
      </c>
      <c r="D14" s="25">
        <f ca="1">Rozpocet!K14</f>
        <v>234.67849000000001</v>
      </c>
      <c r="E14" s="25">
        <f ca="1">Rozpocet!M14</f>
        <v>405.35999999999996</v>
      </c>
    </row>
    <row r="15" spans="1:5" s="21" customFormat="1" ht="12.75" customHeight="1">
      <c r="A15" s="26" t="str">
        <f ca="1">Rozpocet!D15</f>
        <v>1</v>
      </c>
      <c r="B15" s="27" t="str">
        <f ca="1">Rozpocet!E15</f>
        <v>Zemní práce</v>
      </c>
      <c r="C15" s="28">
        <f ca="1">Rozpocet!I15</f>
        <v>0</v>
      </c>
      <c r="D15" s="29">
        <f ca="1">Rozpocet!K15</f>
        <v>0</v>
      </c>
      <c r="E15" s="29">
        <f ca="1">Rozpocet!M15</f>
        <v>405.35999999999996</v>
      </c>
    </row>
    <row r="16" spans="1:5" s="21" customFormat="1" ht="12.75" customHeight="1">
      <c r="A16" s="26" t="str">
        <f ca="1">Rozpocet!D24</f>
        <v>5</v>
      </c>
      <c r="B16" s="27" t="str">
        <f ca="1">Rozpocet!E24</f>
        <v>Komunikace</v>
      </c>
      <c r="C16" s="28">
        <f ca="1">Rozpocet!I24</f>
        <v>0</v>
      </c>
      <c r="D16" s="29">
        <f ca="1">Rozpocet!K24</f>
        <v>224.84999000000002</v>
      </c>
      <c r="E16" s="29">
        <f ca="1">Rozpocet!M24</f>
        <v>0</v>
      </c>
    </row>
    <row r="17" spans="1:5" s="21" customFormat="1" ht="12.75" customHeight="1">
      <c r="A17" s="26" t="str">
        <f ca="1">Rozpocet!D38</f>
        <v>8</v>
      </c>
      <c r="B17" s="27" t="str">
        <f ca="1">Rozpocet!E38</f>
        <v>Trubní vedení</v>
      </c>
      <c r="C17" s="28">
        <f ca="1">Rozpocet!I38</f>
        <v>0</v>
      </c>
      <c r="D17" s="29">
        <f ca="1">Rozpocet!K38</f>
        <v>9.8285</v>
      </c>
      <c r="E17" s="29">
        <f ca="1">Rozpocet!M38</f>
        <v>0</v>
      </c>
    </row>
    <row r="18" spans="1:5" s="21" customFormat="1" ht="12.75" customHeight="1">
      <c r="A18" s="26" t="str">
        <f ca="1">Rozpocet!D45</f>
        <v>9</v>
      </c>
      <c r="B18" s="27" t="str">
        <f ca="1">Rozpocet!E45</f>
        <v>Ostatní konstrukce a práce-bourání</v>
      </c>
      <c r="C18" s="28">
        <f ca="1">Rozpocet!I45</f>
        <v>0</v>
      </c>
      <c r="D18" s="29">
        <f ca="1">Rozpocet!K45</f>
        <v>0</v>
      </c>
      <c r="E18" s="29">
        <f ca="1">Rozpocet!M45</f>
        <v>0</v>
      </c>
    </row>
    <row r="19" spans="1:5" s="21" customFormat="1" ht="12.75" customHeight="1">
      <c r="A19" s="30" t="str">
        <f ca="1">Rozpocet!D47</f>
        <v>99</v>
      </c>
      <c r="B19" s="31" t="str">
        <f ca="1">Rozpocet!E47</f>
        <v>Přesun hmot</v>
      </c>
      <c r="C19" s="32">
        <f ca="1">Rozpocet!I47</f>
        <v>0</v>
      </c>
      <c r="D19" s="33">
        <f ca="1">Rozpocet!K47</f>
        <v>0</v>
      </c>
      <c r="E19" s="33">
        <f ca="1">Rozpocet!M47</f>
        <v>0</v>
      </c>
    </row>
    <row r="20" spans="1:5" s="21" customFormat="1" ht="12.75" customHeight="1">
      <c r="A20" s="22" t="str">
        <f ca="1">Rozpocet!D50</f>
        <v>M</v>
      </c>
      <c r="B20" s="23" t="str">
        <f ca="1">Rozpocet!E50</f>
        <v>Práce a dodávky M</v>
      </c>
      <c r="C20" s="24">
        <f ca="1">Rozpocet!I50</f>
        <v>0</v>
      </c>
      <c r="D20" s="25">
        <f ca="1">Rozpocet!K50</f>
        <v>0</v>
      </c>
      <c r="E20" s="25">
        <f ca="1">Rozpocet!M50</f>
        <v>0</v>
      </c>
    </row>
    <row r="21" spans="1:5" s="21" customFormat="1" ht="12.75" customHeight="1">
      <c r="A21" s="26" t="str">
        <f ca="1">Rozpocet!D51</f>
        <v>21-M</v>
      </c>
      <c r="B21" s="27" t="str">
        <f ca="1">Rozpocet!E51</f>
        <v>Elektromontáže</v>
      </c>
      <c r="C21" s="28">
        <f ca="1">Rozpocet!I51</f>
        <v>0</v>
      </c>
      <c r="D21" s="29">
        <f ca="1">Rozpocet!K51</f>
        <v>0</v>
      </c>
      <c r="E21" s="29">
        <f ca="1">Rozpocet!M51</f>
        <v>0</v>
      </c>
    </row>
    <row r="22" spans="1:5" s="34" customFormat="1" ht="12.75" customHeight="1">
      <c r="B22" s="35" t="s">
        <v>15</v>
      </c>
      <c r="C22" s="36">
        <f ca="1">Rozpocet!I53</f>
        <v>0</v>
      </c>
      <c r="D22" s="37">
        <f ca="1">Rozpocet!K53</f>
        <v>234.67849000000001</v>
      </c>
      <c r="E22" s="37">
        <f ca="1">Rozpocet!M53</f>
        <v>405.35999999999996</v>
      </c>
    </row>
  </sheetData>
  <phoneticPr fontId="1" type="noConversion"/>
  <printOptions horizontalCentered="1"/>
  <pageMargins left="1.1023621559143066" right="1.1023621559143066" top="0.78740155696868896" bottom="0.78740155696868896" header="0" footer="0"/>
  <pageSetup paperSize="9" scale="97" fitToHeight="9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workbookViewId="0">
      <pane ySplit="13" topLeftCell="A47" activePane="bottomLeft" state="frozenSplit"/>
      <selection pane="bottomLeft" activeCell="E57" sqref="E57"/>
    </sheetView>
  </sheetViews>
  <sheetFormatPr defaultRowHeight="11.25" customHeight="1"/>
  <cols>
    <col min="1" max="1" width="5.5703125" style="1" customWidth="1"/>
    <col min="2" max="2" width="4.42578125" style="1" customWidth="1"/>
    <col min="3" max="3" width="4.7109375" style="1" customWidth="1"/>
    <col min="4" max="4" width="12.7109375" style="1" customWidth="1"/>
    <col min="5" max="5" width="55.5703125" style="1" customWidth="1"/>
    <col min="6" max="6" width="4.7109375" style="1" customWidth="1"/>
    <col min="7" max="7" width="9.85546875" style="1" customWidth="1"/>
    <col min="8" max="8" width="9.7109375" style="1" customWidth="1"/>
    <col min="9" max="9" width="13.5703125" style="1" customWidth="1"/>
    <col min="10" max="10" width="10.5703125" style="1" hidden="1" customWidth="1"/>
    <col min="11" max="11" width="10.85546875" style="1" hidden="1" customWidth="1"/>
    <col min="12" max="12" width="9.7109375" style="1" hidden="1" customWidth="1"/>
    <col min="13" max="13" width="11.5703125" style="1" hidden="1" customWidth="1"/>
    <col min="14" max="14" width="5.28515625" style="1" customWidth="1"/>
    <col min="15" max="15" width="7" style="1" hidden="1" customWidth="1"/>
    <col min="16" max="16" width="7.28515625" style="1" hidden="1" customWidth="1"/>
    <col min="17" max="16384" width="9.140625" style="1"/>
  </cols>
  <sheetData>
    <row r="1" spans="1:17" ht="18" customHeight="1">
      <c r="A1" s="3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</row>
    <row r="2" spans="1:17" ht="11.25" customHeight="1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38"/>
      <c r="M2" s="38"/>
      <c r="N2" s="38"/>
      <c r="O2" s="39"/>
      <c r="P2" s="39"/>
    </row>
    <row r="3" spans="1:17" ht="11.2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38"/>
      <c r="M3" s="38"/>
      <c r="N3" s="38"/>
      <c r="O3" s="39"/>
      <c r="P3" s="39"/>
    </row>
    <row r="4" spans="1:17" ht="11.25" customHeight="1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38"/>
      <c r="M4" s="38"/>
      <c r="N4" s="38"/>
      <c r="O4" s="39"/>
      <c r="P4" s="39"/>
    </row>
    <row r="5" spans="1:17" ht="11.25" customHeigh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38"/>
      <c r="M5" s="38"/>
      <c r="N5" s="38"/>
      <c r="O5" s="39"/>
      <c r="P5" s="39"/>
    </row>
    <row r="6" spans="1:17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8"/>
      <c r="M6" s="38"/>
      <c r="N6" s="38"/>
      <c r="O6" s="39"/>
      <c r="P6" s="39"/>
    </row>
    <row r="7" spans="1:17" ht="11.25" customHeight="1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38"/>
      <c r="M7" s="38"/>
      <c r="N7" s="38"/>
      <c r="O7" s="39"/>
      <c r="P7" s="39"/>
    </row>
    <row r="8" spans="1:17" ht="11.25" customHeight="1">
      <c r="A8" s="6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38"/>
      <c r="M8" s="38"/>
      <c r="N8" s="38"/>
      <c r="O8" s="39"/>
      <c r="P8" s="39"/>
    </row>
    <row r="9" spans="1:17" ht="11.25" customHeight="1">
      <c r="A9" s="6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38"/>
      <c r="M9" s="38"/>
      <c r="N9" s="38"/>
      <c r="O9" s="39"/>
      <c r="P9" s="39"/>
    </row>
    <row r="10" spans="1:17" ht="5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39"/>
    </row>
    <row r="11" spans="1:17" ht="21.75" customHeight="1">
      <c r="A11" s="10" t="s">
        <v>18</v>
      </c>
      <c r="B11" s="11" t="s">
        <v>19</v>
      </c>
      <c r="C11" s="11" t="s">
        <v>20</v>
      </c>
      <c r="D11" s="11" t="s">
        <v>21</v>
      </c>
      <c r="E11" s="11" t="s">
        <v>11</v>
      </c>
      <c r="F11" s="11" t="s">
        <v>22</v>
      </c>
      <c r="G11" s="11" t="s">
        <v>23</v>
      </c>
      <c r="H11" s="11" t="s">
        <v>24</v>
      </c>
      <c r="I11" s="11" t="s">
        <v>12</v>
      </c>
      <c r="J11" s="11" t="s">
        <v>25</v>
      </c>
      <c r="K11" s="11" t="s">
        <v>13</v>
      </c>
      <c r="L11" s="11" t="s">
        <v>26</v>
      </c>
      <c r="M11" s="11" t="s">
        <v>27</v>
      </c>
      <c r="N11" s="12" t="s">
        <v>28</v>
      </c>
      <c r="O11" s="40" t="s">
        <v>29</v>
      </c>
      <c r="P11" s="41" t="s">
        <v>30</v>
      </c>
    </row>
    <row r="12" spans="1:17" ht="11.25" customHeigh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/>
      <c r="K12" s="15"/>
      <c r="L12" s="15"/>
      <c r="M12" s="15"/>
      <c r="N12" s="16">
        <v>10</v>
      </c>
      <c r="O12" s="42">
        <v>11</v>
      </c>
      <c r="P12" s="43">
        <v>12</v>
      </c>
    </row>
    <row r="13" spans="1:17" ht="3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44"/>
    </row>
    <row r="14" spans="1:17" s="21" customFormat="1" ht="12.75" customHeight="1">
      <c r="A14" s="45"/>
      <c r="B14" s="46" t="s">
        <v>1</v>
      </c>
      <c r="C14" s="45"/>
      <c r="D14" s="45" t="s">
        <v>0</v>
      </c>
      <c r="E14" s="45" t="s">
        <v>31</v>
      </c>
      <c r="F14" s="45"/>
      <c r="G14" s="45"/>
      <c r="H14" s="45"/>
      <c r="I14" s="47">
        <f>I15+I24+I38+I45</f>
        <v>0</v>
      </c>
      <c r="J14" s="45"/>
      <c r="K14" s="48">
        <f>K15+K24+K38+K45</f>
        <v>234.67849000000001</v>
      </c>
      <c r="L14" s="45"/>
      <c r="M14" s="48">
        <f>M15+M24+M38+M45</f>
        <v>405.35999999999996</v>
      </c>
      <c r="N14" s="45"/>
      <c r="P14" s="23" t="s">
        <v>32</v>
      </c>
    </row>
    <row r="15" spans="1:17" s="21" customFormat="1" ht="12.75" customHeight="1">
      <c r="B15" s="26" t="s">
        <v>1</v>
      </c>
      <c r="D15" s="27" t="s">
        <v>33</v>
      </c>
      <c r="E15" s="27" t="s">
        <v>34</v>
      </c>
      <c r="I15" s="28">
        <f>SUM(I16:I23)</f>
        <v>0</v>
      </c>
      <c r="K15" s="29">
        <f>SUM(K16:K23)</f>
        <v>0</v>
      </c>
      <c r="M15" s="29">
        <f>SUM(M16:M23)</f>
        <v>405.35999999999996</v>
      </c>
      <c r="P15" s="27" t="s">
        <v>33</v>
      </c>
    </row>
    <row r="16" spans="1:17" s="2" customFormat="1" ht="13.5" customHeight="1">
      <c r="A16" s="49" t="s">
        <v>33</v>
      </c>
      <c r="B16" s="49" t="s">
        <v>35</v>
      </c>
      <c r="C16" s="49" t="s">
        <v>36</v>
      </c>
      <c r="D16" s="2" t="s">
        <v>37</v>
      </c>
      <c r="E16" s="50" t="s">
        <v>38</v>
      </c>
      <c r="F16" s="49" t="s">
        <v>39</v>
      </c>
      <c r="G16" s="51">
        <v>1689</v>
      </c>
      <c r="H16" s="52"/>
      <c r="I16" s="52">
        <f t="shared" ref="I16:I23" si="0">ROUND(G16*H16,2)</f>
        <v>0</v>
      </c>
      <c r="J16" s="53">
        <v>0</v>
      </c>
      <c r="K16" s="51">
        <f t="shared" ref="K16:K23" si="1">G16*J16</f>
        <v>0</v>
      </c>
      <c r="L16" s="53">
        <v>0.24</v>
      </c>
      <c r="M16" s="51">
        <f t="shared" ref="M16:M23" si="2">G16*L16</f>
        <v>405.35999999999996</v>
      </c>
      <c r="N16" s="54">
        <v>21</v>
      </c>
      <c r="O16" s="55">
        <v>4</v>
      </c>
      <c r="P16" s="2" t="s">
        <v>40</v>
      </c>
      <c r="Q16" s="2" t="s">
        <v>41</v>
      </c>
    </row>
    <row r="17" spans="1:17" s="2" customFormat="1" ht="13.5" customHeight="1">
      <c r="A17" s="49" t="s">
        <v>40</v>
      </c>
      <c r="B17" s="49" t="s">
        <v>35</v>
      </c>
      <c r="C17" s="49" t="s">
        <v>36</v>
      </c>
      <c r="D17" s="2" t="s">
        <v>42</v>
      </c>
      <c r="E17" s="50" t="s">
        <v>43</v>
      </c>
      <c r="F17" s="49" t="s">
        <v>44</v>
      </c>
      <c r="G17" s="51">
        <v>152.01</v>
      </c>
      <c r="H17" s="52"/>
      <c r="I17" s="52">
        <f t="shared" si="0"/>
        <v>0</v>
      </c>
      <c r="J17" s="53">
        <v>0</v>
      </c>
      <c r="K17" s="51">
        <f t="shared" si="1"/>
        <v>0</v>
      </c>
      <c r="L17" s="53">
        <v>0</v>
      </c>
      <c r="M17" s="51">
        <f t="shared" si="2"/>
        <v>0</v>
      </c>
      <c r="N17" s="54">
        <v>21</v>
      </c>
      <c r="O17" s="55">
        <v>4</v>
      </c>
      <c r="P17" s="2" t="s">
        <v>40</v>
      </c>
    </row>
    <row r="18" spans="1:17" s="2" customFormat="1" ht="13.5" customHeight="1">
      <c r="A18" s="49" t="s">
        <v>45</v>
      </c>
      <c r="B18" s="49" t="s">
        <v>35</v>
      </c>
      <c r="C18" s="49" t="s">
        <v>46</v>
      </c>
      <c r="D18" s="2" t="s">
        <v>47</v>
      </c>
      <c r="E18" s="50" t="s">
        <v>48</v>
      </c>
      <c r="F18" s="49" t="s">
        <v>44</v>
      </c>
      <c r="G18" s="51">
        <v>152.01</v>
      </c>
      <c r="H18" s="52"/>
      <c r="I18" s="52">
        <f t="shared" si="0"/>
        <v>0</v>
      </c>
      <c r="J18" s="53">
        <v>0</v>
      </c>
      <c r="K18" s="51">
        <f t="shared" si="1"/>
        <v>0</v>
      </c>
      <c r="L18" s="53">
        <v>0</v>
      </c>
      <c r="M18" s="51">
        <f t="shared" si="2"/>
        <v>0</v>
      </c>
      <c r="N18" s="54">
        <v>21</v>
      </c>
      <c r="O18" s="55">
        <v>4</v>
      </c>
      <c r="P18" s="2" t="s">
        <v>40</v>
      </c>
    </row>
    <row r="19" spans="1:17" s="2" customFormat="1" ht="13.5" customHeight="1">
      <c r="A19" s="49" t="s">
        <v>49</v>
      </c>
      <c r="B19" s="49" t="s">
        <v>35</v>
      </c>
      <c r="C19" s="49" t="s">
        <v>50</v>
      </c>
      <c r="D19" s="2" t="s">
        <v>51</v>
      </c>
      <c r="E19" s="50" t="s">
        <v>52</v>
      </c>
      <c r="F19" s="49" t="s">
        <v>53</v>
      </c>
      <c r="G19" s="51">
        <v>84.45</v>
      </c>
      <c r="H19" s="52"/>
      <c r="I19" s="52">
        <f t="shared" si="0"/>
        <v>0</v>
      </c>
      <c r="J19" s="53">
        <v>0</v>
      </c>
      <c r="K19" s="51">
        <f t="shared" si="1"/>
        <v>0</v>
      </c>
      <c r="L19" s="53">
        <v>0</v>
      </c>
      <c r="M19" s="51">
        <f t="shared" si="2"/>
        <v>0</v>
      </c>
      <c r="N19" s="54">
        <v>21</v>
      </c>
      <c r="O19" s="55">
        <v>4</v>
      </c>
      <c r="P19" s="2" t="s">
        <v>40</v>
      </c>
      <c r="Q19" s="2" t="s">
        <v>54</v>
      </c>
    </row>
    <row r="20" spans="1:17" s="2" customFormat="1" ht="24" customHeight="1">
      <c r="A20" s="49" t="s">
        <v>55</v>
      </c>
      <c r="B20" s="49" t="s">
        <v>35</v>
      </c>
      <c r="C20" s="49" t="s">
        <v>50</v>
      </c>
      <c r="D20" s="2" t="s">
        <v>56</v>
      </c>
      <c r="E20" s="50" t="s">
        <v>57</v>
      </c>
      <c r="F20" s="49" t="s">
        <v>53</v>
      </c>
      <c r="G20" s="51">
        <v>15</v>
      </c>
      <c r="H20" s="52"/>
      <c r="I20" s="52">
        <f t="shared" si="0"/>
        <v>0</v>
      </c>
      <c r="J20" s="53">
        <v>0</v>
      </c>
      <c r="K20" s="51">
        <f t="shared" si="1"/>
        <v>0</v>
      </c>
      <c r="L20" s="53">
        <v>0</v>
      </c>
      <c r="M20" s="51">
        <f t="shared" si="2"/>
        <v>0</v>
      </c>
      <c r="N20" s="54">
        <v>21</v>
      </c>
      <c r="O20" s="55">
        <v>4</v>
      </c>
      <c r="P20" s="2" t="s">
        <v>40</v>
      </c>
      <c r="Q20" s="2" t="s">
        <v>58</v>
      </c>
    </row>
    <row r="21" spans="1:17" s="2" customFormat="1" ht="13.5" customHeight="1">
      <c r="A21" s="49" t="s">
        <v>59</v>
      </c>
      <c r="B21" s="49" t="s">
        <v>35</v>
      </c>
      <c r="C21" s="49" t="s">
        <v>60</v>
      </c>
      <c r="D21" s="2" t="s">
        <v>61</v>
      </c>
      <c r="E21" s="50" t="s">
        <v>62</v>
      </c>
      <c r="F21" s="49" t="s">
        <v>53</v>
      </c>
      <c r="G21" s="51">
        <v>15</v>
      </c>
      <c r="H21" s="52"/>
      <c r="I21" s="52">
        <f t="shared" si="0"/>
        <v>0</v>
      </c>
      <c r="J21" s="53">
        <v>0</v>
      </c>
      <c r="K21" s="51">
        <f t="shared" si="1"/>
        <v>0</v>
      </c>
      <c r="L21" s="53">
        <v>0</v>
      </c>
      <c r="M21" s="51">
        <f t="shared" si="2"/>
        <v>0</v>
      </c>
      <c r="N21" s="54">
        <v>21</v>
      </c>
      <c r="O21" s="55">
        <v>64</v>
      </c>
      <c r="P21" s="2" t="s">
        <v>40</v>
      </c>
      <c r="Q21" s="2" t="s">
        <v>58</v>
      </c>
    </row>
    <row r="22" spans="1:17" s="2" customFormat="1" ht="13.5" customHeight="1">
      <c r="A22" s="49" t="s">
        <v>63</v>
      </c>
      <c r="B22" s="49" t="s">
        <v>35</v>
      </c>
      <c r="C22" s="49" t="s">
        <v>64</v>
      </c>
      <c r="D22" s="2" t="s">
        <v>65</v>
      </c>
      <c r="E22" s="50" t="s">
        <v>66</v>
      </c>
      <c r="F22" s="49" t="s">
        <v>67</v>
      </c>
      <c r="G22" s="51">
        <v>5</v>
      </c>
      <c r="H22" s="52"/>
      <c r="I22" s="52">
        <f t="shared" si="0"/>
        <v>0</v>
      </c>
      <c r="J22" s="53">
        <v>0</v>
      </c>
      <c r="K22" s="51">
        <f t="shared" si="1"/>
        <v>0</v>
      </c>
      <c r="L22" s="53">
        <v>0</v>
      </c>
      <c r="M22" s="51">
        <f t="shared" si="2"/>
        <v>0</v>
      </c>
      <c r="N22" s="54">
        <v>21</v>
      </c>
      <c r="O22" s="55">
        <v>4</v>
      </c>
      <c r="P22" s="2" t="s">
        <v>40</v>
      </c>
    </row>
    <row r="23" spans="1:17" s="2" customFormat="1" ht="13.5" customHeight="1">
      <c r="A23" s="49" t="s">
        <v>68</v>
      </c>
      <c r="B23" s="49" t="s">
        <v>35</v>
      </c>
      <c r="C23" s="49" t="s">
        <v>64</v>
      </c>
      <c r="D23" s="2" t="s">
        <v>69</v>
      </c>
      <c r="E23" s="50" t="s">
        <v>70</v>
      </c>
      <c r="F23" s="49" t="s">
        <v>53</v>
      </c>
      <c r="G23" s="51">
        <v>1</v>
      </c>
      <c r="H23" s="52"/>
      <c r="I23" s="52">
        <f t="shared" si="0"/>
        <v>0</v>
      </c>
      <c r="J23" s="53">
        <v>0</v>
      </c>
      <c r="K23" s="51">
        <f t="shared" si="1"/>
        <v>0</v>
      </c>
      <c r="L23" s="53">
        <v>0</v>
      </c>
      <c r="M23" s="51">
        <f t="shared" si="2"/>
        <v>0</v>
      </c>
      <c r="N23" s="54">
        <v>21</v>
      </c>
      <c r="O23" s="55">
        <v>4</v>
      </c>
      <c r="P23" s="2" t="s">
        <v>40</v>
      </c>
    </row>
    <row r="24" spans="1:17" s="21" customFormat="1" ht="12.75" customHeight="1">
      <c r="B24" s="26" t="s">
        <v>1</v>
      </c>
      <c r="D24" s="27" t="s">
        <v>55</v>
      </c>
      <c r="E24" s="27" t="s">
        <v>71</v>
      </c>
      <c r="I24" s="28">
        <f>SUM(I25:I37)</f>
        <v>0</v>
      </c>
      <c r="K24" s="29">
        <f>SUM(K25:K37)</f>
        <v>224.84999000000002</v>
      </c>
      <c r="M24" s="29">
        <f>SUM(M25:M37)</f>
        <v>0</v>
      </c>
      <c r="P24" s="27" t="s">
        <v>33</v>
      </c>
    </row>
    <row r="25" spans="1:17" s="2" customFormat="1" ht="13.5" customHeight="1">
      <c r="A25" s="49" t="s">
        <v>72</v>
      </c>
      <c r="B25" s="49" t="s">
        <v>35</v>
      </c>
      <c r="C25" s="49" t="s">
        <v>36</v>
      </c>
      <c r="D25" s="2" t="s">
        <v>73</v>
      </c>
      <c r="E25" s="50" t="s">
        <v>74</v>
      </c>
      <c r="F25" s="49" t="s">
        <v>39</v>
      </c>
      <c r="G25" s="51">
        <v>375</v>
      </c>
      <c r="H25" s="52"/>
      <c r="I25" s="52">
        <f t="shared" ref="I25:I37" si="3">ROUND(G25*H25,2)</f>
        <v>0</v>
      </c>
      <c r="J25" s="53">
        <v>0</v>
      </c>
      <c r="K25" s="51">
        <f t="shared" ref="K25:K37" si="4">G25*J25</f>
        <v>0</v>
      </c>
      <c r="L25" s="53">
        <v>0</v>
      </c>
      <c r="M25" s="51">
        <f t="shared" ref="M25:M37" si="5">G25*L25</f>
        <v>0</v>
      </c>
      <c r="N25" s="54">
        <v>21</v>
      </c>
      <c r="O25" s="55">
        <v>4</v>
      </c>
      <c r="P25" s="2" t="s">
        <v>40</v>
      </c>
      <c r="Q25" s="2" t="s">
        <v>75</v>
      </c>
    </row>
    <row r="26" spans="1:17" s="2" customFormat="1" ht="13.5" customHeight="1">
      <c r="A26" s="49" t="s">
        <v>76</v>
      </c>
      <c r="B26" s="49" t="s">
        <v>35</v>
      </c>
      <c r="C26" s="49" t="s">
        <v>36</v>
      </c>
      <c r="D26" s="2" t="s">
        <v>77</v>
      </c>
      <c r="E26" s="50" t="s">
        <v>78</v>
      </c>
      <c r="F26" s="49" t="s">
        <v>39</v>
      </c>
      <c r="G26" s="51">
        <v>369</v>
      </c>
      <c r="H26" s="52"/>
      <c r="I26" s="52">
        <f t="shared" si="3"/>
        <v>0</v>
      </c>
      <c r="J26" s="53">
        <v>0</v>
      </c>
      <c r="K26" s="51">
        <f t="shared" si="4"/>
        <v>0</v>
      </c>
      <c r="L26" s="53">
        <v>0</v>
      </c>
      <c r="M26" s="51">
        <f t="shared" si="5"/>
        <v>0</v>
      </c>
      <c r="N26" s="54">
        <v>21</v>
      </c>
      <c r="O26" s="55">
        <v>4</v>
      </c>
      <c r="P26" s="2" t="s">
        <v>40</v>
      </c>
    </row>
    <row r="27" spans="1:17" s="2" customFormat="1" ht="13.5" customHeight="1">
      <c r="A27" s="49" t="s">
        <v>79</v>
      </c>
      <c r="B27" s="49" t="s">
        <v>35</v>
      </c>
      <c r="C27" s="49" t="s">
        <v>36</v>
      </c>
      <c r="D27" s="2" t="s">
        <v>80</v>
      </c>
      <c r="E27" s="50" t="s">
        <v>81</v>
      </c>
      <c r="F27" s="49" t="s">
        <v>39</v>
      </c>
      <c r="G27" s="51">
        <v>1689</v>
      </c>
      <c r="H27" s="52"/>
      <c r="I27" s="52">
        <f t="shared" si="3"/>
        <v>0</v>
      </c>
      <c r="J27" s="53">
        <v>0</v>
      </c>
      <c r="K27" s="51">
        <f t="shared" si="4"/>
        <v>0</v>
      </c>
      <c r="L27" s="53">
        <v>0</v>
      </c>
      <c r="M27" s="51">
        <f t="shared" si="5"/>
        <v>0</v>
      </c>
      <c r="N27" s="54">
        <v>21</v>
      </c>
      <c r="O27" s="55">
        <v>4</v>
      </c>
      <c r="P27" s="2" t="s">
        <v>40</v>
      </c>
    </row>
    <row r="28" spans="1:17" s="2" customFormat="1" ht="24" customHeight="1">
      <c r="A28" s="49" t="s">
        <v>82</v>
      </c>
      <c r="B28" s="49" t="s">
        <v>35</v>
      </c>
      <c r="C28" s="49" t="s">
        <v>36</v>
      </c>
      <c r="D28" s="2" t="s">
        <v>83</v>
      </c>
      <c r="E28" s="50" t="s">
        <v>84</v>
      </c>
      <c r="F28" s="49" t="s">
        <v>85</v>
      </c>
      <c r="G28" s="51">
        <v>15</v>
      </c>
      <c r="H28" s="52"/>
      <c r="I28" s="52">
        <f t="shared" si="3"/>
        <v>0</v>
      </c>
      <c r="J28" s="53">
        <v>0.20230000000000001</v>
      </c>
      <c r="K28" s="51">
        <f t="shared" si="4"/>
        <v>3.0345</v>
      </c>
      <c r="L28" s="53">
        <v>0</v>
      </c>
      <c r="M28" s="51">
        <f t="shared" si="5"/>
        <v>0</v>
      </c>
      <c r="N28" s="54">
        <v>21</v>
      </c>
      <c r="O28" s="55">
        <v>4</v>
      </c>
      <c r="P28" s="2" t="s">
        <v>40</v>
      </c>
    </row>
    <row r="29" spans="1:17" s="2" customFormat="1" ht="13.5" customHeight="1">
      <c r="A29" s="56" t="s">
        <v>86</v>
      </c>
      <c r="B29" s="56" t="s">
        <v>87</v>
      </c>
      <c r="C29" s="56" t="s">
        <v>88</v>
      </c>
      <c r="D29" s="57" t="s">
        <v>89</v>
      </c>
      <c r="E29" s="58" t="s">
        <v>90</v>
      </c>
      <c r="F29" s="56" t="s">
        <v>91</v>
      </c>
      <c r="G29" s="59">
        <v>15</v>
      </c>
      <c r="H29" s="60"/>
      <c r="I29" s="60">
        <f t="shared" si="3"/>
        <v>0</v>
      </c>
      <c r="J29" s="61">
        <v>0.10199999999999999</v>
      </c>
      <c r="K29" s="59">
        <f t="shared" si="4"/>
        <v>1.5299999999999998</v>
      </c>
      <c r="L29" s="61">
        <v>0</v>
      </c>
      <c r="M29" s="59">
        <f t="shared" si="5"/>
        <v>0</v>
      </c>
      <c r="N29" s="62">
        <v>21</v>
      </c>
      <c r="O29" s="63">
        <v>8</v>
      </c>
      <c r="P29" s="57" t="s">
        <v>40</v>
      </c>
    </row>
    <row r="30" spans="1:17" s="2" customFormat="1" ht="24" customHeight="1">
      <c r="A30" s="49" t="s">
        <v>92</v>
      </c>
      <c r="B30" s="49" t="s">
        <v>35</v>
      </c>
      <c r="C30" s="49" t="s">
        <v>36</v>
      </c>
      <c r="D30" s="2" t="s">
        <v>93</v>
      </c>
      <c r="E30" s="50" t="s">
        <v>94</v>
      </c>
      <c r="F30" s="49" t="s">
        <v>85</v>
      </c>
      <c r="G30" s="51">
        <v>752</v>
      </c>
      <c r="H30" s="52"/>
      <c r="I30" s="52">
        <f t="shared" si="3"/>
        <v>0</v>
      </c>
      <c r="J30" s="53">
        <v>0.12962000000000001</v>
      </c>
      <c r="K30" s="51">
        <f t="shared" si="4"/>
        <v>97.474240000000009</v>
      </c>
      <c r="L30" s="53">
        <v>0</v>
      </c>
      <c r="M30" s="51">
        <f t="shared" si="5"/>
        <v>0</v>
      </c>
      <c r="N30" s="54">
        <v>21</v>
      </c>
      <c r="O30" s="55">
        <v>4</v>
      </c>
      <c r="P30" s="2" t="s">
        <v>40</v>
      </c>
    </row>
    <row r="31" spans="1:17" s="2" customFormat="1" ht="13.5" customHeight="1">
      <c r="A31" s="56" t="s">
        <v>95</v>
      </c>
      <c r="B31" s="56" t="s">
        <v>87</v>
      </c>
      <c r="C31" s="56" t="s">
        <v>88</v>
      </c>
      <c r="D31" s="57" t="s">
        <v>96</v>
      </c>
      <c r="E31" s="58" t="s">
        <v>97</v>
      </c>
      <c r="F31" s="56" t="s">
        <v>91</v>
      </c>
      <c r="G31" s="59">
        <v>254</v>
      </c>
      <c r="H31" s="60"/>
      <c r="I31" s="60">
        <f t="shared" si="3"/>
        <v>0</v>
      </c>
      <c r="J31" s="61">
        <v>3.5999999999999997E-2</v>
      </c>
      <c r="K31" s="59">
        <f t="shared" si="4"/>
        <v>9.1440000000000001</v>
      </c>
      <c r="L31" s="61">
        <v>0</v>
      </c>
      <c r="M31" s="59">
        <f t="shared" si="5"/>
        <v>0</v>
      </c>
      <c r="N31" s="62">
        <v>21</v>
      </c>
      <c r="O31" s="63">
        <v>8</v>
      </c>
      <c r="P31" s="57" t="s">
        <v>40</v>
      </c>
    </row>
    <row r="32" spans="1:17" s="2" customFormat="1" ht="13.5" customHeight="1">
      <c r="A32" s="56" t="s">
        <v>98</v>
      </c>
      <c r="B32" s="56" t="s">
        <v>87</v>
      </c>
      <c r="C32" s="56" t="s">
        <v>88</v>
      </c>
      <c r="D32" s="57" t="s">
        <v>99</v>
      </c>
      <c r="E32" s="58" t="s">
        <v>100</v>
      </c>
      <c r="F32" s="56" t="s">
        <v>91</v>
      </c>
      <c r="G32" s="59">
        <v>498</v>
      </c>
      <c r="H32" s="60"/>
      <c r="I32" s="60">
        <f t="shared" si="3"/>
        <v>0</v>
      </c>
      <c r="J32" s="61">
        <v>4.5999999999999999E-2</v>
      </c>
      <c r="K32" s="59">
        <f t="shared" si="4"/>
        <v>22.908000000000001</v>
      </c>
      <c r="L32" s="61">
        <v>0</v>
      </c>
      <c r="M32" s="59">
        <f t="shared" si="5"/>
        <v>0</v>
      </c>
      <c r="N32" s="62">
        <v>21</v>
      </c>
      <c r="O32" s="63">
        <v>8</v>
      </c>
      <c r="P32" s="57" t="s">
        <v>40</v>
      </c>
    </row>
    <row r="33" spans="1:16" s="2" customFormat="1" ht="13.5" customHeight="1">
      <c r="A33" s="49" t="s">
        <v>101</v>
      </c>
      <c r="B33" s="49" t="s">
        <v>35</v>
      </c>
      <c r="C33" s="49" t="s">
        <v>36</v>
      </c>
      <c r="D33" s="2" t="s">
        <v>102</v>
      </c>
      <c r="E33" s="50" t="s">
        <v>103</v>
      </c>
      <c r="F33" s="49" t="s">
        <v>39</v>
      </c>
      <c r="G33" s="51">
        <v>1320</v>
      </c>
      <c r="H33" s="52"/>
      <c r="I33" s="52">
        <f t="shared" si="3"/>
        <v>0</v>
      </c>
      <c r="J33" s="53">
        <v>0</v>
      </c>
      <c r="K33" s="51">
        <f t="shared" si="4"/>
        <v>0</v>
      </c>
      <c r="L33" s="53">
        <v>0</v>
      </c>
      <c r="M33" s="51">
        <f t="shared" si="5"/>
        <v>0</v>
      </c>
      <c r="N33" s="54">
        <v>21</v>
      </c>
      <c r="O33" s="55">
        <v>4</v>
      </c>
      <c r="P33" s="2" t="s">
        <v>40</v>
      </c>
    </row>
    <row r="34" spans="1:16" s="2" customFormat="1" ht="13.5" customHeight="1">
      <c r="A34" s="49" t="s">
        <v>104</v>
      </c>
      <c r="B34" s="49" t="s">
        <v>35</v>
      </c>
      <c r="C34" s="49" t="s">
        <v>36</v>
      </c>
      <c r="D34" s="2" t="s">
        <v>105</v>
      </c>
      <c r="E34" s="50" t="s">
        <v>106</v>
      </c>
      <c r="F34" s="49" t="s">
        <v>39</v>
      </c>
      <c r="G34" s="51">
        <v>381</v>
      </c>
      <c r="H34" s="52"/>
      <c r="I34" s="52">
        <f t="shared" si="3"/>
        <v>0</v>
      </c>
      <c r="J34" s="53">
        <v>8.4250000000000005E-2</v>
      </c>
      <c r="K34" s="51">
        <f t="shared" si="4"/>
        <v>32.099250000000005</v>
      </c>
      <c r="L34" s="53">
        <v>0</v>
      </c>
      <c r="M34" s="51">
        <f t="shared" si="5"/>
        <v>0</v>
      </c>
      <c r="N34" s="54">
        <v>21</v>
      </c>
      <c r="O34" s="55">
        <v>4</v>
      </c>
      <c r="P34" s="2" t="s">
        <v>40</v>
      </c>
    </row>
    <row r="35" spans="1:16" s="2" customFormat="1" ht="13.5" customHeight="1">
      <c r="A35" s="56" t="s">
        <v>107</v>
      </c>
      <c r="B35" s="56" t="s">
        <v>87</v>
      </c>
      <c r="C35" s="56" t="s">
        <v>88</v>
      </c>
      <c r="D35" s="57" t="s">
        <v>108</v>
      </c>
      <c r="E35" s="58" t="s">
        <v>109</v>
      </c>
      <c r="F35" s="56" t="s">
        <v>39</v>
      </c>
      <c r="G35" s="59">
        <v>419</v>
      </c>
      <c r="H35" s="60"/>
      <c r="I35" s="60">
        <f t="shared" si="3"/>
        <v>0</v>
      </c>
      <c r="J35" s="61">
        <v>0.14000000000000001</v>
      </c>
      <c r="K35" s="59">
        <f t="shared" si="4"/>
        <v>58.660000000000004</v>
      </c>
      <c r="L35" s="61">
        <v>0</v>
      </c>
      <c r="M35" s="59">
        <f t="shared" si="5"/>
        <v>0</v>
      </c>
      <c r="N35" s="62">
        <v>21</v>
      </c>
      <c r="O35" s="63">
        <v>8</v>
      </c>
      <c r="P35" s="57" t="s">
        <v>40</v>
      </c>
    </row>
    <row r="36" spans="1:16" s="2" customFormat="1" ht="13.5" customHeight="1">
      <c r="A36" s="49" t="s">
        <v>110</v>
      </c>
      <c r="B36" s="49" t="s">
        <v>35</v>
      </c>
      <c r="C36" s="49" t="s">
        <v>64</v>
      </c>
      <c r="D36" s="2" t="s">
        <v>111</v>
      </c>
      <c r="E36" s="50" t="s">
        <v>112</v>
      </c>
      <c r="F36" s="49" t="s">
        <v>67</v>
      </c>
      <c r="G36" s="51">
        <v>7</v>
      </c>
      <c r="H36" s="52"/>
      <c r="I36" s="52">
        <f t="shared" si="3"/>
        <v>0</v>
      </c>
      <c r="J36" s="53">
        <v>0</v>
      </c>
      <c r="K36" s="51">
        <f t="shared" si="4"/>
        <v>0</v>
      </c>
      <c r="L36" s="53">
        <v>0</v>
      </c>
      <c r="M36" s="51">
        <f t="shared" si="5"/>
        <v>0</v>
      </c>
      <c r="N36" s="54">
        <v>21</v>
      </c>
      <c r="O36" s="55">
        <v>4</v>
      </c>
      <c r="P36" s="2" t="s">
        <v>40</v>
      </c>
    </row>
    <row r="37" spans="1:16" s="2" customFormat="1" ht="13.5" customHeight="1">
      <c r="A37" s="49" t="s">
        <v>113</v>
      </c>
      <c r="B37" s="49" t="s">
        <v>35</v>
      </c>
      <c r="C37" s="49" t="s">
        <v>64</v>
      </c>
      <c r="D37" s="2" t="s">
        <v>114</v>
      </c>
      <c r="E37" s="50" t="s">
        <v>115</v>
      </c>
      <c r="F37" s="49" t="s">
        <v>116</v>
      </c>
      <c r="G37" s="51">
        <v>1</v>
      </c>
      <c r="H37" s="52"/>
      <c r="I37" s="52">
        <f t="shared" si="3"/>
        <v>0</v>
      </c>
      <c r="J37" s="53">
        <v>0</v>
      </c>
      <c r="K37" s="51">
        <f t="shared" si="4"/>
        <v>0</v>
      </c>
      <c r="L37" s="53">
        <v>0</v>
      </c>
      <c r="M37" s="51">
        <f t="shared" si="5"/>
        <v>0</v>
      </c>
      <c r="N37" s="54">
        <v>21</v>
      </c>
      <c r="O37" s="55">
        <v>4</v>
      </c>
      <c r="P37" s="2" t="s">
        <v>40</v>
      </c>
    </row>
    <row r="38" spans="1:16" s="21" customFormat="1" ht="12.75" customHeight="1">
      <c r="B38" s="26" t="s">
        <v>1</v>
      </c>
      <c r="D38" s="27" t="s">
        <v>68</v>
      </c>
      <c r="E38" s="27" t="s">
        <v>117</v>
      </c>
      <c r="I38" s="28">
        <f>SUM(I39:I44)</f>
        <v>0</v>
      </c>
      <c r="K38" s="29">
        <f>SUM(K39:K44)</f>
        <v>9.8285</v>
      </c>
      <c r="M38" s="29">
        <f>SUM(M39:M44)</f>
        <v>0</v>
      </c>
      <c r="P38" s="27" t="s">
        <v>33</v>
      </c>
    </row>
    <row r="39" spans="1:16" s="2" customFormat="1" ht="13.5" customHeight="1">
      <c r="A39" s="49" t="s">
        <v>118</v>
      </c>
      <c r="B39" s="49" t="s">
        <v>35</v>
      </c>
      <c r="C39" s="49" t="s">
        <v>119</v>
      </c>
      <c r="D39" s="2" t="s">
        <v>120</v>
      </c>
      <c r="E39" s="50" t="s">
        <v>121</v>
      </c>
      <c r="F39" s="49" t="s">
        <v>91</v>
      </c>
      <c r="G39" s="51">
        <v>5</v>
      </c>
      <c r="H39" s="52"/>
      <c r="I39" s="52">
        <f t="shared" ref="I39:I44" si="6">ROUND(G39*H39,2)</f>
        <v>0</v>
      </c>
      <c r="J39" s="53">
        <v>0.34089999999999998</v>
      </c>
      <c r="K39" s="51">
        <f t="shared" ref="K39:K44" si="7">G39*J39</f>
        <v>1.7044999999999999</v>
      </c>
      <c r="L39" s="53">
        <v>0</v>
      </c>
      <c r="M39" s="51">
        <f t="shared" ref="M39:M44" si="8">G39*L39</f>
        <v>0</v>
      </c>
      <c r="N39" s="54">
        <v>21</v>
      </c>
      <c r="O39" s="55">
        <v>4</v>
      </c>
      <c r="P39" s="2" t="s">
        <v>40</v>
      </c>
    </row>
    <row r="40" spans="1:16" s="2" customFormat="1" ht="13.5" customHeight="1">
      <c r="A40" s="56" t="s">
        <v>122</v>
      </c>
      <c r="B40" s="56" t="s">
        <v>87</v>
      </c>
      <c r="C40" s="56" t="s">
        <v>88</v>
      </c>
      <c r="D40" s="57" t="s">
        <v>123</v>
      </c>
      <c r="E40" s="58" t="s">
        <v>124</v>
      </c>
      <c r="F40" s="56" t="s">
        <v>91</v>
      </c>
      <c r="G40" s="59">
        <v>5</v>
      </c>
      <c r="H40" s="60"/>
      <c r="I40" s="60">
        <f t="shared" si="6"/>
        <v>0</v>
      </c>
      <c r="J40" s="61">
        <v>7.1999999999999998E-3</v>
      </c>
      <c r="K40" s="59">
        <f t="shared" si="7"/>
        <v>3.5999999999999997E-2</v>
      </c>
      <c r="L40" s="61">
        <v>0</v>
      </c>
      <c r="M40" s="59">
        <f t="shared" si="8"/>
        <v>0</v>
      </c>
      <c r="N40" s="62">
        <v>21</v>
      </c>
      <c r="O40" s="63">
        <v>8</v>
      </c>
      <c r="P40" s="57" t="s">
        <v>40</v>
      </c>
    </row>
    <row r="41" spans="1:16" s="2" customFormat="1" ht="24" customHeight="1">
      <c r="A41" s="49" t="s">
        <v>125</v>
      </c>
      <c r="B41" s="49" t="s">
        <v>35</v>
      </c>
      <c r="C41" s="49" t="s">
        <v>50</v>
      </c>
      <c r="D41" s="2" t="s">
        <v>126</v>
      </c>
      <c r="E41" s="50" t="s">
        <v>127</v>
      </c>
      <c r="F41" s="49" t="s">
        <v>53</v>
      </c>
      <c r="G41" s="51">
        <v>20</v>
      </c>
      <c r="H41" s="52"/>
      <c r="I41" s="52">
        <f t="shared" si="6"/>
        <v>0</v>
      </c>
      <c r="J41" s="53">
        <v>0</v>
      </c>
      <c r="K41" s="51">
        <f t="shared" si="7"/>
        <v>0</v>
      </c>
      <c r="L41" s="53">
        <v>0</v>
      </c>
      <c r="M41" s="51">
        <f t="shared" si="8"/>
        <v>0</v>
      </c>
      <c r="N41" s="54">
        <v>21</v>
      </c>
      <c r="O41" s="55">
        <v>4</v>
      </c>
      <c r="P41" s="2" t="s">
        <v>40</v>
      </c>
    </row>
    <row r="42" spans="1:16" s="2" customFormat="1" ht="13.5" customHeight="1">
      <c r="A42" s="56" t="s">
        <v>128</v>
      </c>
      <c r="B42" s="56" t="s">
        <v>87</v>
      </c>
      <c r="C42" s="56" t="s">
        <v>88</v>
      </c>
      <c r="D42" s="57" t="s">
        <v>129</v>
      </c>
      <c r="E42" s="58" t="s">
        <v>130</v>
      </c>
      <c r="F42" s="56" t="s">
        <v>44</v>
      </c>
      <c r="G42" s="59">
        <v>8</v>
      </c>
      <c r="H42" s="60"/>
      <c r="I42" s="60">
        <f t="shared" si="6"/>
        <v>0</v>
      </c>
      <c r="J42" s="61">
        <v>1</v>
      </c>
      <c r="K42" s="59">
        <f t="shared" si="7"/>
        <v>8</v>
      </c>
      <c r="L42" s="61">
        <v>0</v>
      </c>
      <c r="M42" s="59">
        <f t="shared" si="8"/>
        <v>0</v>
      </c>
      <c r="N42" s="62">
        <v>21</v>
      </c>
      <c r="O42" s="63">
        <v>8</v>
      </c>
      <c r="P42" s="57" t="s">
        <v>40</v>
      </c>
    </row>
    <row r="43" spans="1:16" s="2" customFormat="1" ht="13.5" customHeight="1">
      <c r="A43" s="49" t="s">
        <v>131</v>
      </c>
      <c r="B43" s="49" t="s">
        <v>35</v>
      </c>
      <c r="C43" s="49" t="s">
        <v>132</v>
      </c>
      <c r="D43" s="2" t="s">
        <v>133</v>
      </c>
      <c r="E43" s="50" t="s">
        <v>134</v>
      </c>
      <c r="F43" s="49" t="s">
        <v>85</v>
      </c>
      <c r="G43" s="51">
        <v>20</v>
      </c>
      <c r="H43" s="52"/>
      <c r="I43" s="52">
        <f t="shared" si="6"/>
        <v>0</v>
      </c>
      <c r="J43" s="53">
        <v>4.4000000000000003E-3</v>
      </c>
      <c r="K43" s="51">
        <f t="shared" si="7"/>
        <v>8.8000000000000009E-2</v>
      </c>
      <c r="L43" s="53">
        <v>0</v>
      </c>
      <c r="M43" s="51">
        <f t="shared" si="8"/>
        <v>0</v>
      </c>
      <c r="N43" s="54">
        <v>21</v>
      </c>
      <c r="O43" s="55">
        <v>4</v>
      </c>
      <c r="P43" s="2" t="s">
        <v>40</v>
      </c>
    </row>
    <row r="44" spans="1:16" s="2" customFormat="1" ht="13.5" customHeight="1">
      <c r="A44" s="49" t="s">
        <v>135</v>
      </c>
      <c r="B44" s="49" t="s">
        <v>35</v>
      </c>
      <c r="C44" s="49" t="s">
        <v>119</v>
      </c>
      <c r="D44" s="2" t="s">
        <v>136</v>
      </c>
      <c r="E44" s="50" t="s">
        <v>137</v>
      </c>
      <c r="F44" s="49" t="s">
        <v>44</v>
      </c>
      <c r="G44" s="51">
        <v>14</v>
      </c>
      <c r="H44" s="52"/>
      <c r="I44" s="52">
        <f t="shared" si="6"/>
        <v>0</v>
      </c>
      <c r="J44" s="53">
        <v>0</v>
      </c>
      <c r="K44" s="51">
        <f t="shared" si="7"/>
        <v>0</v>
      </c>
      <c r="L44" s="53">
        <v>0</v>
      </c>
      <c r="M44" s="51">
        <f t="shared" si="8"/>
        <v>0</v>
      </c>
      <c r="N44" s="54">
        <v>21</v>
      </c>
      <c r="O44" s="55">
        <v>4</v>
      </c>
      <c r="P44" s="2" t="s">
        <v>40</v>
      </c>
    </row>
    <row r="45" spans="1:16" s="21" customFormat="1" ht="12.75" customHeight="1">
      <c r="B45" s="26" t="s">
        <v>1</v>
      </c>
      <c r="D45" s="27" t="s">
        <v>72</v>
      </c>
      <c r="E45" s="27" t="s">
        <v>138</v>
      </c>
      <c r="I45" s="28">
        <f>I46+I47</f>
        <v>0</v>
      </c>
      <c r="K45" s="29">
        <f>K46+K47</f>
        <v>0</v>
      </c>
      <c r="M45" s="29">
        <f>M46+M47</f>
        <v>0</v>
      </c>
      <c r="P45" s="27" t="s">
        <v>33</v>
      </c>
    </row>
    <row r="46" spans="1:16" s="2" customFormat="1" ht="13.5" customHeight="1">
      <c r="A46" s="49" t="s">
        <v>139</v>
      </c>
      <c r="B46" s="49" t="s">
        <v>35</v>
      </c>
      <c r="C46" s="49" t="s">
        <v>64</v>
      </c>
      <c r="D46" s="2" t="s">
        <v>140</v>
      </c>
      <c r="E46" s="50" t="s">
        <v>141</v>
      </c>
      <c r="F46" s="49" t="s">
        <v>67</v>
      </c>
      <c r="G46" s="51">
        <v>1</v>
      </c>
      <c r="H46" s="52"/>
      <c r="I46" s="52">
        <f>ROUND(G46*H46,2)</f>
        <v>0</v>
      </c>
      <c r="J46" s="53">
        <v>0</v>
      </c>
      <c r="K46" s="51">
        <f>G46*J46</f>
        <v>0</v>
      </c>
      <c r="L46" s="53">
        <v>0</v>
      </c>
      <c r="M46" s="51">
        <f>G46*L46</f>
        <v>0</v>
      </c>
      <c r="N46" s="54">
        <v>21</v>
      </c>
      <c r="O46" s="55">
        <v>4</v>
      </c>
      <c r="P46" s="2" t="s">
        <v>40</v>
      </c>
    </row>
    <row r="47" spans="1:16" s="21" customFormat="1" ht="12.75" customHeight="1">
      <c r="B47" s="30" t="s">
        <v>1</v>
      </c>
      <c r="D47" s="31" t="s">
        <v>142</v>
      </c>
      <c r="E47" s="31" t="s">
        <v>143</v>
      </c>
      <c r="I47" s="32">
        <f>SUM(I48:I49)</f>
        <v>0</v>
      </c>
      <c r="K47" s="33">
        <f>SUM(K48:K49)</f>
        <v>0</v>
      </c>
      <c r="M47" s="33">
        <f>SUM(M48:M49)</f>
        <v>0</v>
      </c>
      <c r="P47" s="31" t="s">
        <v>40</v>
      </c>
    </row>
    <row r="48" spans="1:16" s="2" customFormat="1" ht="13.5" customHeight="1">
      <c r="A48" s="49" t="s">
        <v>144</v>
      </c>
      <c r="B48" s="49" t="s">
        <v>35</v>
      </c>
      <c r="C48" s="49" t="s">
        <v>36</v>
      </c>
      <c r="D48" s="2" t="s">
        <v>145</v>
      </c>
      <c r="E48" s="50" t="s">
        <v>146</v>
      </c>
      <c r="F48" s="49" t="s">
        <v>44</v>
      </c>
      <c r="G48" s="51">
        <v>52.8</v>
      </c>
      <c r="H48" s="52"/>
      <c r="I48" s="52">
        <f>ROUND(G48*H48,2)</f>
        <v>0</v>
      </c>
      <c r="J48" s="53">
        <v>0</v>
      </c>
      <c r="K48" s="51">
        <f>G48*J48</f>
        <v>0</v>
      </c>
      <c r="L48" s="53">
        <v>0</v>
      </c>
      <c r="M48" s="51">
        <f>G48*L48</f>
        <v>0</v>
      </c>
      <c r="N48" s="54">
        <v>21</v>
      </c>
      <c r="O48" s="55">
        <v>4</v>
      </c>
      <c r="P48" s="2" t="s">
        <v>45</v>
      </c>
    </row>
    <row r="49" spans="1:16" s="2" customFormat="1" ht="13.5" customHeight="1">
      <c r="A49" s="49" t="s">
        <v>147</v>
      </c>
      <c r="B49" s="49" t="s">
        <v>35</v>
      </c>
      <c r="C49" s="49" t="s">
        <v>36</v>
      </c>
      <c r="D49" s="2" t="s">
        <v>148</v>
      </c>
      <c r="E49" s="50" t="s">
        <v>149</v>
      </c>
      <c r="F49" s="49" t="s">
        <v>44</v>
      </c>
      <c r="G49" s="51">
        <v>234.678</v>
      </c>
      <c r="H49" s="52"/>
      <c r="I49" s="52">
        <f>ROUND(G49*H49,2)</f>
        <v>0</v>
      </c>
      <c r="J49" s="53">
        <v>0</v>
      </c>
      <c r="K49" s="51">
        <f>G49*J49</f>
        <v>0</v>
      </c>
      <c r="L49" s="53">
        <v>0</v>
      </c>
      <c r="M49" s="51">
        <f>G49*L49</f>
        <v>0</v>
      </c>
      <c r="N49" s="54">
        <v>21</v>
      </c>
      <c r="O49" s="55">
        <v>4</v>
      </c>
      <c r="P49" s="2" t="s">
        <v>45</v>
      </c>
    </row>
    <row r="50" spans="1:16" s="21" customFormat="1" ht="12.75" customHeight="1">
      <c r="B50" s="22" t="s">
        <v>1</v>
      </c>
      <c r="D50" s="23" t="s">
        <v>87</v>
      </c>
      <c r="E50" s="23" t="s">
        <v>150</v>
      </c>
      <c r="I50" s="24">
        <f>I51</f>
        <v>0</v>
      </c>
      <c r="K50" s="25">
        <f>K51</f>
        <v>0</v>
      </c>
      <c r="M50" s="25">
        <f>M51</f>
        <v>0</v>
      </c>
      <c r="P50" s="23" t="s">
        <v>32</v>
      </c>
    </row>
    <row r="51" spans="1:16" s="21" customFormat="1" ht="12.75" customHeight="1">
      <c r="B51" s="26" t="s">
        <v>1</v>
      </c>
      <c r="D51" s="27" t="s">
        <v>151</v>
      </c>
      <c r="E51" s="27" t="s">
        <v>152</v>
      </c>
      <c r="I51" s="28">
        <f>I52</f>
        <v>0</v>
      </c>
      <c r="K51" s="29">
        <f>K52</f>
        <v>0</v>
      </c>
      <c r="M51" s="29">
        <f>M52</f>
        <v>0</v>
      </c>
      <c r="P51" s="27" t="s">
        <v>33</v>
      </c>
    </row>
    <row r="52" spans="1:16" s="2" customFormat="1" ht="13.5" customHeight="1">
      <c r="A52" s="49" t="s">
        <v>153</v>
      </c>
      <c r="B52" s="49" t="s">
        <v>35</v>
      </c>
      <c r="C52" s="49" t="s">
        <v>64</v>
      </c>
      <c r="D52" s="2" t="s">
        <v>154</v>
      </c>
      <c r="E52" s="50" t="s">
        <v>155</v>
      </c>
      <c r="F52" s="49" t="s">
        <v>67</v>
      </c>
      <c r="G52" s="51">
        <v>1</v>
      </c>
      <c r="H52" s="52"/>
      <c r="I52" s="52">
        <f>ROUND(G52*H52,2)</f>
        <v>0</v>
      </c>
      <c r="J52" s="53">
        <v>0</v>
      </c>
      <c r="K52" s="51">
        <f>G52*J52</f>
        <v>0</v>
      </c>
      <c r="L52" s="53">
        <v>0</v>
      </c>
      <c r="M52" s="51">
        <f>G52*L52</f>
        <v>0</v>
      </c>
      <c r="N52" s="54">
        <v>21</v>
      </c>
      <c r="O52" s="55">
        <v>64</v>
      </c>
      <c r="P52" s="2" t="s">
        <v>40</v>
      </c>
    </row>
    <row r="53" spans="1:16" s="34" customFormat="1" ht="12.75" customHeight="1">
      <c r="E53" s="35" t="s">
        <v>15</v>
      </c>
      <c r="I53" s="36">
        <f>I14+I50</f>
        <v>0</v>
      </c>
      <c r="K53" s="37">
        <f>K14+K50</f>
        <v>234.67849000000001</v>
      </c>
      <c r="M53" s="37">
        <f>M14+M50</f>
        <v>405.35999999999996</v>
      </c>
    </row>
  </sheetData>
  <phoneticPr fontId="1" type="noConversion"/>
  <printOptions horizontalCentered="1"/>
  <pageMargins left="0.78740155696868896" right="0.78740155696868896" top="0.59055119752883911" bottom="0.59055119752883911" header="0" footer="0"/>
  <pageSetup paperSize="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Rozpocet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Domácí</cp:lastModifiedBy>
  <cp:revision/>
  <dcterms:created xsi:type="dcterms:W3CDTF">2018-06-03T06:46:21Z</dcterms:created>
  <dcterms:modified xsi:type="dcterms:W3CDTF">2018-06-03T06:54:50Z</dcterms:modified>
  <cp:category/>
  <cp:contentStatus/>
</cp:coreProperties>
</file>