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firstSheet="5" activeTab="5"/>
  </bookViews>
  <sheets>
    <sheet name="Krycí list" sheetId="1" state="hidden" r:id="rId1"/>
    <sheet name="Rekapitulace" sheetId="2" state="hidden" r:id="rId2"/>
    <sheet name="Rozpocet - objekt komplet" sheetId="3" state="hidden" r:id="rId3"/>
    <sheet name="Vzduchotechnika" sheetId="4" state="hidden" r:id="rId4"/>
    <sheet name="Elektro - silnoproud" sheetId="5" state="hidden" r:id="rId5"/>
    <sheet name="Elektro - slaboproud" sheetId="6" r:id="rId6"/>
    <sheet name="Plynovod" sheetId="7" state="hidden" r:id="rId7"/>
    <sheet name="Ústřední topení" sheetId="8" state="hidden" r:id="rId8"/>
    <sheet name="Vodovod" sheetId="9" state="hidden" r:id="rId9"/>
    <sheet name="Kanalizace" sheetId="10" state="hidden" r:id="rId10"/>
  </sheets>
  <definedNames>
    <definedName name="_xlnm.Print_Area" localSheetId="9">'Kanalizace'!$A$1:$D$73</definedName>
    <definedName name="_xlnm.Print_Area" localSheetId="6">'Plynovod'!$A$1:$E$22</definedName>
    <definedName name="_xlnm.Print_Area" localSheetId="7">'Ústřední topení'!$A$1:$E$155</definedName>
    <definedName name="_xlnm.Print_Area" localSheetId="8">'Vodovod'!$A$1:$D$108</definedName>
    <definedName name="_xlnm.Print_Area" localSheetId="3">'Vzduchotechnika'!$A$1:$D$75</definedName>
  </definedNames>
  <calcPr fullCalcOnLoad="1"/>
</workbook>
</file>

<file path=xl/sharedStrings.xml><?xml version="1.0" encoding="utf-8"?>
<sst xmlns="http://schemas.openxmlformats.org/spreadsheetml/2006/main" count="4688" uniqueCount="1562">
  <si>
    <t>Ocelové pozink. potrubí - PV</t>
  </si>
  <si>
    <t>DN32 vč. návlekové izolace tl. 20 mm</t>
  </si>
  <si>
    <t>DN40 vč. návlekové izolace tl. 20 mm</t>
  </si>
  <si>
    <t>5) Izolace potrubí:</t>
  </si>
  <si>
    <t>Mirelon tl. 9 mm průměr D16 - montáž a dodávka</t>
  </si>
  <si>
    <t>Mirelon tl. 9 mm průměr D20 - montáž a dodávka</t>
  </si>
  <si>
    <t>Mirelon tl. 9 mm průměr D25- montáž a dodávka</t>
  </si>
  <si>
    <t>Mirelon tl. 13 mm průměr D32 - montáž a dodávka</t>
  </si>
  <si>
    <t>izolace minerální vlna Rockwool Pipo ALS - tl. 30 mm - montáž a dodávka prům. D20</t>
  </si>
  <si>
    <t>izolace minerální vlna Rockwool Pipo ALS - tl. 30 mm - montáž a dodávka prům. D25</t>
  </si>
  <si>
    <t>izolace minerální vlna Rockwool Pipo ALS - tl. 40 mm - montáž a dodávka prům. D32</t>
  </si>
  <si>
    <t>izolace minerální vlna Rockwool Pipo ALS - tl. 50 mm - montáž a dodávka prům. D40</t>
  </si>
  <si>
    <t>izolace minerální vlna Rockwool Pipo ALS - tl. 40 mm - montáž a dodávka prům. D50</t>
  </si>
  <si>
    <t>izolace minerální vlna Rockwool Pipo ALS - tl. 50 mm - montáž a dodávka prům. D63</t>
  </si>
  <si>
    <t>Doplňkový materiál a montážní materiál vč. izolace kolen</t>
  </si>
  <si>
    <t>zkoušky ( tlakové zkoušky, dezinfekce, propláchnutí, … )</t>
  </si>
  <si>
    <t>A.1) Kanalizace splašková</t>
  </si>
  <si>
    <t>PP ( např. PPs OSMA,atd. )</t>
  </si>
  <si>
    <t>DN 40</t>
  </si>
  <si>
    <t>DN 50</t>
  </si>
  <si>
    <t>DN 75</t>
  </si>
  <si>
    <t>DN 110</t>
  </si>
  <si>
    <t>PVC SN4 ( např. PVC-KG OSMA,atd. )</t>
  </si>
  <si>
    <t>DN 125</t>
  </si>
  <si>
    <t>DN 200</t>
  </si>
  <si>
    <t>Protipožární těsnění průchodů instalací přes požární úseky dle čl. 6.2.1. ČSN 730810 (7/2005) a čl. 7.5.8 ČSN EN 13501-2 :2004</t>
  </si>
  <si>
    <t>Izolace</t>
  </si>
  <si>
    <t>návleková protihluková izolace Thermaflex TF 100/9  tl.9mm</t>
  </si>
  <si>
    <t>doplňkový materiál včetně montáže (upevnění potrubí, odbočky, kolena, přivzdušňovací ventily, čistící kusy, atd)</t>
  </si>
  <si>
    <t>zkouška těsnosti kanalizace</t>
  </si>
  <si>
    <t>Záchodová mísa závěsná vč. sedátka  - montáž včetně pomocného materiálu a pořizovacích nákladů</t>
  </si>
  <si>
    <t>Záchodová mísa závěsná  vč. sedátka   - dodávka</t>
  </si>
  <si>
    <t>Montážní prvek  pro závěsné WC vč.stavební soupravy pro předstěnovou montáž a  ovládacího tlačítka - montáž včetně pomocného materiálu a pořízovacích nákladů</t>
  </si>
  <si>
    <t>Montážní prvek pro závěsné WC vč.stavební soupravy pro předstěnovou montáž a  ovládacího tlačítka- dodávka</t>
  </si>
  <si>
    <t>Umyvadlo k připevnění na stěnu - montáž včetně pomocného materiálu a pořízovacích nákladů</t>
  </si>
  <si>
    <t>Umyvadlo k připevnění na stěnu - dodávka</t>
  </si>
  <si>
    <t>Příprava pro zapojení dřezu</t>
  </si>
  <si>
    <t>Vana - montáž včetně pomocného materiálu a pořízovacích nákladů</t>
  </si>
  <si>
    <t>Vana - dodávka</t>
  </si>
  <si>
    <t>Výlevka - montáž včetně pomocného materiálu a pořízovacích nákladů</t>
  </si>
  <si>
    <t>Výlevka - dodávka</t>
  </si>
  <si>
    <t>Umyvadlová zápachová uzávěrka  - montáž a dodávka</t>
  </si>
  <si>
    <t>Odtokový komplet vanový  - montáž a dodávka</t>
  </si>
  <si>
    <t>Zápachová uzávěrka pro připojení pračky - montáž a dodávka</t>
  </si>
  <si>
    <t>Vtok se zápachovou uzávěrkou a s přídavným uzávěrem proti zápachu pro suchý stav HL21     ( napojení odvodu kondenzátu od kotlů a komínu ) - montáž a dodávka</t>
  </si>
  <si>
    <t>Ventilační hlavice PP DN 100 pro potrubí vyvedené nad střechu - montáž a dodávka</t>
  </si>
  <si>
    <t>Podlahová vpust v kotelně DN110</t>
  </si>
  <si>
    <t>Revizní šachta RŠ1 800x1000</t>
  </si>
  <si>
    <t>doplňkový materiál včetně montáže (odbočky, vložky, kolena, čistící kusy, přivzdušňovací ventily, vent.hlavice, atd)</t>
  </si>
  <si>
    <t>A.2) Kanalizace dešťová</t>
  </si>
  <si>
    <t>DN 150</t>
  </si>
  <si>
    <t>Střešní vpusti,terasové vtoky  (součást dodávky stavby)</t>
  </si>
  <si>
    <t>Revizní šachta RŠ2 Ø 1000</t>
  </si>
  <si>
    <t>Revizní šachta RŠ3 a RŠ4 Ø 400</t>
  </si>
  <si>
    <t>KRYCÍ LIST ROZPOČTU</t>
  </si>
  <si>
    <t>Název stavby</t>
  </si>
  <si>
    <t>Obytná čtvrť Velký Osek Za Lávkami</t>
  </si>
  <si>
    <t>JKSO</t>
  </si>
  <si>
    <t>803 53</t>
  </si>
  <si>
    <t>Kód stavby</t>
  </si>
  <si>
    <t>VO062010</t>
  </si>
  <si>
    <t>Název objektu</t>
  </si>
  <si>
    <t>EČO</t>
  </si>
  <si>
    <t>Kód objektu</t>
  </si>
  <si>
    <t>VD-D1</t>
  </si>
  <si>
    <t>Název části</t>
  </si>
  <si>
    <t xml:space="preserve"> </t>
  </si>
  <si>
    <t>Místo</t>
  </si>
  <si>
    <t>Velký Osek</t>
  </si>
  <si>
    <t>Kód části</t>
  </si>
  <si>
    <t>Název podčásti</t>
  </si>
  <si>
    <t>Kód podčásti</t>
  </si>
  <si>
    <t>IČO</t>
  </si>
  <si>
    <t>DIČ</t>
  </si>
  <si>
    <t>Objednatel</t>
  </si>
  <si>
    <t>Ringhofer</t>
  </si>
  <si>
    <t>Projektant</t>
  </si>
  <si>
    <t>Němec Polák</t>
  </si>
  <si>
    <t>Zhotovitel</t>
  </si>
  <si>
    <t>Rozpočet číslo</t>
  </si>
  <si>
    <t>Zpracoval</t>
  </si>
  <si>
    <t>Dne</t>
  </si>
  <si>
    <t xml:space="preserve">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</si>
  <si>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</si>
  <si>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</si>
  <si>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</si>
  <si>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</si>
  <si>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</si>
  <si>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</si>
  <si>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</si>
  <si>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Kč</t>
  </si>
  <si>
    <t>A</t>
  </si>
  <si>
    <t>Základní rozp. náklady</t>
  </si>
  <si>
    <t>B</t>
  </si>
  <si>
    <t>Doplňkové náklady</t>
  </si>
  <si>
    <t>C</t>
  </si>
  <si>
    <t>Náklady na umístění stavby</t>
  </si>
  <si>
    <t>HSV</t>
  </si>
  <si>
    <t>Dodávky</t>
  </si>
  <si>
    <t>Práce přesčas</t>
  </si>
  <si>
    <t>Zařízení staveniště</t>
  </si>
  <si>
    <t>%</t>
  </si>
  <si>
    <t>Montáž</t>
  </si>
  <si>
    <t>Bez pevné podl.</t>
  </si>
  <si>
    <t>Územní vlivy</t>
  </si>
  <si>
    <t>PSV</t>
  </si>
  <si>
    <t>Kulturní památka</t>
  </si>
  <si>
    <t>Mimostav. doprava</t>
  </si>
  <si>
    <t>Provozní vlivy</t>
  </si>
  <si>
    <t>"M"</t>
  </si>
  <si>
    <t>Ostatní</t>
  </si>
  <si>
    <t>NUS z rozpočtu</t>
  </si>
  <si>
    <t>ZRN (ř. 1-6)</t>
  </si>
  <si>
    <t>DN (ř. 8-11)</t>
  </si>
  <si>
    <t>NUS (ř. 13-18)</t>
  </si>
  <si>
    <t>HZS</t>
  </si>
  <si>
    <t>Kompl. činnost</t>
  </si>
  <si>
    <t>Ostatní náklady</t>
  </si>
  <si>
    <t>D</t>
  </si>
  <si>
    <t>Celkové náklady</t>
  </si>
  <si>
    <t>Součet 7, 12, 19-22</t>
  </si>
  <si>
    <t>Datum a podpis</t>
  </si>
  <si>
    <t>Razítko</t>
  </si>
  <si>
    <t>DPH</t>
  </si>
  <si>
    <t>Cena s DPH (ř. 23-25)</t>
  </si>
  <si>
    <t>E</t>
  </si>
  <si>
    <t>Přípočty a odpočty</t>
  </si>
  <si>
    <t>Dodávky objednatele</t>
  </si>
  <si>
    <t>Klouzavá doložka</t>
  </si>
  <si>
    <t>Zvýhodnění + -</t>
  </si>
  <si>
    <t>REKAPITULACE ROZPOČTU</t>
  </si>
  <si>
    <t>Stavba:</t>
  </si>
  <si>
    <t>Objekt:</t>
  </si>
  <si>
    <t>Část:</t>
  </si>
  <si>
    <t xml:space="preserve">JKSO: </t>
  </si>
  <si>
    <t>Objednatel:</t>
  </si>
  <si>
    <t>Zhotovitel:</t>
  </si>
  <si>
    <t>Datum:</t>
  </si>
  <si>
    <t>Kód</t>
  </si>
  <si>
    <t>Popis</t>
  </si>
  <si>
    <t>Cena celkem</t>
  </si>
  <si>
    <t>Hmotnost celkem</t>
  </si>
  <si>
    <t>Suť celkem</t>
  </si>
  <si>
    <t>Celkem</t>
  </si>
  <si>
    <t>ROZPOČET</t>
  </si>
  <si>
    <t>JKSO:</t>
  </si>
  <si>
    <t>P.Č.</t>
  </si>
  <si>
    <t>TV</t>
  </si>
  <si>
    <t>KCN</t>
  </si>
  <si>
    <t>Kód položky</t>
  </si>
  <si>
    <t>MJ</t>
  </si>
  <si>
    <t>Množství celkem</t>
  </si>
  <si>
    <t>Cena jednotková</t>
  </si>
  <si>
    <t>Hmotnost</t>
  </si>
  <si>
    <t>Hmotnost sutě</t>
  </si>
  <si>
    <t>Hmotnost sutě celkem</t>
  </si>
  <si>
    <t>Sazba DPH</t>
  </si>
  <si>
    <t>Typ položky</t>
  </si>
  <si>
    <t>Úroveň</t>
  </si>
  <si>
    <t>Práce a dodávky HSV</t>
  </si>
  <si>
    <t>0</t>
  </si>
  <si>
    <t>1</t>
  </si>
  <si>
    <t>Zemní práce</t>
  </si>
  <si>
    <t>K</t>
  </si>
  <si>
    <t>001</t>
  </si>
  <si>
    <t>115101201</t>
  </si>
  <si>
    <t>Čerpání vody na dopravní výšku do 10 m průměrný přítok do 500 l/min</t>
  </si>
  <si>
    <t>hr</t>
  </si>
  <si>
    <t>2</t>
  </si>
  <si>
    <t>121101102</t>
  </si>
  <si>
    <t>Sejmutí ornice s přemístěním na vzdálenost do 100 m</t>
  </si>
  <si>
    <t>m3</t>
  </si>
  <si>
    <t>3</t>
  </si>
  <si>
    <t>131101102</t>
  </si>
  <si>
    <t>Hloubení jam nezapažených v hornině tř. 1 a 2 objemu do 1000 m3</t>
  </si>
  <si>
    <t>4</t>
  </si>
  <si>
    <t>131103101</t>
  </si>
  <si>
    <t>Hloubení jam ručním nebo pneum nářadím v soudržných horninách tř. 1 a 2 - dočištění jámy</t>
  </si>
  <si>
    <t>5</t>
  </si>
  <si>
    <t>162301101</t>
  </si>
  <si>
    <t>Vodorovné přemístění do 500 m výkopku z horniny tř. 1 až 4</t>
  </si>
  <si>
    <t>6</t>
  </si>
  <si>
    <t>162701102</t>
  </si>
  <si>
    <t>Vodorovné přemístění do 7000 m výkopku z horniny tř. 1 až 4</t>
  </si>
  <si>
    <t>7</t>
  </si>
  <si>
    <t>167101102</t>
  </si>
  <si>
    <t>Nakládání výkopku z hornin tř. 1 až 4 přes 100 m3</t>
  </si>
  <si>
    <t>8</t>
  </si>
  <si>
    <t>174101101</t>
  </si>
  <si>
    <t>Zásyp jam, šachet rýh nebo kolem objektů sypaninou se zhutněním</t>
  </si>
  <si>
    <t>Zakládání</t>
  </si>
  <si>
    <t>9</t>
  </si>
  <si>
    <t>215901101</t>
  </si>
  <si>
    <t>Zhutnění podloží z hornin soudržných do 92% PS nebo nesoudržných sypkých I(d) do 0,8</t>
  </si>
  <si>
    <t>m2</t>
  </si>
  <si>
    <t>10</t>
  </si>
  <si>
    <t>002</t>
  </si>
  <si>
    <t>224361114</t>
  </si>
  <si>
    <t>Výztuž pilot betonovaných do země ocel z betonářské oceli 10 505</t>
  </si>
  <si>
    <t>t</t>
  </si>
  <si>
    <t>11</t>
  </si>
  <si>
    <t>224383111</t>
  </si>
  <si>
    <t>Zřízení pilot zapažených s vytažením pažnic z ŽB v hloubce do 10 m D do 650 mm</t>
  </si>
  <si>
    <t>m</t>
  </si>
  <si>
    <t>12</t>
  </si>
  <si>
    <t>224383112</t>
  </si>
  <si>
    <t>Zřízení pilot zapažených s vytažením pažnic z ŽB C 25/30 v hloubce do 10 m D do 1250 mm</t>
  </si>
  <si>
    <t>13</t>
  </si>
  <si>
    <t>264221411</t>
  </si>
  <si>
    <t>Vrty pro piloty zapažené svislé D do 650 mm hl do 5 m hor. II</t>
  </si>
  <si>
    <t>14</t>
  </si>
  <si>
    <t>264221412</t>
  </si>
  <si>
    <t>Vrty pro piloty zapažené svislé D do 650 mm hl do 10 m hor. II</t>
  </si>
  <si>
    <t>15</t>
  </si>
  <si>
    <t>264221512</t>
  </si>
  <si>
    <t>Vrty pro piloty zapažené svislé D do 850 mm hl do 10 m hor. II</t>
  </si>
  <si>
    <t>16</t>
  </si>
  <si>
    <t>264321412</t>
  </si>
  <si>
    <t>Vrty pro piloty zapažené svislé D do 650 mm hl do 10 m hor. III</t>
  </si>
  <si>
    <t>17</t>
  </si>
  <si>
    <t>264321512</t>
  </si>
  <si>
    <t>Vrty pro piloty zapažené svislé D do 850 mm hl do 10 m hor. III</t>
  </si>
  <si>
    <t>18</t>
  </si>
  <si>
    <t>271571111</t>
  </si>
  <si>
    <t>Polštáře zhutněné pod základy ze štěrkopísku tříděného</t>
  </si>
  <si>
    <t>19</t>
  </si>
  <si>
    <t>PK</t>
  </si>
  <si>
    <t>272000001</t>
  </si>
  <si>
    <t>Prostupy trub základovými konstrukcemi</t>
  </si>
  <si>
    <t>kpl</t>
  </si>
  <si>
    <t>20</t>
  </si>
  <si>
    <t>011</t>
  </si>
  <si>
    <t>272313611</t>
  </si>
  <si>
    <t>Beton tř. C 16/20 základové patky prostý</t>
  </si>
  <si>
    <t>21</t>
  </si>
  <si>
    <t>272321311</t>
  </si>
  <si>
    <t>ŽB tř. C 16/20 základové desky</t>
  </si>
  <si>
    <t>22</t>
  </si>
  <si>
    <t>272321511</t>
  </si>
  <si>
    <t>ŽB tř. C 25/30 základových prahů</t>
  </si>
  <si>
    <t>23</t>
  </si>
  <si>
    <t>272321511.1</t>
  </si>
  <si>
    <t>ŽB tř. C 25/30 dojezdu výtahu</t>
  </si>
  <si>
    <t>24</t>
  </si>
  <si>
    <t>272351215</t>
  </si>
  <si>
    <t>Zřízení bednění stěn základových prahů</t>
  </si>
  <si>
    <t>25</t>
  </si>
  <si>
    <t>272351215.2</t>
  </si>
  <si>
    <t>Zřízení bednění stěn základové desky</t>
  </si>
  <si>
    <t>26</t>
  </si>
  <si>
    <t>272351215.1</t>
  </si>
  <si>
    <t>Zřízení bednění stěn a desky dojezdu výtahu</t>
  </si>
  <si>
    <t>27</t>
  </si>
  <si>
    <t>272351216</t>
  </si>
  <si>
    <t>Odstranění bednění stěn základových prahů</t>
  </si>
  <si>
    <t>28</t>
  </si>
  <si>
    <t>272351216.2</t>
  </si>
  <si>
    <t>Odstranění bednění stěn základové desky</t>
  </si>
  <si>
    <t>29</t>
  </si>
  <si>
    <t>272351216.1</t>
  </si>
  <si>
    <t>Odstranění bednění stěn dojezdu výtahu</t>
  </si>
  <si>
    <t>30</t>
  </si>
  <si>
    <t>272361821</t>
  </si>
  <si>
    <t>Výztuž základových prahů betonářskou ocelí 10 505 (R)</t>
  </si>
  <si>
    <t>31</t>
  </si>
  <si>
    <t>272361821.1</t>
  </si>
  <si>
    <t>Výztuž konstrukce dojezdu výtahu betonářskou ocelí 10 505 (R)</t>
  </si>
  <si>
    <t>32</t>
  </si>
  <si>
    <t>272362021</t>
  </si>
  <si>
    <t>Výztuž základové desky svařovanými sítěmi Kari</t>
  </si>
  <si>
    <t>Svislé a kompletní konstrukce</t>
  </si>
  <si>
    <t>33</t>
  </si>
  <si>
    <t>311238154</t>
  </si>
  <si>
    <t>Zdivo nosné vnitřní tl 300 mm z tvárnic HELUZ AKU 30 těžká pevnosti P20 na maltu M10 - založení první vrstvy</t>
  </si>
  <si>
    <t>34</t>
  </si>
  <si>
    <t>311238253</t>
  </si>
  <si>
    <t>Zdivo nosné vnější tl 400 mm z tvárnic HELUZ STI 40 broušená P15 prosypané drceným polystyrenem P10 na maltu CB - založení první vrstvy</t>
  </si>
  <si>
    <t>35</t>
  </si>
  <si>
    <t>311238322</t>
  </si>
  <si>
    <t>Zdivo nosné vnitřní tl 250 mm z tvárnic HELUZ AKU 25 těžká pevnosti P20 na M 5</t>
  </si>
  <si>
    <t>36</t>
  </si>
  <si>
    <t>311238322.1</t>
  </si>
  <si>
    <t>Zdivo nosné vnitřní tl 250 mm z tvárnic HELUZ AKU 25 těžká pevnosti P15 na M 5</t>
  </si>
  <si>
    <t>37</t>
  </si>
  <si>
    <t>311238323</t>
  </si>
  <si>
    <t>Zdivo nosné vnitřní tl 300 mm z tvárnic HELUZ AKU 30 těžká pevnosti P20 na maltu M10</t>
  </si>
  <si>
    <t>38</t>
  </si>
  <si>
    <t>311238353</t>
  </si>
  <si>
    <t>Zdivo nosné tl 250 mm z tvárnic HELUZ STI 25 broušená pevnosti P10 na celoplošné lepidlo</t>
  </si>
  <si>
    <t>39</t>
  </si>
  <si>
    <t>311238354</t>
  </si>
  <si>
    <t>Zdivo nosné tl 300 mm z tvárnic HELUZ STI 30 broušená pevnosti P8 na celoplošné lepidlo včetně vysypání první vrstvy zdiva drceným polystyrenem</t>
  </si>
  <si>
    <t>40</t>
  </si>
  <si>
    <t>311238436</t>
  </si>
  <si>
    <t>Zdivo nosné vnější tl 440 mm z tvárnic HELUZ FAMILY pevnosti P8, na maltu Heluz SB C, (první vrstva atiky s eps vsypem)</t>
  </si>
  <si>
    <t>41</t>
  </si>
  <si>
    <t>311238453</t>
  </si>
  <si>
    <t>Zdivo nosné vnější tl 400 mm z tvárnic HELUZ STI 40 broušená pevnosti P15 na celoplošné lepidlo</t>
  </si>
  <si>
    <t>42</t>
  </si>
  <si>
    <t>311238454</t>
  </si>
  <si>
    <t>Zdivo nosné vnější tl 440 mm z tvárnic HELUZ broušená pevnosti P15 na celoplošné lepidlo</t>
  </si>
  <si>
    <t>43</t>
  </si>
  <si>
    <t>311321814</t>
  </si>
  <si>
    <t>Nosná zeď ze ŽB pohledového tř. C 25/30</t>
  </si>
  <si>
    <t>44</t>
  </si>
  <si>
    <t>311351105</t>
  </si>
  <si>
    <t>Zřízení oboustranného bednění zdí nosných vč. provedení zkosených hran</t>
  </si>
  <si>
    <t>45</t>
  </si>
  <si>
    <t>311351106</t>
  </si>
  <si>
    <t>Odstranění oboustranného bednění zdí nosných</t>
  </si>
  <si>
    <t>46</t>
  </si>
  <si>
    <t>311361821</t>
  </si>
  <si>
    <t>Výztuž nosných zdí betonářskou ocelí 10 505</t>
  </si>
  <si>
    <t>47</t>
  </si>
  <si>
    <t>314281034</t>
  </si>
  <si>
    <t>Komínové těleso Schiedel UNI*** jednoprůduchový s větrací šachtou v 3 m D 20 cm</t>
  </si>
  <si>
    <t>soubor</t>
  </si>
  <si>
    <t>48</t>
  </si>
  <si>
    <t>314281134</t>
  </si>
  <si>
    <t>Příplatek ke komínovému tělesu Schiedel UNI***  1průduch D 20 mm s větrací šachtou ZKD 1 m výšky</t>
  </si>
  <si>
    <t>49</t>
  </si>
  <si>
    <t>314281424</t>
  </si>
  <si>
    <t>Komínový plášť Schiedel UNI*** jednoprůduchový s větrací šachtou, odvětrání do boku v 100 cm D 20 cm</t>
  </si>
  <si>
    <t>kus</t>
  </si>
  <si>
    <t>50</t>
  </si>
  <si>
    <t>314281653</t>
  </si>
  <si>
    <t>Prefabrikovaná krakorcová deska Schiedel UNI*** jednoprůduchový s větrací šachtou D 20 cm</t>
  </si>
  <si>
    <t>51</t>
  </si>
  <si>
    <t>314281854</t>
  </si>
  <si>
    <t>Ukončení komínu Schiedel UNI*** jednopruduchový s šachtou soupravou s komínovou tvárnicí Schiedel D 20 cm</t>
  </si>
  <si>
    <t>52</t>
  </si>
  <si>
    <t>317144112</t>
  </si>
  <si>
    <t>Překlady LIAPOR š 115 v 115 dl 990 mm</t>
  </si>
  <si>
    <t>53</t>
  </si>
  <si>
    <t>317168111</t>
  </si>
  <si>
    <t>Překlad HELUZ plochý š 11,5 cm dl 100 cm</t>
  </si>
  <si>
    <t>54</t>
  </si>
  <si>
    <t>317168112</t>
  </si>
  <si>
    <t>Překlad HELUZ plochý š 11,5 cm dl 125 cm</t>
  </si>
  <si>
    <t>55</t>
  </si>
  <si>
    <t>317168113</t>
  </si>
  <si>
    <t>Překlad POROTHERM plochý š 11,5 cm dl 150 cm</t>
  </si>
  <si>
    <t>56</t>
  </si>
  <si>
    <t>317168122</t>
  </si>
  <si>
    <t>Překlad HELUZ plochý š 14,5 cm dl 125 cm</t>
  </si>
  <si>
    <t>57</t>
  </si>
  <si>
    <t>317168123</t>
  </si>
  <si>
    <t>Překlad HELUZ plochý š 14,5 cm dl 150 cm</t>
  </si>
  <si>
    <t>58</t>
  </si>
  <si>
    <t>317168124</t>
  </si>
  <si>
    <t>Překlad HELUZ plochý š 14,5 cm dl 175 cm</t>
  </si>
  <si>
    <t>59</t>
  </si>
  <si>
    <t>317168130</t>
  </si>
  <si>
    <t>Překlad HELUZ 23,8 cm dl 100 cm</t>
  </si>
  <si>
    <t>60</t>
  </si>
  <si>
    <t>317168131</t>
  </si>
  <si>
    <t>Překlad HELUZ 23,8 cm dl 125 cm</t>
  </si>
  <si>
    <t>61</t>
  </si>
  <si>
    <t>317168132</t>
  </si>
  <si>
    <t>Překlad HELUZ 23,8 cm dl 150 cm</t>
  </si>
  <si>
    <t>62</t>
  </si>
  <si>
    <t>317168133</t>
  </si>
  <si>
    <t>Překlad HELUZ 23,8 cm dl 175 cm</t>
  </si>
  <si>
    <t>63</t>
  </si>
  <si>
    <t>317168134</t>
  </si>
  <si>
    <t>Překlad HELUZ 23,8 cm dl 200 cm</t>
  </si>
  <si>
    <t>64</t>
  </si>
  <si>
    <t>317168135</t>
  </si>
  <si>
    <t>Překlad HELUZ 23,8 cm dl 225 cm</t>
  </si>
  <si>
    <t>65</t>
  </si>
  <si>
    <t>317168136</t>
  </si>
  <si>
    <t>Překlad POROTHERM vysoký š 23,8 cm dl 250 cm</t>
  </si>
  <si>
    <t>66</t>
  </si>
  <si>
    <t>317998113</t>
  </si>
  <si>
    <t>Tepelná izolace věnce, překladů, příp. balk. desek do 25 cm z polystyrénu tl 80 mm</t>
  </si>
  <si>
    <t>67</t>
  </si>
  <si>
    <t>341321410</t>
  </si>
  <si>
    <t>Stěny nosné ze ŽB  tř. C 25/30</t>
  </si>
  <si>
    <t>68</t>
  </si>
  <si>
    <t>341351105</t>
  </si>
  <si>
    <t>Zřízení bednění stěn nosných oboustranné</t>
  </si>
  <si>
    <t>69</t>
  </si>
  <si>
    <t>341351106</t>
  </si>
  <si>
    <t>Odstranění bednění stěn nosných oboustranné</t>
  </si>
  <si>
    <t>70</t>
  </si>
  <si>
    <t>341361821</t>
  </si>
  <si>
    <t>Výztuž stěn betonářskou ocelí 10 505</t>
  </si>
  <si>
    <t>71</t>
  </si>
  <si>
    <t>342000001</t>
  </si>
  <si>
    <t>Dodávka a montáž prefabrikované konstrukce vstupu v kvalitě pohledového betonu</t>
  </si>
  <si>
    <t>72</t>
  </si>
  <si>
    <t>342248313</t>
  </si>
  <si>
    <t>Příčky tl 140 mm z tvárnic HELUZ pevnosti P 10 na M 5</t>
  </si>
  <si>
    <t>73</t>
  </si>
  <si>
    <t>342248321</t>
  </si>
  <si>
    <t>Příčky tl 115 mm z tvárnic HELUZ AKU těžká pevnosti P15 na M 5</t>
  </si>
  <si>
    <t>74</t>
  </si>
  <si>
    <t>342273111</t>
  </si>
  <si>
    <t>Příčky tl 115 mm z bloků LIAPOR na M 2,5</t>
  </si>
  <si>
    <t>75</t>
  </si>
  <si>
    <t>342291122</t>
  </si>
  <si>
    <t>Ukotvení příček k cihelným konstrukcím plochými nerezovými kotvami tl příčky přes 100 mm</t>
  </si>
  <si>
    <t>76</t>
  </si>
  <si>
    <t>345244222</t>
  </si>
  <si>
    <t>Stěny ukončení šachet nad střešní deskou tl 140 mm z cihel dl 290 mm</t>
  </si>
  <si>
    <t>77</t>
  </si>
  <si>
    <t>349121002</t>
  </si>
  <si>
    <t>Prefabrikované balkónové zábradlí X.07 292x137x8 cm D+M</t>
  </si>
  <si>
    <t>78</t>
  </si>
  <si>
    <t>349121003</t>
  </si>
  <si>
    <t>Prefabrikované balkónové zábradlí X.08 184,5x137x8 cm D+M</t>
  </si>
  <si>
    <t>79</t>
  </si>
  <si>
    <t>349121004</t>
  </si>
  <si>
    <t>Prefabrikované balkónové zábradlí X.09 274,5x137x8 cm D+M</t>
  </si>
  <si>
    <t>80</t>
  </si>
  <si>
    <t>349121005</t>
  </si>
  <si>
    <t>Prefabrikované balkónové zábradlí X.10 277x137x8 cm D+M</t>
  </si>
  <si>
    <t>81</t>
  </si>
  <si>
    <t>349121006</t>
  </si>
  <si>
    <t>Prefabrikované balkónové zábradlí X.11 227x137x8 cm D+M</t>
  </si>
  <si>
    <t>Vodorovné konstrukce</t>
  </si>
  <si>
    <t>82</t>
  </si>
  <si>
    <t>411000001</t>
  </si>
  <si>
    <t>Protipožární deska šachty tl. 10cm  0,4 x 1,0 m</t>
  </si>
  <si>
    <t>83</t>
  </si>
  <si>
    <t>411000002</t>
  </si>
  <si>
    <t>Protipožární deska šachty tl. 10 cm 0,21 x 0,61 m</t>
  </si>
  <si>
    <t>84</t>
  </si>
  <si>
    <t>411000003</t>
  </si>
  <si>
    <t>Protipožární deska šachty tl. 10cm 0,485 x 0,82 m</t>
  </si>
  <si>
    <t>85</t>
  </si>
  <si>
    <t>411000004</t>
  </si>
  <si>
    <t>Protipožární deska šachty tl. 10cm 0,55 x 0,875 m</t>
  </si>
  <si>
    <t>86</t>
  </si>
  <si>
    <t>411000005</t>
  </si>
  <si>
    <t>Protipožární deska šachty tl. 10cm 0,485 x 0,935 m</t>
  </si>
  <si>
    <t>87</t>
  </si>
  <si>
    <t>411000006</t>
  </si>
  <si>
    <t>Protipožární deska šachty tl. 10cm 0,485 x 0,885 m</t>
  </si>
  <si>
    <t>88</t>
  </si>
  <si>
    <t>411321414</t>
  </si>
  <si>
    <t>Stropy deskové ŽB tř. C 25/30 (strop, balkony, věnce)</t>
  </si>
  <si>
    <t>89</t>
  </si>
  <si>
    <t>411351101</t>
  </si>
  <si>
    <t>Zřízení bednění stropů deskových</t>
  </si>
  <si>
    <t>90</t>
  </si>
  <si>
    <t>411351102</t>
  </si>
  <si>
    <t>Odstranění bednění stropů deskových</t>
  </si>
  <si>
    <t>91</t>
  </si>
  <si>
    <t>411354171</t>
  </si>
  <si>
    <t>Zřízení podpěrné konstrukce stropů v do 4 m pro zatížení do 5 kPa</t>
  </si>
  <si>
    <t>92</t>
  </si>
  <si>
    <t>411354172</t>
  </si>
  <si>
    <t>Odstranění podpěrné konstrukce stropů v do 4 m pro zatížení do 5 kPa</t>
  </si>
  <si>
    <t>93</t>
  </si>
  <si>
    <t>411361821</t>
  </si>
  <si>
    <t>Výztuž stropů betonářskou ocelí 10 505</t>
  </si>
  <si>
    <t>94</t>
  </si>
  <si>
    <t>413941123</t>
  </si>
  <si>
    <t>Osazování ocelových válcovaných nosníků stropů I, IE, U, UE nebo L do č 22 (výtahová šachta)</t>
  </si>
  <si>
    <t>95</t>
  </si>
  <si>
    <t>M</t>
  </si>
  <si>
    <t>MAT</t>
  </si>
  <si>
    <t>133834250</t>
  </si>
  <si>
    <t>tyč ocelová IPE , jakost 11375 označení průřezu 140</t>
  </si>
  <si>
    <t>96</t>
  </si>
  <si>
    <t>417238112</t>
  </si>
  <si>
    <t xml:space="preserve">Obezdívka věnce věncovkou HELUZ 8/25 </t>
  </si>
  <si>
    <t>97</t>
  </si>
  <si>
    <t>417351115</t>
  </si>
  <si>
    <t>Zřízení bednění bočnic věnců, balkónových desek, šachet</t>
  </si>
  <si>
    <t>98</t>
  </si>
  <si>
    <t>417351116</t>
  </si>
  <si>
    <t>Odstranění bednění ztužujících věnců</t>
  </si>
  <si>
    <t>99</t>
  </si>
  <si>
    <t>430321414</t>
  </si>
  <si>
    <t>Schodišťová konstrukce ze ŽB tř. C 25/30 (mezipodesta vč. věnců)</t>
  </si>
  <si>
    <t>100</t>
  </si>
  <si>
    <t>430361821</t>
  </si>
  <si>
    <t>Výztuž schodišťové konstrukce betonářskou ocelí 10 505</t>
  </si>
  <si>
    <t>101</t>
  </si>
  <si>
    <t>431351121</t>
  </si>
  <si>
    <t>Zřízení bednění podest přímočarých schodišť v do 4 m</t>
  </si>
  <si>
    <t>102</t>
  </si>
  <si>
    <t>431351122</t>
  </si>
  <si>
    <t>Odstranění bednění podest přímočarých schodišť v do 4 m</t>
  </si>
  <si>
    <t>103</t>
  </si>
  <si>
    <t>012</t>
  </si>
  <si>
    <t>435121011</t>
  </si>
  <si>
    <t>Montáž schodišťových ramen bez podest hmotnosti do 2,5 t</t>
  </si>
  <si>
    <t>104</t>
  </si>
  <si>
    <t>593723000</t>
  </si>
  <si>
    <t>rameno schodišťové 9 st. 167x270 š. 1,4 m</t>
  </si>
  <si>
    <t>Komunikace</t>
  </si>
  <si>
    <t>105</t>
  </si>
  <si>
    <t>564000001</t>
  </si>
  <si>
    <t>Okapový chodníček z kačírku vymývaného</t>
  </si>
  <si>
    <t>106</t>
  </si>
  <si>
    <t>221</t>
  </si>
  <si>
    <t>564801113</t>
  </si>
  <si>
    <t>Podklad - kladecí vrstva z kameniva tl 30 mm fr. 4 - 8 mm</t>
  </si>
  <si>
    <t>107</t>
  </si>
  <si>
    <t>564851114</t>
  </si>
  <si>
    <t>Podklad ze štěrkodrtě ŠD tl 180 mm frakce 8-16 mm</t>
  </si>
  <si>
    <t>108</t>
  </si>
  <si>
    <t>596811121</t>
  </si>
  <si>
    <t>Kladení betonové dlažby komunikací pro pěší do lože z kameniva vel do 0,09 m2 plochy do 100 m2</t>
  </si>
  <si>
    <t>109</t>
  </si>
  <si>
    <t>592450380</t>
  </si>
  <si>
    <t>dlažba betonová přírodní např. BEST Forum tl. 4 cm</t>
  </si>
  <si>
    <t>Úpravy povrchu, podlahy, osazení</t>
  </si>
  <si>
    <t>110</t>
  </si>
  <si>
    <t>611421123</t>
  </si>
  <si>
    <t>Vápenocementová stěrka stropů rovných nebo schodišťových konstrukcí</t>
  </si>
  <si>
    <t>111</t>
  </si>
  <si>
    <t>611421133</t>
  </si>
  <si>
    <t>Vnitřní omítka štuková stropů, podklad lepidlo s perlinkou</t>
  </si>
  <si>
    <t>112</t>
  </si>
  <si>
    <t>611441140</t>
  </si>
  <si>
    <t>Sádrová stěrka stropů rovných</t>
  </si>
  <si>
    <t>113</t>
  </si>
  <si>
    <t>612421626</t>
  </si>
  <si>
    <t>Vnitřní omítka zdiva vápenná nebo vápenocementová hladká pod obklady</t>
  </si>
  <si>
    <t>114</t>
  </si>
  <si>
    <t>612421637</t>
  </si>
  <si>
    <t>Vnitřní omítka zdiva vápenná nebo vápenocementová štuková</t>
  </si>
  <si>
    <t>115</t>
  </si>
  <si>
    <t>612421638</t>
  </si>
  <si>
    <t>Vnitřní omítka zdiva s izolací (lepidlo, perlinka, štuk)</t>
  </si>
  <si>
    <t>116</t>
  </si>
  <si>
    <t>014</t>
  </si>
  <si>
    <t>612425931</t>
  </si>
  <si>
    <t>Omítka vápenocementová štuková vnitřního ostění okenního nebo dveřního</t>
  </si>
  <si>
    <t>117</t>
  </si>
  <si>
    <t>612491123</t>
  </si>
  <si>
    <t>Vnitřní omítka stěn schodiště termoizolační tl. 20 mm + štuk</t>
  </si>
  <si>
    <t>118</t>
  </si>
  <si>
    <t>620471224</t>
  </si>
  <si>
    <t>Vnější omítka tenkovrstvá probarvená tl. 3-4mm např. silikátová Terranova zatřená (zrnitá)</t>
  </si>
  <si>
    <t>119</t>
  </si>
  <si>
    <t>620471821</t>
  </si>
  <si>
    <t>Penetrační nátěr základní např. Terranova G 700 pod tenkovrstvé omítky</t>
  </si>
  <si>
    <t>120</t>
  </si>
  <si>
    <t>620471942</t>
  </si>
  <si>
    <t>Omítková stěrka se sklotextilní síťovinou</t>
  </si>
  <si>
    <t>121</t>
  </si>
  <si>
    <t>622402151</t>
  </si>
  <si>
    <t>Přednástřik obvodového zdiva tl. 2 mm pod jádrovou omítku</t>
  </si>
  <si>
    <t>122</t>
  </si>
  <si>
    <t>622405294</t>
  </si>
  <si>
    <t>KZS z expandovaného polystyrénu s grafitem tl. 120 mm podhledů a bočnic balkonů a teras, 4.NP jih deskami  včetně rohových profilů</t>
  </si>
  <si>
    <t>123</t>
  </si>
  <si>
    <t>622405871</t>
  </si>
  <si>
    <t>KZS deskami z minerálních vláken tl. 80 mm včetně rohových profilů např. Rockwool Fasrock</t>
  </si>
  <si>
    <t>124</t>
  </si>
  <si>
    <t>622405891</t>
  </si>
  <si>
    <t>KZS deskami z minerálních vláken tl. 100 mm včetně rohových profilů např. Rockwool Fasrock</t>
  </si>
  <si>
    <t>125</t>
  </si>
  <si>
    <t>622405942</t>
  </si>
  <si>
    <t>Zateplení parapetu včetně začišťovací parapetní lišty</t>
  </si>
  <si>
    <t>126</t>
  </si>
  <si>
    <t>622406111</t>
  </si>
  <si>
    <t>Zateplení vnějšího ostění stěn včetně provedení tenkovrstvé omítky s dodáním materiálu</t>
  </si>
  <si>
    <t>127</t>
  </si>
  <si>
    <t>622421121</t>
  </si>
  <si>
    <t>Vnější omítka stěn jádrová</t>
  </si>
  <si>
    <t>128</t>
  </si>
  <si>
    <t>622461151</t>
  </si>
  <si>
    <t>Vnější soklová omítka stěn marmolitová</t>
  </si>
  <si>
    <t>129</t>
  </si>
  <si>
    <t>631000001</t>
  </si>
  <si>
    <t>Separační fólie podlah</t>
  </si>
  <si>
    <t>130</t>
  </si>
  <si>
    <t>631312611</t>
  </si>
  <si>
    <t>Mazanina tl.  50 mm z betonu prostého C 16/20</t>
  </si>
  <si>
    <t>131</t>
  </si>
  <si>
    <t>631319161</t>
  </si>
  <si>
    <t>Příplatek k mazanině tl 80 mm za přehlazení ocelovým hladítkem s poprášením cementem</t>
  </si>
  <si>
    <t>132</t>
  </si>
  <si>
    <t>631319171</t>
  </si>
  <si>
    <t>Příplatek k potěru, mazanině tl do 80 mm za stržení povrchu spodní vrstvy před vložením výztuže</t>
  </si>
  <si>
    <t>133</t>
  </si>
  <si>
    <t>631362021</t>
  </si>
  <si>
    <t>Výztuž mazanin, potěrů svařovanými sítěmi Kari</t>
  </si>
  <si>
    <t>134</t>
  </si>
  <si>
    <t>632451021</t>
  </si>
  <si>
    <t>Vyrovnávací potěr zdiva pod parapety tl do 20 mm maltou nebo lepidlem</t>
  </si>
  <si>
    <t>135</t>
  </si>
  <si>
    <t>632451024</t>
  </si>
  <si>
    <t>Vyrovnávací potěr zdiva pod oplechování atiky tl do 70 mm z MC 15 hlazený dřevěným hladítkem</t>
  </si>
  <si>
    <t>136</t>
  </si>
  <si>
    <t>632451055</t>
  </si>
  <si>
    <t>Potěr cementový tl do 65 mm na mazaninách min.17 Mpa hlazený ocelovým hladítkem nebo litý</t>
  </si>
  <si>
    <t>137</t>
  </si>
  <si>
    <t>632451056</t>
  </si>
  <si>
    <t>Poriment P-300 tl. do 70 mm</t>
  </si>
  <si>
    <t>138</t>
  </si>
  <si>
    <t>632451057</t>
  </si>
  <si>
    <t>Anhydrit tl. do 55 mm</t>
  </si>
  <si>
    <t>139</t>
  </si>
  <si>
    <t>640991111</t>
  </si>
  <si>
    <t>Zakrývání výplně otvorů fólií</t>
  </si>
  <si>
    <t>140</t>
  </si>
  <si>
    <t>641000001</t>
  </si>
  <si>
    <t>Příplatek za bezpečností fólie v oknech 1.NP</t>
  </si>
  <si>
    <t>141</t>
  </si>
  <si>
    <t>641991611</t>
  </si>
  <si>
    <t>Osazování rámů pro okna z plastů do 1 m2 na montážní pěnu</t>
  </si>
  <si>
    <t>142</t>
  </si>
  <si>
    <t>641991721</t>
  </si>
  <si>
    <t>Osazování rámů oken plastových do 4 m2 na montážní pěnu</t>
  </si>
  <si>
    <t>143</t>
  </si>
  <si>
    <t>641991831</t>
  </si>
  <si>
    <t>Osazování rámů oken plastových do 10 m2 na montážní pěnu</t>
  </si>
  <si>
    <t>144</t>
  </si>
  <si>
    <t>641991941</t>
  </si>
  <si>
    <t>Osazování rámů oken plastových nad 10 m2 na montážní pěnu</t>
  </si>
  <si>
    <t>145</t>
  </si>
  <si>
    <t>611435870</t>
  </si>
  <si>
    <t>okno plastové  jednokřídlové  O.03 100 x 100 cm</t>
  </si>
  <si>
    <t>146</t>
  </si>
  <si>
    <t>611435880</t>
  </si>
  <si>
    <t>okno plastové 0.04 jednokřídlové  75 x 175 cm</t>
  </si>
  <si>
    <t>147</t>
  </si>
  <si>
    <t>611435830</t>
  </si>
  <si>
    <t>okno plastové O.13 jednokřídlové  62,5 x 150 cm</t>
  </si>
  <si>
    <t>148</t>
  </si>
  <si>
    <t>611435910</t>
  </si>
  <si>
    <t>okno plastové O.05 jednokřídlové  100 x 125 cm</t>
  </si>
  <si>
    <t>149</t>
  </si>
  <si>
    <t>611436461</t>
  </si>
  <si>
    <t>okno plastové O.17 dvoukřídlové  175 x 150 cm</t>
  </si>
  <si>
    <t>150</t>
  </si>
  <si>
    <t>611435920</t>
  </si>
  <si>
    <t>okno plastové O.06 jednokřídlové  100 x 175 cm</t>
  </si>
  <si>
    <t>151</t>
  </si>
  <si>
    <t>611435970</t>
  </si>
  <si>
    <t>okno plastové O.15 jednokřídlové  100 x 222 cm</t>
  </si>
  <si>
    <t>152</t>
  </si>
  <si>
    <t>611435971</t>
  </si>
  <si>
    <t>okno plastové O.16 jednokřídlové 100 x 222 cm</t>
  </si>
  <si>
    <t>153</t>
  </si>
  <si>
    <t>611435881</t>
  </si>
  <si>
    <t>okno plastové O.12 jednokřídlové  100 x 150 cm</t>
  </si>
  <si>
    <t>154</t>
  </si>
  <si>
    <t>611436460</t>
  </si>
  <si>
    <t>okno plastové 0.14 dvoukřídlové  200 x 150 cm</t>
  </si>
  <si>
    <t>155</t>
  </si>
  <si>
    <t>611435921</t>
  </si>
  <si>
    <t>okno plastové O.07 jednokřídlové  100 x 175 cm</t>
  </si>
  <si>
    <t>156</t>
  </si>
  <si>
    <t>611436001</t>
  </si>
  <si>
    <t xml:space="preserve">okenní sestava O.08 </t>
  </si>
  <si>
    <t>157</t>
  </si>
  <si>
    <t>611436002</t>
  </si>
  <si>
    <t>okenní sestava O.09</t>
  </si>
  <si>
    <t>158</t>
  </si>
  <si>
    <t>611436003</t>
  </si>
  <si>
    <t>okenní sestava O.10</t>
  </si>
  <si>
    <t>159</t>
  </si>
  <si>
    <t>611436004</t>
  </si>
  <si>
    <t>okenní sestava O.11</t>
  </si>
  <si>
    <t>160</t>
  </si>
  <si>
    <t>611436005</t>
  </si>
  <si>
    <t>okenní sestava 0.18</t>
  </si>
  <si>
    <t>161</t>
  </si>
  <si>
    <t>611436006</t>
  </si>
  <si>
    <t>okenní sestava O.19</t>
  </si>
  <si>
    <t>162</t>
  </si>
  <si>
    <t>611436007</t>
  </si>
  <si>
    <t>okenní sestava O.20</t>
  </si>
  <si>
    <t>163</t>
  </si>
  <si>
    <t>611436008</t>
  </si>
  <si>
    <t>okenní sestava O.21</t>
  </si>
  <si>
    <t>164</t>
  </si>
  <si>
    <t>611436009</t>
  </si>
  <si>
    <t>okenní sestava O.22</t>
  </si>
  <si>
    <t>165</t>
  </si>
  <si>
    <t>642942111</t>
  </si>
  <si>
    <t>Osazování zárubní nebo rámů dveřních kovových do 2,5 m2 na MC</t>
  </si>
  <si>
    <t>166</t>
  </si>
  <si>
    <t>553311580</t>
  </si>
  <si>
    <t>zárubeň ocelová HSE 900 2. bezp. třída bílá</t>
  </si>
  <si>
    <t>167</t>
  </si>
  <si>
    <t>553311040</t>
  </si>
  <si>
    <t>zárubeň ocelová HSE 800 bílá</t>
  </si>
  <si>
    <t>168</t>
  </si>
  <si>
    <t>553313350</t>
  </si>
  <si>
    <t>zárubeň ocelová HSE 700 bílá</t>
  </si>
  <si>
    <t>169</t>
  </si>
  <si>
    <t>553311600</t>
  </si>
  <si>
    <t>zárubeň ocelová HSE 1000 bílá</t>
  </si>
  <si>
    <t>170</t>
  </si>
  <si>
    <t>642992720</t>
  </si>
  <si>
    <t>Osazování zárubní nebo rámů dveřních z hliníku do 4 m2 na montážní pěnu</t>
  </si>
  <si>
    <t>171</t>
  </si>
  <si>
    <t>611436700</t>
  </si>
  <si>
    <t>dveře hliníkové vchodové O.01 137,5 x 210 cm</t>
  </si>
  <si>
    <t>172</t>
  </si>
  <si>
    <t>611436701</t>
  </si>
  <si>
    <t>dveře hliníkové vnitřní O.02 137,5 x 210 cm</t>
  </si>
  <si>
    <t>173</t>
  </si>
  <si>
    <t>648991111</t>
  </si>
  <si>
    <t>Osazování parapetních desek z plastických hmot š do 200 mm na MC nebo lepidlo</t>
  </si>
  <si>
    <t>174</t>
  </si>
  <si>
    <t>611444000</t>
  </si>
  <si>
    <t>parapet plastový vnitřní komůrkový  š. do 20 cm</t>
  </si>
  <si>
    <t>Trubní vedení</t>
  </si>
  <si>
    <t>175</t>
  </si>
  <si>
    <t>894115112</t>
  </si>
  <si>
    <t>Šachtice revizní obestavěný prostor do 5 m3 zdi s pálených cihel s litinovým poklopem</t>
  </si>
  <si>
    <t>Ostatní konstrukce a práce-bourání</t>
  </si>
  <si>
    <t>176</t>
  </si>
  <si>
    <t>917862111</t>
  </si>
  <si>
    <t>Osazení chodníkového obrubníku betonového stojatého s boční opěrou do lože z betonu prostého</t>
  </si>
  <si>
    <t>177</t>
  </si>
  <si>
    <t>592174100</t>
  </si>
  <si>
    <t>obrubník betonový chodníkový 100x10x25 cm</t>
  </si>
  <si>
    <t>178</t>
  </si>
  <si>
    <t>930000001</t>
  </si>
  <si>
    <t>Akustická opatření provozu kotelny</t>
  </si>
  <si>
    <t>179</t>
  </si>
  <si>
    <t>931961115</t>
  </si>
  <si>
    <t>Vložky do svislých dilatačních spár z polystyrénových desek tl 20 mm</t>
  </si>
  <si>
    <t>180</t>
  </si>
  <si>
    <t>931981112</t>
  </si>
  <si>
    <t>Vložky do svislých dilatačních spár z pryžových desek BELAR tl 20 mm</t>
  </si>
  <si>
    <t>181</t>
  </si>
  <si>
    <t>003</t>
  </si>
  <si>
    <t>941941042</t>
  </si>
  <si>
    <t>Montáž lešení jednořadového s podlahami š do 1,2 m v do 30 m</t>
  </si>
  <si>
    <t>182</t>
  </si>
  <si>
    <t>941941292</t>
  </si>
  <si>
    <t>Příplatek k lešení jednořadovému s podlahami š do 1,2 m v do 30 m za první a ZKD měsíc použití</t>
  </si>
  <si>
    <t>183</t>
  </si>
  <si>
    <t>941941842</t>
  </si>
  <si>
    <t>Demontáž lešení jednořadového s podlahami š do 1,2 m v do 30 m</t>
  </si>
  <si>
    <t>184</t>
  </si>
  <si>
    <t>941955005</t>
  </si>
  <si>
    <t>Lešení do interiéru (provizorní lávky, lešeňové věže apod. - montáž, demontáž, nájem)</t>
  </si>
  <si>
    <t>185</t>
  </si>
  <si>
    <t>941955101</t>
  </si>
  <si>
    <t>Lešení lehké pomocné ve schodišti v podlah do 1,5 m (montáž, demontáž, nájem)</t>
  </si>
  <si>
    <t>186</t>
  </si>
  <si>
    <t>941955102</t>
  </si>
  <si>
    <t>Lešení lehké pomocné ve schodišti v podlah do 3,5 m (montáž, demontáž, nájem)</t>
  </si>
  <si>
    <t>187</t>
  </si>
  <si>
    <t>952901111</t>
  </si>
  <si>
    <t>Vyčištění budov bytové a občanské výstavby při výšce podlaží do 4 m</t>
  </si>
  <si>
    <t>188</t>
  </si>
  <si>
    <t>953921000</t>
  </si>
  <si>
    <t>Dvířka revizní ostatní</t>
  </si>
  <si>
    <t>189</t>
  </si>
  <si>
    <t>953921121</t>
  </si>
  <si>
    <t>Dvířka komínová plechová</t>
  </si>
  <si>
    <t>190</t>
  </si>
  <si>
    <t>953921122</t>
  </si>
  <si>
    <t>Dvířka revizní plastová X.06</t>
  </si>
  <si>
    <t>191</t>
  </si>
  <si>
    <t>979097111</t>
  </si>
  <si>
    <t>Poplatek za skládku zeminy</t>
  </si>
  <si>
    <t>192</t>
  </si>
  <si>
    <t>998011003</t>
  </si>
  <si>
    <t>Přesun hmot pro budovy zděné výšky do 24 m</t>
  </si>
  <si>
    <t>Práce a dodávky PSV</t>
  </si>
  <si>
    <t>711</t>
  </si>
  <si>
    <t>Izolace proti vodě, vlhkosti a plynům</t>
  </si>
  <si>
    <t>193</t>
  </si>
  <si>
    <t>711111002</t>
  </si>
  <si>
    <t>Provedení izolace proti zemní vlhkosti vodorovné za studena lakem asfaltovým</t>
  </si>
  <si>
    <t>194</t>
  </si>
  <si>
    <t>111631501</t>
  </si>
  <si>
    <t>asfaltový nátěr Dekprimer</t>
  </si>
  <si>
    <t>195</t>
  </si>
  <si>
    <t>711131101</t>
  </si>
  <si>
    <t>Provedení izolace proti zemní vlhkosti pásy na sucho vodorovné</t>
  </si>
  <si>
    <t>196</t>
  </si>
  <si>
    <t>628111200</t>
  </si>
  <si>
    <t>samolepící bitumenový pás</t>
  </si>
  <si>
    <t>197</t>
  </si>
  <si>
    <t>711131210</t>
  </si>
  <si>
    <t>Izolace proti zemní vlhkosti na vodorovné ploše na sucho pásy Guttabeta Drain</t>
  </si>
  <si>
    <t>198</t>
  </si>
  <si>
    <t>711141559</t>
  </si>
  <si>
    <t>Provedení izolace proti zemní vlhkosti pásy přitavením vodorovné NAIP</t>
  </si>
  <si>
    <t>199</t>
  </si>
  <si>
    <t>628522540</t>
  </si>
  <si>
    <t>pás asfaltovaný modifikovaný SBS Elastek 40 Special mineral</t>
  </si>
  <si>
    <t>200</t>
  </si>
  <si>
    <t>628522541</t>
  </si>
  <si>
    <t>pás asfaltovaný modifikovaný SBS Glastek 40 Special mineral</t>
  </si>
  <si>
    <t>201</t>
  </si>
  <si>
    <t>711142559</t>
  </si>
  <si>
    <t>Provedení izolace proti zemní vlhkosti pásy přitavením svislé NAIP</t>
  </si>
  <si>
    <t>202</t>
  </si>
  <si>
    <t>998711102</t>
  </si>
  <si>
    <t>Přesun hmot pro izolace proti vodě, vlhkosti a plynům v objektech výšky do 12 m</t>
  </si>
  <si>
    <t>712</t>
  </si>
  <si>
    <t>Povlakové krytiny</t>
  </si>
  <si>
    <t>203</t>
  </si>
  <si>
    <t>712236001</t>
  </si>
  <si>
    <t>Hydroizolační vrstva ALKORPLAN 35 176</t>
  </si>
  <si>
    <t>204</t>
  </si>
  <si>
    <t>712311101</t>
  </si>
  <si>
    <t>Provedení povlakové krytiny střech do 10° za studena lakem penetračním nebo asfaltovým</t>
  </si>
  <si>
    <t>205</t>
  </si>
  <si>
    <t>111631500</t>
  </si>
  <si>
    <t>penetrační asfaltový nátěr DEKPRIMER</t>
  </si>
  <si>
    <t>206</t>
  </si>
  <si>
    <t>712341559</t>
  </si>
  <si>
    <t>Provedení povlakové krytiny střech do 10° pásy NAIP přitavením v plné ploše</t>
  </si>
  <si>
    <t>207</t>
  </si>
  <si>
    <t>628522542</t>
  </si>
  <si>
    <t>208</t>
  </si>
  <si>
    <t>712391172</t>
  </si>
  <si>
    <t>Provedení povlakové krytiny střech do 10° ochranné textilní vrstvy</t>
  </si>
  <si>
    <t>209</t>
  </si>
  <si>
    <t>693660550</t>
  </si>
  <si>
    <t>textilie FILTEX 300 g/m2</t>
  </si>
  <si>
    <t>210</t>
  </si>
  <si>
    <t>998712102</t>
  </si>
  <si>
    <t>Přesun hmot pro krytiny povlakové v objektech v do 12 m</t>
  </si>
  <si>
    <t>713</t>
  </si>
  <si>
    <t>Izolace tepelné</t>
  </si>
  <si>
    <t>211</t>
  </si>
  <si>
    <t>713000001</t>
  </si>
  <si>
    <t>Montáž a dodávka geotextílie spodní stavby</t>
  </si>
  <si>
    <t>212</t>
  </si>
  <si>
    <t>713000002</t>
  </si>
  <si>
    <t>Montáž a dodávka spodní izolace rámů vnějších dveřních výplní z pěnového skla FOAMGLASS tl. 60 mm š. 35cm</t>
  </si>
  <si>
    <t>213</t>
  </si>
  <si>
    <t>713000003</t>
  </si>
  <si>
    <t>Montáž a dodávka spodní izolace rámů vnějších dveřních výplní z pěnového skla FOAMGLASS tl. 40 mm š. 10 cm</t>
  </si>
  <si>
    <t>214</t>
  </si>
  <si>
    <t>713111125</t>
  </si>
  <si>
    <t>Montáž izolace tepelné spodem stropů lepením rohoží, pásů, dílců, desek</t>
  </si>
  <si>
    <t>215</t>
  </si>
  <si>
    <t>713121111</t>
  </si>
  <si>
    <t>Montáž izolace tepelné podlah volně kladenými rohožemi, pásy, dílci, deskami</t>
  </si>
  <si>
    <t>216</t>
  </si>
  <si>
    <t>631514420</t>
  </si>
  <si>
    <t>deska minerální normální izolační ORSIL N tl 100 mm</t>
  </si>
  <si>
    <t>217</t>
  </si>
  <si>
    <t>631537830</t>
  </si>
  <si>
    <t>deska izolační podlahová ROCKWOOL STEPROCK ND(T) 500x1000x20 mm</t>
  </si>
  <si>
    <t>218</t>
  </si>
  <si>
    <t>713121121</t>
  </si>
  <si>
    <t>Požární technika D+M (ucpávky, hasicí přístroje, hydranty apod.)</t>
  </si>
  <si>
    <t>Montáž izolace tepelné podlah volně kladenými rohožemi, pásy, dílci, deskami 2 vrstvy (spádová)</t>
  </si>
  <si>
    <t>219</t>
  </si>
  <si>
    <t>283758810</t>
  </si>
  <si>
    <t>deska z pěnového polystyrenu bílá EPS Neofloor 100 1000 x 500 x 60 mm</t>
  </si>
  <si>
    <t>220</t>
  </si>
  <si>
    <t>283758850</t>
  </si>
  <si>
    <t>deska z pěnového polystyrenu bílá EPS Neofloor 100 1000 x 500 x 110 mm</t>
  </si>
  <si>
    <t>283758770</t>
  </si>
  <si>
    <t>deska z pěnového polystyrenu bílá EPS spádové klíny 20-40 mm</t>
  </si>
  <si>
    <t>222</t>
  </si>
  <si>
    <t>713121211</t>
  </si>
  <si>
    <t>Montáž izolace tepelné podlah volně kladenými okrajovými pásky</t>
  </si>
  <si>
    <t>223</t>
  </si>
  <si>
    <t>631402731</t>
  </si>
  <si>
    <t>pásek okrajový ETHAFOAM š 100 mm tl 5 mm</t>
  </si>
  <si>
    <t>224</t>
  </si>
  <si>
    <t>713131131</t>
  </si>
  <si>
    <t xml:space="preserve">Montáž izolace tepelné stěn deskami uvnitř objektu </t>
  </si>
  <si>
    <t>225</t>
  </si>
  <si>
    <t>631403470</t>
  </si>
  <si>
    <t>deska minerální např. ROCKWOOL FASROCK  500x1000x20 mm</t>
  </si>
  <si>
    <t>226</t>
  </si>
  <si>
    <t>631403490</t>
  </si>
  <si>
    <t>deska minerální např. ROCKWOOL FASROCK  500x1000x40 mm</t>
  </si>
  <si>
    <t>227</t>
  </si>
  <si>
    <t>713131135</t>
  </si>
  <si>
    <t>Montáž a dodávka izolace tepelné základů deskami XPS 40 mm</t>
  </si>
  <si>
    <t>228</t>
  </si>
  <si>
    <t>713131136</t>
  </si>
  <si>
    <t>Montáž a dodávka izolace tepelné soklu deskami XPS 30 mm</t>
  </si>
  <si>
    <t>229</t>
  </si>
  <si>
    <t>713131137</t>
  </si>
  <si>
    <t>Zateplení nik polystyrenem EPS tl. 60 mm M+D</t>
  </si>
  <si>
    <t>230</t>
  </si>
  <si>
    <t>713131138</t>
  </si>
  <si>
    <t>Zateplení nik polystyrenem EPS tl. 90 mm M+D</t>
  </si>
  <si>
    <t>231</t>
  </si>
  <si>
    <t>713131139</t>
  </si>
  <si>
    <t>Zateplení nik polystyrenem EPS tl. 120 mm M+D</t>
  </si>
  <si>
    <t>232</t>
  </si>
  <si>
    <t>713131140</t>
  </si>
  <si>
    <t>Montáž a dodávka izolace tepelné XPS 150 mm nadstřešních částí šachet</t>
  </si>
  <si>
    <t>233</t>
  </si>
  <si>
    <t>713141131</t>
  </si>
  <si>
    <t>Montáž a dodávka izolace spádové vrstvy střech plochých z EPS 150S Stabil (vrstva 220-390mm)</t>
  </si>
  <si>
    <t>234</t>
  </si>
  <si>
    <t>998713102</t>
  </si>
  <si>
    <t>Přesun hmot pro izolace tepelné v objektech v do 12 m</t>
  </si>
  <si>
    <t>714</t>
  </si>
  <si>
    <t>Akustická a protiotřesová opatření</t>
  </si>
  <si>
    <t>235</t>
  </si>
  <si>
    <t>714182012</t>
  </si>
  <si>
    <t>Pružné podložky Schöck Tronsole F schodišťových ramen D+M</t>
  </si>
  <si>
    <t>236</t>
  </si>
  <si>
    <t>714182013</t>
  </si>
  <si>
    <t>Spárové desky Schöck PL schodišťových ramen D+M</t>
  </si>
  <si>
    <t>237</t>
  </si>
  <si>
    <t>998714202</t>
  </si>
  <si>
    <t>Přesun hmot pro akustická a protiotřesová opatření v objektech v do 12 m</t>
  </si>
  <si>
    <t>721</t>
  </si>
  <si>
    <t>Zdravotechnika - vnitřní kanalizace</t>
  </si>
  <si>
    <t>238</t>
  </si>
  <si>
    <t>721000001</t>
  </si>
  <si>
    <t>Vnitřní kanalizace D+M</t>
  </si>
  <si>
    <t>722</t>
  </si>
  <si>
    <t>Zdravotechnika - vnitřní vodovod</t>
  </si>
  <si>
    <t>239</t>
  </si>
  <si>
    <t>722000001</t>
  </si>
  <si>
    <t>Vnitřní vodovod D+M</t>
  </si>
  <si>
    <t>240</t>
  </si>
  <si>
    <t>722000002</t>
  </si>
  <si>
    <t>723</t>
  </si>
  <si>
    <t>Zdravotechnika - vnitřní plynovod</t>
  </si>
  <si>
    <t>241</t>
  </si>
  <si>
    <t>723000001</t>
  </si>
  <si>
    <t>Vnitřní plynovod D+M</t>
  </si>
  <si>
    <t>731</t>
  </si>
  <si>
    <t>Ústřední vytápění</t>
  </si>
  <si>
    <t>242</t>
  </si>
  <si>
    <t>731000001</t>
  </si>
  <si>
    <t>Ústřední vytápění D+M</t>
  </si>
  <si>
    <t>741</t>
  </si>
  <si>
    <t>Elektromontáže</t>
  </si>
  <si>
    <t>243</t>
  </si>
  <si>
    <t>741000001</t>
  </si>
  <si>
    <t>Elektromontáže - silnoproud D+M</t>
  </si>
  <si>
    <t>244</t>
  </si>
  <si>
    <t>741000002</t>
  </si>
  <si>
    <t xml:space="preserve">Elektromontáže - slaboproud D+M </t>
  </si>
  <si>
    <t>763</t>
  </si>
  <si>
    <t>Montované konstrukce – dřevostavby, sádrokartony</t>
  </si>
  <si>
    <t>245</t>
  </si>
  <si>
    <t>763000001</t>
  </si>
  <si>
    <t>D+M protipožární příčka mezi revizními skříněmi (X.04, X.05) a hydrantem např. Promat</t>
  </si>
  <si>
    <t>246</t>
  </si>
  <si>
    <t>763124131</t>
  </si>
  <si>
    <t>SDK stěna předsazená tl 75 mm KNAUF W626 jednoduchá kce UW a CW desky GKBI tl 12,5 mm</t>
  </si>
  <si>
    <t>247</t>
  </si>
  <si>
    <t>763132110</t>
  </si>
  <si>
    <t>SDK podhled zavěšená dvouvrstvá kce profil CD desky GKB tl 12,5 mm</t>
  </si>
  <si>
    <t>248</t>
  </si>
  <si>
    <t>763132310</t>
  </si>
  <si>
    <t>SDK podhled zavěšená dvouvrstvá kce profil CD desky GKBI tl 12,5 mm</t>
  </si>
  <si>
    <t>249</t>
  </si>
  <si>
    <t>763133021</t>
  </si>
  <si>
    <t>SDK podhled zavěšená dvouvrstvá kce profil UD a CD desky RF tl 2x12,5 mm s izolací tl. 60 mm</t>
  </si>
  <si>
    <t>250</t>
  </si>
  <si>
    <t>998763302</t>
  </si>
  <si>
    <t>Přesun hmot pro sádrokartonové konstrukce v objektech v do 12 m</t>
  </si>
  <si>
    <t>764</t>
  </si>
  <si>
    <t>Konstrukce klempířské</t>
  </si>
  <si>
    <t>251</t>
  </si>
  <si>
    <t>764331221</t>
  </si>
  <si>
    <t>Oplechování Pz plech 0,6 vstupu na terasy K.01 (podkladní plech, oplechování prahu, ukončovací plech)</t>
  </si>
  <si>
    <t>252</t>
  </si>
  <si>
    <t>764331222</t>
  </si>
  <si>
    <t xml:space="preserve">Oplechování Pz 0,6 plech zdí K.06 </t>
  </si>
  <si>
    <t>253</t>
  </si>
  <si>
    <t>764331223</t>
  </si>
  <si>
    <t>Oplechování ukončení podlahy terasy  K.08 Pz 0,6 plech zdí tvrdá krytina rš 250 mm</t>
  </si>
  <si>
    <t>254</t>
  </si>
  <si>
    <t>764331224</t>
  </si>
  <si>
    <t>Oplechování Pz 0,6 plech zdí K.09</t>
  </si>
  <si>
    <t>255</t>
  </si>
  <si>
    <t>764331225</t>
  </si>
  <si>
    <t>Oplechování K.10 Pz plech 0,6 vstupního přístřešku</t>
  </si>
  <si>
    <t>256</t>
  </si>
  <si>
    <t>764351202</t>
  </si>
  <si>
    <t>Žlab Pz podokapní hranatý K.07 včetně oplechování stěny terasy</t>
  </si>
  <si>
    <t>257</t>
  </si>
  <si>
    <t>764410230</t>
  </si>
  <si>
    <t>Oplechování parapetů K.02 Pz 0,6 rš 220 mm včetně rohů (příponky po 40cm)</t>
  </si>
  <si>
    <t>258</t>
  </si>
  <si>
    <t>764410281</t>
  </si>
  <si>
    <t>Oplechování parapetů Pz rš 700 mm včetně rohů</t>
  </si>
  <si>
    <t>259</t>
  </si>
  <si>
    <t>764430251</t>
  </si>
  <si>
    <t>Oplechování Pz 0,6 zdí K.05 rš 700 mm včetně rohů</t>
  </si>
  <si>
    <t>260</t>
  </si>
  <si>
    <t>764430260</t>
  </si>
  <si>
    <t>Oplechování Pz 0,6 zdí K.03 rš 760 mm včetně rohů</t>
  </si>
  <si>
    <t>261</t>
  </si>
  <si>
    <t>764430261</t>
  </si>
  <si>
    <t>Oplechování Pz 0,6 zdí K.04 rš 900 mm včetně rohů</t>
  </si>
  <si>
    <t>262</t>
  </si>
  <si>
    <t>764441211</t>
  </si>
  <si>
    <t>Balkónový chrlič Pz D do 50 mm dl do 700 mm</t>
  </si>
  <si>
    <t>263</t>
  </si>
  <si>
    <t>764751112</t>
  </si>
  <si>
    <t>Odpadní trouby plastové kruhové rovné 100 mm (prefa vstup)</t>
  </si>
  <si>
    <t>264</t>
  </si>
  <si>
    <t>998764102</t>
  </si>
  <si>
    <t>Přesun hmot pro konstrukce klempířské v objektech v do 12 m</t>
  </si>
  <si>
    <t>766</t>
  </si>
  <si>
    <t>Konstrukce truhlářské</t>
  </si>
  <si>
    <t>265</t>
  </si>
  <si>
    <t>766661112</t>
  </si>
  <si>
    <t>Montáž dveřních křídel  1křídlových š do 0,8 m</t>
  </si>
  <si>
    <t>266</t>
  </si>
  <si>
    <t>766661122</t>
  </si>
  <si>
    <t>Montáž dveřních křídel  1křídlových š přes 0,8 m</t>
  </si>
  <si>
    <t>267</t>
  </si>
  <si>
    <t>611617250</t>
  </si>
  <si>
    <t xml:space="preserve">dveře vnitřní D.01 vchodové plné bílé 1křídlové 90x197 cm 2. bezp. tř. MDF včetně kování </t>
  </si>
  <si>
    <t>268</t>
  </si>
  <si>
    <t>611617251</t>
  </si>
  <si>
    <t>dveře vnitřní D.02 plné bílé 1křídlové 100x197 cm MDF včetně kování</t>
  </si>
  <si>
    <t>269</t>
  </si>
  <si>
    <t>611617210</t>
  </si>
  <si>
    <t>dveře vnitřní D.03 bílé plné 1křídlové 80x197 cm MDF včetně kování</t>
  </si>
  <si>
    <t>270</t>
  </si>
  <si>
    <t>611617170</t>
  </si>
  <si>
    <t>dveře vnitřní D.04 bílé plné 1křídlové 70 x 197 cm MDF včetně kování</t>
  </si>
  <si>
    <t>271</t>
  </si>
  <si>
    <t>611617130</t>
  </si>
  <si>
    <t>dveře vnitřní D.07 plné 1křídlové 60x197 cm MDF buk včetně kování</t>
  </si>
  <si>
    <t>272</t>
  </si>
  <si>
    <t>611617211</t>
  </si>
  <si>
    <t>dveře vnitřní D.08 plné 1křídlové 80x197 cm MDF buk včetně kování</t>
  </si>
  <si>
    <t>273</t>
  </si>
  <si>
    <t>611617171</t>
  </si>
  <si>
    <t>dveře vnitřní D.06 plné 1křídlové 70x197 cm MDF buk včetně kování</t>
  </si>
  <si>
    <t>274</t>
  </si>
  <si>
    <t>611617600</t>
  </si>
  <si>
    <t>dveře vnitřní D.05  2/3sklo pískované 1křídlé 80x197 cm MDF buk včetně kování</t>
  </si>
  <si>
    <t>275</t>
  </si>
  <si>
    <t>766682111</t>
  </si>
  <si>
    <t>Montáž zárubní obložkových pro dveře jednokřídlové tl stěny do 170 mm</t>
  </si>
  <si>
    <t>276</t>
  </si>
  <si>
    <t>611822580</t>
  </si>
  <si>
    <t>zárubeň obložková pro dveře 1křídlové 60,70,80,90x197 cm, tl. 8 - 17 cm,dub,buk</t>
  </si>
  <si>
    <t>277</t>
  </si>
  <si>
    <t>766695213</t>
  </si>
  <si>
    <t>Montáž truhlářských prahů dveří 1křídlových šířky přes 10 cm</t>
  </si>
  <si>
    <t>278</t>
  </si>
  <si>
    <t>611874210</t>
  </si>
  <si>
    <t>prah dveřní dřevěný bukový tl 2 cm dl.90 cm š do 20 cm</t>
  </si>
  <si>
    <t>279</t>
  </si>
  <si>
    <t>611874610</t>
  </si>
  <si>
    <t>prah dveřní dřevěný bukový tl 2 cm dl.100 cm š do 20 cm</t>
  </si>
  <si>
    <t>280</t>
  </si>
  <si>
    <t>998766102</t>
  </si>
  <si>
    <t>Přesun hmot pro konstrukce truhlářské v objektech v do 12 m</t>
  </si>
  <si>
    <t>767</t>
  </si>
  <si>
    <t>Konstrukce zámečnické</t>
  </si>
  <si>
    <t>281</t>
  </si>
  <si>
    <t>767000001</t>
  </si>
  <si>
    <t>Dodávka a montáž dvířek s rámem pro hlavní uzávěr plynu Z.08</t>
  </si>
  <si>
    <t>282</t>
  </si>
  <si>
    <t>767000002</t>
  </si>
  <si>
    <t>Dodávka a montáž dvířek s rámem pro telefonní napojení Z.09</t>
  </si>
  <si>
    <t>283</t>
  </si>
  <si>
    <t>767000003</t>
  </si>
  <si>
    <t>Dodávka a montáž dvířek s rámem pro napojení silnoproudu Z.10</t>
  </si>
  <si>
    <t>284</t>
  </si>
  <si>
    <t>767000004</t>
  </si>
  <si>
    <t>Dodávka a montáž samonosného ocelového rámu pro rozvody v kotelně Z.12</t>
  </si>
  <si>
    <t>285</t>
  </si>
  <si>
    <t>767000005</t>
  </si>
  <si>
    <t>Dodávka a montáž poštovní schránky systém B-01 X.01</t>
  </si>
  <si>
    <t>286</t>
  </si>
  <si>
    <t>767000006</t>
  </si>
  <si>
    <t>D+M zvonkové tablo pro zazdění X.02</t>
  </si>
  <si>
    <t>287</t>
  </si>
  <si>
    <t>767000007</t>
  </si>
  <si>
    <t>Výlez na střechu X.03</t>
  </si>
  <si>
    <t>288</t>
  </si>
  <si>
    <t>767000008</t>
  </si>
  <si>
    <t>D+M dveře k elektroměrovému rozvaděči X.04</t>
  </si>
  <si>
    <t>289</t>
  </si>
  <si>
    <t>767000009</t>
  </si>
  <si>
    <t>D+M dveře k elektroměrovémurozvaděči X.05</t>
  </si>
  <si>
    <t>290</t>
  </si>
  <si>
    <t>767160001</t>
  </si>
  <si>
    <t>Dodávka a montáž pozink. zábradlí balkónů Z.01</t>
  </si>
  <si>
    <t>291</t>
  </si>
  <si>
    <t>767160002</t>
  </si>
  <si>
    <t>Dodávka a montáž pozink. zábradlí balkónů Z.02</t>
  </si>
  <si>
    <t>292</t>
  </si>
  <si>
    <t>767160003</t>
  </si>
  <si>
    <t>Dodávka a montáž pozink. zábradlí podesty Z.03</t>
  </si>
  <si>
    <t>293</t>
  </si>
  <si>
    <t>767165120</t>
  </si>
  <si>
    <t>Dodávka a montáž madla balkónů Z.04</t>
  </si>
  <si>
    <t>294</t>
  </si>
  <si>
    <t>767165121</t>
  </si>
  <si>
    <t>Dodávka a montáž madla balkónů Z.05</t>
  </si>
  <si>
    <t>295</t>
  </si>
  <si>
    <t>767220001</t>
  </si>
  <si>
    <t>Dodávka a montáž madla schodiště Z.06</t>
  </si>
  <si>
    <t>296</t>
  </si>
  <si>
    <t>767220002</t>
  </si>
  <si>
    <t>Dodávka a montáž madla schodiště Z.07</t>
  </si>
  <si>
    <t>297</t>
  </si>
  <si>
    <t>767811100</t>
  </si>
  <si>
    <t>Montáž mřížek větracích D+M</t>
  </si>
  <si>
    <t>298</t>
  </si>
  <si>
    <t>767890001</t>
  </si>
  <si>
    <t>Dodávka a montáž nerez sloupu d. 2,5m prefa vstupu z TR pr. 121x4 včetně kotvení do patky a prefa stropu pomocí P 10-200x200 a chem. kotev 4xM12</t>
  </si>
  <si>
    <t>299</t>
  </si>
  <si>
    <t>998767202</t>
  </si>
  <si>
    <t>Přesun hmot pro zámečnické konstrukce v objektech v do 12 m</t>
  </si>
  <si>
    <t>771</t>
  </si>
  <si>
    <t>Podlahy z dlaždic</t>
  </si>
  <si>
    <t>300</t>
  </si>
  <si>
    <t>771273113</t>
  </si>
  <si>
    <t>Montáž obkladů stupnic z dlaždic keramických lepených š do 300 mm</t>
  </si>
  <si>
    <t>301</t>
  </si>
  <si>
    <t>771273232</t>
  </si>
  <si>
    <t>Montáž obkladů podstupnic z dlaždic hladkých keramických lepených v do 200 mm</t>
  </si>
  <si>
    <t>302</t>
  </si>
  <si>
    <t>771473112</t>
  </si>
  <si>
    <t>Montáž soklíků z dlaždic keramických lepených rovných v do 90 mm</t>
  </si>
  <si>
    <t>303</t>
  </si>
  <si>
    <t>771473132</t>
  </si>
  <si>
    <t>Montáž soklíků z dlaždic keramických schodišťových stupňovitých lepených v do 90 mm</t>
  </si>
  <si>
    <t>304</t>
  </si>
  <si>
    <t>771573112</t>
  </si>
  <si>
    <t>Montáž podlah keramických hladkých lepených do 9 ks/m2</t>
  </si>
  <si>
    <t>305</t>
  </si>
  <si>
    <t>597611400</t>
  </si>
  <si>
    <t>dlaždice keramické (barevné) tl. 0,8 cm</t>
  </si>
  <si>
    <t>306</t>
  </si>
  <si>
    <t>597611401</t>
  </si>
  <si>
    <t>dlaždice keramické mrazuvzdorné tl. 1,5 cm</t>
  </si>
  <si>
    <t>307</t>
  </si>
  <si>
    <t>771990111</t>
  </si>
  <si>
    <t>Hydroizolační stěrka</t>
  </si>
  <si>
    <t>308</t>
  </si>
  <si>
    <t>998771102</t>
  </si>
  <si>
    <t>Přesun hmot pro podlahy z dlaždic v objektech v do 12 m</t>
  </si>
  <si>
    <t>774</t>
  </si>
  <si>
    <t>Podlahy plovoucí</t>
  </si>
  <si>
    <t>309</t>
  </si>
  <si>
    <t>774000001</t>
  </si>
  <si>
    <t>Montáž a dodávka obvodových lišt</t>
  </si>
  <si>
    <t>310</t>
  </si>
  <si>
    <t>774000002</t>
  </si>
  <si>
    <t>Montáž a dodávka přechodových lišt</t>
  </si>
  <si>
    <t>311</t>
  </si>
  <si>
    <t>774541115</t>
  </si>
  <si>
    <t>Montáž podlah plovoucích z lamel dýhovaných a laminovaných lepených v drážce š dílce do 200 mm</t>
  </si>
  <si>
    <t>312</t>
  </si>
  <si>
    <t>611521500</t>
  </si>
  <si>
    <t>parketa laminátová např. 8x194x1290 MAGNUM-tř.namáhání 23-Buk</t>
  </si>
  <si>
    <t>313</t>
  </si>
  <si>
    <t>774711113</t>
  </si>
  <si>
    <t>Podložky pro plovoucí podlahy vyrovnávací a tlumící pěnové Mirelon tl 5 mm</t>
  </si>
  <si>
    <t>314</t>
  </si>
  <si>
    <t>998774102</t>
  </si>
  <si>
    <t>Přesun hmot pro podlahy plovoucí v objektech v do 12 m</t>
  </si>
  <si>
    <t>781</t>
  </si>
  <si>
    <t>Dokončovací práce - obklady keramické</t>
  </si>
  <si>
    <t>315</t>
  </si>
  <si>
    <t>781473112</t>
  </si>
  <si>
    <t>Montáž obkladů keramických režných lepených do 12 ks/m2</t>
  </si>
  <si>
    <t>316</t>
  </si>
  <si>
    <t>597610540</t>
  </si>
  <si>
    <t>obkládačky keramické - koupelny 25 x 38 x  0,8 cm I. j.</t>
  </si>
  <si>
    <t>317</t>
  </si>
  <si>
    <t>781673112</t>
  </si>
  <si>
    <t>Montáž obkladů z dlaždic keramických lepený parapet šířky do 150 mm</t>
  </si>
  <si>
    <t>318</t>
  </si>
  <si>
    <t>781673113</t>
  </si>
  <si>
    <t>Montáž obkladů z dlaždic keramických lepený parapet šířky do 200 mm</t>
  </si>
  <si>
    <t>319</t>
  </si>
  <si>
    <t>998781102</t>
  </si>
  <si>
    <t>Přesun hmot pro obklady keramické v objektech v do 12 m</t>
  </si>
  <si>
    <t>783</t>
  </si>
  <si>
    <t>Dokončovací práce - nátěry</t>
  </si>
  <si>
    <t>320</t>
  </si>
  <si>
    <t>783824120</t>
  </si>
  <si>
    <t>Nátěry betonových povrchů či pórobetonu - výtahová šachta, liapor</t>
  </si>
  <si>
    <t>784</t>
  </si>
  <si>
    <t>Dokončovací práce - malby</t>
  </si>
  <si>
    <t>321</t>
  </si>
  <si>
    <t>784453611</t>
  </si>
  <si>
    <t>Malby tónované dvojnásobné v místnostech v do 3,8 m</t>
  </si>
  <si>
    <t>322</t>
  </si>
  <si>
    <t>784453614</t>
  </si>
  <si>
    <t>Malby tónované dvojnásobné na schodišti v do 3,8 m</t>
  </si>
  <si>
    <t>Práce a dodávky M</t>
  </si>
  <si>
    <t>21-M</t>
  </si>
  <si>
    <t>323</t>
  </si>
  <si>
    <t>210000001</t>
  </si>
  <si>
    <t>Dodávka a montáž stožáru pro antény Z.13</t>
  </si>
  <si>
    <t>24-M</t>
  </si>
  <si>
    <t>Montáže vzduchotechnických zařízení</t>
  </si>
  <si>
    <t>324</t>
  </si>
  <si>
    <t>210000003</t>
  </si>
  <si>
    <t>Dodávka a montáž stříšky VZT Z.16</t>
  </si>
  <si>
    <t>325</t>
  </si>
  <si>
    <t>210000004</t>
  </si>
  <si>
    <t>Dodávka a montáž stříšky VZT Z.17</t>
  </si>
  <si>
    <t>326</t>
  </si>
  <si>
    <t>210000005</t>
  </si>
  <si>
    <t>Dodávka a montáž stříšky VZT Z.18</t>
  </si>
  <si>
    <t>327</t>
  </si>
  <si>
    <t>240000001</t>
  </si>
  <si>
    <t>Dodávka a montáž stříšky VZT Z.14</t>
  </si>
  <si>
    <t>328</t>
  </si>
  <si>
    <t>240000002</t>
  </si>
  <si>
    <t>Dodávka a montáž stříšky VZT Z.15</t>
  </si>
  <si>
    <t>329</t>
  </si>
  <si>
    <t>240000006</t>
  </si>
  <si>
    <t>Vzduchotechnika D+M</t>
  </si>
  <si>
    <t>33-M</t>
  </si>
  <si>
    <t>Montáže dopr.zaříz.,sklad. zař. a váh</t>
  </si>
  <si>
    <t>330</t>
  </si>
  <si>
    <t>933</t>
  </si>
  <si>
    <t>330030086</t>
  </si>
  <si>
    <t>Montáž a dodávka výtah osobní Schindler 3300, 4 stanice+ 4nástupiště, kabina 1,2x1,4 m</t>
  </si>
  <si>
    <t>Bytové domy -Velký Osek</t>
  </si>
  <si>
    <t>Bytový dům D1_D3</t>
  </si>
  <si>
    <t>Zař./Poz.</t>
  </si>
  <si>
    <t>Položka</t>
  </si>
  <si>
    <t xml:space="preserve">Větrání soc.zařízení. 1 - 4. NP </t>
  </si>
  <si>
    <t>Radiální nástěnný ventilátor SILENT A 90 (230V50Hz, 40W) se zpětnou klapkou</t>
  </si>
  <si>
    <t>ks</t>
  </si>
  <si>
    <t>Časové relé ZN 708</t>
  </si>
  <si>
    <t xml:space="preserve">Potrubí SPIRO - rovné 160 </t>
  </si>
  <si>
    <t>Potrubí SPIRO - rovné 125</t>
  </si>
  <si>
    <t>Potrubí SPIRO - rovné 80</t>
  </si>
  <si>
    <t>Obočka jednoduchá 90°OBJ 90 160 080</t>
  </si>
  <si>
    <t>Obočka jednoduchá 90°OBJ 90 125 080</t>
  </si>
  <si>
    <t>Koncový kryt DR 160</t>
  </si>
  <si>
    <t>Koncový kryt DR 125</t>
  </si>
  <si>
    <t>Vsuvka VS 80</t>
  </si>
  <si>
    <t>Vsuvka VS125</t>
  </si>
  <si>
    <t>Vsuvka VS 160</t>
  </si>
  <si>
    <t>Oblouk OS 45 80</t>
  </si>
  <si>
    <t>Semivac SV 080/5</t>
  </si>
  <si>
    <t>Tepelná izolace Isosleeve 25 DH 160</t>
  </si>
  <si>
    <t>bm</t>
  </si>
  <si>
    <t>Tepelná izolace Isosleeve 25 DH 127</t>
  </si>
  <si>
    <t>CELKEM</t>
  </si>
  <si>
    <t>Odtah od kuchyňských digestoří</t>
  </si>
  <si>
    <t xml:space="preserve">Potrubí SPIRO - rovné 200 </t>
  </si>
  <si>
    <t>Obočka jednoduchá 90°OBJ 90 200 125</t>
  </si>
  <si>
    <t>Vsuvka VS 200</t>
  </si>
  <si>
    <t>Koncový kryt DR 200</t>
  </si>
  <si>
    <t>Přechod osový PRO 250 200</t>
  </si>
  <si>
    <t xml:space="preserve">Potrubí SPIRO - rovné 250 </t>
  </si>
  <si>
    <t>Obočka jednoduchá 90°OBJ 90 250 125</t>
  </si>
  <si>
    <t>Vsuvka VS 250</t>
  </si>
  <si>
    <t xml:space="preserve">Potrubí SPIRO - rovné 125 </t>
  </si>
  <si>
    <t>Oblouk OS 90 125</t>
  </si>
  <si>
    <t>Oblouk OS 30 125</t>
  </si>
  <si>
    <t>Vsuvka VS 125</t>
  </si>
  <si>
    <t>Tepelná izolace Larock 65ALS - tl. 40 mm</t>
  </si>
  <si>
    <t>Zpětná klapka těsná RSKT -125</t>
  </si>
  <si>
    <t>Odvětrání šaten (komor)</t>
  </si>
  <si>
    <t>Dveřní mřížka 455 x 90 oboustranná - dodávka stavby</t>
  </si>
  <si>
    <t xml:space="preserve">Stěnová mřížka SM 12,5 400 x 100 UR2 </t>
  </si>
  <si>
    <t>Přívod vzduchu do kotelny</t>
  </si>
  <si>
    <t>Přívodní vzduchotechnická jednotka TLP200/3,0</t>
  </si>
  <si>
    <t>Pulser</t>
  </si>
  <si>
    <t>Teplotní potrubní čidlo TG-K 330</t>
  </si>
  <si>
    <t>Regulátor otáček REE 1</t>
  </si>
  <si>
    <t>Protidešťová žaluzie PZ AL 1000x200 R2.S</t>
  </si>
  <si>
    <t>VZT potrubí pozink. Nástavek žaluzie 1000x200 - 750 s hrdlem pr 200 mm</t>
  </si>
  <si>
    <t>Oblouk OS 90 200</t>
  </si>
  <si>
    <t>Vyústka do kruhového potrubí TRP-1-225x85 R1</t>
  </si>
  <si>
    <t>Výfukový kus  VKA 125</t>
  </si>
  <si>
    <t>Obdélníková vyústka VK 1 - 0 -100x300</t>
  </si>
  <si>
    <t>Tepelná izolace - minerální vlna tl. 40 mm s AL. polepem</t>
  </si>
  <si>
    <t>SUMARIZACE</t>
  </si>
  <si>
    <t>Dodávka</t>
  </si>
  <si>
    <t>Spojovací a montážní materiál</t>
  </si>
  <si>
    <t>Doprava</t>
  </si>
  <si>
    <t>Cena celkem bez DPH</t>
  </si>
  <si>
    <t>Uvedené ceny jsou bez DPH.</t>
  </si>
  <si>
    <t>kuchyňské digestoře, dopojení digestoří na VZT rozvod</t>
  </si>
  <si>
    <t>Trubky:</t>
  </si>
  <si>
    <t>Armatury</t>
  </si>
  <si>
    <t>Zařizovací předměty:</t>
  </si>
  <si>
    <t>Stavební přípomoce</t>
  </si>
  <si>
    <t>V ceně není, přívod elektrického proudu,</t>
  </si>
  <si>
    <t>společné prostory</t>
  </si>
  <si>
    <t>elektroměrový rozváděč RE1 - RE4, Elroz NER217 EI-S45, provedení HDV</t>
  </si>
  <si>
    <t>rozváděč společných prostor RS, Elroz, PA 4/6/3 EI-S45 + 3xDIN, náplň dle dokumentace</t>
  </si>
  <si>
    <t>HOP</t>
  </si>
  <si>
    <t>kabel CYKY 4x50</t>
  </si>
  <si>
    <t>kabel CYKY-J 5x6</t>
  </si>
  <si>
    <t>kabel CYKY-J 5x4</t>
  </si>
  <si>
    <t>kabel CYKY-J 3x2,5</t>
  </si>
  <si>
    <t>kabel CYKY-J 3x1,5</t>
  </si>
  <si>
    <t>kabel CYKY-J 5x1,5</t>
  </si>
  <si>
    <t>vodič CY6 ZŽ</t>
  </si>
  <si>
    <t>vypínač řazení 1, ABB Tango bílá</t>
  </si>
  <si>
    <t>vypínač řazení 1/0, ABB Tango bílá</t>
  </si>
  <si>
    <t>instalační krabice jednoduchá</t>
  </si>
  <si>
    <t>pohybové čidlo</t>
  </si>
  <si>
    <t>nouzové svítidlo, MODUS OZAWHE3SE18</t>
  </si>
  <si>
    <t>svítidlo, MODUS, BRKL218 375, 2x18W</t>
  </si>
  <si>
    <t>hromosvod</t>
  </si>
  <si>
    <t>drát FeZn Ø 10 mm</t>
  </si>
  <si>
    <t>pásek FeZn 30 x 4 mm</t>
  </si>
  <si>
    <t>podpěry pro uložení na plochou střechu</t>
  </si>
  <si>
    <t>kotvy pro upevnění svodů</t>
  </si>
  <si>
    <t>měřící svorky</t>
  </si>
  <si>
    <t>svorky pro spojení drátu 10 mm</t>
  </si>
  <si>
    <t>svorky pro spojení drátu 10 mm a pásku 30x4 mm</t>
  </si>
  <si>
    <t>sada pro upevnění oddáleného jímače</t>
  </si>
  <si>
    <t>ochranný štít, včetně označení</t>
  </si>
  <si>
    <t>byt D1.101</t>
  </si>
  <si>
    <t>zásuvkové obvody</t>
  </si>
  <si>
    <t>bytová rozvodnice Schrack PGR4150, U36C, náplň dle výkresové dokumentace</t>
  </si>
  <si>
    <t>zásuvka jednoduchá ABB Tango bílá</t>
  </si>
  <si>
    <t>zásuvka dvojitá ABB Tango bílá</t>
  </si>
  <si>
    <t>zásuvka jednoduchá ABB Tango bílá, osazení do trojrámečku vodorovně</t>
  </si>
  <si>
    <t>trojrámeček ABB Tango bílá</t>
  </si>
  <si>
    <t>instalační krabice trojitá</t>
  </si>
  <si>
    <t>kabel CYKY-J 5x2,5</t>
  </si>
  <si>
    <t>světelné obvody</t>
  </si>
  <si>
    <t>vypínač řazení 5, ABB Tango bílá</t>
  </si>
  <si>
    <t>vypínač řazení 6, ABB Tango bílá</t>
  </si>
  <si>
    <t>vypínač řazení 1, ABB Tango bílá, osazení do dvojrámečku svisle</t>
  </si>
  <si>
    <t>vypínač řazení 5, ABB Tango bílá, osazení do dvojrámečku svisle</t>
  </si>
  <si>
    <t>dvojrámeček ABB Tango bílá</t>
  </si>
  <si>
    <t>instalační krabice dvojitá</t>
  </si>
  <si>
    <t>multifunkční relé Elko, SMR-H</t>
  </si>
  <si>
    <t>světelný vývod ukončený svorkovnicí</t>
  </si>
  <si>
    <t>byt D1.102</t>
  </si>
  <si>
    <t>byt D1.103</t>
  </si>
  <si>
    <t>byt D1.104</t>
  </si>
  <si>
    <t>byt D1.201</t>
  </si>
  <si>
    <t>byt D1.202</t>
  </si>
  <si>
    <t>bytová rozvodnice Schrack PGR4150, N24C, náplň dle výkresové dokumentace</t>
  </si>
  <si>
    <t>byt D1.203</t>
  </si>
  <si>
    <t>byt D1.204</t>
  </si>
  <si>
    <t>byt D1.205</t>
  </si>
  <si>
    <t>vypínač řazení 7, ABB Tango bílá</t>
  </si>
  <si>
    <t>byt D1.301</t>
  </si>
  <si>
    <t>byt D1.302</t>
  </si>
  <si>
    <t>byt D1.303</t>
  </si>
  <si>
    <t>byt D1.304</t>
  </si>
  <si>
    <t>byt D1.305</t>
  </si>
  <si>
    <t>byt D1.401</t>
  </si>
  <si>
    <t>byt D1.402</t>
  </si>
  <si>
    <t>byt D1.403</t>
  </si>
  <si>
    <t>byt D1.404</t>
  </si>
  <si>
    <t>byt D1.405</t>
  </si>
  <si>
    <t>Množství</t>
  </si>
  <si>
    <t>Cena jednotková materiál</t>
  </si>
  <si>
    <t>Cena jednotková montáž</t>
  </si>
  <si>
    <t>Cena celkem materiál</t>
  </si>
  <si>
    <t>Cena celkem montáž</t>
  </si>
  <si>
    <t>M.J.</t>
  </si>
  <si>
    <t>sada</t>
  </si>
  <si>
    <t>Dodávka celkem</t>
  </si>
  <si>
    <t>Montáž celkem</t>
  </si>
  <si>
    <t>Pomocný materiál</t>
  </si>
  <si>
    <t>rozvodnice DT1-DT4, Elroz, PA 4/3/3 EI-S45 + MP</t>
  </si>
  <si>
    <t>systém domácího telefonu Tesla Stropkov, BUS GUARD, min. 20 účastníků</t>
  </si>
  <si>
    <t>síťový zdroj 4FP672 57</t>
  </si>
  <si>
    <t>základní rám 4FF062 13</t>
  </si>
  <si>
    <t>základní modul 4FN230 38</t>
  </si>
  <si>
    <t>rozšiřující modul 10 účastníků 4FN230 37</t>
  </si>
  <si>
    <t>elektrický zámek 4FN877</t>
  </si>
  <si>
    <t>kabel SYKFY 2x2x0,5</t>
  </si>
  <si>
    <t>STA</t>
  </si>
  <si>
    <t>televizní anténa</t>
  </si>
  <si>
    <t>rozbočovač s integrovaným zesilovačem, průchozí, 5 x výstup</t>
  </si>
  <si>
    <t>rozbočovač s integrovaným zesilovačem, průchozí, 4 x výstup</t>
  </si>
  <si>
    <t>koaxiální kabel Belden 75Ω</t>
  </si>
  <si>
    <t>plastová chránička Ø23mm</t>
  </si>
  <si>
    <t>telefon</t>
  </si>
  <si>
    <t>kabel SYKFY 20x2x0,5</t>
  </si>
  <si>
    <t>kabel SYKFY 15x2x0,5</t>
  </si>
  <si>
    <t>kabel SYKFY 10x2x0,5</t>
  </si>
  <si>
    <t>zakončovací lišta 20 párů</t>
  </si>
  <si>
    <t>zakončovací lišta 15 párů</t>
  </si>
  <si>
    <t>zakončovací lišta 10 párů</t>
  </si>
  <si>
    <t>slaboproud</t>
  </si>
  <si>
    <t>domácí telefon Tesla Stropkov, 4FP11083</t>
  </si>
  <si>
    <t>zvonek Tesla Stropkov, 4FN60522</t>
  </si>
  <si>
    <t>zvonkové tlačítko Tesla Stropkov, 4FK46102</t>
  </si>
  <si>
    <t>kouřový detektor ARGUS BASIC-9V</t>
  </si>
  <si>
    <t>telefonní zásuvka, ABB Tango bílá, osazení do trojrámečku</t>
  </si>
  <si>
    <t>televizní zásuvka ABB Tango bílá, osazení do trojrámečku</t>
  </si>
  <si>
    <t>instalační krabice dvojitá + víčka</t>
  </si>
  <si>
    <t>chránička Ø23 mm</t>
  </si>
  <si>
    <t>chránička Ø 23 mm</t>
  </si>
  <si>
    <t>Vzduchotechnika</t>
  </si>
  <si>
    <t>Viladům D1 (D2,D3)</t>
  </si>
  <si>
    <t>Potrubí Bralen DN40</t>
  </si>
  <si>
    <t>Potrubí ocel bezeš závit DN40</t>
  </si>
  <si>
    <t>Potrubí ocel bezeš závit DN15</t>
  </si>
  <si>
    <t>přechod plast/ocel D32/DN25</t>
  </si>
  <si>
    <t>plechová skříň pro MaR plynu</t>
  </si>
  <si>
    <t>přechodová spojka Isiflo vš. KK DN25</t>
  </si>
  <si>
    <t>KK DN15</t>
  </si>
  <si>
    <t>KK DN40</t>
  </si>
  <si>
    <t>vzorkovací kohout 3/8"</t>
  </si>
  <si>
    <t>regulátor Francel B25</t>
  </si>
  <si>
    <t>havarijní ventil Peveko EVPE1040.2 DN40</t>
  </si>
  <si>
    <t>plynoměr G16 dle specifikací provozovatele plynovodu</t>
  </si>
  <si>
    <t xml:space="preserve">nátěr </t>
  </si>
  <si>
    <t>závěsy pro potrubí</t>
  </si>
  <si>
    <t>zkoušky, revize</t>
  </si>
  <si>
    <t>Otopná tělesa KORALUX LINEAR</t>
  </si>
  <si>
    <t>KL 1200.450</t>
  </si>
  <si>
    <t>KL 1200.600</t>
  </si>
  <si>
    <t>KL 1830.450</t>
  </si>
  <si>
    <t>KL 1830.600</t>
  </si>
  <si>
    <t>Otopná tělesa RADIK VK</t>
  </si>
  <si>
    <t>10VK6080</t>
  </si>
  <si>
    <t>10VK6180</t>
  </si>
  <si>
    <t>11VK3060</t>
  </si>
  <si>
    <t>11VK6070</t>
  </si>
  <si>
    <t>11VK6080</t>
  </si>
  <si>
    <t>20VK6100</t>
  </si>
  <si>
    <t>21VK3140</t>
  </si>
  <si>
    <t>21VK6100</t>
  </si>
  <si>
    <t>22VK3140</t>
  </si>
  <si>
    <t>Otopná tělesa RADIK VKL</t>
  </si>
  <si>
    <t>11VKL6080</t>
  </si>
  <si>
    <t>11VKL6140</t>
  </si>
  <si>
    <t>Otopná tělesa RADIK VKU</t>
  </si>
  <si>
    <t>11VKU6070</t>
  </si>
  <si>
    <t>21VKU3140</t>
  </si>
  <si>
    <t>21VKU6100</t>
  </si>
  <si>
    <t>22VKU3140</t>
  </si>
  <si>
    <t>33VKU3100</t>
  </si>
  <si>
    <t>Doplňkový montážní a spotřební materiál (konzoly závěsné, stojánkové,…)</t>
  </si>
  <si>
    <t>Ventily a šroubení</t>
  </si>
  <si>
    <t>Rohové radiátorové kompaktní šroubení fy. HEIMEIER typ VEKOLUX DN15</t>
  </si>
  <si>
    <t>Rohový radiátorový ventil fy. HEIMEIER typ V-exakt DN15</t>
  </si>
  <si>
    <t>Rohový radiátorový ventil fy. HEIMEIER typ Regutec DN15</t>
  </si>
  <si>
    <t>Radiátorová přípojka měděná niklovaná fy. REVEL</t>
  </si>
  <si>
    <t xml:space="preserve">Termostatická hlavice fy. HEIMEIER typ K </t>
  </si>
  <si>
    <t>Doplňkový montážní a spotřební materiál</t>
  </si>
  <si>
    <t>Trubky PEX</t>
  </si>
  <si>
    <t>REVEL PEX EVOH 18x2</t>
  </si>
  <si>
    <t>REVEL PEX EVOH 20x2,3</t>
  </si>
  <si>
    <t>REVEL PEX EVOH 23x2,5</t>
  </si>
  <si>
    <t>REVEL PEX 32x3,6</t>
  </si>
  <si>
    <t>Trubky ocel závitová bezešvá</t>
  </si>
  <si>
    <t>DN15</t>
  </si>
  <si>
    <t>DN20</t>
  </si>
  <si>
    <t>DN25</t>
  </si>
  <si>
    <t>DN32</t>
  </si>
  <si>
    <t>DN40</t>
  </si>
  <si>
    <t>DN50</t>
  </si>
  <si>
    <t>Bytové okruhy - měření a regulace</t>
  </si>
  <si>
    <t>KK DN25</t>
  </si>
  <si>
    <t xml:space="preserve">STAD DN15 </t>
  </si>
  <si>
    <t>Ultrazvukový měřič tepla SIEMENS WFN21B</t>
  </si>
  <si>
    <t>Připojení teplotního čidla kalorimetru</t>
  </si>
  <si>
    <t>Stoupací potrubí - regulace</t>
  </si>
  <si>
    <t>regulátor dif. tlaku STAP DN25</t>
  </si>
  <si>
    <t>STAD DN20</t>
  </si>
  <si>
    <t>KK DN32</t>
  </si>
  <si>
    <t>odvzdušnovací ventil DN15</t>
  </si>
  <si>
    <t>Kotelna</t>
  </si>
  <si>
    <t>kotel Buderus Logamax GB162- 45 kW</t>
  </si>
  <si>
    <t>KK DN50</t>
  </si>
  <si>
    <t>KK DN32 s filtrem</t>
  </si>
  <si>
    <t>ZK ESBE typ BF50</t>
  </si>
  <si>
    <t>ZK ESBE typ BF32</t>
  </si>
  <si>
    <t>THR typ WHY 80/120</t>
  </si>
  <si>
    <t>teploměr s jímkou 0-120 °C</t>
  </si>
  <si>
    <t>Regulace pro 1 topný okruh (ekvitermní regulace) a 1 okruh TV pro káskádu 2 kotlů fy. BUDERUS typ Logamatic</t>
  </si>
  <si>
    <t>vypouštěcí kohout DN15</t>
  </si>
  <si>
    <t>Buderus Logalux SU300</t>
  </si>
  <si>
    <t>ZK ESBE typ BF532</t>
  </si>
  <si>
    <t>kalorimetr SIEMENS 2WR5451</t>
  </si>
  <si>
    <t>automatický odvzduš ventil 3/8"</t>
  </si>
  <si>
    <t>tlakoměr 0-300 kPa</t>
  </si>
  <si>
    <t>kondenzátní smyčka k tlakoměru</t>
  </si>
  <si>
    <t>KK DN50 s filtrem</t>
  </si>
  <si>
    <t>ZK ESBE typ BF550</t>
  </si>
  <si>
    <t>směšovací ventil ESBE typ 3MG A 25</t>
  </si>
  <si>
    <t>regulátor dif. tlaku STAD DN40</t>
  </si>
  <si>
    <t>STAD DN40</t>
  </si>
  <si>
    <t>expanzní nádoba REFLEX N 50/6</t>
  </si>
  <si>
    <t>KK DN20</t>
  </si>
  <si>
    <t>gumový kompenzátor na potrubí DN50</t>
  </si>
  <si>
    <t>Čerpadla</t>
  </si>
  <si>
    <t>UPS 32-55 , 230V, 50 Hz</t>
  </si>
  <si>
    <t>MAGNA 25-60 F, 230V, 50Hz</t>
  </si>
  <si>
    <t>Tepelná izolace</t>
  </si>
  <si>
    <t>PIPO ALS DN15x25</t>
  </si>
  <si>
    <t>PIPO ALS DN20x25</t>
  </si>
  <si>
    <t>PIPO ALS DN25x30</t>
  </si>
  <si>
    <t>PIPO ALS DN32x40</t>
  </si>
  <si>
    <t>PIPO ALS DN40x50</t>
  </si>
  <si>
    <t>PIPO ALS DN50x60</t>
  </si>
  <si>
    <t>TUBOLIT DG di 18x13</t>
  </si>
  <si>
    <t>TUBOLIT DG di 20x13</t>
  </si>
  <si>
    <t>TUBOLIT DG di 23x13</t>
  </si>
  <si>
    <t>TUBOLIT DG di 32x20</t>
  </si>
  <si>
    <t>Odkouření</t>
  </si>
  <si>
    <t>základní stavební sada fy. BUDERUS - Kaskáda pro odvod spalin pro 2x GB162-45 Ø 160 mm</t>
  </si>
  <si>
    <t xml:space="preserve">koleno 15° Ø 160 mm plastové z PP </t>
  </si>
  <si>
    <t>stavební sada fy. BUDERUS - Šachta pro kaskádu odvodu spalin z palstu PP Ø160 mm pro 2xGB162-45</t>
  </si>
  <si>
    <t>plastové potrubí z PP vč. objímky a těsnění Ø160 mm dl. 2000mm (komínová vložka fy. BUDERUS)</t>
  </si>
  <si>
    <t>komínový plašť pro přetlakový komín o min. Ø 200 mm je součást dodávky stavební části</t>
  </si>
  <si>
    <t>zkoušky</t>
  </si>
  <si>
    <t>revize</t>
  </si>
  <si>
    <t>A.1) Vodovod</t>
  </si>
  <si>
    <t>1) Armatury:</t>
  </si>
  <si>
    <t>páková baterie vanová nástěnná</t>
  </si>
  <si>
    <t>páková baterie umyvadlová</t>
  </si>
  <si>
    <t>příprava pro připojení pákové baterie dřezová</t>
  </si>
  <si>
    <t>páková baterie výlevková vč. vodoměrů TV a SV</t>
  </si>
  <si>
    <t>rohové ventily (pro napojení stojánkových bateriíí)</t>
  </si>
  <si>
    <t>rohový ventil pro napojení WC (součást závěsného systému WC)</t>
  </si>
  <si>
    <t>rohový ventil se zpětnou klapkou pro napojení AP</t>
  </si>
  <si>
    <t>tlaková hadice ( dl. 0,5 m )</t>
  </si>
  <si>
    <t>Bytový vodoměr SV</t>
  </si>
  <si>
    <t>Bytový vodoměr TV</t>
  </si>
  <si>
    <t>Bytové uzávěry - kulový kohout plast KK D 20</t>
  </si>
  <si>
    <t>Bytové uzávěry - kulový kohout plast KK D 32</t>
  </si>
  <si>
    <t>kulový kohout včetně vypouštění  KK D 40</t>
  </si>
  <si>
    <t>kulový kohout včetně vypouštění  KK D 63</t>
  </si>
  <si>
    <t>kulový kohout KK DN 20 s připojením na hadici</t>
  </si>
  <si>
    <t>směšovací temrostatický ventil ESBE typ VTA</t>
  </si>
  <si>
    <t xml:space="preserve">Doplňkový materiál </t>
  </si>
  <si>
    <t>2) Centrální zásobníkový ohřev TUV</t>
  </si>
  <si>
    <t>Zásobníkový ohřívač vody nepřímotopný Buderus SU300 ( 300l ) - montáž včetně pomocného materiálu a pořízovacích nákladů</t>
  </si>
  <si>
    <t>Zásobníkový ohřívač vody nepřímotopný Buderus SU300 ( 300l ) - dodávka</t>
  </si>
  <si>
    <t xml:space="preserve"> Pojišťovací sestava</t>
  </si>
  <si>
    <t>kulový kohout včetně vypouštění KK D63</t>
  </si>
  <si>
    <t>Pojistný ventil DUCO EB DN20 vč. zpětné klapky</t>
  </si>
  <si>
    <t>vypouštěcí kohout VK DN15</t>
  </si>
  <si>
    <t>expanzní nádoba REFLEX Refix DD 18 + flowjet G3/4</t>
  </si>
  <si>
    <t>Doplňkový materiál  (redukce, upevňovací materiál, T-kusy, atd. …)</t>
  </si>
  <si>
    <t xml:space="preserve"> Cirkulační modul</t>
  </si>
  <si>
    <t>kulový kohout včetně vypouštění KK D32</t>
  </si>
  <si>
    <t>Cirkulační čerpadlo GrundfosUPS 25-40 (n=1)</t>
  </si>
  <si>
    <t>zpětná klapka D32</t>
  </si>
  <si>
    <t>vyvažovací ventil AQUASTROM C DN20</t>
  </si>
  <si>
    <t>vyvažovací ventil AQUASTROM C DN15</t>
  </si>
  <si>
    <t>3) Požární vodovod:</t>
  </si>
  <si>
    <t>Hydrantová souprava DN19 s tvarově stálou hadicí dl. 20 m</t>
  </si>
  <si>
    <t>Oddělovač systému typ BA Kemper -Protekt DN40</t>
  </si>
  <si>
    <t>kulový kohout včetně vypouštění  ocel KK DN 32</t>
  </si>
  <si>
    <t>šikmý uzavíracív netil DN40</t>
  </si>
  <si>
    <t>Doplňkový materiál (spoje potrubí, tvarovky, upevňovací materiál, fixační oblouky, záslepky, …)</t>
  </si>
  <si>
    <t>4) Potrubí:</t>
  </si>
  <si>
    <t>Ekoplastik PPR3, PN16 - SV</t>
  </si>
  <si>
    <t>D16</t>
  </si>
  <si>
    <t>D20</t>
  </si>
  <si>
    <t>D25</t>
  </si>
  <si>
    <t>D32</t>
  </si>
  <si>
    <t>D40</t>
  </si>
  <si>
    <t>D50</t>
  </si>
  <si>
    <t>D63 - viladům D1(3)</t>
  </si>
  <si>
    <t>D63 - viladům D2</t>
  </si>
  <si>
    <t>Doplňkový materiál (spoje potrubí, tvarovky, upevňovací materiál, fixační oblouky, T-kusy, záslepky, přechody, kompenzace, atd. ..)</t>
  </si>
  <si>
    <t>Ekoplastik PPR3, STABI - TV, CV</t>
  </si>
  <si>
    <t>D63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</si>
</sst>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;\-####"/>
    <numFmt numFmtId="165" formatCode="#,##0;\-#,##0"/>
    <numFmt numFmtId="166" formatCode="#,##0.00;\-#,##0.00"/>
    <numFmt numFmtId="167" formatCode="#,##0.000;\-#,##0.000"/>
    <numFmt numFmtId="168" formatCode="#,##0.00000;\-#,##0.00000"/>
    <numFmt numFmtId="169" formatCode="#,##0.0;\-#,##0.0"/>
    <numFmt numFmtId="170" formatCode="[$-405]d\.\ mmmm\ yyyy"/>
    <numFmt numFmtId="171" formatCode="&quot;£&quot;#,##0;\-&quot;£&quot;#,##0"/>
    <numFmt numFmtId="172" formatCode="&quot;£&quot;#,##0;[Red]\-&quot;£&quot;#,##0"/>
    <numFmt numFmtId="173" formatCode="&quot;£&quot;#,##0.00;\-&quot;£&quot;#,##0.00"/>
    <numFmt numFmtId="174" formatCode="&quot;£&quot;#,##0.00;[Red]\-&quot;£&quot;#,##0.00"/>
    <numFmt numFmtId="175" formatCode="_-&quot;£&quot;* #,##0_-;\-&quot;£&quot;* #,##0_-;_-&quot;£&quot;* &quot;-&quot;_-;_-@_-"/>
    <numFmt numFmtId="176" formatCode="_-* #,##0_-;\-* #,##0_-;_-* &quot;-&quot;_-;_-@_-"/>
    <numFmt numFmtId="177" formatCode="_-&quot;£&quot;* #,##0.00_-;\-&quot;£&quot;* #,##0.00_-;_-&quot;£&quot;* &quot;-&quot;??_-;_-@_-"/>
    <numFmt numFmtId="178" formatCode="_-* #,##0.00_-;\-* #,##0.00_-;_-* &quot;-&quot;??_-;_-@_-"/>
    <numFmt numFmtId="179" formatCode="#,##0.00\ &quot;Kč&quot;"/>
    <numFmt numFmtId="180" formatCode="0.000"/>
    <numFmt numFmtId="181" formatCode="d/m"/>
    <numFmt numFmtId="182" formatCode="0.0"/>
    <numFmt numFmtId="183" formatCode="_(#,##0.0??;\-\ #,##0.0??;&quot;–&quot;???;_(@_)"/>
  </numFmts>
  <fonts count="51"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sz val="8"/>
      <name val="Arial CE"/>
      <family val="0"/>
    </font>
    <font>
      <sz val="7"/>
      <name val="Arial"/>
      <family val="0"/>
    </font>
    <font>
      <sz val="7"/>
      <name val="Arial CE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2"/>
      <name val="Arial"/>
      <family val="0"/>
    </font>
    <font>
      <b/>
      <sz val="8"/>
      <name val="Arial"/>
      <family val="0"/>
    </font>
    <font>
      <sz val="8"/>
      <color indexed="9"/>
      <name val="Arial CE"/>
      <family val="0"/>
    </font>
    <font>
      <b/>
      <sz val="10"/>
      <name val="Arial CE"/>
      <family val="0"/>
    </font>
    <font>
      <b/>
      <sz val="14"/>
      <color indexed="10"/>
      <name val="Arial CE"/>
      <family val="0"/>
    </font>
    <font>
      <b/>
      <sz val="8"/>
      <name val="Arial CE"/>
      <family val="0"/>
    </font>
    <font>
      <b/>
      <sz val="8"/>
      <color indexed="12"/>
      <name val="Arial"/>
      <family val="0"/>
    </font>
    <font>
      <b/>
      <sz val="8"/>
      <color indexed="20"/>
      <name val="Arial"/>
      <family val="0"/>
    </font>
    <font>
      <b/>
      <u val="single"/>
      <sz val="8"/>
      <name val="Arial"/>
      <family val="0"/>
    </font>
    <font>
      <b/>
      <u val="single"/>
      <sz val="8"/>
      <color indexed="10"/>
      <name val="Arial"/>
      <family val="0"/>
    </font>
    <font>
      <sz val="8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 CE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i/>
      <sz val="10"/>
      <color indexed="8"/>
      <name val="Arial"/>
      <family val="2"/>
    </font>
    <font>
      <sz val="14"/>
      <name val="Arial CE"/>
      <family val="2"/>
    </font>
    <font>
      <i/>
      <sz val="10"/>
      <name val="Arial CE"/>
      <family val="2"/>
    </font>
    <font>
      <u val="single"/>
      <sz val="10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u val="single"/>
      <sz val="12"/>
      <name val="Arial CE"/>
      <family val="2"/>
    </font>
    <font>
      <b/>
      <u val="single"/>
      <sz val="10"/>
      <name val="Arial"/>
      <family val="2"/>
    </font>
    <font>
      <i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/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hair">
        <color indexed="8"/>
      </right>
      <top/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17" borderId="0" applyNumberFormat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18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7" borderId="8" applyNumberFormat="0" applyAlignment="0" applyProtection="0"/>
    <xf numFmtId="0" fontId="35" fillId="19" borderId="8" applyNumberFormat="0" applyAlignment="0" applyProtection="0"/>
    <xf numFmtId="0" fontId="36" fillId="19" borderId="9" applyNumberFormat="0" applyAlignment="0" applyProtection="0"/>
    <xf numFmtId="0" fontId="37" fillId="0" borderId="0" applyNumberFormat="0" applyFill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3" borderId="0" applyNumberFormat="0" applyBorder="0" applyAlignment="0" applyProtection="0"/>
  </cellStyleXfs>
  <cellXfs count="298"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0" fillId="0" borderId="10" xfId="0" applyBorder="1" applyAlignment="1" applyProtection="1">
      <alignment horizontal="left"/>
      <protection/>
    </xf>
    <xf numFmtId="0" fontId="0" fillId="0" borderId="11" xfId="0" applyBorder="1" applyAlignment="1" applyProtection="1">
      <alignment horizontal="left"/>
      <protection/>
    </xf>
    <xf numFmtId="0" fontId="0" fillId="0" borderId="12" xfId="0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0" fillId="0" borderId="14" xfId="0" applyBorder="1" applyAlignment="1" applyProtection="1">
      <alignment horizontal="left"/>
      <protection/>
    </xf>
    <xf numFmtId="0" fontId="0" fillId="0" borderId="15" xfId="0" applyBorder="1" applyAlignment="1" applyProtection="1">
      <alignment horizontal="left"/>
      <protection/>
    </xf>
    <xf numFmtId="0" fontId="0" fillId="0" borderId="16" xfId="0" applyBorder="1" applyAlignment="1" applyProtection="1">
      <alignment horizontal="left"/>
      <protection/>
    </xf>
    <xf numFmtId="0" fontId="0" fillId="0" borderId="17" xfId="0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164" fontId="3" fillId="0" borderId="19" xfId="0" applyNumberFormat="1" applyFont="1" applyBorder="1" applyAlignment="1" applyProtection="1">
      <alignment horizontal="righ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164" fontId="3" fillId="0" borderId="21" xfId="0" applyNumberFormat="1" applyFont="1" applyBorder="1" applyAlignment="1" applyProtection="1">
      <alignment horizontal="right" vertical="center"/>
      <protection/>
    </xf>
    <xf numFmtId="164" fontId="3" fillId="0" borderId="0" xfId="0" applyNumberFormat="1" applyFont="1" applyAlignment="1" applyProtection="1">
      <alignment horizontal="right" vertical="center"/>
      <protection/>
    </xf>
    <xf numFmtId="0" fontId="3" fillId="0" borderId="23" xfId="0" applyFont="1" applyBorder="1" applyAlignment="1" applyProtection="1">
      <alignment horizontal="left" vertical="top"/>
      <protection/>
    </xf>
    <xf numFmtId="0" fontId="2" fillId="0" borderId="24" xfId="0" applyFont="1" applyBorder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left" vertical="center"/>
      <protection/>
    </xf>
    <xf numFmtId="164" fontId="3" fillId="0" borderId="24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horizontal="left" vertical="top"/>
      <protection/>
    </xf>
    <xf numFmtId="0" fontId="3" fillId="0" borderId="26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164" fontId="3" fillId="0" borderId="28" xfId="0" applyNumberFormat="1" applyFont="1" applyBorder="1" applyAlignment="1" applyProtection="1">
      <alignment horizontal="righ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164" fontId="3" fillId="0" borderId="29" xfId="0" applyNumberFormat="1" applyFont="1" applyBorder="1" applyAlignment="1" applyProtection="1">
      <alignment horizontal="righ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17" xfId="0" applyFont="1" applyBorder="1" applyAlignment="1" applyProtection="1">
      <alignment horizontal="left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6" fillId="0" borderId="31" xfId="0" applyFont="1" applyBorder="1" applyAlignment="1" applyProtection="1">
      <alignment horizontal="left" vertical="center"/>
      <protection/>
    </xf>
    <xf numFmtId="0" fontId="2" fillId="0" borderId="32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0" fontId="2" fillId="0" borderId="37" xfId="0" applyFont="1" applyBorder="1" applyAlignment="1" applyProtection="1">
      <alignment horizontal="left" vertical="center"/>
      <protection/>
    </xf>
    <xf numFmtId="165" fontId="0" fillId="0" borderId="38" xfId="0" applyNumberFormat="1" applyBorder="1" applyAlignment="1" applyProtection="1">
      <alignment horizontal="right" vertical="center"/>
      <protection/>
    </xf>
    <xf numFmtId="165" fontId="0" fillId="0" borderId="39" xfId="0" applyNumberFormat="1" applyBorder="1" applyAlignment="1" applyProtection="1">
      <alignment horizontal="right" vertical="center"/>
      <protection/>
    </xf>
    <xf numFmtId="165" fontId="7" fillId="0" borderId="40" xfId="0" applyNumberFormat="1" applyFont="1" applyBorder="1" applyAlignment="1" applyProtection="1">
      <alignment horizontal="right" vertical="center"/>
      <protection/>
    </xf>
    <xf numFmtId="166" fontId="7" fillId="0" borderId="41" xfId="0" applyNumberFormat="1" applyFont="1" applyBorder="1" applyAlignment="1" applyProtection="1">
      <alignment horizontal="right" vertical="center"/>
      <protection/>
    </xf>
    <xf numFmtId="165" fontId="0" fillId="0" borderId="40" xfId="0" applyNumberFormat="1" applyBorder="1" applyAlignment="1" applyProtection="1">
      <alignment horizontal="right" vertical="center"/>
      <protection/>
    </xf>
    <xf numFmtId="165" fontId="0" fillId="0" borderId="41" xfId="0" applyNumberFormat="1" applyBorder="1" applyAlignment="1" applyProtection="1">
      <alignment horizontal="right" vertical="center"/>
      <protection/>
    </xf>
    <xf numFmtId="165" fontId="7" fillId="0" borderId="39" xfId="0" applyNumberFormat="1" applyFont="1" applyBorder="1" applyAlignment="1" applyProtection="1">
      <alignment horizontal="right" vertical="center"/>
      <protection/>
    </xf>
    <xf numFmtId="166" fontId="7" fillId="0" borderId="39" xfId="0" applyNumberFormat="1" applyFont="1" applyBorder="1" applyAlignment="1" applyProtection="1">
      <alignment horizontal="right" vertical="center"/>
      <protection/>
    </xf>
    <xf numFmtId="165" fontId="0" fillId="0" borderId="42" xfId="0" applyNumberFormat="1" applyBorder="1" applyAlignment="1" applyProtection="1">
      <alignment horizontal="right" vertical="center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8" fillId="0" borderId="33" xfId="0" applyFont="1" applyBorder="1" applyAlignment="1" applyProtection="1">
      <alignment horizontal="left" vertical="center"/>
      <protection/>
    </xf>
    <xf numFmtId="0" fontId="8" fillId="0" borderId="35" xfId="0" applyFont="1" applyBorder="1" applyAlignment="1" applyProtection="1">
      <alignment horizontal="left" vertical="center"/>
      <protection/>
    </xf>
    <xf numFmtId="0" fontId="6" fillId="0" borderId="36" xfId="0" applyFont="1" applyBorder="1" applyAlignment="1" applyProtection="1">
      <alignment horizontal="left" vertical="center"/>
      <protection/>
    </xf>
    <xf numFmtId="0" fontId="6" fillId="0" borderId="34" xfId="0" applyFont="1" applyBorder="1" applyAlignment="1" applyProtection="1">
      <alignment horizontal="left" vertical="center"/>
      <protection/>
    </xf>
    <xf numFmtId="0" fontId="6" fillId="0" borderId="37" xfId="0" applyFont="1" applyBorder="1" applyAlignment="1" applyProtection="1">
      <alignment horizontal="left" vertical="center"/>
      <protection/>
    </xf>
    <xf numFmtId="0" fontId="6" fillId="0" borderId="35" xfId="0" applyFont="1" applyBorder="1" applyAlignment="1" applyProtection="1">
      <alignment horizontal="left" vertical="center"/>
      <protection/>
    </xf>
    <xf numFmtId="164" fontId="2" fillId="0" borderId="43" xfId="0" applyNumberFormat="1" applyFont="1" applyBorder="1" applyAlignment="1" applyProtection="1">
      <alignment horizontal="center" vertical="center"/>
      <protection/>
    </xf>
    <xf numFmtId="0" fontId="9" fillId="0" borderId="18" xfId="0" applyFont="1" applyBorder="1" applyAlignment="1" applyProtection="1">
      <alignment horizontal="left" vertical="center"/>
      <protection/>
    </xf>
    <xf numFmtId="0" fontId="2" fillId="0" borderId="26" xfId="0" applyFont="1" applyBorder="1" applyAlignment="1" applyProtection="1">
      <alignment horizontal="left" vertical="center"/>
      <protection/>
    </xf>
    <xf numFmtId="166" fontId="7" fillId="0" borderId="27" xfId="0" applyNumberFormat="1" applyFont="1" applyBorder="1" applyAlignment="1" applyProtection="1">
      <alignment horizontal="right" vertical="center"/>
      <protection/>
    </xf>
    <xf numFmtId="0" fontId="2" fillId="0" borderId="44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166" fontId="0" fillId="0" borderId="27" xfId="0" applyNumberFormat="1" applyBorder="1" applyAlignment="1" applyProtection="1">
      <alignment horizontal="right" vertical="center"/>
      <protection/>
    </xf>
    <xf numFmtId="165" fontId="0" fillId="0" borderId="28" xfId="0" applyNumberFormat="1" applyBorder="1" applyAlignment="1" applyProtection="1">
      <alignment horizontal="right" vertical="center"/>
      <protection/>
    </xf>
    <xf numFmtId="0" fontId="10" fillId="0" borderId="28" xfId="0" applyFont="1" applyBorder="1" applyAlignment="1" applyProtection="1">
      <alignment horizontal="right" vertical="center"/>
      <protection/>
    </xf>
    <xf numFmtId="0" fontId="10" fillId="0" borderId="29" xfId="0" applyFont="1" applyBorder="1" applyAlignment="1" applyProtection="1">
      <alignment horizontal="left" vertical="center"/>
      <protection/>
    </xf>
    <xf numFmtId="0" fontId="2" fillId="0" borderId="23" xfId="0" applyFont="1" applyBorder="1" applyAlignment="1" applyProtection="1">
      <alignment horizontal="left" vertical="center"/>
      <protection/>
    </xf>
    <xf numFmtId="164" fontId="2" fillId="0" borderId="45" xfId="0" applyNumberFormat="1" applyFont="1" applyBorder="1" applyAlignment="1" applyProtection="1">
      <alignment horizontal="center" vertical="center"/>
      <protection/>
    </xf>
    <xf numFmtId="165" fontId="0" fillId="0" borderId="27" xfId="0" applyNumberFormat="1" applyBorder="1" applyAlignment="1" applyProtection="1">
      <alignment horizontal="right" vertical="center"/>
      <protection/>
    </xf>
    <xf numFmtId="0" fontId="9" fillId="0" borderId="27" xfId="0" applyFont="1" applyBorder="1" applyAlignment="1" applyProtection="1">
      <alignment horizontal="left" vertical="center"/>
      <protection/>
    </xf>
    <xf numFmtId="166" fontId="7" fillId="0" borderId="30" xfId="0" applyNumberFormat="1" applyFont="1" applyBorder="1" applyAlignment="1" applyProtection="1">
      <alignment horizontal="right" vertical="center"/>
      <protection/>
    </xf>
    <xf numFmtId="166" fontId="0" fillId="0" borderId="30" xfId="0" applyNumberFormat="1" applyBorder="1" applyAlignment="1" applyProtection="1">
      <alignment horizontal="right" vertical="center"/>
      <protection/>
    </xf>
    <xf numFmtId="165" fontId="0" fillId="0" borderId="32" xfId="0" applyNumberFormat="1" applyBorder="1" applyAlignment="1" applyProtection="1">
      <alignment horizontal="right" vertical="center"/>
      <protection/>
    </xf>
    <xf numFmtId="0" fontId="2" fillId="0" borderId="46" xfId="0" applyFont="1" applyBorder="1" applyAlignment="1" applyProtection="1">
      <alignment horizontal="left" vertical="center"/>
      <protection/>
    </xf>
    <xf numFmtId="164" fontId="2" fillId="0" borderId="47" xfId="0" applyNumberFormat="1" applyFont="1" applyBorder="1" applyAlignment="1" applyProtection="1">
      <alignment horizontal="center" vertical="center"/>
      <protection/>
    </xf>
    <xf numFmtId="0" fontId="2" fillId="0" borderId="41" xfId="0" applyFont="1" applyBorder="1" applyAlignment="1" applyProtection="1">
      <alignment horizontal="left" vertical="center"/>
      <protection/>
    </xf>
    <xf numFmtId="0" fontId="2" fillId="0" borderId="39" xfId="0" applyFont="1" applyBorder="1" applyAlignment="1" applyProtection="1">
      <alignment horizontal="left" vertical="center"/>
      <protection/>
    </xf>
    <xf numFmtId="0" fontId="2" fillId="0" borderId="40" xfId="0" applyFont="1" applyBorder="1" applyAlignment="1" applyProtection="1">
      <alignment horizontal="left" vertical="center"/>
      <protection/>
    </xf>
    <xf numFmtId="166" fontId="7" fillId="0" borderId="48" xfId="0" applyNumberFormat="1" applyFont="1" applyBorder="1" applyAlignment="1" applyProtection="1">
      <alignment horizontal="right" vertical="center"/>
      <protection/>
    </xf>
    <xf numFmtId="166" fontId="7" fillId="0" borderId="31" xfId="0" applyNumberFormat="1" applyFont="1" applyBorder="1" applyAlignment="1" applyProtection="1">
      <alignment horizontal="right" vertical="center"/>
      <protection/>
    </xf>
    <xf numFmtId="165" fontId="7" fillId="0" borderId="16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left" vertical="top"/>
      <protection/>
    </xf>
    <xf numFmtId="0" fontId="2" fillId="0" borderId="49" xfId="0" applyFont="1" applyBorder="1" applyAlignment="1" applyProtection="1">
      <alignment horizontal="left" vertical="center"/>
      <protection/>
    </xf>
    <xf numFmtId="0" fontId="2" fillId="0" borderId="50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51" xfId="0" applyFont="1" applyBorder="1" applyAlignment="1" applyProtection="1">
      <alignment horizontal="left"/>
      <protection/>
    </xf>
    <xf numFmtId="0" fontId="2" fillId="0" borderId="23" xfId="0" applyFont="1" applyBorder="1" applyAlignment="1" applyProtection="1">
      <alignment horizontal="left"/>
      <protection/>
    </xf>
    <xf numFmtId="165" fontId="3" fillId="0" borderId="23" xfId="0" applyNumberFormat="1" applyFont="1" applyBorder="1" applyAlignment="1" applyProtection="1">
      <alignment horizontal="right" vertical="center"/>
      <protection/>
    </xf>
    <xf numFmtId="166" fontId="3" fillId="0" borderId="27" xfId="0" applyNumberFormat="1" applyFont="1" applyBorder="1" applyAlignment="1" applyProtection="1">
      <alignment horizontal="right" vertical="center"/>
      <protection/>
    </xf>
    <xf numFmtId="166" fontId="7" fillId="0" borderId="23" xfId="0" applyNumberFormat="1" applyFont="1" applyBorder="1" applyAlignment="1" applyProtection="1">
      <alignment horizontal="right" vertical="center"/>
      <protection/>
    </xf>
    <xf numFmtId="0" fontId="2" fillId="0" borderId="52" xfId="0" applyFont="1" applyBorder="1" applyAlignment="1" applyProtection="1">
      <alignment horizontal="left" vertical="center"/>
      <protection/>
    </xf>
    <xf numFmtId="0" fontId="6" fillId="0" borderId="53" xfId="0" applyFont="1" applyBorder="1" applyAlignment="1" applyProtection="1">
      <alignment horizontal="left" vertical="top"/>
      <protection/>
    </xf>
    <xf numFmtId="0" fontId="2" fillId="0" borderId="18" xfId="0" applyFont="1" applyBorder="1" applyAlignment="1" applyProtection="1">
      <alignment horizontal="left" vertical="center"/>
      <protection/>
    </xf>
    <xf numFmtId="165" fontId="3" fillId="0" borderId="27" xfId="0" applyNumberFormat="1" applyFont="1" applyBorder="1" applyAlignment="1" applyProtection="1">
      <alignment horizontal="right" vertical="center"/>
      <protection/>
    </xf>
    <xf numFmtId="0" fontId="6" fillId="0" borderId="41" xfId="0" applyFont="1" applyBorder="1" applyAlignment="1" applyProtection="1">
      <alignment horizontal="left" vertical="center"/>
      <protection/>
    </xf>
    <xf numFmtId="0" fontId="2" fillId="0" borderId="54" xfId="0" applyFont="1" applyBorder="1" applyAlignment="1" applyProtection="1">
      <alignment horizontal="left" vertical="center"/>
      <protection/>
    </xf>
    <xf numFmtId="166" fontId="11" fillId="0" borderId="55" xfId="0" applyNumberFormat="1" applyFont="1" applyBorder="1" applyAlignment="1" applyProtection="1">
      <alignment horizontal="right" vertical="center"/>
      <protection/>
    </xf>
    <xf numFmtId="0" fontId="2" fillId="0" borderId="56" xfId="0" applyFont="1" applyBorder="1" applyAlignment="1" applyProtection="1">
      <alignment horizontal="left" vertical="center"/>
      <protection/>
    </xf>
    <xf numFmtId="0" fontId="0" fillId="0" borderId="34" xfId="0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/>
      <protection/>
    </xf>
    <xf numFmtId="0" fontId="2" fillId="0" borderId="57" xfId="0" applyFont="1" applyBorder="1" applyAlignment="1" applyProtection="1">
      <alignment horizontal="left" vertical="center"/>
      <protection/>
    </xf>
    <xf numFmtId="0" fontId="2" fillId="0" borderId="48" xfId="0" applyFont="1" applyBorder="1" applyAlignment="1" applyProtection="1">
      <alignment horizontal="left"/>
      <protection/>
    </xf>
    <xf numFmtId="0" fontId="2" fillId="0" borderId="42" xfId="0" applyFont="1" applyBorder="1" applyAlignment="1" applyProtection="1">
      <alignment horizontal="left" vertical="center"/>
      <protection/>
    </xf>
    <xf numFmtId="0" fontId="12" fillId="18" borderId="0" xfId="0" applyFont="1" applyFill="1" applyAlignment="1" applyProtection="1">
      <alignment horizontal="left"/>
      <protection/>
    </xf>
    <xf numFmtId="0" fontId="5" fillId="18" borderId="0" xfId="0" applyFont="1" applyFill="1" applyAlignment="1" applyProtection="1">
      <alignment horizontal="left"/>
      <protection/>
    </xf>
    <xf numFmtId="0" fontId="13" fillId="18" borderId="0" xfId="0" applyFont="1" applyFill="1" applyAlignment="1" applyProtection="1">
      <alignment horizontal="left" vertical="center"/>
      <protection/>
    </xf>
    <xf numFmtId="0" fontId="3" fillId="18" borderId="0" xfId="0" applyFont="1" applyFill="1" applyAlignment="1" applyProtection="1">
      <alignment horizontal="left" vertical="center"/>
      <protection/>
    </xf>
    <xf numFmtId="0" fontId="5" fillId="18" borderId="0" xfId="0" applyFont="1" applyFill="1" applyAlignment="1" applyProtection="1">
      <alignment horizontal="left" vertical="center"/>
      <protection/>
    </xf>
    <xf numFmtId="0" fontId="3" fillId="18" borderId="0" xfId="0" applyFont="1" applyFill="1" applyAlignment="1" applyProtection="1">
      <alignment horizontal="center" vertical="center"/>
      <protection/>
    </xf>
    <xf numFmtId="0" fontId="0" fillId="18" borderId="0" xfId="0" applyFill="1" applyAlignment="1" applyProtection="1">
      <alignment horizontal="left" vertical="center"/>
      <protection/>
    </xf>
    <xf numFmtId="0" fontId="3" fillId="24" borderId="58" xfId="0" applyFont="1" applyFill="1" applyBorder="1" applyAlignment="1" applyProtection="1">
      <alignment horizontal="center" vertical="center" wrapText="1"/>
      <protection/>
    </xf>
    <xf numFmtId="0" fontId="3" fillId="24" borderId="59" xfId="0" applyFont="1" applyFill="1" applyBorder="1" applyAlignment="1" applyProtection="1">
      <alignment horizontal="center" vertical="center" wrapText="1"/>
      <protection/>
    </xf>
    <xf numFmtId="0" fontId="3" fillId="24" borderId="60" xfId="0" applyFont="1" applyFill="1" applyBorder="1" applyAlignment="1" applyProtection="1">
      <alignment horizontal="center" vertical="center" wrapText="1"/>
      <protection/>
    </xf>
    <xf numFmtId="0" fontId="3" fillId="24" borderId="35" xfId="0" applyFont="1" applyFill="1" applyBorder="1" applyAlignment="1" applyProtection="1">
      <alignment horizontal="center" vertical="center" wrapText="1"/>
      <protection/>
    </xf>
    <xf numFmtId="164" fontId="3" fillId="24" borderId="47" xfId="0" applyNumberFormat="1" applyFont="1" applyFill="1" applyBorder="1" applyAlignment="1" applyProtection="1">
      <alignment horizontal="center" vertical="center"/>
      <protection/>
    </xf>
    <xf numFmtId="164" fontId="3" fillId="24" borderId="61" xfId="0" applyNumberFormat="1" applyFont="1" applyFill="1" applyBorder="1" applyAlignment="1" applyProtection="1">
      <alignment horizontal="center" vertical="center"/>
      <protection/>
    </xf>
    <xf numFmtId="164" fontId="3" fillId="24" borderId="62" xfId="0" applyNumberFormat="1" applyFont="1" applyFill="1" applyBorder="1" applyAlignment="1" applyProtection="1">
      <alignment horizontal="center" vertical="center"/>
      <protection/>
    </xf>
    <xf numFmtId="164" fontId="3" fillId="24" borderId="40" xfId="0" applyNumberFormat="1" applyFont="1" applyFill="1" applyBorder="1" applyAlignment="1" applyProtection="1">
      <alignment horizontal="center" vertical="center"/>
      <protection/>
    </xf>
    <xf numFmtId="0" fontId="0" fillId="18" borderId="31" xfId="0" applyFill="1" applyBorder="1" applyAlignment="1" applyProtection="1">
      <alignment horizontal="left"/>
      <protection/>
    </xf>
    <xf numFmtId="0" fontId="0" fillId="18" borderId="32" xfId="0" applyFill="1" applyBorder="1" applyAlignment="1" applyProtection="1">
      <alignment horizontal="left"/>
      <protection/>
    </xf>
    <xf numFmtId="0" fontId="9" fillId="0" borderId="0" xfId="0" applyFont="1" applyAlignment="1" applyProtection="1">
      <alignment horizontal="left" vertical="center"/>
      <protection/>
    </xf>
    <xf numFmtId="0" fontId="14" fillId="0" borderId="0" xfId="0" applyFont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left" vertical="center"/>
      <protection/>
    </xf>
    <xf numFmtId="166" fontId="14" fillId="0" borderId="0" xfId="0" applyNumberFormat="1" applyFont="1" applyAlignment="1" applyProtection="1">
      <alignment horizontal="right" vertical="center"/>
      <protection/>
    </xf>
    <xf numFmtId="167" fontId="14" fillId="0" borderId="0" xfId="0" applyNumberFormat="1" applyFont="1" applyAlignment="1" applyProtection="1">
      <alignment horizontal="right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vertical="center"/>
      <protection/>
    </xf>
    <xf numFmtId="166" fontId="15" fillId="0" borderId="0" xfId="0" applyNumberFormat="1" applyFont="1" applyAlignment="1" applyProtection="1">
      <alignment horizontal="right" vertical="center"/>
      <protection/>
    </xf>
    <xf numFmtId="167" fontId="15" fillId="0" borderId="0" xfId="0" applyNumberFormat="1" applyFont="1" applyAlignment="1" applyProtection="1">
      <alignment horizontal="right" vertical="center"/>
      <protection/>
    </xf>
    <xf numFmtId="0" fontId="16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/>
      <protection/>
    </xf>
    <xf numFmtId="166" fontId="17" fillId="0" borderId="0" xfId="0" applyNumberFormat="1" applyFont="1" applyAlignment="1" applyProtection="1">
      <alignment horizontal="right" vertical="center"/>
      <protection/>
    </xf>
    <xf numFmtId="167" fontId="17" fillId="0" borderId="0" xfId="0" applyNumberFormat="1" applyFont="1" applyAlignment="1" applyProtection="1">
      <alignment horizontal="right" vertical="center"/>
      <protection/>
    </xf>
    <xf numFmtId="0" fontId="3" fillId="18" borderId="0" xfId="0" applyFont="1" applyFill="1" applyAlignment="1" applyProtection="1">
      <alignment horizontal="left"/>
      <protection/>
    </xf>
    <xf numFmtId="0" fontId="2" fillId="18" borderId="0" xfId="0" applyFont="1" applyFill="1" applyAlignment="1" applyProtection="1">
      <alignment horizontal="left"/>
      <protection/>
    </xf>
    <xf numFmtId="0" fontId="2" fillId="24" borderId="35" xfId="0" applyFont="1" applyFill="1" applyBorder="1" applyAlignment="1" applyProtection="1">
      <alignment horizontal="center" vertical="center" wrapText="1"/>
      <protection/>
    </xf>
    <xf numFmtId="0" fontId="2" fillId="24" borderId="60" xfId="0" applyFont="1" applyFill="1" applyBorder="1" applyAlignment="1" applyProtection="1">
      <alignment horizontal="center" vertical="center" wrapText="1"/>
      <protection/>
    </xf>
    <xf numFmtId="164" fontId="2" fillId="24" borderId="40" xfId="0" applyNumberFormat="1" applyFont="1" applyFill="1" applyBorder="1" applyAlignment="1" applyProtection="1">
      <alignment horizontal="center" vertical="center"/>
      <protection/>
    </xf>
    <xf numFmtId="164" fontId="2" fillId="24" borderId="62" xfId="0" applyNumberFormat="1" applyFont="1" applyFill="1" applyBorder="1" applyAlignment="1" applyProtection="1">
      <alignment horizontal="center" vertical="center"/>
      <protection/>
    </xf>
    <xf numFmtId="0" fontId="2" fillId="18" borderId="14" xfId="0" applyFont="1" applyFill="1" applyBorder="1" applyAlignment="1" applyProtection="1">
      <alignment horizontal="left"/>
      <protection/>
    </xf>
    <xf numFmtId="0" fontId="14" fillId="0" borderId="11" xfId="0" applyFont="1" applyBorder="1" applyAlignment="1" applyProtection="1">
      <alignment horizontal="left" vertical="center"/>
      <protection/>
    </xf>
    <xf numFmtId="0" fontId="14" fillId="0" borderId="11" xfId="0" applyFont="1" applyBorder="1" applyAlignment="1" applyProtection="1">
      <alignment horizontal="center" vertical="center"/>
      <protection/>
    </xf>
    <xf numFmtId="166" fontId="14" fillId="0" borderId="11" xfId="0" applyNumberFormat="1" applyFont="1" applyBorder="1" applyAlignment="1" applyProtection="1">
      <alignment horizontal="right" vertical="center"/>
      <protection/>
    </xf>
    <xf numFmtId="167" fontId="14" fillId="0" borderId="11" xfId="0" applyNumberFormat="1" applyFont="1" applyBorder="1" applyAlignment="1" applyProtection="1">
      <alignment horizontal="right" vertical="center"/>
      <protection/>
    </xf>
    <xf numFmtId="165" fontId="2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left" vertical="center"/>
      <protection/>
    </xf>
    <xf numFmtId="165" fontId="18" fillId="0" borderId="0" xfId="0" applyNumberFormat="1" applyFont="1" applyAlignment="1" applyProtection="1">
      <alignment horizontal="right" vertical="center"/>
      <protection/>
    </xf>
    <xf numFmtId="14" fontId="3" fillId="18" borderId="0" xfId="0" applyNumberFormat="1" applyFont="1" applyFill="1" applyAlignment="1" applyProtection="1">
      <alignment horizontal="left" vertical="center"/>
      <protection/>
    </xf>
    <xf numFmtId="14" fontId="3" fillId="0" borderId="26" xfId="0" applyNumberFormat="1" applyFont="1" applyBorder="1" applyAlignment="1" applyProtection="1">
      <alignment horizontal="right" vertical="center"/>
      <protection/>
    </xf>
    <xf numFmtId="0" fontId="0" fillId="18" borderId="10" xfId="0" applyFill="1" applyBorder="1" applyAlignment="1" applyProtection="1">
      <alignment horizontal="left"/>
      <protection/>
    </xf>
    <xf numFmtId="0" fontId="0" fillId="18" borderId="11" xfId="0" applyFill="1" applyBorder="1" applyAlignment="1" applyProtection="1">
      <alignment horizontal="left"/>
      <protection/>
    </xf>
    <xf numFmtId="0" fontId="14" fillId="0" borderId="63" xfId="0" applyFont="1" applyBorder="1" applyAlignment="1" applyProtection="1">
      <alignment horizontal="center" vertical="center"/>
      <protection/>
    </xf>
    <xf numFmtId="0" fontId="14" fillId="0" borderId="63" xfId="0" applyFont="1" applyBorder="1" applyAlignment="1" applyProtection="1">
      <alignment horizontal="left" vertical="center"/>
      <protection/>
    </xf>
    <xf numFmtId="166" fontId="14" fillId="0" borderId="63" xfId="0" applyNumberFormat="1" applyFont="1" applyBorder="1" applyAlignment="1" applyProtection="1">
      <alignment horizontal="right" vertical="center"/>
      <protection/>
    </xf>
    <xf numFmtId="0" fontId="15" fillId="0" borderId="64" xfId="0" applyFont="1" applyBorder="1" applyAlignment="1" applyProtection="1">
      <alignment horizontal="center" vertical="center"/>
      <protection/>
    </xf>
    <xf numFmtId="0" fontId="15" fillId="0" borderId="64" xfId="0" applyFont="1" applyBorder="1" applyAlignment="1" applyProtection="1">
      <alignment horizontal="left" vertical="center"/>
      <protection/>
    </xf>
    <xf numFmtId="166" fontId="15" fillId="0" borderId="64" xfId="0" applyNumberFormat="1" applyFont="1" applyBorder="1" applyAlignment="1" applyProtection="1">
      <alignment horizontal="right" vertical="center"/>
      <protection/>
    </xf>
    <xf numFmtId="0" fontId="15" fillId="0" borderId="65" xfId="0" applyFont="1" applyBorder="1" applyAlignment="1" applyProtection="1">
      <alignment horizontal="center" vertical="center"/>
      <protection/>
    </xf>
    <xf numFmtId="0" fontId="15" fillId="0" borderId="65" xfId="0" applyFont="1" applyBorder="1" applyAlignment="1" applyProtection="1">
      <alignment horizontal="left" vertical="center"/>
      <protection/>
    </xf>
    <xf numFmtId="166" fontId="15" fillId="0" borderId="65" xfId="0" applyNumberFormat="1" applyFont="1" applyBorder="1" applyAlignment="1" applyProtection="1">
      <alignment horizontal="right" vertical="center"/>
      <protection/>
    </xf>
    <xf numFmtId="0" fontId="15" fillId="0" borderId="66" xfId="0" applyFont="1" applyBorder="1" applyAlignment="1" applyProtection="1">
      <alignment horizontal="center" vertical="center"/>
      <protection/>
    </xf>
    <xf numFmtId="0" fontId="15" fillId="0" borderId="66" xfId="0" applyFont="1" applyBorder="1" applyAlignment="1" applyProtection="1">
      <alignment horizontal="left" vertical="center"/>
      <protection/>
    </xf>
    <xf numFmtId="166" fontId="15" fillId="0" borderId="66" xfId="0" applyNumberFormat="1" applyFont="1" applyBorder="1" applyAlignment="1" applyProtection="1">
      <alignment horizontal="right" vertical="center"/>
      <protection/>
    </xf>
    <xf numFmtId="0" fontId="15" fillId="0" borderId="67" xfId="0" applyFont="1" applyBorder="1" applyAlignment="1" applyProtection="1">
      <alignment horizontal="center" vertical="center"/>
      <protection/>
    </xf>
    <xf numFmtId="0" fontId="15" fillId="0" borderId="67" xfId="0" applyFont="1" applyBorder="1" applyAlignment="1" applyProtection="1">
      <alignment horizontal="left" vertical="center"/>
      <protection/>
    </xf>
    <xf numFmtId="166" fontId="15" fillId="0" borderId="67" xfId="0" applyNumberFormat="1" applyFont="1" applyBorder="1" applyAlignment="1" applyProtection="1">
      <alignment horizontal="right" vertical="center"/>
      <protection/>
    </xf>
    <xf numFmtId="0" fontId="16" fillId="0" borderId="68" xfId="0" applyFont="1" applyBorder="1" applyAlignment="1" applyProtection="1">
      <alignment horizontal="left" vertical="center"/>
      <protection/>
    </xf>
    <xf numFmtId="0" fontId="17" fillId="0" borderId="69" xfId="0" applyFont="1" applyBorder="1" applyAlignment="1" applyProtection="1">
      <alignment horizontal="left" vertical="center"/>
      <protection/>
    </xf>
    <xf numFmtId="166" fontId="17" fillId="0" borderId="70" xfId="0" applyNumberFormat="1" applyFont="1" applyBorder="1" applyAlignment="1" applyProtection="1">
      <alignment horizontal="right" vertical="center"/>
      <protection/>
    </xf>
    <xf numFmtId="0" fontId="2" fillId="0" borderId="63" xfId="0" applyFont="1" applyBorder="1" applyAlignment="1" applyProtection="1">
      <alignment horizontal="center" vertical="center"/>
      <protection/>
    </xf>
    <xf numFmtId="0" fontId="2" fillId="0" borderId="63" xfId="0" applyFont="1" applyBorder="1" applyAlignment="1" applyProtection="1">
      <alignment horizontal="left" vertical="center"/>
      <protection/>
    </xf>
    <xf numFmtId="167" fontId="2" fillId="0" borderId="63" xfId="0" applyNumberFormat="1" applyFont="1" applyBorder="1" applyAlignment="1" applyProtection="1">
      <alignment horizontal="right" vertical="center"/>
      <protection/>
    </xf>
    <xf numFmtId="166" fontId="2" fillId="0" borderId="63" xfId="0" applyNumberFormat="1" applyFont="1" applyBorder="1" applyAlignment="1" applyProtection="1">
      <alignment horizontal="right" vertical="center"/>
      <protection/>
    </xf>
    <xf numFmtId="168" fontId="2" fillId="0" borderId="63" xfId="0" applyNumberFormat="1" applyFont="1" applyBorder="1" applyAlignment="1" applyProtection="1">
      <alignment horizontal="right" vertical="center"/>
      <protection/>
    </xf>
    <xf numFmtId="169" fontId="2" fillId="0" borderId="63" xfId="0" applyNumberFormat="1" applyFont="1" applyBorder="1" applyAlignment="1" applyProtection="1">
      <alignment horizontal="right" vertical="center"/>
      <protection/>
    </xf>
    <xf numFmtId="0" fontId="18" fillId="0" borderId="63" xfId="0" applyFont="1" applyBorder="1" applyAlignment="1" applyProtection="1">
      <alignment horizontal="center" vertical="center"/>
      <protection/>
    </xf>
    <xf numFmtId="0" fontId="18" fillId="0" borderId="63" xfId="0" applyFont="1" applyBorder="1" applyAlignment="1" applyProtection="1">
      <alignment horizontal="left" vertical="center"/>
      <protection/>
    </xf>
    <xf numFmtId="167" fontId="18" fillId="0" borderId="63" xfId="0" applyNumberFormat="1" applyFont="1" applyBorder="1" applyAlignment="1" applyProtection="1">
      <alignment horizontal="right" vertical="center"/>
      <protection/>
    </xf>
    <xf numFmtId="166" fontId="18" fillId="0" borderId="63" xfId="0" applyNumberFormat="1" applyFont="1" applyBorder="1" applyAlignment="1" applyProtection="1">
      <alignment horizontal="right" vertical="center"/>
      <protection/>
    </xf>
    <xf numFmtId="168" fontId="18" fillId="0" borderId="63" xfId="0" applyNumberFormat="1" applyFont="1" applyBorder="1" applyAlignment="1" applyProtection="1">
      <alignment horizontal="right" vertical="center"/>
      <protection/>
    </xf>
    <xf numFmtId="169" fontId="18" fillId="0" borderId="63" xfId="0" applyNumberFormat="1" applyFont="1" applyBorder="1" applyAlignment="1" applyProtection="1">
      <alignment horizontal="right" vertical="center"/>
      <protection/>
    </xf>
    <xf numFmtId="0" fontId="11" fillId="0" borderId="0" xfId="49" applyFont="1" applyFill="1">
      <alignment/>
      <protection/>
    </xf>
    <xf numFmtId="4" fontId="11" fillId="0" borderId="0" xfId="49" applyNumberFormat="1" applyFont="1" applyFill="1">
      <alignment/>
      <protection/>
    </xf>
    <xf numFmtId="0" fontId="38" fillId="0" borderId="0" xfId="49" applyFont="1" applyFill="1">
      <alignment/>
      <protection/>
    </xf>
    <xf numFmtId="10" fontId="11" fillId="0" borderId="0" xfId="49" applyNumberFormat="1" applyFont="1" applyFill="1">
      <alignment/>
      <protection/>
    </xf>
    <xf numFmtId="2" fontId="11" fillId="0" borderId="0" xfId="49" applyNumberFormat="1" applyFont="1" applyFill="1">
      <alignment/>
      <protection/>
    </xf>
    <xf numFmtId="0" fontId="11" fillId="0" borderId="0" xfId="49" applyFont="1" applyFill="1" applyAlignment="1">
      <alignment wrapText="1"/>
      <protection/>
    </xf>
    <xf numFmtId="0" fontId="39" fillId="0" borderId="0" xfId="47" applyFont="1">
      <alignment/>
      <protection/>
    </xf>
    <xf numFmtId="0" fontId="40" fillId="0" borderId="0" xfId="47" applyFont="1">
      <alignment/>
      <protection/>
    </xf>
    <xf numFmtId="0" fontId="0" fillId="0" borderId="0" xfId="47" applyFont="1">
      <alignment/>
      <protection/>
    </xf>
    <xf numFmtId="0" fontId="41" fillId="0" borderId="0" xfId="47" applyFont="1">
      <alignment/>
      <protection/>
    </xf>
    <xf numFmtId="0" fontId="42" fillId="0" borderId="0" xfId="47" applyFont="1">
      <alignment/>
      <protection/>
    </xf>
    <xf numFmtId="0" fontId="39" fillId="0" borderId="0" xfId="47" applyFont="1" applyAlignment="1">
      <alignment horizontal="center" vertical="center"/>
      <protection/>
    </xf>
    <xf numFmtId="0" fontId="39" fillId="0" borderId="0" xfId="47" applyFont="1" applyAlignment="1">
      <alignment horizontal="center" vertical="center" wrapText="1"/>
      <protection/>
    </xf>
    <xf numFmtId="0" fontId="43" fillId="0" borderId="0" xfId="49" applyFont="1" applyFill="1">
      <alignment/>
      <protection/>
    </xf>
    <xf numFmtId="4" fontId="43" fillId="0" borderId="0" xfId="49" applyNumberFormat="1" applyFont="1" applyFill="1">
      <alignment/>
      <protection/>
    </xf>
    <xf numFmtId="4" fontId="7" fillId="0" borderId="0" xfId="49" applyNumberFormat="1" applyFont="1" applyFill="1">
      <alignment/>
      <protection/>
    </xf>
    <xf numFmtId="0" fontId="7" fillId="0" borderId="0" xfId="49" applyFont="1" applyFill="1">
      <alignment/>
      <protection/>
    </xf>
    <xf numFmtId="2" fontId="7" fillId="0" borderId="0" xfId="49" applyNumberFormat="1" applyFont="1" applyFill="1" applyAlignment="1">
      <alignment horizontal="right" wrapText="1"/>
      <protection/>
    </xf>
    <xf numFmtId="0" fontId="7" fillId="0" borderId="0" xfId="49" applyFont="1" applyFill="1" applyAlignment="1">
      <alignment wrapText="1"/>
      <protection/>
    </xf>
    <xf numFmtId="4" fontId="7" fillId="0" borderId="0" xfId="49" applyNumberFormat="1" applyFont="1" applyFill="1" applyAlignment="1">
      <alignment wrapText="1"/>
      <protection/>
    </xf>
    <xf numFmtId="4" fontId="7" fillId="0" borderId="0" xfId="49" applyNumberFormat="1" applyFont="1" applyFill="1" applyBorder="1">
      <alignment/>
      <protection/>
    </xf>
    <xf numFmtId="2" fontId="7" fillId="0" borderId="0" xfId="49" applyNumberFormat="1" applyFont="1" applyFill="1" applyAlignment="1">
      <alignment horizontal="right"/>
      <protection/>
    </xf>
    <xf numFmtId="0" fontId="7" fillId="0" borderId="71" xfId="49" applyFont="1" applyFill="1" applyBorder="1">
      <alignment/>
      <protection/>
    </xf>
    <xf numFmtId="4" fontId="7" fillId="0" borderId="71" xfId="49" applyNumberFormat="1" applyFont="1" applyFill="1" applyBorder="1">
      <alignment/>
      <protection/>
    </xf>
    <xf numFmtId="0" fontId="44" fillId="0" borderId="0" xfId="49" applyFont="1" applyFill="1">
      <alignment/>
      <protection/>
    </xf>
    <xf numFmtId="2" fontId="7" fillId="0" borderId="0" xfId="49" applyNumberFormat="1" applyFont="1" applyFill="1">
      <alignment/>
      <protection/>
    </xf>
    <xf numFmtId="0" fontId="7" fillId="0" borderId="72" xfId="49" applyFont="1" applyFill="1" applyBorder="1">
      <alignment/>
      <protection/>
    </xf>
    <xf numFmtId="0" fontId="44" fillId="0" borderId="72" xfId="49" applyFont="1" applyFill="1" applyBorder="1">
      <alignment/>
      <protection/>
    </xf>
    <xf numFmtId="4" fontId="7" fillId="0" borderId="72" xfId="49" applyNumberFormat="1" applyFont="1" applyFill="1" applyBorder="1">
      <alignment/>
      <protection/>
    </xf>
    <xf numFmtId="0" fontId="7" fillId="0" borderId="0" xfId="49" applyFont="1" applyFill="1" applyBorder="1">
      <alignment/>
      <protection/>
    </xf>
    <xf numFmtId="179" fontId="45" fillId="0" borderId="0" xfId="49" applyNumberFormat="1" applyFont="1" applyFill="1" applyBorder="1">
      <alignment/>
      <protection/>
    </xf>
    <xf numFmtId="179" fontId="7" fillId="0" borderId="0" xfId="49" applyNumberFormat="1" applyFont="1" applyFill="1">
      <alignment/>
      <protection/>
    </xf>
    <xf numFmtId="0" fontId="46" fillId="0" borderId="72" xfId="49" applyFont="1" applyFill="1" applyBorder="1">
      <alignment/>
      <protection/>
    </xf>
    <xf numFmtId="0" fontId="47" fillId="0" borderId="0" xfId="49" applyFont="1" applyFill="1" applyBorder="1">
      <alignment/>
      <protection/>
    </xf>
    <xf numFmtId="179" fontId="48" fillId="0" borderId="0" xfId="49" applyNumberFormat="1" applyFont="1" applyFill="1" applyBorder="1">
      <alignment/>
      <protection/>
    </xf>
    <xf numFmtId="4" fontId="40" fillId="0" borderId="0" xfId="47" applyNumberFormat="1" applyFont="1">
      <alignment/>
      <protection/>
    </xf>
    <xf numFmtId="0" fontId="0" fillId="0" borderId="0" xfId="47" applyFont="1" applyAlignment="1">
      <alignment horizontal="center"/>
      <protection/>
    </xf>
    <xf numFmtId="0" fontId="41" fillId="0" borderId="0" xfId="47" applyFont="1" applyAlignment="1">
      <alignment horizontal="center"/>
      <protection/>
    </xf>
    <xf numFmtId="0" fontId="40" fillId="0" borderId="0" xfId="47" applyFont="1" applyAlignment="1">
      <alignment horizontal="center"/>
      <protection/>
    </xf>
    <xf numFmtId="0" fontId="42" fillId="0" borderId="0" xfId="47" applyFont="1" applyAlignment="1">
      <alignment horizontal="center"/>
      <protection/>
    </xf>
    <xf numFmtId="0" fontId="40" fillId="0" borderId="73" xfId="47" applyFont="1" applyBorder="1">
      <alignment/>
      <protection/>
    </xf>
    <xf numFmtId="4" fontId="40" fillId="0" borderId="73" xfId="47" applyNumberFormat="1" applyFont="1" applyBorder="1">
      <alignment/>
      <protection/>
    </xf>
    <xf numFmtId="4" fontId="39" fillId="0" borderId="0" xfId="47" applyNumberFormat="1" applyFont="1">
      <alignment/>
      <protection/>
    </xf>
    <xf numFmtId="0" fontId="6" fillId="0" borderId="0" xfId="47" applyFont="1" applyAlignment="1">
      <alignment horizontal="center" vertical="center"/>
      <protection/>
    </xf>
    <xf numFmtId="4" fontId="0" fillId="0" borderId="0" xfId="47" applyNumberFormat="1" applyFont="1">
      <alignment/>
      <protection/>
    </xf>
    <xf numFmtId="0" fontId="7" fillId="0" borderId="0" xfId="49" applyFont="1" applyFill="1" applyAlignment="1">
      <alignment horizontal="center" wrapText="1"/>
      <protection/>
    </xf>
    <xf numFmtId="0" fontId="7" fillId="0" borderId="0" xfId="49" applyFont="1" applyFill="1" applyAlignment="1">
      <alignment horizontal="center"/>
      <protection/>
    </xf>
    <xf numFmtId="0" fontId="7" fillId="0" borderId="71" xfId="49" applyFont="1" applyFill="1" applyBorder="1" applyAlignment="1">
      <alignment horizontal="center"/>
      <protection/>
    </xf>
    <xf numFmtId="0" fontId="43" fillId="0" borderId="0" xfId="49" applyFont="1" applyFill="1" applyAlignment="1">
      <alignment horizontal="center"/>
      <protection/>
    </xf>
    <xf numFmtId="0" fontId="7" fillId="0" borderId="72" xfId="49" applyFont="1" applyFill="1" applyBorder="1" applyAlignment="1">
      <alignment horizontal="center"/>
      <protection/>
    </xf>
    <xf numFmtId="0" fontId="7" fillId="0" borderId="0" xfId="49" applyFont="1" applyFill="1" applyBorder="1" applyAlignment="1">
      <alignment horizontal="center"/>
      <protection/>
    </xf>
    <xf numFmtId="4" fontId="11" fillId="0" borderId="0" xfId="49" applyNumberFormat="1" applyFont="1" applyFill="1" applyAlignment="1">
      <alignment horizontal="center" vertical="center" wrapText="1"/>
      <protection/>
    </xf>
    <xf numFmtId="0" fontId="11" fillId="0" borderId="0" xfId="49" applyFont="1" applyFill="1" applyAlignment="1">
      <alignment horizontal="center" vertical="center" wrapText="1"/>
      <protection/>
    </xf>
    <xf numFmtId="4" fontId="46" fillId="0" borderId="72" xfId="49" applyNumberFormat="1" applyFont="1" applyFill="1" applyBorder="1">
      <alignment/>
      <protection/>
    </xf>
    <xf numFmtId="0" fontId="11" fillId="0" borderId="0" xfId="49" applyFont="1" applyFill="1" applyAlignment="1">
      <alignment horizontal="center" vertical="center"/>
      <protection/>
    </xf>
    <xf numFmtId="0" fontId="0" fillId="0" borderId="0" xfId="48" applyFont="1">
      <alignment/>
      <protection/>
    </xf>
    <xf numFmtId="0" fontId="0" fillId="0" borderId="0" xfId="48" applyFont="1" applyAlignment="1">
      <alignment horizontal="center"/>
      <protection/>
    </xf>
    <xf numFmtId="0" fontId="0" fillId="0" borderId="0" xfId="48" applyFont="1" applyBorder="1">
      <alignment/>
      <protection/>
    </xf>
    <xf numFmtId="0" fontId="0" fillId="0" borderId="0" xfId="48" applyFont="1" applyBorder="1" applyAlignment="1">
      <alignment horizontal="center"/>
      <protection/>
    </xf>
    <xf numFmtId="0" fontId="0" fillId="0" borderId="0" xfId="48" applyFont="1" applyBorder="1" applyAlignment="1">
      <alignment wrapText="1"/>
      <protection/>
    </xf>
    <xf numFmtId="0" fontId="41" fillId="0" borderId="0" xfId="48" applyFont="1" applyBorder="1" applyAlignment="1">
      <alignment wrapText="1"/>
      <protection/>
    </xf>
    <xf numFmtId="4" fontId="0" fillId="0" borderId="0" xfId="48" applyNumberFormat="1" applyFont="1" applyBorder="1">
      <alignment/>
      <protection/>
    </xf>
    <xf numFmtId="4" fontId="0" fillId="0" borderId="0" xfId="48" applyNumberFormat="1" applyFont="1">
      <alignment/>
      <protection/>
    </xf>
    <xf numFmtId="0" fontId="6" fillId="0" borderId="0" xfId="48" applyFont="1" applyBorder="1" applyAlignment="1">
      <alignment wrapText="1"/>
      <protection/>
    </xf>
    <xf numFmtId="0" fontId="41" fillId="0" borderId="0" xfId="48" applyFont="1" applyBorder="1">
      <alignment/>
      <protection/>
    </xf>
    <xf numFmtId="0" fontId="41" fillId="0" borderId="0" xfId="48" applyFont="1" applyBorder="1" applyAlignment="1">
      <alignment horizontal="center"/>
      <protection/>
    </xf>
    <xf numFmtId="0" fontId="0" fillId="0" borderId="0" xfId="48" applyFont="1" applyBorder="1" applyAlignment="1">
      <alignment horizontal="center" wrapText="1"/>
      <protection/>
    </xf>
    <xf numFmtId="0" fontId="41" fillId="0" borderId="0" xfId="48" applyFont="1" applyBorder="1" applyAlignment="1">
      <alignment horizontal="center" wrapText="1"/>
      <protection/>
    </xf>
    <xf numFmtId="0" fontId="0" fillId="0" borderId="0" xfId="48" applyFont="1" applyBorder="1" applyAlignment="1">
      <alignment horizontal="center" vertical="center"/>
      <protection/>
    </xf>
    <xf numFmtId="0" fontId="0" fillId="0" borderId="0" xfId="48" applyFont="1" applyFill="1" applyBorder="1">
      <alignment/>
      <protection/>
    </xf>
    <xf numFmtId="0" fontId="49" fillId="0" borderId="0" xfId="48" applyFont="1" applyFill="1" applyBorder="1">
      <alignment/>
      <protection/>
    </xf>
    <xf numFmtId="0" fontId="6" fillId="0" borderId="0" xfId="48" applyFont="1" applyFill="1" applyBorder="1">
      <alignment/>
      <protection/>
    </xf>
    <xf numFmtId="0" fontId="6" fillId="0" borderId="0" xfId="48" applyFont="1" applyBorder="1">
      <alignment/>
      <protection/>
    </xf>
    <xf numFmtId="0" fontId="0" fillId="0" borderId="0" xfId="48" applyFont="1" applyFill="1" applyBorder="1" applyAlignment="1">
      <alignment wrapText="1"/>
      <protection/>
    </xf>
    <xf numFmtId="0" fontId="50" fillId="0" borderId="0" xfId="48" applyFont="1" applyFill="1" applyBorder="1">
      <alignment/>
      <protection/>
    </xf>
    <xf numFmtId="0" fontId="6" fillId="0" borderId="0" xfId="48" applyFont="1" applyFill="1" applyBorder="1" applyAlignment="1">
      <alignment wrapText="1"/>
      <protection/>
    </xf>
    <xf numFmtId="0" fontId="0" fillId="0" borderId="0" xfId="48" applyFont="1" applyFill="1" applyBorder="1" applyAlignment="1">
      <alignment horizontal="center" vertical="center"/>
      <protection/>
    </xf>
    <xf numFmtId="4" fontId="0" fillId="0" borderId="0" xfId="48" applyNumberFormat="1" applyFont="1" applyBorder="1" applyAlignment="1">
      <alignment vertical="center"/>
      <protection/>
    </xf>
    <xf numFmtId="0" fontId="6" fillId="0" borderId="0" xfId="48" applyFont="1" applyFill="1" applyBorder="1" applyAlignment="1">
      <alignment horizontal="center" vertical="center"/>
      <protection/>
    </xf>
    <xf numFmtId="0" fontId="41" fillId="0" borderId="0" xfId="48" applyFont="1" applyBorder="1" applyAlignment="1">
      <alignment horizontal="center" vertical="center"/>
      <protection/>
    </xf>
    <xf numFmtId="3" fontId="41" fillId="0" borderId="0" xfId="48" applyNumberFormat="1" applyFont="1" applyBorder="1" applyAlignment="1">
      <alignment horizontal="center" vertical="center"/>
      <protection/>
    </xf>
    <xf numFmtId="3" fontId="0" fillId="0" borderId="0" xfId="48" applyNumberFormat="1" applyFont="1" applyFill="1" applyBorder="1" applyAlignment="1">
      <alignment horizontal="center" vertical="center"/>
      <protection/>
    </xf>
    <xf numFmtId="0" fontId="41" fillId="0" borderId="0" xfId="48" applyFont="1" applyFill="1" applyBorder="1" applyAlignment="1">
      <alignment horizontal="center" vertical="center"/>
      <protection/>
    </xf>
    <xf numFmtId="0" fontId="0" fillId="0" borderId="0" xfId="48" applyFont="1" applyBorder="1" applyAlignment="1">
      <alignment horizontal="left" vertical="center" wrapText="1"/>
      <protection/>
    </xf>
    <xf numFmtId="0" fontId="6" fillId="0" borderId="0" xfId="48" applyFont="1" applyBorder="1" applyAlignment="1">
      <alignment horizontal="center" vertical="center"/>
      <protection/>
    </xf>
    <xf numFmtId="4" fontId="0" fillId="0" borderId="0" xfId="48" applyNumberFormat="1" applyFont="1" applyFill="1" applyBorder="1">
      <alignment/>
      <protection/>
    </xf>
    <xf numFmtId="4" fontId="0" fillId="0" borderId="0" xfId="48" applyNumberFormat="1" applyFont="1" applyFill="1" applyBorder="1" applyAlignment="1">
      <alignment vertical="center"/>
      <protection/>
    </xf>
    <xf numFmtId="14" fontId="3" fillId="18" borderId="0" xfId="0" applyNumberFormat="1" applyFont="1" applyFill="1" applyAlignment="1" applyProtection="1">
      <alignment horizontal="left" vertical="center"/>
      <protection/>
    </xf>
    <xf numFmtId="4" fontId="0" fillId="0" borderId="73" xfId="48" applyNumberFormat="1" applyFont="1" applyBorder="1" applyAlignment="1">
      <alignment horizontal="right"/>
      <protection/>
    </xf>
    <xf numFmtId="4" fontId="6" fillId="0" borderId="0" xfId="48" applyNumberFormat="1" applyFont="1" applyBorder="1" applyAlignment="1">
      <alignment horizontal="right"/>
      <protection/>
    </xf>
    <xf numFmtId="4" fontId="0" fillId="0" borderId="0" xfId="48" applyNumberFormat="1" applyFont="1" applyAlignment="1">
      <alignment horizontal="right"/>
      <protection/>
    </xf>
    <xf numFmtId="4" fontId="6" fillId="0" borderId="74" xfId="48" applyNumberFormat="1" applyFont="1" applyBorder="1" applyAlignment="1">
      <alignment horizontal="right"/>
      <protection/>
    </xf>
    <xf numFmtId="0" fontId="0" fillId="0" borderId="0" xfId="48" applyFont="1" applyBorder="1" applyAlignment="1">
      <alignment horizontal="center" vertical="center"/>
      <protection/>
    </xf>
    <xf numFmtId="0" fontId="0" fillId="0" borderId="0" xfId="48" applyFont="1" applyFill="1" applyBorder="1" applyAlignment="1">
      <alignment horizontal="center" vertical="center"/>
      <protection/>
    </xf>
    <xf numFmtId="0" fontId="0" fillId="0" borderId="0" xfId="48" applyFont="1" applyFill="1" applyBorder="1" applyAlignment="1">
      <alignment horizontal="center" vertical="center" wrapText="1"/>
      <protection/>
    </xf>
    <xf numFmtId="0" fontId="0" fillId="0" borderId="0" xfId="48" applyFont="1" applyFill="1" applyBorder="1" applyAlignment="1">
      <alignment wrapText="1"/>
      <protection/>
    </xf>
    <xf numFmtId="0" fontId="0" fillId="0" borderId="0" xfId="48" applyFont="1" applyFill="1" applyBorder="1">
      <alignment/>
      <protection/>
    </xf>
    <xf numFmtId="0" fontId="0" fillId="0" borderId="0" xfId="48" applyFont="1" applyFill="1" applyBorder="1" applyAlignment="1">
      <alignment vertical="center" wrapText="1"/>
      <protection/>
    </xf>
    <xf numFmtId="0" fontId="0" fillId="0" borderId="0" xfId="48" applyFont="1" applyFill="1" applyBorder="1" applyAlignment="1">
      <alignment vertical="center"/>
      <protection/>
    </xf>
    <xf numFmtId="4" fontId="0" fillId="0" borderId="0" xfId="48" applyNumberFormat="1" applyFont="1" applyBorder="1" applyAlignment="1">
      <alignment vertical="center"/>
      <protection/>
    </xf>
    <xf numFmtId="4" fontId="0" fillId="0" borderId="73" xfId="48" applyNumberFormat="1" applyFont="1" applyBorder="1" applyAlignment="1">
      <alignment horizontal="right" vertical="center"/>
      <protection/>
    </xf>
    <xf numFmtId="4" fontId="6" fillId="0" borderId="0" xfId="48" applyNumberFormat="1" applyFont="1" applyBorder="1" applyAlignment="1">
      <alignment horizontal="right" vertical="center"/>
      <protection/>
    </xf>
    <xf numFmtId="4" fontId="0" fillId="0" borderId="0" xfId="48" applyNumberFormat="1" applyFont="1" applyBorder="1" applyAlignment="1">
      <alignment horizontal="right" vertical="center"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D_specifikace" xfId="47"/>
    <cellStyle name="normální_Výkaz - Vnitřky - Viladům D1(2,3)" xfId="48"/>
    <cellStyle name="normální_VZT_Rozpocet D1_D3" xfId="49"/>
    <cellStyle name="Poznámka" xfId="50"/>
    <cellStyle name="Percent" xfId="51"/>
    <cellStyle name="Propojená buňka" xfId="52"/>
    <cellStyle name="Followed Hyperlink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.421875" style="2" customWidth="1"/>
    <col min="2" max="2" width="1.8515625" style="2" customWidth="1"/>
    <col min="3" max="3" width="2.7109375" style="2" customWidth="1"/>
    <col min="4" max="4" width="6.8515625" style="2" customWidth="1"/>
    <col min="5" max="5" width="13.57421875" style="2" customWidth="1"/>
    <col min="6" max="6" width="0.5625" style="2" customWidth="1"/>
    <col min="7" max="7" width="2.57421875" style="2" customWidth="1"/>
    <col min="8" max="8" width="2.7109375" style="2" customWidth="1"/>
    <col min="9" max="9" width="9.7109375" style="2" customWidth="1"/>
    <col min="10" max="10" width="13.57421875" style="2" customWidth="1"/>
    <col min="11" max="11" width="0.71875" style="2" customWidth="1"/>
    <col min="12" max="12" width="2.421875" style="2" customWidth="1"/>
    <col min="13" max="13" width="2.8515625" style="2" customWidth="1"/>
    <col min="14" max="14" width="2.00390625" style="2" customWidth="1"/>
    <col min="15" max="15" width="12.7109375" style="2" customWidth="1"/>
    <col min="16" max="16" width="2.8515625" style="2" customWidth="1"/>
    <col min="17" max="17" width="2.00390625" style="2" customWidth="1"/>
    <col min="18" max="18" width="13.57421875" style="2" customWidth="1"/>
    <col min="19" max="19" width="0.5625" style="2" customWidth="1"/>
    <col min="20" max="16384" width="9.140625" style="1" customWidth="1"/>
  </cols>
  <sheetData>
    <row r="1" spans="1:19" s="2" customFormat="1" ht="12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1:19" s="2" customFormat="1" ht="21" customHeight="1">
      <c r="A2" s="6"/>
      <c r="B2" s="7"/>
      <c r="C2" s="7"/>
      <c r="D2" s="7"/>
      <c r="E2" s="7"/>
      <c r="F2" s="7"/>
      <c r="G2" s="8" t="s">
        <v>54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9"/>
    </row>
    <row r="3" spans="1:19" s="2" customFormat="1" ht="12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2"/>
    </row>
    <row r="4" spans="1:19" s="2" customFormat="1" ht="9" customHeight="1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5"/>
    </row>
    <row r="5" spans="1:19" s="2" customFormat="1" ht="16.5" customHeight="1">
      <c r="A5" s="16"/>
      <c r="B5" s="17" t="s">
        <v>55</v>
      </c>
      <c r="C5" s="17"/>
      <c r="D5" s="17"/>
      <c r="E5" s="18" t="s">
        <v>56</v>
      </c>
      <c r="F5" s="19"/>
      <c r="G5" s="19"/>
      <c r="H5" s="19"/>
      <c r="I5" s="19"/>
      <c r="J5" s="20"/>
      <c r="K5" s="17"/>
      <c r="L5" s="17"/>
      <c r="M5" s="17"/>
      <c r="N5" s="17"/>
      <c r="O5" s="17" t="s">
        <v>57</v>
      </c>
      <c r="P5" s="18" t="s">
        <v>58</v>
      </c>
      <c r="Q5" s="21"/>
      <c r="R5" s="20"/>
      <c r="S5" s="22"/>
    </row>
    <row r="6" spans="1:19" s="2" customFormat="1" ht="18.75" customHeight="1" hidden="1">
      <c r="A6" s="16"/>
      <c r="B6" s="17" t="s">
        <v>59</v>
      </c>
      <c r="C6" s="17"/>
      <c r="D6" s="17"/>
      <c r="E6" s="23" t="s">
        <v>60</v>
      </c>
      <c r="F6" s="17"/>
      <c r="G6" s="17"/>
      <c r="H6" s="17"/>
      <c r="I6" s="17"/>
      <c r="J6" s="24"/>
      <c r="K6" s="17"/>
      <c r="L6" s="17"/>
      <c r="M6" s="17"/>
      <c r="N6" s="17"/>
      <c r="O6" s="17"/>
      <c r="P6" s="25"/>
      <c r="Q6" s="26"/>
      <c r="R6" s="24"/>
      <c r="S6" s="22"/>
    </row>
    <row r="7" spans="1:19" s="2" customFormat="1" ht="18.75" customHeight="1">
      <c r="A7" s="16"/>
      <c r="B7" s="17" t="s">
        <v>61</v>
      </c>
      <c r="C7" s="17"/>
      <c r="D7" s="17"/>
      <c r="E7" s="23" t="s">
        <v>1393</v>
      </c>
      <c r="F7" s="17"/>
      <c r="G7" s="17"/>
      <c r="H7" s="17"/>
      <c r="I7" s="17"/>
      <c r="J7" s="24"/>
      <c r="K7" s="17"/>
      <c r="L7" s="17"/>
      <c r="M7" s="17"/>
      <c r="N7" s="17"/>
      <c r="O7" s="17" t="s">
        <v>62</v>
      </c>
      <c r="P7" s="23"/>
      <c r="Q7" s="26"/>
      <c r="R7" s="24"/>
      <c r="S7" s="22"/>
    </row>
    <row r="8" spans="1:19" s="2" customFormat="1" ht="18.75" customHeight="1" hidden="1">
      <c r="A8" s="16"/>
      <c r="B8" s="17" t="s">
        <v>63</v>
      </c>
      <c r="C8" s="17"/>
      <c r="D8" s="17"/>
      <c r="E8" s="23" t="s">
        <v>64</v>
      </c>
      <c r="F8" s="17"/>
      <c r="G8" s="17"/>
      <c r="H8" s="17"/>
      <c r="I8" s="17"/>
      <c r="J8" s="24"/>
      <c r="K8" s="17"/>
      <c r="L8" s="17"/>
      <c r="M8" s="17"/>
      <c r="N8" s="17"/>
      <c r="O8" s="17"/>
      <c r="P8" s="25"/>
      <c r="Q8" s="26"/>
      <c r="R8" s="24"/>
      <c r="S8" s="22"/>
    </row>
    <row r="9" spans="1:19" s="2" customFormat="1" ht="18.75" customHeight="1">
      <c r="A9" s="16"/>
      <c r="B9" s="17" t="s">
        <v>65</v>
      </c>
      <c r="C9" s="17"/>
      <c r="D9" s="17"/>
      <c r="E9" s="27" t="s">
        <v>66</v>
      </c>
      <c r="F9" s="28"/>
      <c r="G9" s="28"/>
      <c r="H9" s="28"/>
      <c r="I9" s="28"/>
      <c r="J9" s="29"/>
      <c r="K9" s="17"/>
      <c r="L9" s="17"/>
      <c r="M9" s="17"/>
      <c r="N9" s="17"/>
      <c r="O9" s="17" t="s">
        <v>67</v>
      </c>
      <c r="P9" s="30" t="s">
        <v>68</v>
      </c>
      <c r="Q9" s="31"/>
      <c r="R9" s="29"/>
      <c r="S9" s="22"/>
    </row>
    <row r="10" spans="1:19" s="2" customFormat="1" ht="18.75" customHeight="1" hidden="1">
      <c r="A10" s="16"/>
      <c r="B10" s="17" t="s">
        <v>69</v>
      </c>
      <c r="C10" s="17"/>
      <c r="D10" s="17"/>
      <c r="E10" s="32" t="s">
        <v>66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26"/>
      <c r="Q10" s="26"/>
      <c r="R10" s="17"/>
      <c r="S10" s="22"/>
    </row>
    <row r="11" spans="1:19" s="2" customFormat="1" ht="18.75" customHeight="1" hidden="1">
      <c r="A11" s="16"/>
      <c r="B11" s="17" t="s">
        <v>70</v>
      </c>
      <c r="C11" s="17"/>
      <c r="D11" s="17"/>
      <c r="E11" s="32" t="s">
        <v>66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26"/>
      <c r="Q11" s="26"/>
      <c r="R11" s="17"/>
      <c r="S11" s="22"/>
    </row>
    <row r="12" spans="1:19" s="2" customFormat="1" ht="18.75" customHeight="1" hidden="1">
      <c r="A12" s="16"/>
      <c r="B12" s="17" t="s">
        <v>71</v>
      </c>
      <c r="C12" s="17"/>
      <c r="D12" s="17"/>
      <c r="E12" s="32" t="s">
        <v>66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26"/>
      <c r="Q12" s="26"/>
      <c r="R12" s="17"/>
      <c r="S12" s="22"/>
    </row>
    <row r="13" spans="1:19" s="2" customFormat="1" ht="18.75" customHeight="1" hidden="1">
      <c r="A13" s="16"/>
      <c r="B13" s="17"/>
      <c r="C13" s="17"/>
      <c r="D13" s="17"/>
      <c r="E13" s="32" t="s">
        <v>66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26"/>
      <c r="Q13" s="26"/>
      <c r="R13" s="17"/>
      <c r="S13" s="22"/>
    </row>
    <row r="14" spans="1:19" s="2" customFormat="1" ht="18.75" customHeight="1" hidden="1">
      <c r="A14" s="16"/>
      <c r="B14" s="17"/>
      <c r="C14" s="17"/>
      <c r="D14" s="17"/>
      <c r="E14" s="32" t="s">
        <v>66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26"/>
      <c r="Q14" s="26"/>
      <c r="R14" s="17"/>
      <c r="S14" s="22"/>
    </row>
    <row r="15" spans="1:19" s="2" customFormat="1" ht="18.75" customHeight="1" hidden="1">
      <c r="A15" s="16"/>
      <c r="B15" s="17"/>
      <c r="C15" s="17"/>
      <c r="D15" s="17"/>
      <c r="E15" s="32" t="s">
        <v>66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26"/>
      <c r="Q15" s="26"/>
      <c r="R15" s="17"/>
      <c r="S15" s="22"/>
    </row>
    <row r="16" spans="1:19" s="2" customFormat="1" ht="18.75" customHeight="1" hidden="1">
      <c r="A16" s="16"/>
      <c r="B16" s="17"/>
      <c r="C16" s="17"/>
      <c r="D16" s="17"/>
      <c r="E16" s="32" t="s">
        <v>66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26"/>
      <c r="Q16" s="26"/>
      <c r="R16" s="17"/>
      <c r="S16" s="22"/>
    </row>
    <row r="17" spans="1:19" s="2" customFormat="1" ht="18.75" customHeight="1" hidden="1">
      <c r="A17" s="16"/>
      <c r="B17" s="17"/>
      <c r="C17" s="17"/>
      <c r="D17" s="17"/>
      <c r="E17" s="32" t="s">
        <v>66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26"/>
      <c r="Q17" s="26"/>
      <c r="R17" s="17"/>
      <c r="S17" s="22"/>
    </row>
    <row r="18" spans="1:19" s="2" customFormat="1" ht="18.75" customHeight="1" hidden="1">
      <c r="A18" s="16"/>
      <c r="B18" s="17"/>
      <c r="C18" s="17"/>
      <c r="D18" s="17"/>
      <c r="E18" s="32" t="s">
        <v>66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26"/>
      <c r="Q18" s="26"/>
      <c r="R18" s="17"/>
      <c r="S18" s="22"/>
    </row>
    <row r="19" spans="1:19" s="2" customFormat="1" ht="18.75" customHeight="1" hidden="1">
      <c r="A19" s="16"/>
      <c r="B19" s="17"/>
      <c r="C19" s="17"/>
      <c r="D19" s="17"/>
      <c r="E19" s="32" t="s">
        <v>66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26"/>
      <c r="Q19" s="26"/>
      <c r="R19" s="17"/>
      <c r="S19" s="22"/>
    </row>
    <row r="20" spans="1:19" s="2" customFormat="1" ht="18.75" customHeight="1" hidden="1">
      <c r="A20" s="16"/>
      <c r="B20" s="17"/>
      <c r="C20" s="17"/>
      <c r="D20" s="17"/>
      <c r="E20" s="32" t="s">
        <v>66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26"/>
      <c r="Q20" s="26"/>
      <c r="R20" s="17"/>
      <c r="S20" s="22"/>
    </row>
    <row r="21" spans="1:19" s="2" customFormat="1" ht="18.75" customHeight="1" hidden="1">
      <c r="A21" s="16"/>
      <c r="B21" s="17"/>
      <c r="C21" s="17"/>
      <c r="D21" s="17"/>
      <c r="E21" s="32" t="s">
        <v>66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6"/>
      <c r="Q21" s="26"/>
      <c r="R21" s="17"/>
      <c r="S21" s="22"/>
    </row>
    <row r="22" spans="1:19" s="2" customFormat="1" ht="18.75" customHeight="1" hidden="1">
      <c r="A22" s="16"/>
      <c r="B22" s="17"/>
      <c r="C22" s="17"/>
      <c r="D22" s="17"/>
      <c r="E22" s="32" t="s">
        <v>66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26"/>
      <c r="Q22" s="26"/>
      <c r="R22" s="17"/>
      <c r="S22" s="22"/>
    </row>
    <row r="23" spans="1:19" s="2" customFormat="1" ht="18.75" customHeight="1" hidden="1">
      <c r="A23" s="16"/>
      <c r="B23" s="17"/>
      <c r="C23" s="17"/>
      <c r="D23" s="17"/>
      <c r="E23" s="32" t="s">
        <v>66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26"/>
      <c r="Q23" s="26"/>
      <c r="R23" s="17"/>
      <c r="S23" s="22"/>
    </row>
    <row r="24" spans="1:19" s="2" customFormat="1" ht="18.75" customHeight="1" hidden="1">
      <c r="A24" s="16"/>
      <c r="B24" s="17"/>
      <c r="C24" s="17"/>
      <c r="D24" s="17"/>
      <c r="E24" s="32" t="s">
        <v>66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26"/>
      <c r="Q24" s="26"/>
      <c r="R24" s="17"/>
      <c r="S24" s="22"/>
    </row>
    <row r="25" spans="1:19" s="2" customFormat="1" ht="18.75" customHeight="1">
      <c r="A25" s="16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 t="s">
        <v>72</v>
      </c>
      <c r="P25" s="17" t="s">
        <v>73</v>
      </c>
      <c r="Q25" s="17"/>
      <c r="R25" s="17"/>
      <c r="S25" s="22"/>
    </row>
    <row r="26" spans="1:19" s="2" customFormat="1" ht="18.75" customHeight="1">
      <c r="A26" s="16"/>
      <c r="B26" s="17" t="s">
        <v>74</v>
      </c>
      <c r="C26" s="17"/>
      <c r="D26" s="17"/>
      <c r="E26" s="18" t="s">
        <v>75</v>
      </c>
      <c r="F26" s="19"/>
      <c r="G26" s="19"/>
      <c r="H26" s="19"/>
      <c r="I26" s="19"/>
      <c r="J26" s="20"/>
      <c r="K26" s="17"/>
      <c r="L26" s="17"/>
      <c r="M26" s="17"/>
      <c r="N26" s="17"/>
      <c r="O26" s="33"/>
      <c r="P26" s="34"/>
      <c r="Q26" s="35"/>
      <c r="R26" s="36"/>
      <c r="S26" s="22"/>
    </row>
    <row r="27" spans="1:19" s="2" customFormat="1" ht="18.75" customHeight="1">
      <c r="A27" s="16"/>
      <c r="B27" s="17" t="s">
        <v>76</v>
      </c>
      <c r="C27" s="17"/>
      <c r="D27" s="17"/>
      <c r="E27" s="23" t="s">
        <v>77</v>
      </c>
      <c r="F27" s="17"/>
      <c r="G27" s="17"/>
      <c r="H27" s="17"/>
      <c r="I27" s="17"/>
      <c r="J27" s="24"/>
      <c r="K27" s="17"/>
      <c r="L27" s="17"/>
      <c r="M27" s="17"/>
      <c r="N27" s="17"/>
      <c r="O27" s="33"/>
      <c r="P27" s="34"/>
      <c r="Q27" s="35"/>
      <c r="R27" s="36"/>
      <c r="S27" s="22"/>
    </row>
    <row r="28" spans="1:19" s="2" customFormat="1" ht="18.75" customHeight="1">
      <c r="A28" s="16"/>
      <c r="B28" s="17" t="s">
        <v>78</v>
      </c>
      <c r="C28" s="17"/>
      <c r="D28" s="17"/>
      <c r="E28" s="23" t="s">
        <v>66</v>
      </c>
      <c r="F28" s="17"/>
      <c r="G28" s="17"/>
      <c r="H28" s="17"/>
      <c r="I28" s="17"/>
      <c r="J28" s="24"/>
      <c r="K28" s="17"/>
      <c r="L28" s="17"/>
      <c r="M28" s="17"/>
      <c r="N28" s="17"/>
      <c r="O28" s="33"/>
      <c r="P28" s="34"/>
      <c r="Q28" s="35"/>
      <c r="R28" s="36"/>
      <c r="S28" s="22"/>
    </row>
    <row r="29" spans="1:19" s="2" customFormat="1" ht="18.75" customHeight="1">
      <c r="A29" s="16"/>
      <c r="B29" s="17"/>
      <c r="C29" s="17"/>
      <c r="D29" s="17"/>
      <c r="E29" s="30"/>
      <c r="F29" s="28"/>
      <c r="G29" s="28"/>
      <c r="H29" s="28"/>
      <c r="I29" s="28"/>
      <c r="J29" s="29"/>
      <c r="K29" s="17"/>
      <c r="L29" s="17"/>
      <c r="M29" s="17"/>
      <c r="N29" s="17"/>
      <c r="O29" s="26"/>
      <c r="P29" s="26"/>
      <c r="Q29" s="26"/>
      <c r="R29" s="17"/>
      <c r="S29" s="22"/>
    </row>
    <row r="30" spans="1:19" s="2" customFormat="1" ht="18.75" customHeight="1">
      <c r="A30" s="16"/>
      <c r="B30" s="17"/>
      <c r="C30" s="17"/>
      <c r="D30" s="17"/>
      <c r="E30" s="37" t="s">
        <v>79</v>
      </c>
      <c r="F30" s="17"/>
      <c r="G30" s="17" t="s">
        <v>80</v>
      </c>
      <c r="H30" s="17"/>
      <c r="I30" s="17"/>
      <c r="J30" s="17"/>
      <c r="K30" s="17"/>
      <c r="L30" s="17"/>
      <c r="M30" s="17"/>
      <c r="N30" s="17"/>
      <c r="O30" s="37" t="s">
        <v>81</v>
      </c>
      <c r="P30" s="26"/>
      <c r="Q30" s="26"/>
      <c r="R30" s="38"/>
      <c r="S30" s="22"/>
    </row>
    <row r="31" spans="1:19" s="2" customFormat="1" ht="18.75" customHeight="1">
      <c r="A31" s="16"/>
      <c r="B31" s="17"/>
      <c r="C31" s="17"/>
      <c r="D31" s="17"/>
      <c r="E31" s="33"/>
      <c r="F31" s="17"/>
      <c r="G31" s="34"/>
      <c r="H31" s="39"/>
      <c r="I31" s="40"/>
      <c r="J31" s="17"/>
      <c r="K31" s="17"/>
      <c r="L31" s="17"/>
      <c r="M31" s="17"/>
      <c r="N31" s="17"/>
      <c r="O31" s="162">
        <v>40359</v>
      </c>
      <c r="P31" s="26"/>
      <c r="Q31" s="26"/>
      <c r="R31" s="41"/>
      <c r="S31" s="22"/>
    </row>
    <row r="32" spans="1:19" s="2" customFormat="1" ht="9" customHeight="1">
      <c r="A32" s="42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4"/>
    </row>
    <row r="33" spans="1:19" s="2" customFormat="1" ht="20.25" customHeight="1">
      <c r="A33" s="45"/>
      <c r="B33" s="46"/>
      <c r="C33" s="46"/>
      <c r="D33" s="46"/>
      <c r="E33" s="47" t="s">
        <v>82</v>
      </c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8"/>
    </row>
    <row r="34" spans="1:19" s="2" customFormat="1" ht="21.75" customHeight="1">
      <c r="A34" s="49" t="s">
        <v>83</v>
      </c>
      <c r="B34" s="50"/>
      <c r="C34" s="50"/>
      <c r="D34" s="51"/>
      <c r="E34" s="52" t="s">
        <v>84</v>
      </c>
      <c r="F34" s="51"/>
      <c r="G34" s="52" t="s">
        <v>85</v>
      </c>
      <c r="H34" s="50"/>
      <c r="I34" s="51"/>
      <c r="J34" s="52" t="s">
        <v>86</v>
      </c>
      <c r="K34" s="50"/>
      <c r="L34" s="52" t="s">
        <v>87</v>
      </c>
      <c r="M34" s="50"/>
      <c r="N34" s="50"/>
      <c r="O34" s="51"/>
      <c r="P34" s="52" t="s">
        <v>88</v>
      </c>
      <c r="Q34" s="50"/>
      <c r="R34" s="50"/>
      <c r="S34" s="53"/>
    </row>
    <row r="35" spans="1:19" s="2" customFormat="1" ht="19.5" customHeight="1">
      <c r="A35" s="54"/>
      <c r="B35" s="55"/>
      <c r="C35" s="55"/>
      <c r="D35" s="56">
        <v>0</v>
      </c>
      <c r="E35" s="57">
        <f>IF(D35=0,0,R47/D35)</f>
        <v>0</v>
      </c>
      <c r="F35" s="58"/>
      <c r="G35" s="59"/>
      <c r="H35" s="55"/>
      <c r="I35" s="56">
        <v>0</v>
      </c>
      <c r="J35" s="57">
        <f>IF(I35=0,0,R47/I35)</f>
        <v>0</v>
      </c>
      <c r="K35" s="60"/>
      <c r="L35" s="59"/>
      <c r="M35" s="55"/>
      <c r="N35" s="55"/>
      <c r="O35" s="56">
        <v>0</v>
      </c>
      <c r="P35" s="59"/>
      <c r="Q35" s="55"/>
      <c r="R35" s="61">
        <f>IF(O35=0,0,R47/O35)</f>
        <v>0</v>
      </c>
      <c r="S35" s="62"/>
    </row>
    <row r="36" spans="1:19" s="2" customFormat="1" ht="20.25" customHeight="1">
      <c r="A36" s="45"/>
      <c r="B36" s="46"/>
      <c r="C36" s="46"/>
      <c r="D36" s="46"/>
      <c r="E36" s="47" t="s">
        <v>89</v>
      </c>
      <c r="F36" s="46"/>
      <c r="G36" s="46"/>
      <c r="H36" s="46"/>
      <c r="I36" s="46"/>
      <c r="J36" s="63" t="s">
        <v>90</v>
      </c>
      <c r="K36" s="46"/>
      <c r="L36" s="46"/>
      <c r="M36" s="46"/>
      <c r="N36" s="46"/>
      <c r="O36" s="46"/>
      <c r="P36" s="46"/>
      <c r="Q36" s="46"/>
      <c r="R36" s="46"/>
      <c r="S36" s="48"/>
    </row>
    <row r="37" spans="1:19" s="2" customFormat="1" ht="19.5" customHeight="1">
      <c r="A37" s="64" t="s">
        <v>91</v>
      </c>
      <c r="B37" s="65"/>
      <c r="C37" s="66" t="s">
        <v>92</v>
      </c>
      <c r="D37" s="67"/>
      <c r="E37" s="67"/>
      <c r="F37" s="68"/>
      <c r="G37" s="64" t="s">
        <v>93</v>
      </c>
      <c r="H37" s="69"/>
      <c r="I37" s="66" t="s">
        <v>94</v>
      </c>
      <c r="J37" s="67"/>
      <c r="K37" s="67"/>
      <c r="L37" s="64" t="s">
        <v>95</v>
      </c>
      <c r="M37" s="69"/>
      <c r="N37" s="66" t="s">
        <v>96</v>
      </c>
      <c r="O37" s="67"/>
      <c r="P37" s="67"/>
      <c r="Q37" s="67"/>
      <c r="R37" s="67"/>
      <c r="S37" s="68"/>
    </row>
    <row r="38" spans="1:19" s="2" customFormat="1" ht="19.5" customHeight="1">
      <c r="A38" s="70">
        <v>1</v>
      </c>
      <c r="B38" s="71" t="s">
        <v>97</v>
      </c>
      <c r="C38" s="20"/>
      <c r="D38" s="72" t="s">
        <v>98</v>
      </c>
      <c r="E38" s="73">
        <f>SUMIF('Rozpocet - objekt komplet'!P5:P65535,8,'Rozpocet - objekt komplet'!J5:J65535)</f>
        <v>0</v>
      </c>
      <c r="F38" s="74"/>
      <c r="G38" s="70">
        <v>8</v>
      </c>
      <c r="H38" s="75" t="s">
        <v>99</v>
      </c>
      <c r="I38" s="36"/>
      <c r="J38" s="76">
        <v>0</v>
      </c>
      <c r="K38" s="77"/>
      <c r="L38" s="70">
        <v>13</v>
      </c>
      <c r="M38" s="34" t="s">
        <v>100</v>
      </c>
      <c r="N38" s="39"/>
      <c r="O38" s="39"/>
      <c r="P38" s="78">
        <f>M48</f>
        <v>10</v>
      </c>
      <c r="Q38" s="79" t="s">
        <v>101</v>
      </c>
      <c r="R38" s="73">
        <v>0</v>
      </c>
      <c r="S38" s="74"/>
    </row>
    <row r="39" spans="1:19" s="2" customFormat="1" ht="19.5" customHeight="1">
      <c r="A39" s="70">
        <v>2</v>
      </c>
      <c r="B39" s="80"/>
      <c r="C39" s="29"/>
      <c r="D39" s="72" t="s">
        <v>102</v>
      </c>
      <c r="E39" s="73">
        <f>SUMIF('Rozpocet - objekt komplet'!P10:P65536,4,'Rozpocet - objekt komplet'!J10:J65536)</f>
        <v>0</v>
      </c>
      <c r="F39" s="74"/>
      <c r="G39" s="70">
        <v>9</v>
      </c>
      <c r="H39" s="17" t="s">
        <v>103</v>
      </c>
      <c r="I39" s="72"/>
      <c r="J39" s="76">
        <v>0</v>
      </c>
      <c r="K39" s="77"/>
      <c r="L39" s="70">
        <v>14</v>
      </c>
      <c r="M39" s="34" t="s">
        <v>104</v>
      </c>
      <c r="N39" s="39"/>
      <c r="O39" s="39"/>
      <c r="P39" s="78">
        <f>M48</f>
        <v>10</v>
      </c>
      <c r="Q39" s="79" t="s">
        <v>101</v>
      </c>
      <c r="R39" s="73">
        <v>0</v>
      </c>
      <c r="S39" s="74"/>
    </row>
    <row r="40" spans="1:19" s="2" customFormat="1" ht="19.5" customHeight="1">
      <c r="A40" s="70">
        <v>3</v>
      </c>
      <c r="B40" s="71" t="s">
        <v>105</v>
      </c>
      <c r="C40" s="20"/>
      <c r="D40" s="72" t="s">
        <v>98</v>
      </c>
      <c r="E40" s="73">
        <f>SUMIF('Rozpocet - objekt komplet'!P11:P65536,32,'Rozpocet - objekt komplet'!J11:J65536)</f>
        <v>0</v>
      </c>
      <c r="F40" s="74"/>
      <c r="G40" s="70">
        <v>10</v>
      </c>
      <c r="H40" s="75" t="s">
        <v>106</v>
      </c>
      <c r="I40" s="36"/>
      <c r="J40" s="76">
        <v>0</v>
      </c>
      <c r="K40" s="77"/>
      <c r="L40" s="70">
        <v>15</v>
      </c>
      <c r="M40" s="34" t="s">
        <v>107</v>
      </c>
      <c r="N40" s="39"/>
      <c r="O40" s="39"/>
      <c r="P40" s="78">
        <f>M48</f>
        <v>10</v>
      </c>
      <c r="Q40" s="79" t="s">
        <v>101</v>
      </c>
      <c r="R40" s="73">
        <v>0</v>
      </c>
      <c r="S40" s="74"/>
    </row>
    <row r="41" spans="1:19" s="2" customFormat="1" ht="19.5" customHeight="1">
      <c r="A41" s="70">
        <v>4</v>
      </c>
      <c r="B41" s="80"/>
      <c r="C41" s="29"/>
      <c r="D41" s="72" t="s">
        <v>102</v>
      </c>
      <c r="E41" s="73">
        <f>SUMIF('Rozpocet - objekt komplet'!P12:P65536,16,'Rozpocet - objekt komplet'!J12:J65536)+SUMIF('Rozpocet - objekt komplet'!P12:P65536,128,'Rozpocet - objekt komplet'!J12:J65536)</f>
        <v>0</v>
      </c>
      <c r="F41" s="74"/>
      <c r="G41" s="70">
        <v>11</v>
      </c>
      <c r="H41" s="75"/>
      <c r="I41" s="36"/>
      <c r="J41" s="76">
        <v>0</v>
      </c>
      <c r="K41" s="77"/>
      <c r="L41" s="70">
        <v>16</v>
      </c>
      <c r="M41" s="34" t="s">
        <v>108</v>
      </c>
      <c r="N41" s="39"/>
      <c r="O41" s="39"/>
      <c r="P41" s="78">
        <f>M48</f>
        <v>10</v>
      </c>
      <c r="Q41" s="79" t="s">
        <v>101</v>
      </c>
      <c r="R41" s="73">
        <v>0</v>
      </c>
      <c r="S41" s="74"/>
    </row>
    <row r="42" spans="1:19" s="2" customFormat="1" ht="19.5" customHeight="1">
      <c r="A42" s="70">
        <v>5</v>
      </c>
      <c r="B42" s="71" t="s">
        <v>109</v>
      </c>
      <c r="C42" s="20"/>
      <c r="D42" s="72" t="s">
        <v>98</v>
      </c>
      <c r="E42" s="73">
        <f>SUMIF('Rozpocet - objekt komplet'!P13:P65536,256,'Rozpocet - objekt komplet'!J13:J65536)</f>
        <v>0</v>
      </c>
      <c r="F42" s="74"/>
      <c r="G42" s="81"/>
      <c r="H42" s="39"/>
      <c r="I42" s="36"/>
      <c r="J42" s="82"/>
      <c r="K42" s="77"/>
      <c r="L42" s="70">
        <v>17</v>
      </c>
      <c r="M42" s="34" t="s">
        <v>110</v>
      </c>
      <c r="N42" s="39"/>
      <c r="O42" s="39"/>
      <c r="P42" s="78">
        <f>M48</f>
        <v>10</v>
      </c>
      <c r="Q42" s="79" t="s">
        <v>101</v>
      </c>
      <c r="R42" s="73">
        <v>0</v>
      </c>
      <c r="S42" s="74"/>
    </row>
    <row r="43" spans="1:19" s="2" customFormat="1" ht="19.5" customHeight="1">
      <c r="A43" s="70">
        <v>6</v>
      </c>
      <c r="B43" s="80"/>
      <c r="C43" s="29"/>
      <c r="D43" s="72" t="s">
        <v>102</v>
      </c>
      <c r="E43" s="73">
        <f>SUMIF('Rozpocet - objekt komplet'!P14:P65536,64,'Rozpocet - objekt komplet'!J14:J65536)</f>
        <v>0</v>
      </c>
      <c r="F43" s="74"/>
      <c r="G43" s="81"/>
      <c r="H43" s="39"/>
      <c r="I43" s="36"/>
      <c r="J43" s="82"/>
      <c r="K43" s="77"/>
      <c r="L43" s="70">
        <v>18</v>
      </c>
      <c r="M43" s="75" t="s">
        <v>111</v>
      </c>
      <c r="N43" s="39"/>
      <c r="O43" s="39"/>
      <c r="P43" s="39"/>
      <c r="Q43" s="36"/>
      <c r="R43" s="73">
        <f>SUMIF('Rozpocet - objekt komplet'!P14:P65536,1024,'Rozpocet - objekt komplet'!J14:J65536)</f>
        <v>0</v>
      </c>
      <c r="S43" s="74"/>
    </row>
    <row r="44" spans="1:19" s="2" customFormat="1" ht="19.5" customHeight="1">
      <c r="A44" s="70">
        <v>7</v>
      </c>
      <c r="B44" s="83" t="s">
        <v>112</v>
      </c>
      <c r="C44" s="39"/>
      <c r="D44" s="36"/>
      <c r="E44" s="84">
        <f>SUM(E38:E43)</f>
        <v>0</v>
      </c>
      <c r="F44" s="48"/>
      <c r="G44" s="70">
        <v>12</v>
      </c>
      <c r="H44" s="83" t="s">
        <v>113</v>
      </c>
      <c r="I44" s="36"/>
      <c r="J44" s="85">
        <f>SUM(J38:J41)</f>
        <v>0</v>
      </c>
      <c r="K44" s="86"/>
      <c r="L44" s="70">
        <v>19</v>
      </c>
      <c r="M44" s="71" t="s">
        <v>114</v>
      </c>
      <c r="N44" s="19"/>
      <c r="O44" s="19"/>
      <c r="P44" s="19"/>
      <c r="Q44" s="87"/>
      <c r="R44" s="84">
        <f>SUM(R38:R43)</f>
        <v>0</v>
      </c>
      <c r="S44" s="48"/>
    </row>
    <row r="45" spans="1:19" s="2" customFormat="1" ht="19.5" customHeight="1">
      <c r="A45" s="88">
        <v>20</v>
      </c>
      <c r="B45" s="89" t="s">
        <v>115</v>
      </c>
      <c r="C45" s="90"/>
      <c r="D45" s="91"/>
      <c r="E45" s="92">
        <f>SUMIF('Rozpocet - objekt komplet'!P14:P65536,512,'Rozpocet - objekt komplet'!J14:J65536)</f>
        <v>0</v>
      </c>
      <c r="F45" s="44"/>
      <c r="G45" s="88">
        <v>21</v>
      </c>
      <c r="H45" s="89" t="s">
        <v>116</v>
      </c>
      <c r="I45" s="91"/>
      <c r="J45" s="93">
        <v>0</v>
      </c>
      <c r="K45" s="94"/>
      <c r="L45" s="88">
        <v>22</v>
      </c>
      <c r="M45" s="89" t="s">
        <v>117</v>
      </c>
      <c r="N45" s="90"/>
      <c r="O45" s="90"/>
      <c r="P45" s="90"/>
      <c r="Q45" s="91"/>
      <c r="R45" s="92">
        <f>SUMIF('Rozpocet - objekt komplet'!P14:P65536,"&lt;4",'Rozpocet - objekt komplet'!J14:J65536)+SUMIF('Rozpocet - objekt komplet'!P14:P65536,"&gt;1024",'Rozpocet - objekt komplet'!J14:J65536)</f>
        <v>0</v>
      </c>
      <c r="S45" s="44"/>
    </row>
    <row r="46" spans="1:19" s="2" customFormat="1" ht="19.5" customHeight="1">
      <c r="A46" s="95" t="s">
        <v>76</v>
      </c>
      <c r="B46" s="14"/>
      <c r="C46" s="14"/>
      <c r="D46" s="14"/>
      <c r="E46" s="14"/>
      <c r="F46" s="96"/>
      <c r="G46" s="97"/>
      <c r="H46" s="14"/>
      <c r="I46" s="14"/>
      <c r="J46" s="14"/>
      <c r="K46" s="14"/>
      <c r="L46" s="64" t="s">
        <v>118</v>
      </c>
      <c r="M46" s="51"/>
      <c r="N46" s="66" t="s">
        <v>119</v>
      </c>
      <c r="O46" s="50"/>
      <c r="P46" s="50"/>
      <c r="Q46" s="50"/>
      <c r="R46" s="50"/>
      <c r="S46" s="53"/>
    </row>
    <row r="47" spans="1:19" s="2" customFormat="1" ht="19.5" customHeight="1">
      <c r="A47" s="16"/>
      <c r="B47" s="17"/>
      <c r="C47" s="17"/>
      <c r="D47" s="17"/>
      <c r="E47" s="17"/>
      <c r="F47" s="24"/>
      <c r="G47" s="98"/>
      <c r="H47" s="17"/>
      <c r="I47" s="17"/>
      <c r="J47" s="17"/>
      <c r="K47" s="17"/>
      <c r="L47" s="70">
        <v>23</v>
      </c>
      <c r="M47" s="75" t="s">
        <v>120</v>
      </c>
      <c r="N47" s="39"/>
      <c r="O47" s="39"/>
      <c r="P47" s="39"/>
      <c r="Q47" s="74"/>
      <c r="R47" s="84">
        <f>E44+J44+R44+E45+J45+R45</f>
        <v>0</v>
      </c>
      <c r="S47" s="48"/>
    </row>
    <row r="48" spans="1:19" s="2" customFormat="1" ht="19.5" customHeight="1">
      <c r="A48" s="99" t="s">
        <v>121</v>
      </c>
      <c r="B48" s="28"/>
      <c r="C48" s="28"/>
      <c r="D48" s="28"/>
      <c r="E48" s="28"/>
      <c r="F48" s="29"/>
      <c r="G48" s="100" t="s">
        <v>122</v>
      </c>
      <c r="H48" s="28"/>
      <c r="I48" s="28"/>
      <c r="J48" s="28"/>
      <c r="K48" s="28"/>
      <c r="L48" s="70">
        <v>24</v>
      </c>
      <c r="M48" s="101">
        <v>10</v>
      </c>
      <c r="N48" s="29" t="s">
        <v>101</v>
      </c>
      <c r="O48" s="102">
        <f>R47-O49</f>
        <v>0</v>
      </c>
      <c r="P48" s="39" t="s">
        <v>123</v>
      </c>
      <c r="Q48" s="36"/>
      <c r="R48" s="103">
        <f>O48*M48/100</f>
        <v>0</v>
      </c>
      <c r="S48" s="104"/>
    </row>
    <row r="49" spans="1:19" s="2" customFormat="1" ht="20.25" customHeight="1" thickBot="1">
      <c r="A49" s="105" t="s">
        <v>74</v>
      </c>
      <c r="B49" s="19"/>
      <c r="C49" s="19"/>
      <c r="D49" s="19"/>
      <c r="E49" s="19"/>
      <c r="F49" s="20"/>
      <c r="G49" s="106"/>
      <c r="H49" s="19"/>
      <c r="I49" s="19"/>
      <c r="J49" s="19"/>
      <c r="K49" s="19"/>
      <c r="L49" s="70">
        <v>25</v>
      </c>
      <c r="M49" s="107">
        <v>20</v>
      </c>
      <c r="N49" s="36" t="s">
        <v>101</v>
      </c>
      <c r="O49" s="102">
        <f>SUMIF('Rozpocet - objekt komplet'!O14:O65536,M49,'Rozpocet - objekt komplet'!J14:J65536)+SUMIF(P38:P42,M49,R38:R42)</f>
        <v>0</v>
      </c>
      <c r="P49" s="39" t="s">
        <v>123</v>
      </c>
      <c r="Q49" s="36"/>
      <c r="R49" s="73">
        <f>O49*M49/100</f>
        <v>0</v>
      </c>
      <c r="S49" s="74"/>
    </row>
    <row r="50" spans="1:19" s="2" customFormat="1" ht="20.25" customHeight="1" thickBot="1">
      <c r="A50" s="16"/>
      <c r="B50" s="17"/>
      <c r="C50" s="17"/>
      <c r="D50" s="17"/>
      <c r="E50" s="17"/>
      <c r="F50" s="24"/>
      <c r="G50" s="98"/>
      <c r="H50" s="17"/>
      <c r="I50" s="17"/>
      <c r="J50" s="17"/>
      <c r="K50" s="17"/>
      <c r="L50" s="88">
        <v>26</v>
      </c>
      <c r="M50" s="108" t="s">
        <v>124</v>
      </c>
      <c r="N50" s="90"/>
      <c r="O50" s="90"/>
      <c r="P50" s="90"/>
      <c r="Q50" s="109"/>
      <c r="R50" s="110">
        <f>R47+R48+R49</f>
        <v>0</v>
      </c>
      <c r="S50" s="111"/>
    </row>
    <row r="51" spans="1:19" s="2" customFormat="1" ht="19.5" customHeight="1">
      <c r="A51" s="99" t="s">
        <v>121</v>
      </c>
      <c r="B51" s="28"/>
      <c r="C51" s="28"/>
      <c r="D51" s="28"/>
      <c r="E51" s="28"/>
      <c r="F51" s="29"/>
      <c r="G51" s="100" t="s">
        <v>122</v>
      </c>
      <c r="H51" s="28"/>
      <c r="I51" s="28"/>
      <c r="J51" s="28"/>
      <c r="K51" s="28"/>
      <c r="L51" s="64" t="s">
        <v>125</v>
      </c>
      <c r="M51" s="51"/>
      <c r="N51" s="66" t="s">
        <v>126</v>
      </c>
      <c r="O51" s="50"/>
      <c r="P51" s="50"/>
      <c r="Q51" s="50"/>
      <c r="R51" s="112"/>
      <c r="S51" s="53"/>
    </row>
    <row r="52" spans="1:19" s="2" customFormat="1" ht="20.25" customHeight="1">
      <c r="A52" s="105" t="s">
        <v>78</v>
      </c>
      <c r="B52" s="19"/>
      <c r="C52" s="19"/>
      <c r="D52" s="19"/>
      <c r="E52" s="19"/>
      <c r="F52" s="20"/>
      <c r="G52" s="106"/>
      <c r="H52" s="19"/>
      <c r="I52" s="19"/>
      <c r="J52" s="19"/>
      <c r="K52" s="19"/>
      <c r="L52" s="70">
        <v>27</v>
      </c>
      <c r="M52" s="75" t="s">
        <v>127</v>
      </c>
      <c r="N52" s="39"/>
      <c r="O52" s="39"/>
      <c r="P52" s="39"/>
      <c r="Q52" s="36"/>
      <c r="R52" s="73">
        <v>0</v>
      </c>
      <c r="S52" s="74"/>
    </row>
    <row r="53" spans="1:19" s="2" customFormat="1" ht="19.5" customHeight="1">
      <c r="A53" s="16"/>
      <c r="B53" s="17"/>
      <c r="C53" s="17"/>
      <c r="D53" s="17"/>
      <c r="E53" s="17"/>
      <c r="F53" s="24"/>
      <c r="G53" s="98"/>
      <c r="H53" s="17"/>
      <c r="I53" s="17"/>
      <c r="J53" s="17"/>
      <c r="K53" s="17"/>
      <c r="L53" s="70">
        <v>28</v>
      </c>
      <c r="M53" s="75" t="s">
        <v>128</v>
      </c>
      <c r="N53" s="39"/>
      <c r="O53" s="39"/>
      <c r="P53" s="39"/>
      <c r="Q53" s="36"/>
      <c r="R53" s="73">
        <v>0</v>
      </c>
      <c r="S53" s="74"/>
    </row>
    <row r="54" spans="1:19" s="2" customFormat="1" ht="19.5" customHeight="1">
      <c r="A54" s="113" t="s">
        <v>121</v>
      </c>
      <c r="B54" s="43"/>
      <c r="C54" s="43"/>
      <c r="D54" s="43"/>
      <c r="E54" s="43"/>
      <c r="F54" s="114"/>
      <c r="G54" s="115" t="s">
        <v>122</v>
      </c>
      <c r="H54" s="43"/>
      <c r="I54" s="43"/>
      <c r="J54" s="43"/>
      <c r="K54" s="43"/>
      <c r="L54" s="88">
        <v>29</v>
      </c>
      <c r="M54" s="89" t="s">
        <v>129</v>
      </c>
      <c r="N54" s="90"/>
      <c r="O54" s="90"/>
      <c r="P54" s="90"/>
      <c r="Q54" s="91"/>
      <c r="R54" s="57">
        <v>0</v>
      </c>
      <c r="S54" s="116"/>
    </row>
  </sheetData>
  <sheetProtection/>
  <printOptions horizontalCentered="1" verticalCentered="1"/>
  <pageMargins left="0.5" right="0.44" top="0.9055117964744568" bottom="0.9055117964744568" header="0" footer="0"/>
  <pageSetup horizontalDpi="600" verticalDpi="600" orientation="portrait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77"/>
  <sheetViews>
    <sheetView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0.57421875" style="263" customWidth="1"/>
    <col min="2" max="2" width="67.00390625" style="252" customWidth="1"/>
    <col min="3" max="3" width="7.7109375" style="263" customWidth="1"/>
    <col min="4" max="4" width="7.7109375" style="275" customWidth="1"/>
    <col min="5" max="6" width="12.28125" style="252" customWidth="1"/>
    <col min="7" max="8" width="15.7109375" style="252" customWidth="1"/>
    <col min="9" max="9" width="16.7109375" style="252" customWidth="1"/>
    <col min="10" max="16384" width="9.140625" style="252" customWidth="1"/>
  </cols>
  <sheetData>
    <row r="1" spans="1:9" ht="40.5" customHeight="1">
      <c r="A1" s="206" t="s">
        <v>146</v>
      </c>
      <c r="B1" s="206" t="s">
        <v>139</v>
      </c>
      <c r="C1" s="238" t="s">
        <v>1356</v>
      </c>
      <c r="D1" s="206" t="s">
        <v>1351</v>
      </c>
      <c r="E1" s="207" t="s">
        <v>1352</v>
      </c>
      <c r="F1" s="207" t="s">
        <v>1353</v>
      </c>
      <c r="G1" s="207" t="s">
        <v>1354</v>
      </c>
      <c r="H1" s="207" t="s">
        <v>1355</v>
      </c>
      <c r="I1" s="207" t="s">
        <v>140</v>
      </c>
    </row>
    <row r="2" spans="1:4" s="264" customFormat="1" ht="12.75" customHeight="1">
      <c r="A2" s="271"/>
      <c r="B2" s="254"/>
      <c r="C2" s="274"/>
      <c r="D2" s="263"/>
    </row>
    <row r="3" spans="1:4" s="264" customFormat="1" ht="12.75" customHeight="1">
      <c r="A3" s="271"/>
      <c r="B3" s="258" t="s">
        <v>16</v>
      </c>
      <c r="C3" s="274"/>
      <c r="D3" s="263"/>
    </row>
    <row r="4" spans="1:4" s="264" customFormat="1" ht="12.75" customHeight="1">
      <c r="A4" s="271"/>
      <c r="B4" s="254"/>
      <c r="C4" s="274"/>
      <c r="D4" s="263"/>
    </row>
    <row r="5" spans="1:9" s="264" customFormat="1" ht="12.75" customHeight="1">
      <c r="A5" s="271"/>
      <c r="B5" s="254"/>
      <c r="C5" s="274"/>
      <c r="D5" s="263"/>
      <c r="E5" s="280"/>
      <c r="F5" s="256"/>
      <c r="G5" s="280"/>
      <c r="H5" s="280"/>
      <c r="I5" s="280"/>
    </row>
    <row r="6" spans="1:9" s="267" customFormat="1" ht="12.75">
      <c r="A6" s="279"/>
      <c r="B6" s="258" t="s">
        <v>1281</v>
      </c>
      <c r="C6" s="274"/>
      <c r="D6" s="263"/>
      <c r="E6" s="280"/>
      <c r="F6" s="256"/>
      <c r="G6" s="280"/>
      <c r="H6" s="280"/>
      <c r="I6" s="280"/>
    </row>
    <row r="7" spans="2:9" ht="12.75">
      <c r="B7" s="254" t="s">
        <v>17</v>
      </c>
      <c r="C7" s="274"/>
      <c r="D7" s="263"/>
      <c r="E7" s="280"/>
      <c r="F7" s="256"/>
      <c r="G7" s="280"/>
      <c r="H7" s="280"/>
      <c r="I7" s="280"/>
    </row>
    <row r="8" spans="1:9" ht="12.75">
      <c r="A8" s="263">
        <v>5</v>
      </c>
      <c r="B8" s="254" t="s">
        <v>18</v>
      </c>
      <c r="C8" s="263">
        <v>5</v>
      </c>
      <c r="D8" s="263" t="s">
        <v>203</v>
      </c>
      <c r="E8" s="280">
        <v>0</v>
      </c>
      <c r="F8" s="256">
        <v>0</v>
      </c>
      <c r="G8" s="280">
        <f aca="true" t="shared" si="0" ref="G8:G59">C8*E8</f>
        <v>0</v>
      </c>
      <c r="H8" s="280">
        <f aca="true" t="shared" si="1" ref="H8:H59">C8*F8</f>
        <v>0</v>
      </c>
      <c r="I8" s="280">
        <f aca="true" t="shared" si="2" ref="I8:I59">G8+H8</f>
        <v>0</v>
      </c>
    </row>
    <row r="9" spans="1:9" ht="12.75">
      <c r="A9" s="263">
        <v>6</v>
      </c>
      <c r="B9" s="254" t="s">
        <v>19</v>
      </c>
      <c r="C9" s="263">
        <v>150</v>
      </c>
      <c r="D9" s="263" t="s">
        <v>203</v>
      </c>
      <c r="E9" s="280">
        <v>0</v>
      </c>
      <c r="F9" s="256">
        <v>0</v>
      </c>
      <c r="G9" s="280">
        <f t="shared" si="0"/>
        <v>0</v>
      </c>
      <c r="H9" s="280">
        <f t="shared" si="1"/>
        <v>0</v>
      </c>
      <c r="I9" s="280">
        <f t="shared" si="2"/>
        <v>0</v>
      </c>
    </row>
    <row r="10" spans="1:9" ht="12.75">
      <c r="A10" s="263">
        <v>7</v>
      </c>
      <c r="B10" s="254" t="s">
        <v>20</v>
      </c>
      <c r="C10" s="263">
        <v>20</v>
      </c>
      <c r="D10" s="263" t="s">
        <v>203</v>
      </c>
      <c r="E10" s="280">
        <v>0</v>
      </c>
      <c r="F10" s="256">
        <v>0</v>
      </c>
      <c r="G10" s="280">
        <f t="shared" si="0"/>
        <v>0</v>
      </c>
      <c r="H10" s="280">
        <f t="shared" si="1"/>
        <v>0</v>
      </c>
      <c r="I10" s="280">
        <f t="shared" si="2"/>
        <v>0</v>
      </c>
    </row>
    <row r="11" spans="1:9" ht="12.75">
      <c r="A11" s="263">
        <v>8</v>
      </c>
      <c r="B11" s="254" t="s">
        <v>21</v>
      </c>
      <c r="C11" s="263">
        <v>130</v>
      </c>
      <c r="D11" s="263" t="s">
        <v>203</v>
      </c>
      <c r="E11" s="280">
        <v>0</v>
      </c>
      <c r="F11" s="256">
        <v>0</v>
      </c>
      <c r="G11" s="280">
        <f t="shared" si="0"/>
        <v>0</v>
      </c>
      <c r="H11" s="280">
        <f t="shared" si="1"/>
        <v>0</v>
      </c>
      <c r="I11" s="280">
        <f t="shared" si="2"/>
        <v>0</v>
      </c>
    </row>
    <row r="12" spans="2:9" ht="12.75">
      <c r="B12" s="254"/>
      <c r="C12" s="274"/>
      <c r="D12" s="263"/>
      <c r="E12" s="280"/>
      <c r="F12" s="256"/>
      <c r="G12" s="280"/>
      <c r="H12" s="280"/>
      <c r="I12" s="280"/>
    </row>
    <row r="13" spans="2:9" ht="12.75">
      <c r="B13" s="254" t="s">
        <v>22</v>
      </c>
      <c r="C13" s="274"/>
      <c r="D13" s="263"/>
      <c r="E13" s="280"/>
      <c r="F13" s="256"/>
      <c r="G13" s="280"/>
      <c r="H13" s="280"/>
      <c r="I13" s="280"/>
    </row>
    <row r="14" spans="1:9" ht="12.75">
      <c r="A14" s="263">
        <v>9</v>
      </c>
      <c r="B14" s="254" t="s">
        <v>23</v>
      </c>
      <c r="C14" s="263">
        <v>20</v>
      </c>
      <c r="D14" s="263" t="s">
        <v>203</v>
      </c>
      <c r="E14" s="280">
        <v>0</v>
      </c>
      <c r="F14" s="256">
        <v>0</v>
      </c>
      <c r="G14" s="280">
        <f t="shared" si="0"/>
        <v>0</v>
      </c>
      <c r="H14" s="280">
        <f t="shared" si="1"/>
        <v>0</v>
      </c>
      <c r="I14" s="280">
        <f t="shared" si="2"/>
        <v>0</v>
      </c>
    </row>
    <row r="15" spans="1:9" ht="12.75">
      <c r="A15" s="263">
        <v>10</v>
      </c>
      <c r="B15" s="254" t="s">
        <v>24</v>
      </c>
      <c r="C15" s="263">
        <v>40</v>
      </c>
      <c r="D15" s="263" t="s">
        <v>203</v>
      </c>
      <c r="E15" s="280">
        <v>0</v>
      </c>
      <c r="F15" s="256">
        <v>0</v>
      </c>
      <c r="G15" s="280">
        <f t="shared" si="0"/>
        <v>0</v>
      </c>
      <c r="H15" s="280">
        <f t="shared" si="1"/>
        <v>0</v>
      </c>
      <c r="I15" s="280">
        <f t="shared" si="2"/>
        <v>0</v>
      </c>
    </row>
    <row r="16" spans="2:9" ht="12.75">
      <c r="B16" s="254"/>
      <c r="C16" s="274"/>
      <c r="D16" s="263"/>
      <c r="E16" s="280"/>
      <c r="F16" s="256"/>
      <c r="G16" s="280"/>
      <c r="H16" s="280"/>
      <c r="I16" s="280"/>
    </row>
    <row r="17" spans="1:9" ht="24.75" customHeight="1">
      <c r="A17" s="263">
        <v>11</v>
      </c>
      <c r="B17" s="278" t="s">
        <v>25</v>
      </c>
      <c r="C17" s="263">
        <v>1</v>
      </c>
      <c r="D17" s="263" t="s">
        <v>229</v>
      </c>
      <c r="E17" s="280">
        <v>0</v>
      </c>
      <c r="F17" s="256">
        <v>0</v>
      </c>
      <c r="G17" s="280">
        <f t="shared" si="0"/>
        <v>0</v>
      </c>
      <c r="H17" s="280">
        <f t="shared" si="1"/>
        <v>0</v>
      </c>
      <c r="I17" s="280">
        <f t="shared" si="2"/>
        <v>0</v>
      </c>
    </row>
    <row r="18" spans="2:9" ht="12" customHeight="1">
      <c r="B18" s="254"/>
      <c r="C18" s="274"/>
      <c r="D18" s="263"/>
      <c r="E18" s="280"/>
      <c r="F18" s="256"/>
      <c r="G18" s="280"/>
      <c r="H18" s="280"/>
      <c r="I18" s="280"/>
    </row>
    <row r="19" spans="2:9" ht="12.75">
      <c r="B19" s="258" t="s">
        <v>26</v>
      </c>
      <c r="C19" s="274"/>
      <c r="D19" s="263"/>
      <c r="E19" s="280"/>
      <c r="F19" s="256"/>
      <c r="G19" s="280"/>
      <c r="H19" s="280"/>
      <c r="I19" s="280"/>
    </row>
    <row r="20" spans="1:9" ht="12.75">
      <c r="A20" s="263">
        <v>12</v>
      </c>
      <c r="B20" s="254" t="s">
        <v>27</v>
      </c>
      <c r="C20" s="263">
        <v>80</v>
      </c>
      <c r="D20" s="263" t="s">
        <v>203</v>
      </c>
      <c r="E20" s="280">
        <v>0</v>
      </c>
      <c r="F20" s="256">
        <v>0</v>
      </c>
      <c r="G20" s="280">
        <f t="shared" si="0"/>
        <v>0</v>
      </c>
      <c r="H20" s="280">
        <f t="shared" si="1"/>
        <v>0</v>
      </c>
      <c r="I20" s="280">
        <f t="shared" si="2"/>
        <v>0</v>
      </c>
    </row>
    <row r="21" spans="2:9" ht="12.75">
      <c r="B21" s="254"/>
      <c r="C21" s="274"/>
      <c r="D21" s="263"/>
      <c r="E21" s="280"/>
      <c r="F21" s="256"/>
      <c r="G21" s="280"/>
      <c r="H21" s="280"/>
      <c r="I21" s="280"/>
    </row>
    <row r="22" spans="1:9" ht="25.5">
      <c r="A22" s="263">
        <v>13</v>
      </c>
      <c r="B22" s="254" t="s">
        <v>28</v>
      </c>
      <c r="C22" s="263">
        <v>1</v>
      </c>
      <c r="D22" s="263" t="s">
        <v>229</v>
      </c>
      <c r="E22" s="280">
        <v>0</v>
      </c>
      <c r="F22" s="256">
        <v>0</v>
      </c>
      <c r="G22" s="280">
        <f t="shared" si="0"/>
        <v>0</v>
      </c>
      <c r="H22" s="280">
        <f t="shared" si="1"/>
        <v>0</v>
      </c>
      <c r="I22" s="280">
        <f t="shared" si="2"/>
        <v>0</v>
      </c>
    </row>
    <row r="23" spans="1:9" ht="12.75">
      <c r="A23" s="263">
        <v>14</v>
      </c>
      <c r="B23" s="254" t="s">
        <v>29</v>
      </c>
      <c r="C23" s="263">
        <v>1</v>
      </c>
      <c r="D23" s="263" t="s">
        <v>229</v>
      </c>
      <c r="E23" s="280">
        <v>0</v>
      </c>
      <c r="F23" s="256">
        <v>0</v>
      </c>
      <c r="G23" s="280">
        <f t="shared" si="0"/>
        <v>0</v>
      </c>
      <c r="H23" s="280">
        <f t="shared" si="1"/>
        <v>0</v>
      </c>
      <c r="I23" s="280">
        <f t="shared" si="2"/>
        <v>0</v>
      </c>
    </row>
    <row r="24" spans="2:9" ht="12.75">
      <c r="B24" s="254"/>
      <c r="D24" s="263"/>
      <c r="E24" s="280"/>
      <c r="F24" s="256"/>
      <c r="G24" s="280"/>
      <c r="H24" s="280"/>
      <c r="I24" s="280"/>
    </row>
    <row r="25" spans="2:9" ht="12.75">
      <c r="B25" s="258" t="s">
        <v>1283</v>
      </c>
      <c r="D25" s="263"/>
      <c r="E25" s="280"/>
      <c r="F25" s="256"/>
      <c r="G25" s="280"/>
      <c r="H25" s="280"/>
      <c r="I25" s="280"/>
    </row>
    <row r="26" spans="1:9" ht="25.5">
      <c r="A26" s="263">
        <v>15</v>
      </c>
      <c r="B26" s="254" t="s">
        <v>30</v>
      </c>
      <c r="C26" s="263">
        <v>20</v>
      </c>
      <c r="D26" s="263" t="s">
        <v>229</v>
      </c>
      <c r="E26" s="280">
        <v>0</v>
      </c>
      <c r="F26" s="256">
        <v>0</v>
      </c>
      <c r="G26" s="280">
        <f t="shared" si="0"/>
        <v>0</v>
      </c>
      <c r="H26" s="280">
        <f t="shared" si="1"/>
        <v>0</v>
      </c>
      <c r="I26" s="280">
        <f t="shared" si="2"/>
        <v>0</v>
      </c>
    </row>
    <row r="27" spans="1:9" ht="12.75">
      <c r="A27" s="263">
        <v>16</v>
      </c>
      <c r="B27" s="254" t="s">
        <v>31</v>
      </c>
      <c r="C27" s="263">
        <v>20</v>
      </c>
      <c r="D27" s="263" t="s">
        <v>229</v>
      </c>
      <c r="E27" s="280">
        <v>0</v>
      </c>
      <c r="F27" s="256">
        <v>0</v>
      </c>
      <c r="G27" s="280">
        <f t="shared" si="0"/>
        <v>0</v>
      </c>
      <c r="H27" s="280">
        <f t="shared" si="1"/>
        <v>0</v>
      </c>
      <c r="I27" s="280">
        <f t="shared" si="2"/>
        <v>0</v>
      </c>
    </row>
    <row r="28" spans="1:9" ht="38.25">
      <c r="A28" s="263">
        <v>17</v>
      </c>
      <c r="B28" s="254" t="s">
        <v>32</v>
      </c>
      <c r="C28" s="263">
        <v>20</v>
      </c>
      <c r="D28" s="263" t="s">
        <v>229</v>
      </c>
      <c r="E28" s="280">
        <v>0</v>
      </c>
      <c r="F28" s="256">
        <v>0</v>
      </c>
      <c r="G28" s="280">
        <f t="shared" si="0"/>
        <v>0</v>
      </c>
      <c r="H28" s="280">
        <f t="shared" si="1"/>
        <v>0</v>
      </c>
      <c r="I28" s="280">
        <f t="shared" si="2"/>
        <v>0</v>
      </c>
    </row>
    <row r="29" spans="1:9" ht="25.5">
      <c r="A29" s="263">
        <v>18</v>
      </c>
      <c r="B29" s="254" t="s">
        <v>33</v>
      </c>
      <c r="C29" s="263">
        <v>20</v>
      </c>
      <c r="D29" s="263" t="s">
        <v>229</v>
      </c>
      <c r="E29" s="280">
        <v>0</v>
      </c>
      <c r="F29" s="256">
        <v>0</v>
      </c>
      <c r="G29" s="280">
        <f t="shared" si="0"/>
        <v>0</v>
      </c>
      <c r="H29" s="280">
        <f t="shared" si="1"/>
        <v>0</v>
      </c>
      <c r="I29" s="280">
        <f t="shared" si="2"/>
        <v>0</v>
      </c>
    </row>
    <row r="30" spans="1:9" ht="25.5">
      <c r="A30" s="263">
        <v>19</v>
      </c>
      <c r="B30" s="254" t="s">
        <v>34</v>
      </c>
      <c r="C30" s="263">
        <v>20</v>
      </c>
      <c r="D30" s="263" t="s">
        <v>229</v>
      </c>
      <c r="E30" s="280">
        <v>0</v>
      </c>
      <c r="F30" s="256">
        <v>0</v>
      </c>
      <c r="G30" s="280">
        <f t="shared" si="0"/>
        <v>0</v>
      </c>
      <c r="H30" s="280">
        <f t="shared" si="1"/>
        <v>0</v>
      </c>
      <c r="I30" s="280">
        <f t="shared" si="2"/>
        <v>0</v>
      </c>
    </row>
    <row r="31" spans="1:9" ht="12.75">
      <c r="A31" s="263">
        <v>20</v>
      </c>
      <c r="B31" s="254" t="s">
        <v>35</v>
      </c>
      <c r="C31" s="263">
        <v>20</v>
      </c>
      <c r="D31" s="263" t="s">
        <v>229</v>
      </c>
      <c r="E31" s="280">
        <v>0</v>
      </c>
      <c r="F31" s="256">
        <v>0</v>
      </c>
      <c r="G31" s="280">
        <f t="shared" si="0"/>
        <v>0</v>
      </c>
      <c r="H31" s="280">
        <f t="shared" si="1"/>
        <v>0</v>
      </c>
      <c r="I31" s="280">
        <f t="shared" si="2"/>
        <v>0</v>
      </c>
    </row>
    <row r="32" spans="1:9" ht="12.75">
      <c r="A32" s="263">
        <v>21</v>
      </c>
      <c r="B32" s="254" t="s">
        <v>36</v>
      </c>
      <c r="C32" s="263">
        <v>23</v>
      </c>
      <c r="D32" s="263" t="s">
        <v>229</v>
      </c>
      <c r="E32" s="280">
        <v>0</v>
      </c>
      <c r="F32" s="256">
        <v>0</v>
      </c>
      <c r="G32" s="280">
        <f t="shared" si="0"/>
        <v>0</v>
      </c>
      <c r="H32" s="280">
        <f t="shared" si="1"/>
        <v>0</v>
      </c>
      <c r="I32" s="280">
        <f t="shared" si="2"/>
        <v>0</v>
      </c>
    </row>
    <row r="33" spans="1:9" ht="12.75">
      <c r="A33" s="263">
        <v>22</v>
      </c>
      <c r="B33" s="254" t="s">
        <v>37</v>
      </c>
      <c r="C33" s="263">
        <v>20</v>
      </c>
      <c r="D33" s="263" t="s">
        <v>229</v>
      </c>
      <c r="E33" s="280">
        <v>0</v>
      </c>
      <c r="F33" s="256">
        <v>0</v>
      </c>
      <c r="G33" s="280">
        <f t="shared" si="0"/>
        <v>0</v>
      </c>
      <c r="H33" s="280">
        <f t="shared" si="1"/>
        <v>0</v>
      </c>
      <c r="I33" s="280">
        <f t="shared" si="2"/>
        <v>0</v>
      </c>
    </row>
    <row r="34" spans="1:9" ht="12.75">
      <c r="A34" s="263">
        <v>23</v>
      </c>
      <c r="B34" s="254" t="s">
        <v>38</v>
      </c>
      <c r="C34" s="263">
        <v>20</v>
      </c>
      <c r="D34" s="263" t="s">
        <v>229</v>
      </c>
      <c r="E34" s="280">
        <v>0</v>
      </c>
      <c r="F34" s="256">
        <v>0</v>
      </c>
      <c r="G34" s="280">
        <f t="shared" si="0"/>
        <v>0</v>
      </c>
      <c r="H34" s="280">
        <f t="shared" si="1"/>
        <v>0</v>
      </c>
      <c r="I34" s="280">
        <f t="shared" si="2"/>
        <v>0</v>
      </c>
    </row>
    <row r="35" spans="1:9" ht="12.75">
      <c r="A35" s="263">
        <v>24</v>
      </c>
      <c r="B35" s="254" t="s">
        <v>39</v>
      </c>
      <c r="C35" s="263">
        <v>1</v>
      </c>
      <c r="D35" s="263" t="s">
        <v>229</v>
      </c>
      <c r="E35" s="280">
        <v>0</v>
      </c>
      <c r="F35" s="256">
        <v>0</v>
      </c>
      <c r="G35" s="280">
        <f t="shared" si="0"/>
        <v>0</v>
      </c>
      <c r="H35" s="280">
        <f t="shared" si="1"/>
        <v>0</v>
      </c>
      <c r="I35" s="280">
        <f t="shared" si="2"/>
        <v>0</v>
      </c>
    </row>
    <row r="36" spans="1:9" ht="12.75">
      <c r="A36" s="263">
        <v>25</v>
      </c>
      <c r="B36" s="254" t="s">
        <v>40</v>
      </c>
      <c r="C36" s="263">
        <v>1</v>
      </c>
      <c r="D36" s="263" t="s">
        <v>229</v>
      </c>
      <c r="E36" s="280">
        <v>0</v>
      </c>
      <c r="F36" s="256">
        <v>0</v>
      </c>
      <c r="G36" s="280">
        <f t="shared" si="0"/>
        <v>0</v>
      </c>
      <c r="H36" s="280">
        <f t="shared" si="1"/>
        <v>0</v>
      </c>
      <c r="I36" s="280">
        <f t="shared" si="2"/>
        <v>0</v>
      </c>
    </row>
    <row r="37" spans="2:9" ht="10.5" customHeight="1">
      <c r="B37" s="254"/>
      <c r="C37" s="274"/>
      <c r="D37" s="263"/>
      <c r="E37" s="280"/>
      <c r="F37" s="256"/>
      <c r="G37" s="280"/>
      <c r="H37" s="280"/>
      <c r="I37" s="280"/>
    </row>
    <row r="38" spans="2:9" ht="12.75">
      <c r="B38" s="258" t="s">
        <v>1282</v>
      </c>
      <c r="C38" s="274"/>
      <c r="D38" s="263"/>
      <c r="E38" s="280"/>
      <c r="F38" s="256"/>
      <c r="G38" s="280"/>
      <c r="H38" s="280"/>
      <c r="I38" s="280"/>
    </row>
    <row r="39" spans="1:9" ht="12.75">
      <c r="A39" s="263">
        <v>26</v>
      </c>
      <c r="B39" s="254" t="s">
        <v>41</v>
      </c>
      <c r="C39" s="263">
        <v>20</v>
      </c>
      <c r="D39" s="263" t="s">
        <v>229</v>
      </c>
      <c r="E39" s="280">
        <v>0</v>
      </c>
      <c r="F39" s="256">
        <v>0</v>
      </c>
      <c r="G39" s="280">
        <f t="shared" si="0"/>
        <v>0</v>
      </c>
      <c r="H39" s="280">
        <f t="shared" si="1"/>
        <v>0</v>
      </c>
      <c r="I39" s="280">
        <f t="shared" si="2"/>
        <v>0</v>
      </c>
    </row>
    <row r="40" spans="1:9" ht="12.75">
      <c r="A40" s="263">
        <v>27</v>
      </c>
      <c r="B40" s="254" t="s">
        <v>42</v>
      </c>
      <c r="C40" s="263">
        <v>20</v>
      </c>
      <c r="D40" s="263" t="s">
        <v>229</v>
      </c>
      <c r="E40" s="280">
        <v>0</v>
      </c>
      <c r="F40" s="256">
        <v>0</v>
      </c>
      <c r="G40" s="280">
        <f t="shared" si="0"/>
        <v>0</v>
      </c>
      <c r="H40" s="280">
        <f t="shared" si="1"/>
        <v>0</v>
      </c>
      <c r="I40" s="280">
        <f t="shared" si="2"/>
        <v>0</v>
      </c>
    </row>
    <row r="41" spans="1:9" ht="12.75">
      <c r="A41" s="263">
        <v>28</v>
      </c>
      <c r="B41" s="254" t="s">
        <v>43</v>
      </c>
      <c r="C41" s="263">
        <v>20</v>
      </c>
      <c r="D41" s="263" t="s">
        <v>229</v>
      </c>
      <c r="E41" s="280">
        <v>0</v>
      </c>
      <c r="F41" s="256">
        <v>0</v>
      </c>
      <c r="G41" s="280">
        <f t="shared" si="0"/>
        <v>0</v>
      </c>
      <c r="H41" s="280">
        <f t="shared" si="1"/>
        <v>0</v>
      </c>
      <c r="I41" s="280">
        <f t="shared" si="2"/>
        <v>0</v>
      </c>
    </row>
    <row r="42" spans="1:9" ht="38.25">
      <c r="A42" s="263">
        <v>29</v>
      </c>
      <c r="B42" s="254" t="s">
        <v>44</v>
      </c>
      <c r="C42" s="263">
        <v>3</v>
      </c>
      <c r="D42" s="263" t="s">
        <v>229</v>
      </c>
      <c r="E42" s="281">
        <v>0</v>
      </c>
      <c r="F42" s="272">
        <v>0</v>
      </c>
      <c r="G42" s="281">
        <f t="shared" si="0"/>
        <v>0</v>
      </c>
      <c r="H42" s="281">
        <f t="shared" si="1"/>
        <v>0</v>
      </c>
      <c r="I42" s="281">
        <f t="shared" si="2"/>
        <v>0</v>
      </c>
    </row>
    <row r="43" spans="1:9" ht="25.5">
      <c r="A43" s="263">
        <v>30</v>
      </c>
      <c r="B43" s="254" t="s">
        <v>45</v>
      </c>
      <c r="C43" s="263">
        <v>6</v>
      </c>
      <c r="D43" s="263" t="s">
        <v>1226</v>
      </c>
      <c r="E43" s="280">
        <v>0</v>
      </c>
      <c r="F43" s="256">
        <v>0</v>
      </c>
      <c r="G43" s="280">
        <f t="shared" si="0"/>
        <v>0</v>
      </c>
      <c r="H43" s="280">
        <f t="shared" si="1"/>
        <v>0</v>
      </c>
      <c r="I43" s="280">
        <f t="shared" si="2"/>
        <v>0</v>
      </c>
    </row>
    <row r="44" spans="1:9" ht="12.75">
      <c r="A44" s="263">
        <v>31</v>
      </c>
      <c r="B44" s="254" t="s">
        <v>46</v>
      </c>
      <c r="C44" s="263">
        <v>1</v>
      </c>
      <c r="D44" s="263" t="s">
        <v>1226</v>
      </c>
      <c r="E44" s="280">
        <v>0</v>
      </c>
      <c r="F44" s="256">
        <v>0</v>
      </c>
      <c r="G44" s="280">
        <f t="shared" si="0"/>
        <v>0</v>
      </c>
      <c r="H44" s="280">
        <f t="shared" si="1"/>
        <v>0</v>
      </c>
      <c r="I44" s="280">
        <f t="shared" si="2"/>
        <v>0</v>
      </c>
    </row>
    <row r="45" spans="1:9" ht="12.75">
      <c r="A45" s="263">
        <v>32</v>
      </c>
      <c r="B45" s="254" t="s">
        <v>47</v>
      </c>
      <c r="C45" s="263">
        <v>1</v>
      </c>
      <c r="D45" s="263" t="s">
        <v>229</v>
      </c>
      <c r="E45" s="280">
        <v>0</v>
      </c>
      <c r="F45" s="256">
        <v>0</v>
      </c>
      <c r="G45" s="280">
        <f t="shared" si="0"/>
        <v>0</v>
      </c>
      <c r="H45" s="280">
        <f t="shared" si="1"/>
        <v>0</v>
      </c>
      <c r="I45" s="280">
        <f t="shared" si="2"/>
        <v>0</v>
      </c>
    </row>
    <row r="46" spans="1:9" ht="12.75">
      <c r="A46" s="263">
        <v>33</v>
      </c>
      <c r="B46" s="254" t="s">
        <v>52</v>
      </c>
      <c r="C46" s="263">
        <v>1</v>
      </c>
      <c r="D46" s="263" t="s">
        <v>229</v>
      </c>
      <c r="E46" s="280">
        <v>0</v>
      </c>
      <c r="F46" s="256">
        <v>0</v>
      </c>
      <c r="G46" s="280">
        <f t="shared" si="0"/>
        <v>0</v>
      </c>
      <c r="H46" s="280">
        <f t="shared" si="1"/>
        <v>0</v>
      </c>
      <c r="I46" s="280">
        <f t="shared" si="2"/>
        <v>0</v>
      </c>
    </row>
    <row r="47" spans="1:9" ht="25.5">
      <c r="A47" s="263">
        <v>34</v>
      </c>
      <c r="B47" s="254" t="s">
        <v>48</v>
      </c>
      <c r="C47" s="263">
        <v>1</v>
      </c>
      <c r="D47" s="263" t="s">
        <v>229</v>
      </c>
      <c r="E47" s="281">
        <v>0</v>
      </c>
      <c r="F47" s="272">
        <v>0</v>
      </c>
      <c r="G47" s="281">
        <f t="shared" si="0"/>
        <v>0</v>
      </c>
      <c r="H47" s="281">
        <f t="shared" si="1"/>
        <v>0</v>
      </c>
      <c r="I47" s="281">
        <f t="shared" si="2"/>
        <v>0</v>
      </c>
    </row>
    <row r="48" spans="2:9" ht="12.75">
      <c r="B48" s="254"/>
      <c r="C48" s="274"/>
      <c r="D48" s="263"/>
      <c r="E48" s="280"/>
      <c r="F48" s="256"/>
      <c r="G48" s="280"/>
      <c r="H48" s="280"/>
      <c r="I48" s="280"/>
    </row>
    <row r="49" spans="2:9" ht="12.75">
      <c r="B49" s="254"/>
      <c r="C49" s="274"/>
      <c r="D49" s="263"/>
      <c r="E49" s="280"/>
      <c r="F49" s="256"/>
      <c r="G49" s="280"/>
      <c r="H49" s="280"/>
      <c r="I49" s="280"/>
    </row>
    <row r="50" spans="2:9" ht="12.75">
      <c r="B50" s="258" t="s">
        <v>49</v>
      </c>
      <c r="C50" s="274"/>
      <c r="D50" s="263"/>
      <c r="E50" s="280"/>
      <c r="F50" s="256"/>
      <c r="G50" s="280"/>
      <c r="H50" s="280"/>
      <c r="I50" s="280"/>
    </row>
    <row r="51" spans="2:9" ht="12.75">
      <c r="B51" s="254"/>
      <c r="C51" s="274"/>
      <c r="D51" s="263"/>
      <c r="E51" s="280"/>
      <c r="F51" s="256"/>
      <c r="G51" s="280"/>
      <c r="H51" s="280"/>
      <c r="I51" s="280"/>
    </row>
    <row r="52" spans="2:9" ht="12.75">
      <c r="B52" s="258" t="s">
        <v>1281</v>
      </c>
      <c r="C52" s="274"/>
      <c r="D52" s="263"/>
      <c r="E52" s="280"/>
      <c r="F52" s="256"/>
      <c r="G52" s="280"/>
      <c r="H52" s="280"/>
      <c r="I52" s="280"/>
    </row>
    <row r="53" spans="2:9" ht="12.75">
      <c r="B53" s="254" t="s">
        <v>17</v>
      </c>
      <c r="C53" s="274"/>
      <c r="D53" s="263"/>
      <c r="E53" s="280"/>
      <c r="F53" s="256"/>
      <c r="G53" s="280"/>
      <c r="H53" s="280"/>
      <c r="I53" s="280"/>
    </row>
    <row r="54" spans="1:9" ht="12.75">
      <c r="A54" s="263">
        <v>39</v>
      </c>
      <c r="B54" s="254" t="s">
        <v>20</v>
      </c>
      <c r="C54" s="263">
        <v>4</v>
      </c>
      <c r="D54" s="263" t="s">
        <v>203</v>
      </c>
      <c r="E54" s="280">
        <v>0</v>
      </c>
      <c r="F54" s="256">
        <v>0</v>
      </c>
      <c r="G54" s="280">
        <f t="shared" si="0"/>
        <v>0</v>
      </c>
      <c r="H54" s="280">
        <f t="shared" si="1"/>
        <v>0</v>
      </c>
      <c r="I54" s="280">
        <f t="shared" si="2"/>
        <v>0</v>
      </c>
    </row>
    <row r="55" spans="1:9" ht="12.75">
      <c r="A55" s="263">
        <v>40</v>
      </c>
      <c r="B55" s="254" t="s">
        <v>21</v>
      </c>
      <c r="C55" s="263">
        <v>65</v>
      </c>
      <c r="D55" s="263" t="s">
        <v>203</v>
      </c>
      <c r="E55" s="280">
        <v>0</v>
      </c>
      <c r="F55" s="256">
        <v>0</v>
      </c>
      <c r="G55" s="280">
        <f t="shared" si="0"/>
        <v>0</v>
      </c>
      <c r="H55" s="280">
        <f t="shared" si="1"/>
        <v>0</v>
      </c>
      <c r="I55" s="280">
        <f t="shared" si="2"/>
        <v>0</v>
      </c>
    </row>
    <row r="56" spans="2:9" ht="12.75">
      <c r="B56" s="254"/>
      <c r="C56" s="274"/>
      <c r="D56" s="263"/>
      <c r="E56" s="280"/>
      <c r="F56" s="256"/>
      <c r="G56" s="280"/>
      <c r="H56" s="280"/>
      <c r="I56" s="280"/>
    </row>
    <row r="57" spans="2:9" ht="12.75">
      <c r="B57" s="254" t="s">
        <v>22</v>
      </c>
      <c r="C57" s="274"/>
      <c r="D57" s="263"/>
      <c r="E57" s="280"/>
      <c r="F57" s="256"/>
      <c r="G57" s="280"/>
      <c r="H57" s="280"/>
      <c r="I57" s="280"/>
    </row>
    <row r="58" spans="1:9" ht="12.75">
      <c r="A58" s="263">
        <v>41</v>
      </c>
      <c r="B58" s="254" t="s">
        <v>50</v>
      </c>
      <c r="C58" s="263">
        <v>6</v>
      </c>
      <c r="D58" s="263" t="s">
        <v>203</v>
      </c>
      <c r="E58" s="280">
        <v>0</v>
      </c>
      <c r="F58" s="256">
        <v>0</v>
      </c>
      <c r="G58" s="280">
        <f t="shared" si="0"/>
        <v>0</v>
      </c>
      <c r="H58" s="280">
        <f t="shared" si="1"/>
        <v>0</v>
      </c>
      <c r="I58" s="280">
        <f t="shared" si="2"/>
        <v>0</v>
      </c>
    </row>
    <row r="59" spans="1:9" ht="12.75">
      <c r="A59" s="263">
        <v>42</v>
      </c>
      <c r="B59" s="254" t="s">
        <v>24</v>
      </c>
      <c r="C59" s="263">
        <v>45</v>
      </c>
      <c r="D59" s="263" t="s">
        <v>203</v>
      </c>
      <c r="E59" s="280">
        <v>0</v>
      </c>
      <c r="F59" s="256">
        <v>0</v>
      </c>
      <c r="G59" s="280">
        <f t="shared" si="0"/>
        <v>0</v>
      </c>
      <c r="H59" s="280">
        <f t="shared" si="1"/>
        <v>0</v>
      </c>
      <c r="I59" s="280">
        <f t="shared" si="2"/>
        <v>0</v>
      </c>
    </row>
    <row r="60" spans="2:9" ht="12.75">
      <c r="B60" s="254"/>
      <c r="C60" s="274"/>
      <c r="D60" s="263"/>
      <c r="E60" s="280"/>
      <c r="F60" s="256"/>
      <c r="G60" s="280"/>
      <c r="H60" s="280"/>
      <c r="I60" s="280"/>
    </row>
    <row r="61" spans="2:9" ht="12.75">
      <c r="B61" s="254"/>
      <c r="C61" s="274"/>
      <c r="D61" s="263"/>
      <c r="E61" s="280"/>
      <c r="F61" s="256"/>
      <c r="G61" s="280"/>
      <c r="H61" s="280"/>
      <c r="I61" s="280"/>
    </row>
    <row r="62" spans="2:9" ht="12.75">
      <c r="B62" s="258" t="s">
        <v>26</v>
      </c>
      <c r="C62" s="274"/>
      <c r="D62" s="263"/>
      <c r="E62" s="280"/>
      <c r="F62" s="256"/>
      <c r="G62" s="280"/>
      <c r="H62" s="280"/>
      <c r="I62" s="280"/>
    </row>
    <row r="63" spans="1:9" ht="12.75">
      <c r="A63" s="263">
        <v>43</v>
      </c>
      <c r="B63" s="254" t="s">
        <v>27</v>
      </c>
      <c r="C63" s="263">
        <v>65</v>
      </c>
      <c r="D63" s="263" t="s">
        <v>203</v>
      </c>
      <c r="E63" s="280">
        <v>0</v>
      </c>
      <c r="F63" s="256">
        <v>0</v>
      </c>
      <c r="G63" s="280">
        <f aca="true" t="shared" si="3" ref="G63:G76">C63*E63</f>
        <v>0</v>
      </c>
      <c r="H63" s="280">
        <f aca="true" t="shared" si="4" ref="H63:H76">C63*F63</f>
        <v>0</v>
      </c>
      <c r="I63" s="280">
        <f aca="true" t="shared" si="5" ref="I63:I76">G63+H63</f>
        <v>0</v>
      </c>
    </row>
    <row r="64" spans="2:9" ht="12.75">
      <c r="B64" s="254"/>
      <c r="C64" s="274"/>
      <c r="D64" s="263"/>
      <c r="E64" s="280"/>
      <c r="F64" s="256"/>
      <c r="G64" s="280"/>
      <c r="H64" s="280"/>
      <c r="I64" s="280"/>
    </row>
    <row r="65" spans="1:9" ht="25.5">
      <c r="A65" s="263">
        <v>44</v>
      </c>
      <c r="B65" s="254" t="s">
        <v>28</v>
      </c>
      <c r="C65" s="263">
        <v>1</v>
      </c>
      <c r="D65" s="263" t="s">
        <v>229</v>
      </c>
      <c r="E65" s="281">
        <v>0</v>
      </c>
      <c r="F65" s="272">
        <v>0</v>
      </c>
      <c r="G65" s="281">
        <f t="shared" si="3"/>
        <v>0</v>
      </c>
      <c r="H65" s="281">
        <f t="shared" si="4"/>
        <v>0</v>
      </c>
      <c r="I65" s="281">
        <f t="shared" si="5"/>
        <v>0</v>
      </c>
    </row>
    <row r="66" spans="1:9" ht="12.75">
      <c r="A66" s="263">
        <v>45</v>
      </c>
      <c r="B66" s="254" t="s">
        <v>29</v>
      </c>
      <c r="C66" s="263">
        <v>1</v>
      </c>
      <c r="D66" s="263" t="s">
        <v>229</v>
      </c>
      <c r="E66" s="280">
        <v>0</v>
      </c>
      <c r="F66" s="256">
        <v>0</v>
      </c>
      <c r="G66" s="280">
        <f t="shared" si="3"/>
        <v>0</v>
      </c>
      <c r="H66" s="280">
        <f t="shared" si="4"/>
        <v>0</v>
      </c>
      <c r="I66" s="280">
        <f t="shared" si="5"/>
        <v>0</v>
      </c>
    </row>
    <row r="67" spans="2:9" ht="12.75">
      <c r="B67" s="254"/>
      <c r="C67" s="274"/>
      <c r="D67" s="263"/>
      <c r="E67" s="280"/>
      <c r="F67" s="256"/>
      <c r="G67" s="280"/>
      <c r="H67" s="280"/>
      <c r="I67" s="280"/>
    </row>
    <row r="68" spans="2:9" ht="12.75">
      <c r="B68" s="254"/>
      <c r="C68" s="274"/>
      <c r="D68" s="263"/>
      <c r="E68" s="280"/>
      <c r="F68" s="256"/>
      <c r="G68" s="280"/>
      <c r="H68" s="280"/>
      <c r="I68" s="280"/>
    </row>
    <row r="69" spans="2:9" ht="12.75">
      <c r="B69" s="258" t="s">
        <v>1282</v>
      </c>
      <c r="C69" s="274"/>
      <c r="D69" s="263"/>
      <c r="E69" s="280"/>
      <c r="F69" s="256"/>
      <c r="G69" s="280"/>
      <c r="H69" s="280"/>
      <c r="I69" s="280"/>
    </row>
    <row r="70" spans="1:9" ht="12.75">
      <c r="A70" s="263">
        <v>46</v>
      </c>
      <c r="B70" s="254" t="s">
        <v>51</v>
      </c>
      <c r="C70" s="263">
        <v>1</v>
      </c>
      <c r="D70" s="263" t="s">
        <v>229</v>
      </c>
      <c r="E70" s="280">
        <v>0</v>
      </c>
      <c r="F70" s="256">
        <v>0</v>
      </c>
      <c r="G70" s="280">
        <f t="shared" si="3"/>
        <v>0</v>
      </c>
      <c r="H70" s="280">
        <f t="shared" si="4"/>
        <v>0</v>
      </c>
      <c r="I70" s="280">
        <f t="shared" si="5"/>
        <v>0</v>
      </c>
    </row>
    <row r="71" spans="1:9" ht="12.75">
      <c r="A71" s="263">
        <v>47</v>
      </c>
      <c r="B71" s="254" t="s">
        <v>53</v>
      </c>
      <c r="C71" s="263">
        <v>2</v>
      </c>
      <c r="D71" s="263" t="s">
        <v>229</v>
      </c>
      <c r="E71" s="280">
        <v>0</v>
      </c>
      <c r="F71" s="256">
        <v>0</v>
      </c>
      <c r="G71" s="280">
        <f t="shared" si="3"/>
        <v>0</v>
      </c>
      <c r="H71" s="280">
        <f t="shared" si="4"/>
        <v>0</v>
      </c>
      <c r="I71" s="280">
        <f t="shared" si="5"/>
        <v>0</v>
      </c>
    </row>
    <row r="72" spans="1:9" ht="27.75" customHeight="1">
      <c r="A72" s="263">
        <v>48</v>
      </c>
      <c r="B72" s="278" t="s">
        <v>48</v>
      </c>
      <c r="C72" s="263">
        <v>1</v>
      </c>
      <c r="D72" s="263" t="s">
        <v>229</v>
      </c>
      <c r="E72" s="281">
        <v>0</v>
      </c>
      <c r="F72" s="272">
        <v>0</v>
      </c>
      <c r="G72" s="281">
        <f t="shared" si="3"/>
        <v>0</v>
      </c>
      <c r="H72" s="281">
        <f t="shared" si="4"/>
        <v>0</v>
      </c>
      <c r="I72" s="281">
        <f t="shared" si="5"/>
        <v>0</v>
      </c>
    </row>
    <row r="73" spans="4:9" ht="12" customHeight="1">
      <c r="D73" s="263"/>
      <c r="E73" s="280"/>
      <c r="F73" s="256"/>
      <c r="G73" s="280"/>
      <c r="H73" s="280"/>
      <c r="I73" s="280"/>
    </row>
    <row r="74" spans="4:9" ht="12.75">
      <c r="D74" s="263"/>
      <c r="E74" s="280"/>
      <c r="F74" s="256"/>
      <c r="G74" s="280"/>
      <c r="H74" s="280"/>
      <c r="I74" s="280"/>
    </row>
    <row r="75" spans="1:9" ht="12.75">
      <c r="A75" s="263">
        <v>49</v>
      </c>
      <c r="B75" s="254" t="s">
        <v>1507</v>
      </c>
      <c r="C75" s="263">
        <v>1</v>
      </c>
      <c r="D75" s="263" t="s">
        <v>229</v>
      </c>
      <c r="E75" s="280">
        <v>0</v>
      </c>
      <c r="F75" s="256">
        <v>0</v>
      </c>
      <c r="G75" s="280">
        <f t="shared" si="3"/>
        <v>0</v>
      </c>
      <c r="H75" s="280">
        <f t="shared" si="4"/>
        <v>0</v>
      </c>
      <c r="I75" s="280">
        <f t="shared" si="5"/>
        <v>0</v>
      </c>
    </row>
    <row r="76" spans="1:9" ht="12.75">
      <c r="A76" s="263">
        <v>50</v>
      </c>
      <c r="B76" s="254" t="s">
        <v>1508</v>
      </c>
      <c r="C76" s="263">
        <v>1</v>
      </c>
      <c r="D76" s="263" t="s">
        <v>229</v>
      </c>
      <c r="E76" s="280">
        <v>0</v>
      </c>
      <c r="F76" s="256">
        <v>0</v>
      </c>
      <c r="G76" s="280">
        <f t="shared" si="3"/>
        <v>0</v>
      </c>
      <c r="H76" s="280">
        <f t="shared" si="4"/>
        <v>0</v>
      </c>
      <c r="I76" s="280">
        <f t="shared" si="5"/>
        <v>0</v>
      </c>
    </row>
    <row r="77" ht="12.75">
      <c r="D77" s="263"/>
    </row>
    <row r="78" spans="2:9" ht="12.75">
      <c r="B78" s="252" t="s">
        <v>1243</v>
      </c>
      <c r="D78" s="263"/>
      <c r="G78" s="256">
        <f>SUM(G5:G76)</f>
        <v>0</v>
      </c>
      <c r="H78" s="256">
        <f>SUM(H5:H76)</f>
        <v>0</v>
      </c>
      <c r="I78" s="256">
        <f>SUM(I5:I76)</f>
        <v>0</v>
      </c>
    </row>
    <row r="79" ht="12.75">
      <c r="D79" s="263"/>
    </row>
    <row r="80" spans="2:5" ht="12.75">
      <c r="B80" s="202" t="s">
        <v>1358</v>
      </c>
      <c r="C80" s="297">
        <f>G78</f>
        <v>0</v>
      </c>
      <c r="D80" s="297"/>
      <c r="E80" s="297"/>
    </row>
    <row r="81" spans="2:5" ht="12.75">
      <c r="B81" s="202" t="s">
        <v>1359</v>
      </c>
      <c r="C81" s="297">
        <f>H78</f>
        <v>0</v>
      </c>
      <c r="D81" s="297"/>
      <c r="E81" s="297"/>
    </row>
    <row r="82" spans="2:5" ht="12.75">
      <c r="B82" s="202" t="s">
        <v>1360</v>
      </c>
      <c r="C82" s="297">
        <v>0</v>
      </c>
      <c r="D82" s="297"/>
      <c r="E82" s="297"/>
    </row>
    <row r="83" spans="2:5" ht="12.75">
      <c r="B83" s="202" t="s">
        <v>1284</v>
      </c>
      <c r="C83" s="297">
        <v>0</v>
      </c>
      <c r="D83" s="297"/>
      <c r="E83" s="297"/>
    </row>
    <row r="84" spans="2:5" ht="12.75">
      <c r="B84" s="235" t="s">
        <v>1277</v>
      </c>
      <c r="C84" s="295">
        <v>0</v>
      </c>
      <c r="D84" s="295"/>
      <c r="E84" s="295"/>
    </row>
    <row r="85" spans="2:5" ht="12.75">
      <c r="B85" s="201" t="s">
        <v>1243</v>
      </c>
      <c r="C85" s="296">
        <f>SUM(C80:C84)</f>
        <v>0</v>
      </c>
      <c r="D85" s="296"/>
      <c r="E85" s="296"/>
    </row>
    <row r="86" ht="12.75">
      <c r="D86" s="263"/>
    </row>
    <row r="87" ht="12.75">
      <c r="D87" s="263"/>
    </row>
    <row r="88" ht="12.75">
      <c r="D88" s="263"/>
    </row>
    <row r="89" ht="12.75">
      <c r="D89" s="263"/>
    </row>
    <row r="90" ht="12.75">
      <c r="D90" s="263"/>
    </row>
    <row r="91" ht="12.75">
      <c r="D91" s="263"/>
    </row>
    <row r="92" ht="12.75">
      <c r="D92" s="263"/>
    </row>
    <row r="93" ht="12.75">
      <c r="D93" s="263"/>
    </row>
    <row r="94" ht="12.75">
      <c r="D94" s="263"/>
    </row>
    <row r="95" ht="12.75">
      <c r="D95" s="263"/>
    </row>
    <row r="96" ht="12.75">
      <c r="D96" s="263"/>
    </row>
    <row r="97" ht="12.75">
      <c r="D97" s="263"/>
    </row>
    <row r="98" ht="12.75">
      <c r="D98" s="263"/>
    </row>
    <row r="99" ht="12.75">
      <c r="D99" s="263"/>
    </row>
    <row r="100" ht="12.75">
      <c r="D100" s="263"/>
    </row>
    <row r="101" ht="12.75">
      <c r="D101" s="263"/>
    </row>
    <row r="102" ht="12.75">
      <c r="D102" s="263"/>
    </row>
    <row r="103" ht="12.75">
      <c r="D103" s="263"/>
    </row>
    <row r="104" ht="12.75">
      <c r="D104" s="263"/>
    </row>
    <row r="105" ht="12.75">
      <c r="D105" s="263"/>
    </row>
    <row r="106" ht="12.75">
      <c r="D106" s="263"/>
    </row>
    <row r="107" ht="12.75">
      <c r="D107" s="263"/>
    </row>
    <row r="108" ht="12.75">
      <c r="D108" s="263"/>
    </row>
    <row r="109" ht="12.75">
      <c r="D109" s="263"/>
    </row>
    <row r="110" ht="12.75">
      <c r="D110" s="263"/>
    </row>
    <row r="111" ht="12.75">
      <c r="D111" s="263"/>
    </row>
    <row r="112" ht="12.75">
      <c r="D112" s="263"/>
    </row>
    <row r="113" ht="12.75">
      <c r="D113" s="263"/>
    </row>
    <row r="114" ht="12.75">
      <c r="D114" s="263"/>
    </row>
    <row r="115" ht="12.75">
      <c r="D115" s="263"/>
    </row>
    <row r="116" ht="12.75">
      <c r="D116" s="263"/>
    </row>
    <row r="117" ht="12.75">
      <c r="D117" s="263"/>
    </row>
    <row r="118" ht="12.75">
      <c r="D118" s="263"/>
    </row>
    <row r="119" ht="12.75">
      <c r="D119" s="263"/>
    </row>
    <row r="120" ht="12.75">
      <c r="D120" s="263"/>
    </row>
    <row r="121" ht="12.75">
      <c r="D121" s="263"/>
    </row>
    <row r="122" ht="12.75">
      <c r="D122" s="263"/>
    </row>
    <row r="123" ht="12.75">
      <c r="D123" s="263"/>
    </row>
    <row r="124" ht="12.75">
      <c r="D124" s="263"/>
    </row>
    <row r="125" ht="12.75">
      <c r="D125" s="263"/>
    </row>
    <row r="126" ht="12.75">
      <c r="D126" s="263"/>
    </row>
    <row r="127" ht="12.75">
      <c r="D127" s="263"/>
    </row>
    <row r="128" ht="12.75">
      <c r="D128" s="263"/>
    </row>
    <row r="129" ht="12.75">
      <c r="D129" s="263"/>
    </row>
    <row r="130" ht="12.75">
      <c r="D130" s="263"/>
    </row>
    <row r="131" ht="12.75">
      <c r="D131" s="263"/>
    </row>
    <row r="132" ht="12.75">
      <c r="D132" s="263"/>
    </row>
    <row r="133" ht="12.75">
      <c r="D133" s="263"/>
    </row>
    <row r="134" ht="12.75">
      <c r="D134" s="263"/>
    </row>
    <row r="135" ht="12.75">
      <c r="D135" s="263"/>
    </row>
    <row r="136" ht="12.75">
      <c r="D136" s="263"/>
    </row>
    <row r="137" ht="12.75">
      <c r="D137" s="263"/>
    </row>
    <row r="138" ht="12.75">
      <c r="D138" s="263"/>
    </row>
    <row r="139" ht="12.75">
      <c r="D139" s="263"/>
    </row>
    <row r="140" ht="12.75">
      <c r="D140" s="263"/>
    </row>
    <row r="141" ht="12.75">
      <c r="D141" s="263"/>
    </row>
    <row r="142" ht="12.75">
      <c r="D142" s="263"/>
    </row>
    <row r="143" ht="12.75">
      <c r="D143" s="263"/>
    </row>
    <row r="144" ht="12.75">
      <c r="D144" s="263"/>
    </row>
    <row r="145" ht="12.75">
      <c r="D145" s="263"/>
    </row>
    <row r="146" ht="12.75">
      <c r="D146" s="263"/>
    </row>
    <row r="147" ht="12.75">
      <c r="D147" s="263"/>
    </row>
    <row r="148" ht="12.75">
      <c r="D148" s="263"/>
    </row>
    <row r="149" ht="12.75">
      <c r="D149" s="263"/>
    </row>
    <row r="150" ht="12.75">
      <c r="D150" s="263"/>
    </row>
    <row r="151" ht="12.75">
      <c r="D151" s="263"/>
    </row>
    <row r="152" ht="12.75">
      <c r="D152" s="263"/>
    </row>
    <row r="153" ht="12.75">
      <c r="D153" s="263"/>
    </row>
    <row r="154" ht="12.75">
      <c r="D154" s="263"/>
    </row>
    <row r="155" ht="12.75">
      <c r="D155" s="263"/>
    </row>
    <row r="156" ht="12.75">
      <c r="D156" s="263"/>
    </row>
    <row r="157" ht="12.75">
      <c r="D157" s="263"/>
    </row>
    <row r="158" ht="12.75">
      <c r="D158" s="263"/>
    </row>
    <row r="159" ht="12.75">
      <c r="D159" s="263"/>
    </row>
    <row r="160" ht="12.75">
      <c r="D160" s="263"/>
    </row>
    <row r="161" ht="12.75">
      <c r="D161" s="263"/>
    </row>
    <row r="162" ht="12.75">
      <c r="D162" s="263"/>
    </row>
    <row r="163" ht="12.75">
      <c r="D163" s="263"/>
    </row>
    <row r="164" ht="12.75">
      <c r="D164" s="263"/>
    </row>
    <row r="165" ht="12.75">
      <c r="D165" s="263"/>
    </row>
    <row r="166" ht="12.75">
      <c r="D166" s="263"/>
    </row>
    <row r="167" ht="12.75">
      <c r="D167" s="263"/>
    </row>
    <row r="168" ht="12.75">
      <c r="D168" s="263"/>
    </row>
    <row r="169" ht="12.75">
      <c r="D169" s="263"/>
    </row>
    <row r="170" ht="12.75">
      <c r="D170" s="263"/>
    </row>
    <row r="171" ht="12.75">
      <c r="D171" s="263"/>
    </row>
    <row r="172" ht="12.75">
      <c r="D172" s="263"/>
    </row>
    <row r="173" ht="12.75">
      <c r="D173" s="263"/>
    </row>
    <row r="174" ht="12.75">
      <c r="D174" s="263"/>
    </row>
    <row r="175" ht="12.75">
      <c r="D175" s="263"/>
    </row>
    <row r="176" ht="12.75">
      <c r="D176" s="263"/>
    </row>
    <row r="177" ht="12.75">
      <c r="D177" s="263"/>
    </row>
  </sheetData>
  <sheetProtection/>
  <mergeCells count="6">
    <mergeCell ref="C84:E84"/>
    <mergeCell ref="C85:E85"/>
    <mergeCell ref="C80:E80"/>
    <mergeCell ref="C81:E81"/>
    <mergeCell ref="C82:E82"/>
    <mergeCell ref="C83:E83"/>
  </mergeCells>
  <printOptions/>
  <pageMargins left="0.7" right="0.7" top="0.787401575" bottom="0.787401575" header="0.3" footer="0.3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"/>
  <sheetViews>
    <sheetView showGridLines="0" zoomScalePageLayoutView="0" workbookViewId="0" topLeftCell="A1">
      <pane ySplit="13" topLeftCell="A14" activePane="bottomLeft" state="frozen"/>
      <selection pane="topLeft" activeCell="A1" sqref="A1"/>
      <selection pane="bottomLeft" activeCell="A1" sqref="A1"/>
    </sheetView>
  </sheetViews>
  <sheetFormatPr defaultColWidth="9.140625" defaultRowHeight="12.75" customHeight="1"/>
  <cols>
    <col min="1" max="1" width="11.7109375" style="2" customWidth="1"/>
    <col min="2" max="2" width="55.7109375" style="2" customWidth="1"/>
    <col min="3" max="3" width="13.57421875" style="2" customWidth="1"/>
    <col min="4" max="4" width="13.7109375" style="2" hidden="1" customWidth="1"/>
    <col min="5" max="5" width="13.8515625" style="2" hidden="1" customWidth="1"/>
    <col min="6" max="16384" width="9.140625" style="1" customWidth="1"/>
  </cols>
  <sheetData>
    <row r="1" spans="1:5" s="2" customFormat="1" ht="16.5" customHeight="1">
      <c r="A1" s="117" t="s">
        <v>130</v>
      </c>
      <c r="B1" s="118"/>
      <c r="C1" s="118"/>
      <c r="D1" s="118"/>
      <c r="E1" s="118"/>
    </row>
    <row r="2" spans="1:5" s="2" customFormat="1" ht="11.25" customHeight="1">
      <c r="A2" s="119" t="s">
        <v>131</v>
      </c>
      <c r="B2" s="120" t="str">
        <f>'Krycí list'!E5</f>
        <v>Obytná čtvrť Velký Osek Za Lávkami</v>
      </c>
      <c r="C2" s="121"/>
      <c r="D2" s="121"/>
      <c r="E2" s="121"/>
    </row>
    <row r="3" spans="1:5" s="2" customFormat="1" ht="11.25" customHeight="1">
      <c r="A3" s="119" t="s">
        <v>132</v>
      </c>
      <c r="B3" s="120" t="str">
        <f>'Krycí list'!E7</f>
        <v>Viladům D1 (D2,D3)</v>
      </c>
      <c r="C3" s="122"/>
      <c r="D3" s="120"/>
      <c r="E3" s="123"/>
    </row>
    <row r="4" spans="1:5" s="2" customFormat="1" ht="11.25" customHeight="1">
      <c r="A4" s="119" t="s">
        <v>133</v>
      </c>
      <c r="B4" s="120" t="str">
        <f>'Krycí list'!E9</f>
        <v> </v>
      </c>
      <c r="C4" s="122"/>
      <c r="D4" s="120"/>
      <c r="E4" s="123"/>
    </row>
    <row r="5" spans="1:5" s="2" customFormat="1" ht="11.25" customHeight="1">
      <c r="A5" s="120" t="s">
        <v>134</v>
      </c>
      <c r="B5" s="120" t="str">
        <f>'Krycí list'!P5</f>
        <v>803 53</v>
      </c>
      <c r="C5" s="122"/>
      <c r="D5" s="120"/>
      <c r="E5" s="123"/>
    </row>
    <row r="6" spans="1:5" s="2" customFormat="1" ht="6" customHeight="1">
      <c r="A6" s="120"/>
      <c r="B6" s="120"/>
      <c r="C6" s="122"/>
      <c r="D6" s="120"/>
      <c r="E6" s="123"/>
    </row>
    <row r="7" spans="1:5" s="2" customFormat="1" ht="11.25" customHeight="1">
      <c r="A7" s="120" t="s">
        <v>135</v>
      </c>
      <c r="B7" s="120" t="str">
        <f>'Krycí list'!E26</f>
        <v>Ringhofer</v>
      </c>
      <c r="C7" s="122"/>
      <c r="D7" s="120"/>
      <c r="E7" s="123"/>
    </row>
    <row r="8" spans="1:5" s="2" customFormat="1" ht="11.25" customHeight="1">
      <c r="A8" s="120" t="s">
        <v>136</v>
      </c>
      <c r="B8" s="120" t="str">
        <f>'Krycí list'!E28</f>
        <v> </v>
      </c>
      <c r="C8" s="122"/>
      <c r="D8" s="120"/>
      <c r="E8" s="123"/>
    </row>
    <row r="9" spans="1:5" s="2" customFormat="1" ht="11.25" customHeight="1">
      <c r="A9" s="120" t="s">
        <v>137</v>
      </c>
      <c r="B9" s="161">
        <v>40359</v>
      </c>
      <c r="C9" s="122"/>
      <c r="D9" s="120"/>
      <c r="E9" s="123"/>
    </row>
    <row r="10" spans="1:5" s="2" customFormat="1" ht="6" customHeight="1">
      <c r="A10" s="118"/>
      <c r="B10" s="118"/>
      <c r="C10" s="118"/>
      <c r="D10" s="118"/>
      <c r="E10" s="118"/>
    </row>
    <row r="11" spans="1:5" s="2" customFormat="1" ht="11.25" customHeight="1">
      <c r="A11" s="124" t="s">
        <v>138</v>
      </c>
      <c r="B11" s="125" t="s">
        <v>139</v>
      </c>
      <c r="C11" s="126" t="s">
        <v>140</v>
      </c>
      <c r="D11" s="127" t="s">
        <v>141</v>
      </c>
      <c r="E11" s="126" t="s">
        <v>142</v>
      </c>
    </row>
    <row r="12" spans="1:5" s="2" customFormat="1" ht="11.25" customHeight="1">
      <c r="A12" s="128">
        <v>1</v>
      </c>
      <c r="B12" s="129">
        <v>2</v>
      </c>
      <c r="C12" s="130">
        <v>3</v>
      </c>
      <c r="D12" s="131">
        <v>4</v>
      </c>
      <c r="E12" s="130">
        <v>5</v>
      </c>
    </row>
    <row r="13" spans="1:5" s="2" customFormat="1" ht="3.75" customHeight="1">
      <c r="A13" s="163"/>
      <c r="B13" s="164"/>
      <c r="C13" s="164"/>
      <c r="D13" s="132"/>
      <c r="E13" s="133"/>
    </row>
    <row r="14" spans="1:5" s="134" customFormat="1" ht="12.75" customHeight="1">
      <c r="A14" s="165" t="str">
        <f>'Rozpocet - objekt komplet'!E14</f>
        <v>HSV</v>
      </c>
      <c r="B14" s="166" t="str">
        <f>'Rozpocet - objekt komplet'!F14</f>
        <v>Práce a dodávky HSV</v>
      </c>
      <c r="C14" s="167">
        <f>'Rozpocet - objekt komplet'!J14</f>
        <v>0</v>
      </c>
      <c r="D14" s="138">
        <f>'Rozpocet - objekt komplet'!L14</f>
        <v>2086.1794955000005</v>
      </c>
      <c r="E14" s="138">
        <f>'Rozpocet - objekt komplet'!N14</f>
        <v>0</v>
      </c>
    </row>
    <row r="15" spans="1:5" s="134" customFormat="1" ht="12.75" customHeight="1">
      <c r="A15" s="168" t="str">
        <f>'Rozpocet - objekt komplet'!E15</f>
        <v>1</v>
      </c>
      <c r="B15" s="169" t="str">
        <f>'Rozpocet - objekt komplet'!F15</f>
        <v>Zemní práce</v>
      </c>
      <c r="C15" s="170">
        <f>'Rozpocet - objekt komplet'!J15</f>
        <v>0</v>
      </c>
      <c r="D15" s="142">
        <f>'Rozpocet - objekt komplet'!L15</f>
        <v>0.0048000000000000004</v>
      </c>
      <c r="E15" s="142">
        <f>'Rozpocet - objekt komplet'!N15</f>
        <v>0</v>
      </c>
    </row>
    <row r="16" spans="1:5" s="134" customFormat="1" ht="12.75" customHeight="1">
      <c r="A16" s="171" t="str">
        <f>'Rozpocet - objekt komplet'!E24</f>
        <v>2</v>
      </c>
      <c r="B16" s="172" t="str">
        <f>'Rozpocet - objekt komplet'!F24</f>
        <v>Zakládání</v>
      </c>
      <c r="C16" s="173">
        <f>'Rozpocet - objekt komplet'!J24</f>
        <v>0</v>
      </c>
      <c r="D16" s="142">
        <f>'Rozpocet - objekt komplet'!L24</f>
        <v>293.12014285000004</v>
      </c>
      <c r="E16" s="142">
        <f>'Rozpocet - objekt komplet'!N24</f>
        <v>0</v>
      </c>
    </row>
    <row r="17" spans="1:5" s="134" customFormat="1" ht="12.75" customHeight="1">
      <c r="A17" s="171" t="str">
        <f>'Rozpocet - objekt komplet'!E49</f>
        <v>3</v>
      </c>
      <c r="B17" s="172" t="str">
        <f>'Rozpocet - objekt komplet'!F49</f>
        <v>Svislé a kompletní konstrukce</v>
      </c>
      <c r="C17" s="173">
        <f>'Rozpocet - objekt komplet'!J49</f>
        <v>0</v>
      </c>
      <c r="D17" s="142">
        <f>'Rozpocet - objekt komplet'!L49</f>
        <v>716.3072649900002</v>
      </c>
      <c r="E17" s="142">
        <f>'Rozpocet - objekt komplet'!N49</f>
        <v>0</v>
      </c>
    </row>
    <row r="18" spans="1:5" s="134" customFormat="1" ht="12.75" customHeight="1">
      <c r="A18" s="171" t="str">
        <f>'Rozpocet - objekt komplet'!E99</f>
        <v>4</v>
      </c>
      <c r="B18" s="172" t="str">
        <f>'Rozpocet - objekt komplet'!F99</f>
        <v>Vodorovné konstrukce</v>
      </c>
      <c r="C18" s="173">
        <f>'Rozpocet - objekt komplet'!J99</f>
        <v>0</v>
      </c>
      <c r="D18" s="142">
        <f>'Rozpocet - objekt komplet'!L99</f>
        <v>617.6246296199998</v>
      </c>
      <c r="E18" s="142">
        <f>'Rozpocet - objekt komplet'!N99</f>
        <v>0</v>
      </c>
    </row>
    <row r="19" spans="1:5" s="134" customFormat="1" ht="12.75" customHeight="1">
      <c r="A19" s="171" t="str">
        <f>'Rozpocet - objekt komplet'!E123</f>
        <v>5</v>
      </c>
      <c r="B19" s="172" t="str">
        <f>'Rozpocet - objekt komplet'!F123</f>
        <v>Komunikace</v>
      </c>
      <c r="C19" s="173">
        <f>'Rozpocet - objekt komplet'!J123</f>
        <v>0</v>
      </c>
      <c r="D19" s="142">
        <f>'Rozpocet - objekt komplet'!L123</f>
        <v>35.7226068</v>
      </c>
      <c r="E19" s="142">
        <f>'Rozpocet - objekt komplet'!N123</f>
        <v>0</v>
      </c>
    </row>
    <row r="20" spans="1:5" s="134" customFormat="1" ht="12.75" customHeight="1">
      <c r="A20" s="171" t="str">
        <f>'Rozpocet - objekt komplet'!E129</f>
        <v>6</v>
      </c>
      <c r="B20" s="172" t="str">
        <f>'Rozpocet - objekt komplet'!F129</f>
        <v>Úpravy povrchu, podlahy, osazení</v>
      </c>
      <c r="C20" s="173">
        <f>'Rozpocet - objekt komplet'!J129</f>
        <v>0</v>
      </c>
      <c r="D20" s="142">
        <f>'Rozpocet - objekt komplet'!L129</f>
        <v>400.5263125</v>
      </c>
      <c r="E20" s="142">
        <f>'Rozpocet - objekt komplet'!N129</f>
        <v>0</v>
      </c>
    </row>
    <row r="21" spans="1:5" s="134" customFormat="1" ht="12.75" customHeight="1">
      <c r="A21" s="171" t="str">
        <f>'Rozpocet - objekt komplet'!E195</f>
        <v>8</v>
      </c>
      <c r="B21" s="172" t="str">
        <f>'Rozpocet - objekt komplet'!F195</f>
        <v>Trubní vedení</v>
      </c>
      <c r="C21" s="173">
        <f>'Rozpocet - objekt komplet'!J195</f>
        <v>0</v>
      </c>
      <c r="D21" s="142">
        <f>'Rozpocet - objekt komplet'!L195</f>
        <v>2.3778400000000004</v>
      </c>
      <c r="E21" s="142">
        <f>'Rozpocet - objekt komplet'!N195</f>
        <v>0</v>
      </c>
    </row>
    <row r="22" spans="1:5" s="134" customFormat="1" ht="12.75" customHeight="1">
      <c r="A22" s="174" t="str">
        <f>'Rozpocet - objekt komplet'!E197</f>
        <v>9</v>
      </c>
      <c r="B22" s="175" t="str">
        <f>'Rozpocet - objekt komplet'!F197</f>
        <v>Ostatní konstrukce a práce-bourání</v>
      </c>
      <c r="C22" s="176">
        <f>'Rozpocet - objekt komplet'!J197</f>
        <v>0</v>
      </c>
      <c r="D22" s="142">
        <f>'Rozpocet - objekt komplet'!L197</f>
        <v>20.495898740000005</v>
      </c>
      <c r="E22" s="142">
        <f>'Rozpocet - objekt komplet'!N197</f>
        <v>0</v>
      </c>
    </row>
    <row r="23" spans="1:5" s="134" customFormat="1" ht="12.75" customHeight="1">
      <c r="A23" s="165" t="str">
        <f>'Rozpocet - objekt komplet'!E215</f>
        <v>PSV</v>
      </c>
      <c r="B23" s="166" t="str">
        <f>'Rozpocet - objekt komplet'!F215</f>
        <v>Práce a dodávky PSV</v>
      </c>
      <c r="C23" s="167">
        <f>'Rozpocet - objekt komplet'!J215</f>
        <v>0</v>
      </c>
      <c r="D23" s="138">
        <f>'Rozpocet - objekt komplet'!L215</f>
        <v>46.765844720000004</v>
      </c>
      <c r="E23" s="138">
        <f>'Rozpocet - objekt komplet'!N215</f>
        <v>0</v>
      </c>
    </row>
    <row r="24" spans="1:5" s="134" customFormat="1" ht="12.75" customHeight="1">
      <c r="A24" s="168" t="str">
        <f>'Rozpocet - objekt komplet'!E216</f>
        <v>711</v>
      </c>
      <c r="B24" s="169" t="str">
        <f>'Rozpocet - objekt komplet'!F216</f>
        <v>Izolace proti vodě, vlhkosti a plynům</v>
      </c>
      <c r="C24" s="170">
        <f>'Rozpocet - objekt komplet'!J216</f>
        <v>0</v>
      </c>
      <c r="D24" s="142">
        <f>'Rozpocet - objekt komplet'!L216</f>
        <v>4.87825231</v>
      </c>
      <c r="E24" s="142">
        <f>'Rozpocet - objekt komplet'!N216</f>
        <v>0</v>
      </c>
    </row>
    <row r="25" spans="1:5" s="134" customFormat="1" ht="12.75" customHeight="1">
      <c r="A25" s="171" t="str">
        <f>'Rozpocet - objekt komplet'!E227</f>
        <v>712</v>
      </c>
      <c r="B25" s="172" t="str">
        <f>'Rozpocet - objekt komplet'!F227</f>
        <v>Povlakové krytiny</v>
      </c>
      <c r="C25" s="173">
        <f>'Rozpocet - objekt komplet'!J227</f>
        <v>0</v>
      </c>
      <c r="D25" s="142">
        <f>'Rozpocet - objekt komplet'!L227</f>
        <v>3.9049868600000006</v>
      </c>
      <c r="E25" s="142">
        <f>'Rozpocet - objekt komplet'!N227</f>
        <v>0</v>
      </c>
    </row>
    <row r="26" spans="1:5" s="134" customFormat="1" ht="12.75" customHeight="1">
      <c r="A26" s="171" t="str">
        <f>'Rozpocet - objekt komplet'!E236</f>
        <v>713</v>
      </c>
      <c r="B26" s="172" t="str">
        <f>'Rozpocet - objekt komplet'!F236</f>
        <v>Izolace tepelné</v>
      </c>
      <c r="C26" s="173">
        <f>'Rozpocet - objekt komplet'!J236</f>
        <v>0</v>
      </c>
      <c r="D26" s="142">
        <f>'Rozpocet - objekt komplet'!L236</f>
        <v>6.52519071</v>
      </c>
      <c r="E26" s="142">
        <f>'Rozpocet - objekt komplet'!N236</f>
        <v>0</v>
      </c>
    </row>
    <row r="27" spans="1:5" s="134" customFormat="1" ht="12.75" customHeight="1">
      <c r="A27" s="171" t="str">
        <f>'Rozpocet - objekt komplet'!E261</f>
        <v>714</v>
      </c>
      <c r="B27" s="172" t="str">
        <f>'Rozpocet - objekt komplet'!F261</f>
        <v>Akustická a protiotřesová opatření</v>
      </c>
      <c r="C27" s="173">
        <f>'Rozpocet - objekt komplet'!J261</f>
        <v>0</v>
      </c>
      <c r="D27" s="142">
        <f>'Rozpocet - objekt komplet'!L261</f>
        <v>0</v>
      </c>
      <c r="E27" s="142">
        <f>'Rozpocet - objekt komplet'!N261</f>
        <v>0</v>
      </c>
    </row>
    <row r="28" spans="1:5" s="134" customFormat="1" ht="12.75" customHeight="1">
      <c r="A28" s="171" t="str">
        <f>'Rozpocet - objekt komplet'!E265</f>
        <v>721</v>
      </c>
      <c r="B28" s="172" t="str">
        <f>'Rozpocet - objekt komplet'!F265</f>
        <v>Zdravotechnika - vnitřní kanalizace</v>
      </c>
      <c r="C28" s="173">
        <f>'Rozpocet - objekt komplet'!J265</f>
        <v>0</v>
      </c>
      <c r="D28" s="142">
        <f>'Rozpocet - objekt komplet'!L265</f>
        <v>0</v>
      </c>
      <c r="E28" s="142">
        <f>'Rozpocet - objekt komplet'!N265</f>
        <v>0</v>
      </c>
    </row>
    <row r="29" spans="1:5" s="134" customFormat="1" ht="12.75" customHeight="1">
      <c r="A29" s="171" t="str">
        <f>'Rozpocet - objekt komplet'!E267</f>
        <v>722</v>
      </c>
      <c r="B29" s="172" t="str">
        <f>'Rozpocet - objekt komplet'!F267</f>
        <v>Zdravotechnika - vnitřní vodovod</v>
      </c>
      <c r="C29" s="173">
        <f>'Rozpocet - objekt komplet'!J267</f>
        <v>0</v>
      </c>
      <c r="D29" s="142">
        <f>'Rozpocet - objekt komplet'!L267</f>
        <v>0</v>
      </c>
      <c r="E29" s="142">
        <f>'Rozpocet - objekt komplet'!N267</f>
        <v>0</v>
      </c>
    </row>
    <row r="30" spans="1:5" s="134" customFormat="1" ht="12.75" customHeight="1">
      <c r="A30" s="171" t="str">
        <f>'Rozpocet - objekt komplet'!E270</f>
        <v>723</v>
      </c>
      <c r="B30" s="172" t="str">
        <f>'Rozpocet - objekt komplet'!F270</f>
        <v>Zdravotechnika - vnitřní plynovod</v>
      </c>
      <c r="C30" s="173">
        <f>'Rozpocet - objekt komplet'!J270</f>
        <v>0</v>
      </c>
      <c r="D30" s="142">
        <f>'Rozpocet - objekt komplet'!L270</f>
        <v>0</v>
      </c>
      <c r="E30" s="142">
        <f>'Rozpocet - objekt komplet'!N270</f>
        <v>0</v>
      </c>
    </row>
    <row r="31" spans="1:5" s="134" customFormat="1" ht="12.75" customHeight="1">
      <c r="A31" s="171" t="str">
        <f>'Rozpocet - objekt komplet'!E272</f>
        <v>731</v>
      </c>
      <c r="B31" s="172" t="str">
        <f>'Rozpocet - objekt komplet'!F272</f>
        <v>Ústřední vytápění</v>
      </c>
      <c r="C31" s="173">
        <f>'Rozpocet - objekt komplet'!J272</f>
        <v>0</v>
      </c>
      <c r="D31" s="142">
        <f>'Rozpocet - objekt komplet'!L272</f>
        <v>0</v>
      </c>
      <c r="E31" s="142">
        <f>'Rozpocet - objekt komplet'!N272</f>
        <v>0</v>
      </c>
    </row>
    <row r="32" spans="1:5" s="134" customFormat="1" ht="12.75" customHeight="1">
      <c r="A32" s="171" t="str">
        <f>'Rozpocet - objekt komplet'!E274</f>
        <v>741</v>
      </c>
      <c r="B32" s="172" t="str">
        <f>'Rozpocet - objekt komplet'!F274</f>
        <v>Elektromontáže</v>
      </c>
      <c r="C32" s="173">
        <f>'Rozpocet - objekt komplet'!J274</f>
        <v>0</v>
      </c>
      <c r="D32" s="142">
        <f>'Rozpocet - objekt komplet'!L274</f>
        <v>0</v>
      </c>
      <c r="E32" s="142">
        <f>'Rozpocet - objekt komplet'!N274</f>
        <v>0</v>
      </c>
    </row>
    <row r="33" spans="1:5" s="134" customFormat="1" ht="12.75" customHeight="1">
      <c r="A33" s="171" t="str">
        <f>'Rozpocet - objekt komplet'!E277</f>
        <v>763</v>
      </c>
      <c r="B33" s="172" t="str">
        <f>'Rozpocet - objekt komplet'!F277</f>
        <v>Montované konstrukce – dřevostavby, sádrokartony</v>
      </c>
      <c r="C33" s="173">
        <f>'Rozpocet - objekt komplet'!J277</f>
        <v>0</v>
      </c>
      <c r="D33" s="142">
        <f>'Rozpocet - objekt komplet'!L277</f>
        <v>2.23344536</v>
      </c>
      <c r="E33" s="142">
        <f>'Rozpocet - objekt komplet'!N277</f>
        <v>0</v>
      </c>
    </row>
    <row r="34" spans="1:5" s="134" customFormat="1" ht="12.75" customHeight="1">
      <c r="A34" s="171" t="str">
        <f>'Rozpocet - objekt komplet'!E284</f>
        <v>764</v>
      </c>
      <c r="B34" s="172" t="str">
        <f>'Rozpocet - objekt komplet'!F284</f>
        <v>Konstrukce klempířské</v>
      </c>
      <c r="C34" s="173">
        <f>'Rozpocet - objekt komplet'!J284</f>
        <v>0</v>
      </c>
      <c r="D34" s="142">
        <f>'Rozpocet - objekt komplet'!L284</f>
        <v>0.84467665</v>
      </c>
      <c r="E34" s="142">
        <f>'Rozpocet - objekt komplet'!N284</f>
        <v>0</v>
      </c>
    </row>
    <row r="35" spans="1:5" s="134" customFormat="1" ht="12.75" customHeight="1">
      <c r="A35" s="171" t="str">
        <f>'Rozpocet - objekt komplet'!E299</f>
        <v>766</v>
      </c>
      <c r="B35" s="172" t="str">
        <f>'Rozpocet - objekt komplet'!F299</f>
        <v>Konstrukce truhlářské</v>
      </c>
      <c r="C35" s="173">
        <f>'Rozpocet - objekt komplet'!J299</f>
        <v>0</v>
      </c>
      <c r="D35" s="142">
        <f>'Rozpocet - objekt komplet'!L299</f>
        <v>2.74818</v>
      </c>
      <c r="E35" s="142">
        <f>'Rozpocet - objekt komplet'!N299</f>
        <v>0</v>
      </c>
    </row>
    <row r="36" spans="1:5" s="134" customFormat="1" ht="12.75" customHeight="1">
      <c r="A36" s="171" t="str">
        <f>'Rozpocet - objekt komplet'!E316</f>
        <v>767</v>
      </c>
      <c r="B36" s="172" t="str">
        <f>'Rozpocet - objekt komplet'!F316</f>
        <v>Konstrukce zámečnické</v>
      </c>
      <c r="C36" s="173">
        <f>'Rozpocet - objekt komplet'!J316</f>
        <v>0</v>
      </c>
      <c r="D36" s="142">
        <f>'Rozpocet - objekt komplet'!L316</f>
        <v>0.003864</v>
      </c>
      <c r="E36" s="142">
        <f>'Rozpocet - objekt komplet'!N316</f>
        <v>0</v>
      </c>
    </row>
    <row r="37" spans="1:5" s="134" customFormat="1" ht="12.75" customHeight="1">
      <c r="A37" s="171" t="str">
        <f>'Rozpocet - objekt komplet'!E336</f>
        <v>771</v>
      </c>
      <c r="B37" s="172" t="str">
        <f>'Rozpocet - objekt komplet'!F336</f>
        <v>Podlahy z dlaždic</v>
      </c>
      <c r="C37" s="173">
        <f>'Rozpocet - objekt komplet'!J336</f>
        <v>0</v>
      </c>
      <c r="D37" s="142">
        <f>'Rozpocet - objekt komplet'!L336</f>
        <v>12.6962245</v>
      </c>
      <c r="E37" s="142">
        <f>'Rozpocet - objekt komplet'!N336</f>
        <v>0</v>
      </c>
    </row>
    <row r="38" spans="1:5" s="134" customFormat="1" ht="12.75" customHeight="1">
      <c r="A38" s="171" t="str">
        <f>'Rozpocet - objekt komplet'!E346</f>
        <v>774</v>
      </c>
      <c r="B38" s="172" t="str">
        <f>'Rozpocet - objekt komplet'!F346</f>
        <v>Podlahy plovoucí</v>
      </c>
      <c r="C38" s="173">
        <f>'Rozpocet - objekt komplet'!J346</f>
        <v>0</v>
      </c>
      <c r="D38" s="142">
        <f>'Rozpocet - objekt komplet'!L346</f>
        <v>5.4585744499999995</v>
      </c>
      <c r="E38" s="142">
        <f>'Rozpocet - objekt komplet'!N346</f>
        <v>0</v>
      </c>
    </row>
    <row r="39" spans="1:5" s="134" customFormat="1" ht="12.75" customHeight="1">
      <c r="A39" s="171" t="str">
        <f>'Rozpocet - objekt komplet'!E353</f>
        <v>781</v>
      </c>
      <c r="B39" s="172" t="str">
        <f>'Rozpocet - objekt komplet'!F353</f>
        <v>Dokončovací práce - obklady keramické</v>
      </c>
      <c r="C39" s="173">
        <f>'Rozpocet - objekt komplet'!J353</f>
        <v>0</v>
      </c>
      <c r="D39" s="142">
        <f>'Rozpocet - objekt komplet'!L353</f>
        <v>6.6735159</v>
      </c>
      <c r="E39" s="142">
        <f>'Rozpocet - objekt komplet'!N353</f>
        <v>0</v>
      </c>
    </row>
    <row r="40" spans="1:5" s="134" customFormat="1" ht="12.75" customHeight="1">
      <c r="A40" s="171" t="str">
        <f>'Rozpocet - objekt komplet'!E359</f>
        <v>783</v>
      </c>
      <c r="B40" s="172" t="str">
        <f>'Rozpocet - objekt komplet'!F359</f>
        <v>Dokončovací práce - nátěry</v>
      </c>
      <c r="C40" s="173">
        <f>'Rozpocet - objekt komplet'!J359</f>
        <v>0</v>
      </c>
      <c r="D40" s="142">
        <f>'Rozpocet - objekt komplet'!L359</f>
        <v>0.15002584</v>
      </c>
      <c r="E40" s="142">
        <f>'Rozpocet - objekt komplet'!N359</f>
        <v>0</v>
      </c>
    </row>
    <row r="41" spans="1:5" s="134" customFormat="1" ht="12.75" customHeight="1">
      <c r="A41" s="174" t="str">
        <f>'Rozpocet - objekt komplet'!E361</f>
        <v>784</v>
      </c>
      <c r="B41" s="175" t="str">
        <f>'Rozpocet - objekt komplet'!F361</f>
        <v>Dokončovací práce - malby</v>
      </c>
      <c r="C41" s="176">
        <f>'Rozpocet - objekt komplet'!J361</f>
        <v>0</v>
      </c>
      <c r="D41" s="142">
        <f>'Rozpocet - objekt komplet'!L361</f>
        <v>0.6489081400000001</v>
      </c>
      <c r="E41" s="142">
        <f>'Rozpocet - objekt komplet'!N361</f>
        <v>0</v>
      </c>
    </row>
    <row r="42" spans="1:5" s="134" customFormat="1" ht="12.75" customHeight="1">
      <c r="A42" s="165" t="str">
        <f>'Rozpocet - objekt komplet'!E364</f>
        <v>M</v>
      </c>
      <c r="B42" s="166" t="str">
        <f>'Rozpocet - objekt komplet'!F364</f>
        <v>Práce a dodávky M</v>
      </c>
      <c r="C42" s="167">
        <f>'Rozpocet - objekt komplet'!J364</f>
        <v>0</v>
      </c>
      <c r="D42" s="138">
        <f>'Rozpocet - objekt komplet'!L364</f>
        <v>0</v>
      </c>
      <c r="E42" s="138">
        <f>'Rozpocet - objekt komplet'!N364</f>
        <v>0</v>
      </c>
    </row>
    <row r="43" spans="1:5" s="134" customFormat="1" ht="12.75" customHeight="1">
      <c r="A43" s="168" t="str">
        <f>'Rozpocet - objekt komplet'!E365</f>
        <v>21-M</v>
      </c>
      <c r="B43" s="169" t="str">
        <f>'Rozpocet - objekt komplet'!F365</f>
        <v>Elektromontáže</v>
      </c>
      <c r="C43" s="170">
        <f>'Rozpocet - objekt komplet'!J365</f>
        <v>0</v>
      </c>
      <c r="D43" s="142">
        <f>'Rozpocet - objekt komplet'!L365</f>
        <v>0</v>
      </c>
      <c r="E43" s="142">
        <f>'Rozpocet - objekt komplet'!N365</f>
        <v>0</v>
      </c>
    </row>
    <row r="44" spans="1:5" s="134" customFormat="1" ht="12.75" customHeight="1">
      <c r="A44" s="171" t="str">
        <f>'Rozpocet - objekt komplet'!E367</f>
        <v>24-M</v>
      </c>
      <c r="B44" s="172" t="str">
        <f>'Rozpocet - objekt komplet'!F367</f>
        <v>Montáže vzduchotechnických zařízení</v>
      </c>
      <c r="C44" s="173">
        <f>'Rozpocet - objekt komplet'!J367</f>
        <v>0</v>
      </c>
      <c r="D44" s="142">
        <f>'Rozpocet - objekt komplet'!L367</f>
        <v>0</v>
      </c>
      <c r="E44" s="142">
        <f>'Rozpocet - objekt komplet'!N367</f>
        <v>0</v>
      </c>
    </row>
    <row r="45" spans="1:5" s="134" customFormat="1" ht="12.75" customHeight="1" thickBot="1">
      <c r="A45" s="177" t="str">
        <f>'Rozpocet - objekt komplet'!E374</f>
        <v>33-M</v>
      </c>
      <c r="B45" s="178" t="str">
        <f>'Rozpocet - objekt komplet'!F374</f>
        <v>Montáže dopr.zaříz.,sklad. zař. a váh</v>
      </c>
      <c r="C45" s="179">
        <f>'Rozpocet - objekt komplet'!J374</f>
        <v>0</v>
      </c>
      <c r="D45" s="142">
        <f>'Rozpocet - objekt komplet'!L374</f>
        <v>0</v>
      </c>
      <c r="E45" s="142">
        <f>'Rozpocet - objekt komplet'!N374</f>
        <v>0</v>
      </c>
    </row>
    <row r="46" spans="1:5" s="143" customFormat="1" ht="12.75" customHeight="1" thickBot="1">
      <c r="A46" s="180"/>
      <c r="B46" s="181" t="s">
        <v>143</v>
      </c>
      <c r="C46" s="182">
        <f>'Rozpocet - objekt komplet'!J376</f>
        <v>0</v>
      </c>
      <c r="D46" s="146">
        <f>'Rozpocet - objekt komplet'!L376</f>
        <v>2132.9453402200006</v>
      </c>
      <c r="E46" s="146">
        <f>'Rozpocet - objekt komplet'!N376</f>
        <v>0</v>
      </c>
    </row>
  </sheetData>
  <sheetProtection/>
  <printOptions horizontalCentered="1"/>
  <pageMargins left="0.64" right="0.64" top="0.787401556968689" bottom="0.787401556968689" header="0" footer="0"/>
  <pageSetup fitToHeight="999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76"/>
  <sheetViews>
    <sheetView showGridLines="0" zoomScalePageLayoutView="0" workbookViewId="0" topLeftCell="A1">
      <pane ySplit="13" topLeftCell="A14" activePane="bottomLeft" state="frozen"/>
      <selection pane="topLeft" activeCell="A1" sqref="A1"/>
      <selection pane="bottomLeft" activeCell="A1" sqref="A1"/>
    </sheetView>
  </sheetViews>
  <sheetFormatPr defaultColWidth="9.140625" defaultRowHeight="11.25" customHeight="1"/>
  <cols>
    <col min="1" max="1" width="8.28125" style="1" customWidth="1"/>
    <col min="2" max="2" width="5.57421875" style="2" customWidth="1"/>
    <col min="3" max="3" width="4.421875" style="2" customWidth="1"/>
    <col min="4" max="4" width="5.8515625" style="2" customWidth="1"/>
    <col min="5" max="5" width="12.7109375" style="2" customWidth="1"/>
    <col min="6" max="6" width="55.57421875" style="2" customWidth="1"/>
    <col min="7" max="7" width="4.7109375" style="2" customWidth="1"/>
    <col min="8" max="8" width="9.8515625" style="2" customWidth="1"/>
    <col min="9" max="9" width="9.7109375" style="2" customWidth="1"/>
    <col min="10" max="10" width="13.57421875" style="2" customWidth="1"/>
    <col min="11" max="11" width="10.57421875" style="2" hidden="1" customWidth="1"/>
    <col min="12" max="12" width="10.8515625" style="2" hidden="1" customWidth="1"/>
    <col min="13" max="13" width="9.7109375" style="2" hidden="1" customWidth="1"/>
    <col min="14" max="14" width="11.57421875" style="2" hidden="1" customWidth="1"/>
    <col min="15" max="15" width="5.28125" style="2" customWidth="1"/>
    <col min="16" max="16" width="7.00390625" style="2" hidden="1" customWidth="1"/>
    <col min="17" max="17" width="7.28125" style="2" hidden="1" customWidth="1"/>
    <col min="18" max="16384" width="9.140625" style="1" customWidth="1"/>
  </cols>
  <sheetData>
    <row r="1" spans="2:17" s="2" customFormat="1" ht="16.5" customHeight="1">
      <c r="B1" s="117" t="s">
        <v>144</v>
      </c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8"/>
      <c r="Q1" s="148"/>
    </row>
    <row r="2" spans="2:17" s="2" customFormat="1" ht="12.75" customHeight="1">
      <c r="B2" s="119" t="s">
        <v>131</v>
      </c>
      <c r="C2" s="120"/>
      <c r="D2" s="120" t="str">
        <f>'Krycí list'!E5</f>
        <v>Obytná čtvrť Velký Osek Za Lávkami</v>
      </c>
      <c r="E2" s="120"/>
      <c r="F2" s="120"/>
      <c r="G2" s="120"/>
      <c r="H2" s="120"/>
      <c r="I2" s="120"/>
      <c r="J2" s="120"/>
      <c r="K2" s="120"/>
      <c r="L2" s="120"/>
      <c r="M2" s="147"/>
      <c r="N2" s="147"/>
      <c r="O2" s="147"/>
      <c r="P2" s="148"/>
      <c r="Q2" s="148"/>
    </row>
    <row r="3" spans="2:17" s="2" customFormat="1" ht="12.75" customHeight="1">
      <c r="B3" s="119" t="s">
        <v>132</v>
      </c>
      <c r="C3" s="120"/>
      <c r="D3" s="120" t="str">
        <f>'Krycí list'!E7</f>
        <v>Viladům D1 (D2,D3)</v>
      </c>
      <c r="E3" s="120"/>
      <c r="F3" s="120"/>
      <c r="G3" s="120"/>
      <c r="H3" s="120"/>
      <c r="I3" s="120"/>
      <c r="J3" s="120"/>
      <c r="K3" s="120"/>
      <c r="L3" s="120"/>
      <c r="M3" s="147"/>
      <c r="N3" s="147"/>
      <c r="O3" s="147"/>
      <c r="P3" s="148"/>
      <c r="Q3" s="148"/>
    </row>
    <row r="4" spans="2:17" s="2" customFormat="1" ht="12.75" customHeight="1">
      <c r="B4" s="119" t="s">
        <v>133</v>
      </c>
      <c r="C4" s="120"/>
      <c r="D4" s="120" t="str">
        <f>'Krycí list'!E9</f>
        <v> </v>
      </c>
      <c r="E4" s="120"/>
      <c r="F4" s="120"/>
      <c r="G4" s="120"/>
      <c r="H4" s="120"/>
      <c r="I4" s="120"/>
      <c r="J4" s="120"/>
      <c r="K4" s="120"/>
      <c r="L4" s="120"/>
      <c r="M4" s="147"/>
      <c r="N4" s="147"/>
      <c r="O4" s="147"/>
      <c r="P4" s="148"/>
      <c r="Q4" s="148"/>
    </row>
    <row r="5" spans="2:17" s="2" customFormat="1" ht="12.75" customHeight="1">
      <c r="B5" s="120" t="s">
        <v>145</v>
      </c>
      <c r="C5" s="120"/>
      <c r="D5" s="120" t="str">
        <f>'Krycí list'!P5</f>
        <v>803 53</v>
      </c>
      <c r="E5" s="120"/>
      <c r="F5" s="120"/>
      <c r="G5" s="120"/>
      <c r="H5" s="120"/>
      <c r="I5" s="120"/>
      <c r="J5" s="120"/>
      <c r="K5" s="120"/>
      <c r="L5" s="120"/>
      <c r="M5" s="147"/>
      <c r="N5" s="147"/>
      <c r="O5" s="147"/>
      <c r="P5" s="148"/>
      <c r="Q5" s="148"/>
    </row>
    <row r="6" spans="2:17" s="2" customFormat="1" ht="6.75" customHeight="1"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47"/>
      <c r="N6" s="147"/>
      <c r="O6" s="147"/>
      <c r="P6" s="148"/>
      <c r="Q6" s="148"/>
    </row>
    <row r="7" spans="2:17" s="2" customFormat="1" ht="12.75" customHeight="1">
      <c r="B7" s="120" t="s">
        <v>135</v>
      </c>
      <c r="C7" s="120"/>
      <c r="D7" s="120" t="str">
        <f>'Krycí list'!E26</f>
        <v>Ringhofer</v>
      </c>
      <c r="E7" s="120"/>
      <c r="F7" s="120"/>
      <c r="G7" s="120"/>
      <c r="H7" s="120"/>
      <c r="I7" s="120"/>
      <c r="J7" s="120"/>
      <c r="K7" s="120"/>
      <c r="L7" s="120"/>
      <c r="M7" s="147"/>
      <c r="N7" s="147"/>
      <c r="O7" s="147"/>
      <c r="P7" s="148"/>
      <c r="Q7" s="148"/>
    </row>
    <row r="8" spans="2:17" s="2" customFormat="1" ht="12.75" customHeight="1">
      <c r="B8" s="120" t="s">
        <v>136</v>
      </c>
      <c r="C8" s="120"/>
      <c r="D8" s="120" t="str">
        <f>'Krycí list'!E28</f>
        <v> </v>
      </c>
      <c r="E8" s="120"/>
      <c r="F8" s="120"/>
      <c r="G8" s="120"/>
      <c r="H8" s="120"/>
      <c r="I8" s="120"/>
      <c r="J8" s="120"/>
      <c r="K8" s="120"/>
      <c r="L8" s="120"/>
      <c r="M8" s="147"/>
      <c r="N8" s="147"/>
      <c r="O8" s="147"/>
      <c r="P8" s="148"/>
      <c r="Q8" s="148"/>
    </row>
    <row r="9" spans="2:17" s="2" customFormat="1" ht="12.75" customHeight="1">
      <c r="B9" s="120" t="s">
        <v>137</v>
      </c>
      <c r="C9" s="120"/>
      <c r="D9" s="282">
        <v>40359</v>
      </c>
      <c r="E9" s="282"/>
      <c r="F9" s="120"/>
      <c r="G9" s="120"/>
      <c r="H9" s="120"/>
      <c r="I9" s="120"/>
      <c r="J9" s="120"/>
      <c r="K9" s="120"/>
      <c r="L9" s="120"/>
      <c r="M9" s="147"/>
      <c r="N9" s="147"/>
      <c r="O9" s="147"/>
      <c r="P9" s="148"/>
      <c r="Q9" s="148"/>
    </row>
    <row r="10" spans="2:17" s="2" customFormat="1" ht="5.25" customHeight="1"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8"/>
      <c r="Q10" s="148"/>
    </row>
    <row r="11" spans="2:17" s="2" customFormat="1" ht="23.25" customHeight="1">
      <c r="B11" s="124" t="s">
        <v>146</v>
      </c>
      <c r="C11" s="125" t="s">
        <v>147</v>
      </c>
      <c r="D11" s="125" t="s">
        <v>148</v>
      </c>
      <c r="E11" s="125" t="s">
        <v>149</v>
      </c>
      <c r="F11" s="125" t="s">
        <v>139</v>
      </c>
      <c r="G11" s="125" t="s">
        <v>150</v>
      </c>
      <c r="H11" s="125" t="s">
        <v>151</v>
      </c>
      <c r="I11" s="125" t="s">
        <v>152</v>
      </c>
      <c r="J11" s="125" t="s">
        <v>140</v>
      </c>
      <c r="K11" s="125" t="s">
        <v>153</v>
      </c>
      <c r="L11" s="125" t="s">
        <v>141</v>
      </c>
      <c r="M11" s="125" t="s">
        <v>154</v>
      </c>
      <c r="N11" s="125" t="s">
        <v>155</v>
      </c>
      <c r="O11" s="126" t="s">
        <v>156</v>
      </c>
      <c r="P11" s="149" t="s">
        <v>157</v>
      </c>
      <c r="Q11" s="150" t="s">
        <v>158</v>
      </c>
    </row>
    <row r="12" spans="2:17" s="2" customFormat="1" ht="12.75" customHeight="1">
      <c r="B12" s="128">
        <v>1</v>
      </c>
      <c r="C12" s="129">
        <v>2</v>
      </c>
      <c r="D12" s="129">
        <v>3</v>
      </c>
      <c r="E12" s="129">
        <v>4</v>
      </c>
      <c r="F12" s="129">
        <v>5</v>
      </c>
      <c r="G12" s="129">
        <v>6</v>
      </c>
      <c r="H12" s="129">
        <v>7</v>
      </c>
      <c r="I12" s="129">
        <v>8</v>
      </c>
      <c r="J12" s="129">
        <v>9</v>
      </c>
      <c r="K12" s="129"/>
      <c r="L12" s="129"/>
      <c r="M12" s="129"/>
      <c r="N12" s="129"/>
      <c r="O12" s="130">
        <v>10</v>
      </c>
      <c r="P12" s="151">
        <v>11</v>
      </c>
      <c r="Q12" s="152">
        <v>12</v>
      </c>
    </row>
    <row r="13" spans="2:17" s="2" customFormat="1" ht="3.75" customHeight="1"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8"/>
      <c r="Q13" s="153"/>
    </row>
    <row r="14" spans="2:17" s="134" customFormat="1" ht="12.75" customHeight="1">
      <c r="B14" s="154"/>
      <c r="C14" s="155" t="s">
        <v>118</v>
      </c>
      <c r="D14" s="154"/>
      <c r="E14" s="154" t="s">
        <v>97</v>
      </c>
      <c r="F14" s="154" t="s">
        <v>159</v>
      </c>
      <c r="G14" s="154"/>
      <c r="H14" s="154"/>
      <c r="I14" s="154"/>
      <c r="J14" s="156">
        <f>J15+J24+J49+J99+J123+J129+J195+J197</f>
        <v>0</v>
      </c>
      <c r="K14" s="154"/>
      <c r="L14" s="157">
        <f>L15+L24+L49+L99+L123+L129+L195+L197</f>
        <v>2086.1794955000005</v>
      </c>
      <c r="M14" s="154"/>
      <c r="N14" s="157">
        <f>N15+N24+N49+N99+N123+N129+N195+N197</f>
        <v>0</v>
      </c>
      <c r="O14" s="154"/>
      <c r="Q14" s="136" t="s">
        <v>160</v>
      </c>
    </row>
    <row r="15" spans="3:17" s="134" customFormat="1" ht="12.75" customHeight="1">
      <c r="C15" s="139" t="s">
        <v>118</v>
      </c>
      <c r="E15" s="140" t="s">
        <v>161</v>
      </c>
      <c r="F15" s="140" t="s">
        <v>162</v>
      </c>
      <c r="J15" s="141">
        <f>SUM(J16:J23)</f>
        <v>0</v>
      </c>
      <c r="L15" s="142">
        <f>SUM(L16:L23)</f>
        <v>0.0048000000000000004</v>
      </c>
      <c r="N15" s="142">
        <f>SUM(N16:N23)</f>
        <v>0</v>
      </c>
      <c r="Q15" s="140" t="s">
        <v>161</v>
      </c>
    </row>
    <row r="16" spans="2:17" s="17" customFormat="1" ht="12.75" customHeight="1">
      <c r="B16" s="183" t="s">
        <v>161</v>
      </c>
      <c r="C16" s="183" t="s">
        <v>163</v>
      </c>
      <c r="D16" s="183" t="s">
        <v>164</v>
      </c>
      <c r="E16" s="184" t="s">
        <v>165</v>
      </c>
      <c r="F16" s="184" t="s">
        <v>166</v>
      </c>
      <c r="G16" s="183" t="s">
        <v>167</v>
      </c>
      <c r="H16" s="185">
        <v>120</v>
      </c>
      <c r="I16" s="186">
        <v>0</v>
      </c>
      <c r="J16" s="186">
        <f aca="true" t="shared" si="0" ref="J16:J23">H16*I16</f>
        <v>0</v>
      </c>
      <c r="K16" s="187">
        <v>4E-05</v>
      </c>
      <c r="L16" s="185">
        <f aca="true" t="shared" si="1" ref="L16:L23">H16*K16</f>
        <v>0.0048000000000000004</v>
      </c>
      <c r="M16" s="187">
        <v>0</v>
      </c>
      <c r="N16" s="185">
        <f aca="true" t="shared" si="2" ref="N16:N23">H16*M16</f>
        <v>0</v>
      </c>
      <c r="O16" s="188">
        <v>10</v>
      </c>
      <c r="P16" s="158">
        <v>4</v>
      </c>
      <c r="Q16" s="17" t="s">
        <v>168</v>
      </c>
    </row>
    <row r="17" spans="2:17" s="17" customFormat="1" ht="12.75" customHeight="1">
      <c r="B17" s="183" t="s">
        <v>168</v>
      </c>
      <c r="C17" s="183" t="s">
        <v>163</v>
      </c>
      <c r="D17" s="183" t="s">
        <v>164</v>
      </c>
      <c r="E17" s="184" t="s">
        <v>169</v>
      </c>
      <c r="F17" s="184" t="s">
        <v>170</v>
      </c>
      <c r="G17" s="183" t="s">
        <v>171</v>
      </c>
      <c r="H17" s="185">
        <v>374.868</v>
      </c>
      <c r="I17" s="186">
        <v>0</v>
      </c>
      <c r="J17" s="186">
        <f t="shared" si="0"/>
        <v>0</v>
      </c>
      <c r="K17" s="187">
        <v>0</v>
      </c>
      <c r="L17" s="185">
        <f t="shared" si="1"/>
        <v>0</v>
      </c>
      <c r="M17" s="187">
        <v>0</v>
      </c>
      <c r="N17" s="185">
        <f t="shared" si="2"/>
        <v>0</v>
      </c>
      <c r="O17" s="188">
        <v>10</v>
      </c>
      <c r="P17" s="158">
        <v>4</v>
      </c>
      <c r="Q17" s="17" t="s">
        <v>168</v>
      </c>
    </row>
    <row r="18" spans="2:17" s="17" customFormat="1" ht="12.75" customHeight="1">
      <c r="B18" s="183" t="s">
        <v>172</v>
      </c>
      <c r="C18" s="183" t="s">
        <v>163</v>
      </c>
      <c r="D18" s="183" t="s">
        <v>164</v>
      </c>
      <c r="E18" s="184" t="s">
        <v>173</v>
      </c>
      <c r="F18" s="184" t="s">
        <v>174</v>
      </c>
      <c r="G18" s="183" t="s">
        <v>171</v>
      </c>
      <c r="H18" s="185">
        <v>145.624</v>
      </c>
      <c r="I18" s="186">
        <v>0</v>
      </c>
      <c r="J18" s="186">
        <f t="shared" si="0"/>
        <v>0</v>
      </c>
      <c r="K18" s="187">
        <v>0</v>
      </c>
      <c r="L18" s="185">
        <f t="shared" si="1"/>
        <v>0</v>
      </c>
      <c r="M18" s="187">
        <v>0</v>
      </c>
      <c r="N18" s="185">
        <f t="shared" si="2"/>
        <v>0</v>
      </c>
      <c r="O18" s="188">
        <v>10</v>
      </c>
      <c r="P18" s="158">
        <v>4</v>
      </c>
      <c r="Q18" s="17" t="s">
        <v>168</v>
      </c>
    </row>
    <row r="19" spans="2:17" s="17" customFormat="1" ht="12.75" customHeight="1">
      <c r="B19" s="183" t="s">
        <v>175</v>
      </c>
      <c r="C19" s="183" t="s">
        <v>163</v>
      </c>
      <c r="D19" s="183" t="s">
        <v>164</v>
      </c>
      <c r="E19" s="184" t="s">
        <v>176</v>
      </c>
      <c r="F19" s="184" t="s">
        <v>177</v>
      </c>
      <c r="G19" s="183" t="s">
        <v>171</v>
      </c>
      <c r="H19" s="185">
        <v>5</v>
      </c>
      <c r="I19" s="186">
        <v>0</v>
      </c>
      <c r="J19" s="186">
        <f t="shared" si="0"/>
        <v>0</v>
      </c>
      <c r="K19" s="187">
        <v>0</v>
      </c>
      <c r="L19" s="185">
        <f t="shared" si="1"/>
        <v>0</v>
      </c>
      <c r="M19" s="187">
        <v>0</v>
      </c>
      <c r="N19" s="185">
        <f t="shared" si="2"/>
        <v>0</v>
      </c>
      <c r="O19" s="188">
        <v>10</v>
      </c>
      <c r="P19" s="158">
        <v>4</v>
      </c>
      <c r="Q19" s="17" t="s">
        <v>168</v>
      </c>
    </row>
    <row r="20" spans="2:17" s="17" customFormat="1" ht="12.75" customHeight="1">
      <c r="B20" s="183" t="s">
        <v>178</v>
      </c>
      <c r="C20" s="183" t="s">
        <v>163</v>
      </c>
      <c r="D20" s="183" t="s">
        <v>164</v>
      </c>
      <c r="E20" s="184" t="s">
        <v>179</v>
      </c>
      <c r="F20" s="184" t="s">
        <v>180</v>
      </c>
      <c r="G20" s="183" t="s">
        <v>171</v>
      </c>
      <c r="H20" s="185">
        <v>430.624</v>
      </c>
      <c r="I20" s="186">
        <v>0</v>
      </c>
      <c r="J20" s="186">
        <f t="shared" si="0"/>
        <v>0</v>
      </c>
      <c r="K20" s="187">
        <v>0</v>
      </c>
      <c r="L20" s="185">
        <f t="shared" si="1"/>
        <v>0</v>
      </c>
      <c r="M20" s="187">
        <v>0</v>
      </c>
      <c r="N20" s="185">
        <f t="shared" si="2"/>
        <v>0</v>
      </c>
      <c r="O20" s="188">
        <v>10</v>
      </c>
      <c r="P20" s="158">
        <v>4</v>
      </c>
      <c r="Q20" s="17" t="s">
        <v>168</v>
      </c>
    </row>
    <row r="21" spans="2:17" s="17" customFormat="1" ht="12.75" customHeight="1">
      <c r="B21" s="183" t="s">
        <v>181</v>
      </c>
      <c r="C21" s="183" t="s">
        <v>163</v>
      </c>
      <c r="D21" s="183" t="s">
        <v>164</v>
      </c>
      <c r="E21" s="184" t="s">
        <v>182</v>
      </c>
      <c r="F21" s="184" t="s">
        <v>183</v>
      </c>
      <c r="G21" s="183" t="s">
        <v>171</v>
      </c>
      <c r="H21" s="185">
        <v>235.492</v>
      </c>
      <c r="I21" s="186">
        <v>0</v>
      </c>
      <c r="J21" s="186">
        <f t="shared" si="0"/>
        <v>0</v>
      </c>
      <c r="K21" s="187">
        <v>0</v>
      </c>
      <c r="L21" s="185">
        <f t="shared" si="1"/>
        <v>0</v>
      </c>
      <c r="M21" s="187">
        <v>0</v>
      </c>
      <c r="N21" s="185">
        <f t="shared" si="2"/>
        <v>0</v>
      </c>
      <c r="O21" s="188">
        <v>10</v>
      </c>
      <c r="P21" s="158">
        <v>4</v>
      </c>
      <c r="Q21" s="17" t="s">
        <v>168</v>
      </c>
    </row>
    <row r="22" spans="2:17" s="17" customFormat="1" ht="12.75" customHeight="1">
      <c r="B22" s="183" t="s">
        <v>184</v>
      </c>
      <c r="C22" s="183" t="s">
        <v>163</v>
      </c>
      <c r="D22" s="183" t="s">
        <v>164</v>
      </c>
      <c r="E22" s="184" t="s">
        <v>185</v>
      </c>
      <c r="F22" s="184" t="s">
        <v>186</v>
      </c>
      <c r="G22" s="183" t="s">
        <v>171</v>
      </c>
      <c r="H22" s="185">
        <v>520.492</v>
      </c>
      <c r="I22" s="186">
        <v>0</v>
      </c>
      <c r="J22" s="186">
        <f t="shared" si="0"/>
        <v>0</v>
      </c>
      <c r="K22" s="187">
        <v>0</v>
      </c>
      <c r="L22" s="185">
        <f t="shared" si="1"/>
        <v>0</v>
      </c>
      <c r="M22" s="187">
        <v>0</v>
      </c>
      <c r="N22" s="185">
        <f t="shared" si="2"/>
        <v>0</v>
      </c>
      <c r="O22" s="188">
        <v>10</v>
      </c>
      <c r="P22" s="158">
        <v>4</v>
      </c>
      <c r="Q22" s="17" t="s">
        <v>168</v>
      </c>
    </row>
    <row r="23" spans="2:17" s="17" customFormat="1" ht="12.75" customHeight="1">
      <c r="B23" s="183" t="s">
        <v>187</v>
      </c>
      <c r="C23" s="183" t="s">
        <v>163</v>
      </c>
      <c r="D23" s="183" t="s">
        <v>164</v>
      </c>
      <c r="E23" s="184" t="s">
        <v>188</v>
      </c>
      <c r="F23" s="184" t="s">
        <v>189</v>
      </c>
      <c r="G23" s="183" t="s">
        <v>171</v>
      </c>
      <c r="H23" s="185">
        <v>285</v>
      </c>
      <c r="I23" s="186">
        <v>0</v>
      </c>
      <c r="J23" s="186">
        <f t="shared" si="0"/>
        <v>0</v>
      </c>
      <c r="K23" s="187">
        <v>0</v>
      </c>
      <c r="L23" s="185">
        <f t="shared" si="1"/>
        <v>0</v>
      </c>
      <c r="M23" s="187">
        <v>0</v>
      </c>
      <c r="N23" s="185">
        <f t="shared" si="2"/>
        <v>0</v>
      </c>
      <c r="O23" s="188">
        <v>10</v>
      </c>
      <c r="P23" s="158">
        <v>4</v>
      </c>
      <c r="Q23" s="17" t="s">
        <v>168</v>
      </c>
    </row>
    <row r="24" spans="3:17" s="134" customFormat="1" ht="12.75" customHeight="1">
      <c r="C24" s="139" t="s">
        <v>118</v>
      </c>
      <c r="E24" s="140" t="s">
        <v>168</v>
      </c>
      <c r="F24" s="140" t="s">
        <v>190</v>
      </c>
      <c r="J24" s="141">
        <f>SUM(J25:J48)</f>
        <v>0</v>
      </c>
      <c r="L24" s="142">
        <f>SUM(L25:L48)</f>
        <v>293.12014285000004</v>
      </c>
      <c r="N24" s="142">
        <f>SUM(N25:N48)</f>
        <v>0</v>
      </c>
      <c r="Q24" s="140" t="s">
        <v>161</v>
      </c>
    </row>
    <row r="25" spans="2:17" s="17" customFormat="1" ht="12.75" customHeight="1">
      <c r="B25" s="183" t="s">
        <v>191</v>
      </c>
      <c r="C25" s="183" t="s">
        <v>163</v>
      </c>
      <c r="D25" s="183" t="s">
        <v>164</v>
      </c>
      <c r="E25" s="184" t="s">
        <v>192</v>
      </c>
      <c r="F25" s="184" t="s">
        <v>193</v>
      </c>
      <c r="G25" s="183" t="s">
        <v>194</v>
      </c>
      <c r="H25" s="185">
        <v>335.693</v>
      </c>
      <c r="I25" s="186">
        <v>0</v>
      </c>
      <c r="J25" s="186">
        <f aca="true" t="shared" si="3" ref="J25:J48">H25*I25</f>
        <v>0</v>
      </c>
      <c r="K25" s="187">
        <v>0</v>
      </c>
      <c r="L25" s="185">
        <f aca="true" t="shared" si="4" ref="L25:L48">H25*K25</f>
        <v>0</v>
      </c>
      <c r="M25" s="187">
        <v>0</v>
      </c>
      <c r="N25" s="185">
        <f aca="true" t="shared" si="5" ref="N25:N48">H25*M25</f>
        <v>0</v>
      </c>
      <c r="O25" s="188">
        <v>10</v>
      </c>
      <c r="P25" s="158">
        <v>4</v>
      </c>
      <c r="Q25" s="17" t="s">
        <v>168</v>
      </c>
    </row>
    <row r="26" spans="2:17" s="17" customFormat="1" ht="12.75" customHeight="1">
      <c r="B26" s="183" t="s">
        <v>195</v>
      </c>
      <c r="C26" s="183" t="s">
        <v>163</v>
      </c>
      <c r="D26" s="183" t="s">
        <v>196</v>
      </c>
      <c r="E26" s="184" t="s">
        <v>197</v>
      </c>
      <c r="F26" s="184" t="s">
        <v>198</v>
      </c>
      <c r="G26" s="183" t="s">
        <v>199</v>
      </c>
      <c r="H26" s="185">
        <v>3.164</v>
      </c>
      <c r="I26" s="186">
        <v>0</v>
      </c>
      <c r="J26" s="186">
        <f t="shared" si="3"/>
        <v>0</v>
      </c>
      <c r="K26" s="187">
        <v>1.07555</v>
      </c>
      <c r="L26" s="185">
        <f t="shared" si="4"/>
        <v>3.4030402</v>
      </c>
      <c r="M26" s="187">
        <v>0</v>
      </c>
      <c r="N26" s="185">
        <f t="shared" si="5"/>
        <v>0</v>
      </c>
      <c r="O26" s="188">
        <v>10</v>
      </c>
      <c r="P26" s="158">
        <v>4</v>
      </c>
      <c r="Q26" s="17" t="s">
        <v>168</v>
      </c>
    </row>
    <row r="27" spans="2:17" s="17" customFormat="1" ht="12.75" customHeight="1">
      <c r="B27" s="183" t="s">
        <v>200</v>
      </c>
      <c r="C27" s="183" t="s">
        <v>163</v>
      </c>
      <c r="D27" s="183" t="s">
        <v>196</v>
      </c>
      <c r="E27" s="184" t="s">
        <v>201</v>
      </c>
      <c r="F27" s="184" t="s">
        <v>202</v>
      </c>
      <c r="G27" s="183" t="s">
        <v>203</v>
      </c>
      <c r="H27" s="185">
        <v>186</v>
      </c>
      <c r="I27" s="186">
        <v>0</v>
      </c>
      <c r="J27" s="186">
        <f t="shared" si="3"/>
        <v>0</v>
      </c>
      <c r="K27" s="187">
        <v>0.00121</v>
      </c>
      <c r="L27" s="185">
        <f t="shared" si="4"/>
        <v>0.22505999999999998</v>
      </c>
      <c r="M27" s="187">
        <v>0</v>
      </c>
      <c r="N27" s="185">
        <f t="shared" si="5"/>
        <v>0</v>
      </c>
      <c r="O27" s="188">
        <v>10</v>
      </c>
      <c r="P27" s="158">
        <v>4</v>
      </c>
      <c r="Q27" s="17" t="s">
        <v>168</v>
      </c>
    </row>
    <row r="28" spans="2:17" s="17" customFormat="1" ht="12.75" customHeight="1">
      <c r="B28" s="183" t="s">
        <v>204</v>
      </c>
      <c r="C28" s="183" t="s">
        <v>163</v>
      </c>
      <c r="D28" s="183" t="s">
        <v>196</v>
      </c>
      <c r="E28" s="184" t="s">
        <v>205</v>
      </c>
      <c r="F28" s="184" t="s">
        <v>206</v>
      </c>
      <c r="G28" s="183" t="s">
        <v>203</v>
      </c>
      <c r="H28" s="185">
        <v>16</v>
      </c>
      <c r="I28" s="186">
        <v>0</v>
      </c>
      <c r="J28" s="186">
        <f t="shared" si="3"/>
        <v>0</v>
      </c>
      <c r="K28" s="187">
        <v>0.0013</v>
      </c>
      <c r="L28" s="185">
        <f t="shared" si="4"/>
        <v>0.0208</v>
      </c>
      <c r="M28" s="187">
        <v>0</v>
      </c>
      <c r="N28" s="185">
        <f t="shared" si="5"/>
        <v>0</v>
      </c>
      <c r="O28" s="188">
        <v>10</v>
      </c>
      <c r="P28" s="158">
        <v>4</v>
      </c>
      <c r="Q28" s="17" t="s">
        <v>168</v>
      </c>
    </row>
    <row r="29" spans="2:17" s="17" customFormat="1" ht="12.75" customHeight="1">
      <c r="B29" s="183" t="s">
        <v>207</v>
      </c>
      <c r="C29" s="183" t="s">
        <v>163</v>
      </c>
      <c r="D29" s="183" t="s">
        <v>196</v>
      </c>
      <c r="E29" s="184" t="s">
        <v>208</v>
      </c>
      <c r="F29" s="184" t="s">
        <v>209</v>
      </c>
      <c r="G29" s="183" t="s">
        <v>203</v>
      </c>
      <c r="H29" s="185">
        <v>60</v>
      </c>
      <c r="I29" s="186">
        <v>0</v>
      </c>
      <c r="J29" s="186">
        <f t="shared" si="3"/>
        <v>0</v>
      </c>
      <c r="K29" s="187">
        <v>0.03864</v>
      </c>
      <c r="L29" s="185">
        <f t="shared" si="4"/>
        <v>2.3184</v>
      </c>
      <c r="M29" s="187">
        <v>0</v>
      </c>
      <c r="N29" s="185">
        <f t="shared" si="5"/>
        <v>0</v>
      </c>
      <c r="O29" s="188">
        <v>10</v>
      </c>
      <c r="P29" s="158">
        <v>4</v>
      </c>
      <c r="Q29" s="17" t="s">
        <v>168</v>
      </c>
    </row>
    <row r="30" spans="2:17" s="17" customFormat="1" ht="12.75" customHeight="1">
      <c r="B30" s="183" t="s">
        <v>210</v>
      </c>
      <c r="C30" s="183" t="s">
        <v>163</v>
      </c>
      <c r="D30" s="183" t="s">
        <v>196</v>
      </c>
      <c r="E30" s="184" t="s">
        <v>211</v>
      </c>
      <c r="F30" s="184" t="s">
        <v>212</v>
      </c>
      <c r="G30" s="183" t="s">
        <v>203</v>
      </c>
      <c r="H30" s="185">
        <v>109</v>
      </c>
      <c r="I30" s="186">
        <v>0</v>
      </c>
      <c r="J30" s="186">
        <f t="shared" si="3"/>
        <v>0</v>
      </c>
      <c r="K30" s="187">
        <v>0.03864</v>
      </c>
      <c r="L30" s="185">
        <f t="shared" si="4"/>
        <v>4.21176</v>
      </c>
      <c r="M30" s="187">
        <v>0</v>
      </c>
      <c r="N30" s="185">
        <f t="shared" si="5"/>
        <v>0</v>
      </c>
      <c r="O30" s="188">
        <v>10</v>
      </c>
      <c r="P30" s="158">
        <v>4</v>
      </c>
      <c r="Q30" s="17" t="s">
        <v>168</v>
      </c>
    </row>
    <row r="31" spans="2:17" s="17" customFormat="1" ht="12.75" customHeight="1">
      <c r="B31" s="183" t="s">
        <v>213</v>
      </c>
      <c r="C31" s="183" t="s">
        <v>163</v>
      </c>
      <c r="D31" s="183" t="s">
        <v>196</v>
      </c>
      <c r="E31" s="184" t="s">
        <v>214</v>
      </c>
      <c r="F31" s="184" t="s">
        <v>215</v>
      </c>
      <c r="G31" s="183" t="s">
        <v>203</v>
      </c>
      <c r="H31" s="185">
        <v>13.2</v>
      </c>
      <c r="I31" s="186">
        <v>0</v>
      </c>
      <c r="J31" s="186">
        <f t="shared" si="3"/>
        <v>0</v>
      </c>
      <c r="K31" s="187">
        <v>0.04465</v>
      </c>
      <c r="L31" s="185">
        <f t="shared" si="4"/>
        <v>0.58938</v>
      </c>
      <c r="M31" s="187">
        <v>0</v>
      </c>
      <c r="N31" s="185">
        <f t="shared" si="5"/>
        <v>0</v>
      </c>
      <c r="O31" s="188">
        <v>10</v>
      </c>
      <c r="P31" s="158">
        <v>4</v>
      </c>
      <c r="Q31" s="17" t="s">
        <v>168</v>
      </c>
    </row>
    <row r="32" spans="2:17" s="17" customFormat="1" ht="12.75" customHeight="1">
      <c r="B32" s="183" t="s">
        <v>216</v>
      </c>
      <c r="C32" s="183" t="s">
        <v>163</v>
      </c>
      <c r="D32" s="183" t="s">
        <v>196</v>
      </c>
      <c r="E32" s="184" t="s">
        <v>217</v>
      </c>
      <c r="F32" s="184" t="s">
        <v>218</v>
      </c>
      <c r="G32" s="183" t="s">
        <v>203</v>
      </c>
      <c r="H32" s="185">
        <v>17</v>
      </c>
      <c r="I32" s="186">
        <v>0</v>
      </c>
      <c r="J32" s="186">
        <f t="shared" si="3"/>
        <v>0</v>
      </c>
      <c r="K32" s="187">
        <v>0.03932</v>
      </c>
      <c r="L32" s="185">
        <f t="shared" si="4"/>
        <v>0.66844</v>
      </c>
      <c r="M32" s="187">
        <v>0</v>
      </c>
      <c r="N32" s="185">
        <f t="shared" si="5"/>
        <v>0</v>
      </c>
      <c r="O32" s="188">
        <v>10</v>
      </c>
      <c r="P32" s="158">
        <v>4</v>
      </c>
      <c r="Q32" s="17" t="s">
        <v>168</v>
      </c>
    </row>
    <row r="33" spans="2:17" s="17" customFormat="1" ht="12.75" customHeight="1">
      <c r="B33" s="183" t="s">
        <v>219</v>
      </c>
      <c r="C33" s="183" t="s">
        <v>163</v>
      </c>
      <c r="D33" s="183" t="s">
        <v>196</v>
      </c>
      <c r="E33" s="184" t="s">
        <v>220</v>
      </c>
      <c r="F33" s="184" t="s">
        <v>221</v>
      </c>
      <c r="G33" s="183" t="s">
        <v>203</v>
      </c>
      <c r="H33" s="185">
        <v>2.8</v>
      </c>
      <c r="I33" s="186">
        <v>0</v>
      </c>
      <c r="J33" s="186">
        <f t="shared" si="3"/>
        <v>0</v>
      </c>
      <c r="K33" s="187">
        <v>0.04519</v>
      </c>
      <c r="L33" s="185">
        <f t="shared" si="4"/>
        <v>0.126532</v>
      </c>
      <c r="M33" s="187">
        <v>0</v>
      </c>
      <c r="N33" s="185">
        <f t="shared" si="5"/>
        <v>0</v>
      </c>
      <c r="O33" s="188">
        <v>10</v>
      </c>
      <c r="P33" s="158">
        <v>4</v>
      </c>
      <c r="Q33" s="17" t="s">
        <v>168</v>
      </c>
    </row>
    <row r="34" spans="2:17" s="17" customFormat="1" ht="12.75" customHeight="1">
      <c r="B34" s="183" t="s">
        <v>222</v>
      </c>
      <c r="C34" s="183" t="s">
        <v>163</v>
      </c>
      <c r="D34" s="183" t="s">
        <v>196</v>
      </c>
      <c r="E34" s="184" t="s">
        <v>223</v>
      </c>
      <c r="F34" s="184" t="s">
        <v>224</v>
      </c>
      <c r="G34" s="183" t="s">
        <v>171</v>
      </c>
      <c r="H34" s="185">
        <v>20.55</v>
      </c>
      <c r="I34" s="186">
        <v>0</v>
      </c>
      <c r="J34" s="186">
        <f t="shared" si="3"/>
        <v>0</v>
      </c>
      <c r="K34" s="187">
        <v>1.93971</v>
      </c>
      <c r="L34" s="185">
        <f t="shared" si="4"/>
        <v>39.8610405</v>
      </c>
      <c r="M34" s="187">
        <v>0</v>
      </c>
      <c r="N34" s="185">
        <f t="shared" si="5"/>
        <v>0</v>
      </c>
      <c r="O34" s="188">
        <v>10</v>
      </c>
      <c r="P34" s="158">
        <v>4</v>
      </c>
      <c r="Q34" s="17" t="s">
        <v>168</v>
      </c>
    </row>
    <row r="35" spans="2:17" s="17" customFormat="1" ht="12.75" customHeight="1">
      <c r="B35" s="183" t="s">
        <v>225</v>
      </c>
      <c r="C35" s="183" t="s">
        <v>163</v>
      </c>
      <c r="D35" s="183" t="s">
        <v>226</v>
      </c>
      <c r="E35" s="184" t="s">
        <v>227</v>
      </c>
      <c r="F35" s="184" t="s">
        <v>228</v>
      </c>
      <c r="G35" s="183" t="s">
        <v>229</v>
      </c>
      <c r="H35" s="185">
        <v>1</v>
      </c>
      <c r="I35" s="186">
        <v>0</v>
      </c>
      <c r="J35" s="186">
        <f t="shared" si="3"/>
        <v>0</v>
      </c>
      <c r="K35" s="187">
        <v>0</v>
      </c>
      <c r="L35" s="185">
        <f t="shared" si="4"/>
        <v>0</v>
      </c>
      <c r="M35" s="187">
        <v>0</v>
      </c>
      <c r="N35" s="185">
        <f t="shared" si="5"/>
        <v>0</v>
      </c>
      <c r="O35" s="188">
        <v>10</v>
      </c>
      <c r="P35" s="158">
        <v>4</v>
      </c>
      <c r="Q35" s="17" t="s">
        <v>168</v>
      </c>
    </row>
    <row r="36" spans="2:17" s="17" customFormat="1" ht="12.75" customHeight="1">
      <c r="B36" s="183" t="s">
        <v>230</v>
      </c>
      <c r="C36" s="183" t="s">
        <v>163</v>
      </c>
      <c r="D36" s="183" t="s">
        <v>231</v>
      </c>
      <c r="E36" s="184" t="s">
        <v>232</v>
      </c>
      <c r="F36" s="184" t="s">
        <v>233</v>
      </c>
      <c r="G36" s="183" t="s">
        <v>171</v>
      </c>
      <c r="H36" s="185">
        <v>0.194</v>
      </c>
      <c r="I36" s="186">
        <v>0</v>
      </c>
      <c r="J36" s="186">
        <f t="shared" si="3"/>
        <v>0</v>
      </c>
      <c r="K36" s="187">
        <v>2.25635</v>
      </c>
      <c r="L36" s="185">
        <f t="shared" si="4"/>
        <v>0.4377319</v>
      </c>
      <c r="M36" s="187">
        <v>0</v>
      </c>
      <c r="N36" s="185">
        <f t="shared" si="5"/>
        <v>0</v>
      </c>
      <c r="O36" s="188">
        <v>10</v>
      </c>
      <c r="P36" s="158">
        <v>4</v>
      </c>
      <c r="Q36" s="17" t="s">
        <v>168</v>
      </c>
    </row>
    <row r="37" spans="2:17" s="17" customFormat="1" ht="12.75" customHeight="1">
      <c r="B37" s="183" t="s">
        <v>234</v>
      </c>
      <c r="C37" s="183" t="s">
        <v>163</v>
      </c>
      <c r="D37" s="183" t="s">
        <v>231</v>
      </c>
      <c r="E37" s="184" t="s">
        <v>235</v>
      </c>
      <c r="F37" s="184" t="s">
        <v>236</v>
      </c>
      <c r="G37" s="183" t="s">
        <v>171</v>
      </c>
      <c r="H37" s="185">
        <v>47.469</v>
      </c>
      <c r="I37" s="186">
        <v>0</v>
      </c>
      <c r="J37" s="186">
        <f t="shared" si="3"/>
        <v>0</v>
      </c>
      <c r="K37" s="187">
        <v>2.25635</v>
      </c>
      <c r="L37" s="185">
        <f t="shared" si="4"/>
        <v>107.10667815</v>
      </c>
      <c r="M37" s="187">
        <v>0</v>
      </c>
      <c r="N37" s="185">
        <f t="shared" si="5"/>
        <v>0</v>
      </c>
      <c r="O37" s="188">
        <v>10</v>
      </c>
      <c r="P37" s="158">
        <v>4</v>
      </c>
      <c r="Q37" s="17" t="s">
        <v>168</v>
      </c>
    </row>
    <row r="38" spans="2:17" s="17" customFormat="1" ht="12.75" customHeight="1">
      <c r="B38" s="183" t="s">
        <v>237</v>
      </c>
      <c r="C38" s="183" t="s">
        <v>163</v>
      </c>
      <c r="D38" s="183" t="s">
        <v>231</v>
      </c>
      <c r="E38" s="184" t="s">
        <v>238</v>
      </c>
      <c r="F38" s="184" t="s">
        <v>239</v>
      </c>
      <c r="G38" s="183" t="s">
        <v>171</v>
      </c>
      <c r="H38" s="185">
        <v>50.019</v>
      </c>
      <c r="I38" s="186">
        <v>0</v>
      </c>
      <c r="J38" s="186">
        <f t="shared" si="3"/>
        <v>0</v>
      </c>
      <c r="K38" s="187">
        <v>2.39276</v>
      </c>
      <c r="L38" s="185">
        <f t="shared" si="4"/>
        <v>119.68346244</v>
      </c>
      <c r="M38" s="187">
        <v>0</v>
      </c>
      <c r="N38" s="185">
        <f t="shared" si="5"/>
        <v>0</v>
      </c>
      <c r="O38" s="188">
        <v>10</v>
      </c>
      <c r="P38" s="158">
        <v>4</v>
      </c>
      <c r="Q38" s="17" t="s">
        <v>168</v>
      </c>
    </row>
    <row r="39" spans="2:17" s="17" customFormat="1" ht="12.75" customHeight="1">
      <c r="B39" s="183" t="s">
        <v>240</v>
      </c>
      <c r="C39" s="183" t="s">
        <v>163</v>
      </c>
      <c r="D39" s="183" t="s">
        <v>231</v>
      </c>
      <c r="E39" s="184" t="s">
        <v>241</v>
      </c>
      <c r="F39" s="184" t="s">
        <v>242</v>
      </c>
      <c r="G39" s="183" t="s">
        <v>171</v>
      </c>
      <c r="H39" s="185">
        <v>2.531</v>
      </c>
      <c r="I39" s="186">
        <v>0</v>
      </c>
      <c r="J39" s="186">
        <f t="shared" si="3"/>
        <v>0</v>
      </c>
      <c r="K39" s="187">
        <v>2.39276</v>
      </c>
      <c r="L39" s="185">
        <f t="shared" si="4"/>
        <v>6.05607556</v>
      </c>
      <c r="M39" s="187">
        <v>0</v>
      </c>
      <c r="N39" s="185">
        <f t="shared" si="5"/>
        <v>0</v>
      </c>
      <c r="O39" s="188">
        <v>10</v>
      </c>
      <c r="P39" s="158">
        <v>4</v>
      </c>
      <c r="Q39" s="17" t="s">
        <v>168</v>
      </c>
    </row>
    <row r="40" spans="2:17" s="17" customFormat="1" ht="12.75" customHeight="1">
      <c r="B40" s="183" t="s">
        <v>243</v>
      </c>
      <c r="C40" s="183" t="s">
        <v>163</v>
      </c>
      <c r="D40" s="183" t="s">
        <v>231</v>
      </c>
      <c r="E40" s="184" t="s">
        <v>244</v>
      </c>
      <c r="F40" s="184" t="s">
        <v>245</v>
      </c>
      <c r="G40" s="183" t="s">
        <v>194</v>
      </c>
      <c r="H40" s="185">
        <v>166.627</v>
      </c>
      <c r="I40" s="186">
        <v>0</v>
      </c>
      <c r="J40" s="186">
        <f t="shared" si="3"/>
        <v>0</v>
      </c>
      <c r="K40" s="187">
        <v>0.00116</v>
      </c>
      <c r="L40" s="185">
        <f t="shared" si="4"/>
        <v>0.19328732</v>
      </c>
      <c r="M40" s="187">
        <v>0</v>
      </c>
      <c r="N40" s="185">
        <f t="shared" si="5"/>
        <v>0</v>
      </c>
      <c r="O40" s="188">
        <v>10</v>
      </c>
      <c r="P40" s="158">
        <v>4</v>
      </c>
      <c r="Q40" s="17" t="s">
        <v>168</v>
      </c>
    </row>
    <row r="41" spans="2:17" s="17" customFormat="1" ht="12.75" customHeight="1">
      <c r="B41" s="183" t="s">
        <v>246</v>
      </c>
      <c r="C41" s="183" t="s">
        <v>163</v>
      </c>
      <c r="D41" s="183" t="s">
        <v>231</v>
      </c>
      <c r="E41" s="184" t="s">
        <v>247</v>
      </c>
      <c r="F41" s="184" t="s">
        <v>248</v>
      </c>
      <c r="G41" s="183" t="s">
        <v>194</v>
      </c>
      <c r="H41" s="185">
        <v>12.327</v>
      </c>
      <c r="I41" s="186">
        <v>0</v>
      </c>
      <c r="J41" s="186">
        <f t="shared" si="3"/>
        <v>0</v>
      </c>
      <c r="K41" s="187">
        <v>0.00116</v>
      </c>
      <c r="L41" s="185">
        <f t="shared" si="4"/>
        <v>0.01429932</v>
      </c>
      <c r="M41" s="187">
        <v>0</v>
      </c>
      <c r="N41" s="185">
        <f t="shared" si="5"/>
        <v>0</v>
      </c>
      <c r="O41" s="188">
        <v>10</v>
      </c>
      <c r="P41" s="158">
        <v>4</v>
      </c>
      <c r="Q41" s="17" t="s">
        <v>168</v>
      </c>
    </row>
    <row r="42" spans="2:17" s="17" customFormat="1" ht="12.75" customHeight="1">
      <c r="B42" s="183" t="s">
        <v>249</v>
      </c>
      <c r="C42" s="183" t="s">
        <v>163</v>
      </c>
      <c r="D42" s="183" t="s">
        <v>231</v>
      </c>
      <c r="E42" s="184" t="s">
        <v>250</v>
      </c>
      <c r="F42" s="184" t="s">
        <v>251</v>
      </c>
      <c r="G42" s="183" t="s">
        <v>194</v>
      </c>
      <c r="H42" s="185">
        <v>12.716</v>
      </c>
      <c r="I42" s="186">
        <v>0</v>
      </c>
      <c r="J42" s="186">
        <f t="shared" si="3"/>
        <v>0</v>
      </c>
      <c r="K42" s="187">
        <v>0.00116</v>
      </c>
      <c r="L42" s="185">
        <f t="shared" si="4"/>
        <v>0.01475056</v>
      </c>
      <c r="M42" s="187">
        <v>0</v>
      </c>
      <c r="N42" s="185">
        <f t="shared" si="5"/>
        <v>0</v>
      </c>
      <c r="O42" s="188">
        <v>10</v>
      </c>
      <c r="P42" s="158">
        <v>4</v>
      </c>
      <c r="Q42" s="17" t="s">
        <v>168</v>
      </c>
    </row>
    <row r="43" spans="2:17" s="17" customFormat="1" ht="12.75" customHeight="1">
      <c r="B43" s="183" t="s">
        <v>252</v>
      </c>
      <c r="C43" s="183" t="s">
        <v>163</v>
      </c>
      <c r="D43" s="183" t="s">
        <v>231</v>
      </c>
      <c r="E43" s="184" t="s">
        <v>253</v>
      </c>
      <c r="F43" s="184" t="s">
        <v>254</v>
      </c>
      <c r="G43" s="183" t="s">
        <v>194</v>
      </c>
      <c r="H43" s="185">
        <v>166.627</v>
      </c>
      <c r="I43" s="186">
        <v>0</v>
      </c>
      <c r="J43" s="186">
        <f t="shared" si="3"/>
        <v>0</v>
      </c>
      <c r="K43" s="187">
        <v>0</v>
      </c>
      <c r="L43" s="185">
        <f t="shared" si="4"/>
        <v>0</v>
      </c>
      <c r="M43" s="187">
        <v>0</v>
      </c>
      <c r="N43" s="185">
        <f t="shared" si="5"/>
        <v>0</v>
      </c>
      <c r="O43" s="188">
        <v>10</v>
      </c>
      <c r="P43" s="158">
        <v>4</v>
      </c>
      <c r="Q43" s="17" t="s">
        <v>168</v>
      </c>
    </row>
    <row r="44" spans="2:17" s="17" customFormat="1" ht="12.75" customHeight="1">
      <c r="B44" s="183" t="s">
        <v>255</v>
      </c>
      <c r="C44" s="183" t="s">
        <v>163</v>
      </c>
      <c r="D44" s="183" t="s">
        <v>231</v>
      </c>
      <c r="E44" s="184" t="s">
        <v>256</v>
      </c>
      <c r="F44" s="184" t="s">
        <v>257</v>
      </c>
      <c r="G44" s="183" t="s">
        <v>194</v>
      </c>
      <c r="H44" s="185">
        <v>12.327</v>
      </c>
      <c r="I44" s="186">
        <v>0</v>
      </c>
      <c r="J44" s="186">
        <f t="shared" si="3"/>
        <v>0</v>
      </c>
      <c r="K44" s="187">
        <v>0</v>
      </c>
      <c r="L44" s="185">
        <f t="shared" si="4"/>
        <v>0</v>
      </c>
      <c r="M44" s="187">
        <v>0</v>
      </c>
      <c r="N44" s="185">
        <f t="shared" si="5"/>
        <v>0</v>
      </c>
      <c r="O44" s="188">
        <v>10</v>
      </c>
      <c r="P44" s="158">
        <v>4</v>
      </c>
      <c r="Q44" s="17" t="s">
        <v>168</v>
      </c>
    </row>
    <row r="45" spans="2:17" s="17" customFormat="1" ht="12.75" customHeight="1">
      <c r="B45" s="183" t="s">
        <v>258</v>
      </c>
      <c r="C45" s="183" t="s">
        <v>163</v>
      </c>
      <c r="D45" s="183" t="s">
        <v>231</v>
      </c>
      <c r="E45" s="184" t="s">
        <v>259</v>
      </c>
      <c r="F45" s="184" t="s">
        <v>260</v>
      </c>
      <c r="G45" s="183" t="s">
        <v>194</v>
      </c>
      <c r="H45" s="185">
        <v>12.716</v>
      </c>
      <c r="I45" s="186">
        <v>0</v>
      </c>
      <c r="J45" s="186">
        <f t="shared" si="3"/>
        <v>0</v>
      </c>
      <c r="K45" s="187">
        <v>0</v>
      </c>
      <c r="L45" s="185">
        <f t="shared" si="4"/>
        <v>0</v>
      </c>
      <c r="M45" s="187">
        <v>0</v>
      </c>
      <c r="N45" s="185">
        <f t="shared" si="5"/>
        <v>0</v>
      </c>
      <c r="O45" s="188">
        <v>10</v>
      </c>
      <c r="P45" s="158">
        <v>4</v>
      </c>
      <c r="Q45" s="17" t="s">
        <v>168</v>
      </c>
    </row>
    <row r="46" spans="2:17" s="17" customFormat="1" ht="12.75" customHeight="1">
      <c r="B46" s="183" t="s">
        <v>261</v>
      </c>
      <c r="C46" s="183" t="s">
        <v>163</v>
      </c>
      <c r="D46" s="183" t="s">
        <v>231</v>
      </c>
      <c r="E46" s="184" t="s">
        <v>262</v>
      </c>
      <c r="F46" s="184" t="s">
        <v>263</v>
      </c>
      <c r="G46" s="183" t="s">
        <v>199</v>
      </c>
      <c r="H46" s="185">
        <v>6.08</v>
      </c>
      <c r="I46" s="186">
        <v>0</v>
      </c>
      <c r="J46" s="186">
        <f t="shared" si="3"/>
        <v>0</v>
      </c>
      <c r="K46" s="187">
        <v>1.02415</v>
      </c>
      <c r="L46" s="185">
        <f t="shared" si="4"/>
        <v>6.226831999999999</v>
      </c>
      <c r="M46" s="187">
        <v>0</v>
      </c>
      <c r="N46" s="185">
        <f t="shared" si="5"/>
        <v>0</v>
      </c>
      <c r="O46" s="188">
        <v>10</v>
      </c>
      <c r="P46" s="158">
        <v>4</v>
      </c>
      <c r="Q46" s="17" t="s">
        <v>168</v>
      </c>
    </row>
    <row r="47" spans="2:17" s="17" customFormat="1" ht="12.75" customHeight="1">
      <c r="B47" s="183" t="s">
        <v>264</v>
      </c>
      <c r="C47" s="183" t="s">
        <v>163</v>
      </c>
      <c r="D47" s="183" t="s">
        <v>231</v>
      </c>
      <c r="E47" s="184" t="s">
        <v>265</v>
      </c>
      <c r="F47" s="184" t="s">
        <v>266</v>
      </c>
      <c r="G47" s="183" t="s">
        <v>199</v>
      </c>
      <c r="H47" s="185">
        <v>0.23</v>
      </c>
      <c r="I47" s="186">
        <v>0</v>
      </c>
      <c r="J47" s="186">
        <f t="shared" si="3"/>
        <v>0</v>
      </c>
      <c r="K47" s="187">
        <v>1.02415</v>
      </c>
      <c r="L47" s="185">
        <f t="shared" si="4"/>
        <v>0.23555449999999997</v>
      </c>
      <c r="M47" s="187">
        <v>0</v>
      </c>
      <c r="N47" s="185">
        <f t="shared" si="5"/>
        <v>0</v>
      </c>
      <c r="O47" s="188">
        <v>10</v>
      </c>
      <c r="P47" s="158">
        <v>4</v>
      </c>
      <c r="Q47" s="17" t="s">
        <v>168</v>
      </c>
    </row>
    <row r="48" spans="2:17" s="17" customFormat="1" ht="12.75" customHeight="1">
      <c r="B48" s="183" t="s">
        <v>267</v>
      </c>
      <c r="C48" s="183" t="s">
        <v>163</v>
      </c>
      <c r="D48" s="183" t="s">
        <v>231</v>
      </c>
      <c r="E48" s="184" t="s">
        <v>268</v>
      </c>
      <c r="F48" s="184" t="s">
        <v>269</v>
      </c>
      <c r="G48" s="183" t="s">
        <v>199</v>
      </c>
      <c r="H48" s="185">
        <v>1.64</v>
      </c>
      <c r="I48" s="186">
        <v>0</v>
      </c>
      <c r="J48" s="186">
        <f t="shared" si="3"/>
        <v>0</v>
      </c>
      <c r="K48" s="187">
        <v>1.05306</v>
      </c>
      <c r="L48" s="185">
        <f t="shared" si="4"/>
        <v>1.7270184000000002</v>
      </c>
      <c r="M48" s="187">
        <v>0</v>
      </c>
      <c r="N48" s="185">
        <f t="shared" si="5"/>
        <v>0</v>
      </c>
      <c r="O48" s="188">
        <v>10</v>
      </c>
      <c r="P48" s="158">
        <v>4</v>
      </c>
      <c r="Q48" s="17" t="s">
        <v>168</v>
      </c>
    </row>
    <row r="49" spans="3:17" s="134" customFormat="1" ht="12.75" customHeight="1">
      <c r="C49" s="139" t="s">
        <v>118</v>
      </c>
      <c r="E49" s="140" t="s">
        <v>172</v>
      </c>
      <c r="F49" s="140" t="s">
        <v>270</v>
      </c>
      <c r="J49" s="141">
        <f>SUM(J50:J98)</f>
        <v>0</v>
      </c>
      <c r="L49" s="142">
        <f>SUM(L50:L98)</f>
        <v>716.3072649900002</v>
      </c>
      <c r="N49" s="142">
        <f>SUM(N50:N98)</f>
        <v>0</v>
      </c>
      <c r="Q49" s="140" t="s">
        <v>161</v>
      </c>
    </row>
    <row r="50" spans="2:17" s="17" customFormat="1" ht="12.75" customHeight="1">
      <c r="B50" s="183" t="s">
        <v>271</v>
      </c>
      <c r="C50" s="183" t="s">
        <v>163</v>
      </c>
      <c r="D50" s="183" t="s">
        <v>231</v>
      </c>
      <c r="E50" s="184" t="s">
        <v>272</v>
      </c>
      <c r="F50" s="184" t="s">
        <v>273</v>
      </c>
      <c r="G50" s="183" t="s">
        <v>203</v>
      </c>
      <c r="H50" s="185">
        <v>58.45</v>
      </c>
      <c r="I50" s="186">
        <v>0</v>
      </c>
      <c r="J50" s="186">
        <f aca="true" t="shared" si="6" ref="J50:J81">H50*I50</f>
        <v>0</v>
      </c>
      <c r="K50" s="187">
        <v>0.07637</v>
      </c>
      <c r="L50" s="185">
        <f aca="true" t="shared" si="7" ref="L50:L81">H50*K50</f>
        <v>4.4638265</v>
      </c>
      <c r="M50" s="187">
        <v>0</v>
      </c>
      <c r="N50" s="185">
        <f aca="true" t="shared" si="8" ref="N50:N81">H50*M50</f>
        <v>0</v>
      </c>
      <c r="O50" s="188">
        <v>10</v>
      </c>
      <c r="P50" s="158">
        <v>4</v>
      </c>
      <c r="Q50" s="17" t="s">
        <v>168</v>
      </c>
    </row>
    <row r="51" spans="2:17" s="17" customFormat="1" ht="12.75" customHeight="1">
      <c r="B51" s="183" t="s">
        <v>274</v>
      </c>
      <c r="C51" s="183" t="s">
        <v>163</v>
      </c>
      <c r="D51" s="183" t="s">
        <v>231</v>
      </c>
      <c r="E51" s="184" t="s">
        <v>275</v>
      </c>
      <c r="F51" s="184" t="s">
        <v>276</v>
      </c>
      <c r="G51" s="183" t="s">
        <v>203</v>
      </c>
      <c r="H51" s="185">
        <v>60.7</v>
      </c>
      <c r="I51" s="186">
        <v>0</v>
      </c>
      <c r="J51" s="186">
        <f t="shared" si="6"/>
        <v>0</v>
      </c>
      <c r="K51" s="187">
        <v>0.0942</v>
      </c>
      <c r="L51" s="185">
        <f t="shared" si="7"/>
        <v>5.7179400000000005</v>
      </c>
      <c r="M51" s="187">
        <v>0</v>
      </c>
      <c r="N51" s="185">
        <f t="shared" si="8"/>
        <v>0</v>
      </c>
      <c r="O51" s="188">
        <v>10</v>
      </c>
      <c r="P51" s="158">
        <v>4</v>
      </c>
      <c r="Q51" s="17" t="s">
        <v>168</v>
      </c>
    </row>
    <row r="52" spans="2:17" s="17" customFormat="1" ht="12.75" customHeight="1">
      <c r="B52" s="183" t="s">
        <v>277</v>
      </c>
      <c r="C52" s="183" t="s">
        <v>163</v>
      </c>
      <c r="D52" s="183" t="s">
        <v>231</v>
      </c>
      <c r="E52" s="184" t="s">
        <v>278</v>
      </c>
      <c r="F52" s="184" t="s">
        <v>279</v>
      </c>
      <c r="G52" s="183" t="s">
        <v>194</v>
      </c>
      <c r="H52" s="185">
        <v>137.857</v>
      </c>
      <c r="I52" s="186">
        <v>0</v>
      </c>
      <c r="J52" s="186">
        <f t="shared" si="6"/>
        <v>0</v>
      </c>
      <c r="K52" s="187">
        <v>0.38637</v>
      </c>
      <c r="L52" s="185">
        <f t="shared" si="7"/>
        <v>53.263809089999995</v>
      </c>
      <c r="M52" s="187">
        <v>0</v>
      </c>
      <c r="N52" s="185">
        <f t="shared" si="8"/>
        <v>0</v>
      </c>
      <c r="O52" s="188">
        <v>10</v>
      </c>
      <c r="P52" s="158">
        <v>4</v>
      </c>
      <c r="Q52" s="17" t="s">
        <v>168</v>
      </c>
    </row>
    <row r="53" spans="2:17" s="17" customFormat="1" ht="12.75" customHeight="1">
      <c r="B53" s="183" t="s">
        <v>280</v>
      </c>
      <c r="C53" s="183" t="s">
        <v>163</v>
      </c>
      <c r="D53" s="183" t="s">
        <v>226</v>
      </c>
      <c r="E53" s="184" t="s">
        <v>281</v>
      </c>
      <c r="F53" s="184" t="s">
        <v>282</v>
      </c>
      <c r="G53" s="183" t="s">
        <v>194</v>
      </c>
      <c r="H53" s="185">
        <v>134.135</v>
      </c>
      <c r="I53" s="186">
        <v>0</v>
      </c>
      <c r="J53" s="186">
        <f t="shared" si="6"/>
        <v>0</v>
      </c>
      <c r="K53" s="187">
        <v>0.38637</v>
      </c>
      <c r="L53" s="185">
        <f t="shared" si="7"/>
        <v>51.82573994999999</v>
      </c>
      <c r="M53" s="187">
        <v>0</v>
      </c>
      <c r="N53" s="185">
        <f t="shared" si="8"/>
        <v>0</v>
      </c>
      <c r="O53" s="188">
        <v>10</v>
      </c>
      <c r="P53" s="158">
        <v>4</v>
      </c>
      <c r="Q53" s="17" t="s">
        <v>168</v>
      </c>
    </row>
    <row r="54" spans="2:17" s="17" customFormat="1" ht="12.75" customHeight="1">
      <c r="B54" s="183" t="s">
        <v>283</v>
      </c>
      <c r="C54" s="183" t="s">
        <v>163</v>
      </c>
      <c r="D54" s="183" t="s">
        <v>231</v>
      </c>
      <c r="E54" s="184" t="s">
        <v>284</v>
      </c>
      <c r="F54" s="184" t="s">
        <v>285</v>
      </c>
      <c r="G54" s="183" t="s">
        <v>194</v>
      </c>
      <c r="H54" s="185">
        <v>293.373</v>
      </c>
      <c r="I54" s="186">
        <v>0</v>
      </c>
      <c r="J54" s="186">
        <f t="shared" si="6"/>
        <v>0</v>
      </c>
      <c r="K54" s="187">
        <v>0.47609</v>
      </c>
      <c r="L54" s="185">
        <f t="shared" si="7"/>
        <v>139.67195157</v>
      </c>
      <c r="M54" s="187">
        <v>0</v>
      </c>
      <c r="N54" s="185">
        <f t="shared" si="8"/>
        <v>0</v>
      </c>
      <c r="O54" s="188">
        <v>10</v>
      </c>
      <c r="P54" s="158">
        <v>4</v>
      </c>
      <c r="Q54" s="17" t="s">
        <v>168</v>
      </c>
    </row>
    <row r="55" spans="2:17" s="17" customFormat="1" ht="12.75" customHeight="1">
      <c r="B55" s="183" t="s">
        <v>286</v>
      </c>
      <c r="C55" s="183" t="s">
        <v>163</v>
      </c>
      <c r="D55" s="183" t="s">
        <v>231</v>
      </c>
      <c r="E55" s="184" t="s">
        <v>287</v>
      </c>
      <c r="F55" s="184" t="s">
        <v>288</v>
      </c>
      <c r="G55" s="183" t="s">
        <v>194</v>
      </c>
      <c r="H55" s="185">
        <v>15.525</v>
      </c>
      <c r="I55" s="186">
        <v>0</v>
      </c>
      <c r="J55" s="186">
        <f t="shared" si="6"/>
        <v>0</v>
      </c>
      <c r="K55" s="187">
        <v>0.17122</v>
      </c>
      <c r="L55" s="185">
        <f t="shared" si="7"/>
        <v>2.6581905000000003</v>
      </c>
      <c r="M55" s="187">
        <v>0</v>
      </c>
      <c r="N55" s="185">
        <f t="shared" si="8"/>
        <v>0</v>
      </c>
      <c r="O55" s="188">
        <v>10</v>
      </c>
      <c r="P55" s="158">
        <v>4</v>
      </c>
      <c r="Q55" s="17" t="s">
        <v>168</v>
      </c>
    </row>
    <row r="56" spans="2:17" s="17" customFormat="1" ht="12.75" customHeight="1">
      <c r="B56" s="183" t="s">
        <v>289</v>
      </c>
      <c r="C56" s="183" t="s">
        <v>163</v>
      </c>
      <c r="D56" s="183" t="s">
        <v>231</v>
      </c>
      <c r="E56" s="184" t="s">
        <v>290</v>
      </c>
      <c r="F56" s="184" t="s">
        <v>291</v>
      </c>
      <c r="G56" s="183" t="s">
        <v>194</v>
      </c>
      <c r="H56" s="185">
        <v>18.285</v>
      </c>
      <c r="I56" s="186">
        <v>0</v>
      </c>
      <c r="J56" s="186">
        <f t="shared" si="6"/>
        <v>0</v>
      </c>
      <c r="K56" s="187">
        <v>0.22029</v>
      </c>
      <c r="L56" s="185">
        <f t="shared" si="7"/>
        <v>4.02800265</v>
      </c>
      <c r="M56" s="187">
        <v>0</v>
      </c>
      <c r="N56" s="185">
        <f t="shared" si="8"/>
        <v>0</v>
      </c>
      <c r="O56" s="188">
        <v>10</v>
      </c>
      <c r="P56" s="158">
        <v>4</v>
      </c>
      <c r="Q56" s="17" t="s">
        <v>168</v>
      </c>
    </row>
    <row r="57" spans="2:17" s="17" customFormat="1" ht="12.75" customHeight="1">
      <c r="B57" s="183" t="s">
        <v>292</v>
      </c>
      <c r="C57" s="183" t="s">
        <v>163</v>
      </c>
      <c r="D57" s="183" t="s">
        <v>231</v>
      </c>
      <c r="E57" s="184" t="s">
        <v>293</v>
      </c>
      <c r="F57" s="184" t="s">
        <v>294</v>
      </c>
      <c r="G57" s="183" t="s">
        <v>194</v>
      </c>
      <c r="H57" s="185">
        <v>543.832</v>
      </c>
      <c r="I57" s="186">
        <v>0</v>
      </c>
      <c r="J57" s="186">
        <f t="shared" si="6"/>
        <v>0</v>
      </c>
      <c r="K57" s="187">
        <v>0.3494</v>
      </c>
      <c r="L57" s="185">
        <f t="shared" si="7"/>
        <v>190.0149008</v>
      </c>
      <c r="M57" s="187">
        <v>0</v>
      </c>
      <c r="N57" s="185">
        <f t="shared" si="8"/>
        <v>0</v>
      </c>
      <c r="O57" s="188">
        <v>10</v>
      </c>
      <c r="P57" s="158">
        <v>4</v>
      </c>
      <c r="Q57" s="17" t="s">
        <v>168</v>
      </c>
    </row>
    <row r="58" spans="2:17" s="17" customFormat="1" ht="12.75" customHeight="1">
      <c r="B58" s="183" t="s">
        <v>295</v>
      </c>
      <c r="C58" s="183" t="s">
        <v>163</v>
      </c>
      <c r="D58" s="183" t="s">
        <v>231</v>
      </c>
      <c r="E58" s="184" t="s">
        <v>296</v>
      </c>
      <c r="F58" s="184" t="s">
        <v>297</v>
      </c>
      <c r="G58" s="183" t="s">
        <v>194</v>
      </c>
      <c r="H58" s="185">
        <v>34.476</v>
      </c>
      <c r="I58" s="186">
        <v>0</v>
      </c>
      <c r="J58" s="186">
        <f t="shared" si="6"/>
        <v>0</v>
      </c>
      <c r="K58" s="187">
        <v>0.26937</v>
      </c>
      <c r="L58" s="185">
        <f t="shared" si="7"/>
        <v>9.28680012</v>
      </c>
      <c r="M58" s="187">
        <v>0</v>
      </c>
      <c r="N58" s="185">
        <f t="shared" si="8"/>
        <v>0</v>
      </c>
      <c r="O58" s="188">
        <v>10</v>
      </c>
      <c r="P58" s="158">
        <v>4</v>
      </c>
      <c r="Q58" s="17" t="s">
        <v>168</v>
      </c>
    </row>
    <row r="59" spans="2:17" s="17" customFormat="1" ht="12.75" customHeight="1">
      <c r="B59" s="183" t="s">
        <v>298</v>
      </c>
      <c r="C59" s="183" t="s">
        <v>163</v>
      </c>
      <c r="D59" s="183" t="s">
        <v>231</v>
      </c>
      <c r="E59" s="184" t="s">
        <v>299</v>
      </c>
      <c r="F59" s="184" t="s">
        <v>300</v>
      </c>
      <c r="G59" s="183" t="s">
        <v>194</v>
      </c>
      <c r="H59" s="185">
        <v>38.962</v>
      </c>
      <c r="I59" s="186">
        <v>0</v>
      </c>
      <c r="J59" s="186">
        <f t="shared" si="6"/>
        <v>0</v>
      </c>
      <c r="K59" s="187">
        <v>0.30713</v>
      </c>
      <c r="L59" s="185">
        <f t="shared" si="7"/>
        <v>11.966399060000002</v>
      </c>
      <c r="M59" s="187">
        <v>0</v>
      </c>
      <c r="N59" s="185">
        <f t="shared" si="8"/>
        <v>0</v>
      </c>
      <c r="O59" s="188">
        <v>10</v>
      </c>
      <c r="P59" s="158">
        <v>4</v>
      </c>
      <c r="Q59" s="17" t="s">
        <v>168</v>
      </c>
    </row>
    <row r="60" spans="2:17" s="17" customFormat="1" ht="12.75" customHeight="1">
      <c r="B60" s="183" t="s">
        <v>301</v>
      </c>
      <c r="C60" s="183" t="s">
        <v>163</v>
      </c>
      <c r="D60" s="183" t="s">
        <v>231</v>
      </c>
      <c r="E60" s="184" t="s">
        <v>302</v>
      </c>
      <c r="F60" s="184" t="s">
        <v>303</v>
      </c>
      <c r="G60" s="183" t="s">
        <v>171</v>
      </c>
      <c r="H60" s="185">
        <v>13.048</v>
      </c>
      <c r="I60" s="186">
        <v>0</v>
      </c>
      <c r="J60" s="186">
        <f t="shared" si="6"/>
        <v>0</v>
      </c>
      <c r="K60" s="187">
        <v>2.46106</v>
      </c>
      <c r="L60" s="185">
        <f t="shared" si="7"/>
        <v>32.111910879999996</v>
      </c>
      <c r="M60" s="187">
        <v>0</v>
      </c>
      <c r="N60" s="185">
        <f t="shared" si="8"/>
        <v>0</v>
      </c>
      <c r="O60" s="188">
        <v>10</v>
      </c>
      <c r="P60" s="158">
        <v>4</v>
      </c>
      <c r="Q60" s="17" t="s">
        <v>168</v>
      </c>
    </row>
    <row r="61" spans="2:17" s="17" customFormat="1" ht="12.75" customHeight="1">
      <c r="B61" s="183" t="s">
        <v>304</v>
      </c>
      <c r="C61" s="183" t="s">
        <v>163</v>
      </c>
      <c r="D61" s="183" t="s">
        <v>231</v>
      </c>
      <c r="E61" s="184" t="s">
        <v>305</v>
      </c>
      <c r="F61" s="184" t="s">
        <v>306</v>
      </c>
      <c r="G61" s="183" t="s">
        <v>194</v>
      </c>
      <c r="H61" s="185">
        <v>153.51</v>
      </c>
      <c r="I61" s="186">
        <v>0</v>
      </c>
      <c r="J61" s="186">
        <f t="shared" si="6"/>
        <v>0</v>
      </c>
      <c r="K61" s="187">
        <v>0.00299</v>
      </c>
      <c r="L61" s="185">
        <f t="shared" si="7"/>
        <v>0.4589949</v>
      </c>
      <c r="M61" s="187">
        <v>0</v>
      </c>
      <c r="N61" s="185">
        <f t="shared" si="8"/>
        <v>0</v>
      </c>
      <c r="O61" s="188">
        <v>10</v>
      </c>
      <c r="P61" s="158">
        <v>4</v>
      </c>
      <c r="Q61" s="17" t="s">
        <v>168</v>
      </c>
    </row>
    <row r="62" spans="2:17" s="17" customFormat="1" ht="12.75" customHeight="1">
      <c r="B62" s="183" t="s">
        <v>307</v>
      </c>
      <c r="C62" s="183" t="s">
        <v>163</v>
      </c>
      <c r="D62" s="183" t="s">
        <v>231</v>
      </c>
      <c r="E62" s="184" t="s">
        <v>308</v>
      </c>
      <c r="F62" s="184" t="s">
        <v>309</v>
      </c>
      <c r="G62" s="183" t="s">
        <v>194</v>
      </c>
      <c r="H62" s="185">
        <v>153.51</v>
      </c>
      <c r="I62" s="186">
        <v>0</v>
      </c>
      <c r="J62" s="186">
        <f t="shared" si="6"/>
        <v>0</v>
      </c>
      <c r="K62" s="187">
        <v>0</v>
      </c>
      <c r="L62" s="185">
        <f t="shared" si="7"/>
        <v>0</v>
      </c>
      <c r="M62" s="187">
        <v>0</v>
      </c>
      <c r="N62" s="185">
        <f t="shared" si="8"/>
        <v>0</v>
      </c>
      <c r="O62" s="188">
        <v>10</v>
      </c>
      <c r="P62" s="158">
        <v>4</v>
      </c>
      <c r="Q62" s="17" t="s">
        <v>168</v>
      </c>
    </row>
    <row r="63" spans="2:17" s="17" customFormat="1" ht="12.75" customHeight="1">
      <c r="B63" s="183" t="s">
        <v>310</v>
      </c>
      <c r="C63" s="183" t="s">
        <v>163</v>
      </c>
      <c r="D63" s="183" t="s">
        <v>231</v>
      </c>
      <c r="E63" s="184" t="s">
        <v>311</v>
      </c>
      <c r="F63" s="184" t="s">
        <v>312</v>
      </c>
      <c r="G63" s="183" t="s">
        <v>199</v>
      </c>
      <c r="H63" s="185">
        <v>1.24</v>
      </c>
      <c r="I63" s="186">
        <v>0</v>
      </c>
      <c r="J63" s="186">
        <f t="shared" si="6"/>
        <v>0</v>
      </c>
      <c r="K63" s="187">
        <v>1.0134</v>
      </c>
      <c r="L63" s="185">
        <f t="shared" si="7"/>
        <v>1.2566160000000002</v>
      </c>
      <c r="M63" s="187">
        <v>0</v>
      </c>
      <c r="N63" s="185">
        <f t="shared" si="8"/>
        <v>0</v>
      </c>
      <c r="O63" s="188">
        <v>10</v>
      </c>
      <c r="P63" s="158">
        <v>4</v>
      </c>
      <c r="Q63" s="17" t="s">
        <v>168</v>
      </c>
    </row>
    <row r="64" spans="2:17" s="17" customFormat="1" ht="12.75" customHeight="1">
      <c r="B64" s="183" t="s">
        <v>313</v>
      </c>
      <c r="C64" s="183" t="s">
        <v>163</v>
      </c>
      <c r="D64" s="183" t="s">
        <v>231</v>
      </c>
      <c r="E64" s="184" t="s">
        <v>314</v>
      </c>
      <c r="F64" s="184" t="s">
        <v>315</v>
      </c>
      <c r="G64" s="183" t="s">
        <v>316</v>
      </c>
      <c r="H64" s="185">
        <v>1</v>
      </c>
      <c r="I64" s="186">
        <v>0</v>
      </c>
      <c r="J64" s="186">
        <f t="shared" si="6"/>
        <v>0</v>
      </c>
      <c r="K64" s="187">
        <v>0.45875</v>
      </c>
      <c r="L64" s="185">
        <f t="shared" si="7"/>
        <v>0.45875</v>
      </c>
      <c r="M64" s="187">
        <v>0</v>
      </c>
      <c r="N64" s="185">
        <f t="shared" si="8"/>
        <v>0</v>
      </c>
      <c r="O64" s="188">
        <v>10</v>
      </c>
      <c r="P64" s="158">
        <v>4</v>
      </c>
      <c r="Q64" s="17" t="s">
        <v>168</v>
      </c>
    </row>
    <row r="65" spans="2:17" s="17" customFormat="1" ht="12.75" customHeight="1">
      <c r="B65" s="183" t="s">
        <v>317</v>
      </c>
      <c r="C65" s="183" t="s">
        <v>163</v>
      </c>
      <c r="D65" s="183" t="s">
        <v>231</v>
      </c>
      <c r="E65" s="184" t="s">
        <v>318</v>
      </c>
      <c r="F65" s="184" t="s">
        <v>319</v>
      </c>
      <c r="G65" s="183" t="s">
        <v>203</v>
      </c>
      <c r="H65" s="185">
        <v>9</v>
      </c>
      <c r="I65" s="186">
        <v>0</v>
      </c>
      <c r="J65" s="186">
        <f t="shared" si="6"/>
        <v>0</v>
      </c>
      <c r="K65" s="187">
        <v>0.14464</v>
      </c>
      <c r="L65" s="185">
        <f t="shared" si="7"/>
        <v>1.3017599999999998</v>
      </c>
      <c r="M65" s="187">
        <v>0</v>
      </c>
      <c r="N65" s="185">
        <f t="shared" si="8"/>
        <v>0</v>
      </c>
      <c r="O65" s="188">
        <v>10</v>
      </c>
      <c r="P65" s="158">
        <v>4</v>
      </c>
      <c r="Q65" s="17" t="s">
        <v>168</v>
      </c>
    </row>
    <row r="66" spans="2:17" s="17" customFormat="1" ht="12.75" customHeight="1">
      <c r="B66" s="183" t="s">
        <v>320</v>
      </c>
      <c r="C66" s="183" t="s">
        <v>163</v>
      </c>
      <c r="D66" s="183" t="s">
        <v>231</v>
      </c>
      <c r="E66" s="184" t="s">
        <v>321</v>
      </c>
      <c r="F66" s="184" t="s">
        <v>322</v>
      </c>
      <c r="G66" s="183" t="s">
        <v>323</v>
      </c>
      <c r="H66" s="185">
        <v>1</v>
      </c>
      <c r="I66" s="186">
        <v>0</v>
      </c>
      <c r="J66" s="186">
        <f t="shared" si="6"/>
        <v>0</v>
      </c>
      <c r="K66" s="187">
        <v>0.07654</v>
      </c>
      <c r="L66" s="185">
        <f t="shared" si="7"/>
        <v>0.07654</v>
      </c>
      <c r="M66" s="187">
        <v>0</v>
      </c>
      <c r="N66" s="185">
        <f t="shared" si="8"/>
        <v>0</v>
      </c>
      <c r="O66" s="188">
        <v>10</v>
      </c>
      <c r="P66" s="158">
        <v>4</v>
      </c>
      <c r="Q66" s="17" t="s">
        <v>168</v>
      </c>
    </row>
    <row r="67" spans="2:17" s="17" customFormat="1" ht="12.75" customHeight="1">
      <c r="B67" s="183" t="s">
        <v>324</v>
      </c>
      <c r="C67" s="183" t="s">
        <v>163</v>
      </c>
      <c r="D67" s="183" t="s">
        <v>231</v>
      </c>
      <c r="E67" s="184" t="s">
        <v>325</v>
      </c>
      <c r="F67" s="184" t="s">
        <v>326</v>
      </c>
      <c r="G67" s="183" t="s">
        <v>323</v>
      </c>
      <c r="H67" s="185">
        <v>1</v>
      </c>
      <c r="I67" s="186">
        <v>0</v>
      </c>
      <c r="J67" s="186">
        <f t="shared" si="6"/>
        <v>0</v>
      </c>
      <c r="K67" s="187">
        <v>0.0572</v>
      </c>
      <c r="L67" s="185">
        <f t="shared" si="7"/>
        <v>0.0572</v>
      </c>
      <c r="M67" s="187">
        <v>0</v>
      </c>
      <c r="N67" s="185">
        <f t="shared" si="8"/>
        <v>0</v>
      </c>
      <c r="O67" s="188">
        <v>10</v>
      </c>
      <c r="P67" s="158">
        <v>4</v>
      </c>
      <c r="Q67" s="17" t="s">
        <v>168</v>
      </c>
    </row>
    <row r="68" spans="2:17" s="17" customFormat="1" ht="12.75" customHeight="1">
      <c r="B68" s="183" t="s">
        <v>327</v>
      </c>
      <c r="C68" s="183" t="s">
        <v>163</v>
      </c>
      <c r="D68" s="183" t="s">
        <v>231</v>
      </c>
      <c r="E68" s="184" t="s">
        <v>328</v>
      </c>
      <c r="F68" s="184" t="s">
        <v>329</v>
      </c>
      <c r="G68" s="183" t="s">
        <v>323</v>
      </c>
      <c r="H68" s="185">
        <v>1</v>
      </c>
      <c r="I68" s="186">
        <v>0</v>
      </c>
      <c r="J68" s="186">
        <f t="shared" si="6"/>
        <v>0</v>
      </c>
      <c r="K68" s="187">
        <v>0.04454</v>
      </c>
      <c r="L68" s="185">
        <f t="shared" si="7"/>
        <v>0.04454</v>
      </c>
      <c r="M68" s="187">
        <v>0</v>
      </c>
      <c r="N68" s="185">
        <f t="shared" si="8"/>
        <v>0</v>
      </c>
      <c r="O68" s="188">
        <v>10</v>
      </c>
      <c r="P68" s="158">
        <v>4</v>
      </c>
      <c r="Q68" s="17" t="s">
        <v>168</v>
      </c>
    </row>
    <row r="69" spans="2:17" s="17" customFormat="1" ht="12.75" customHeight="1">
      <c r="B69" s="183" t="s">
        <v>330</v>
      </c>
      <c r="C69" s="183" t="s">
        <v>163</v>
      </c>
      <c r="D69" s="183" t="s">
        <v>231</v>
      </c>
      <c r="E69" s="184" t="s">
        <v>331</v>
      </c>
      <c r="F69" s="184" t="s">
        <v>332</v>
      </c>
      <c r="G69" s="183" t="s">
        <v>323</v>
      </c>
      <c r="H69" s="185">
        <v>19</v>
      </c>
      <c r="I69" s="186">
        <v>0</v>
      </c>
      <c r="J69" s="186">
        <f t="shared" si="6"/>
        <v>0</v>
      </c>
      <c r="K69" s="187">
        <v>0.01335</v>
      </c>
      <c r="L69" s="185">
        <f t="shared" si="7"/>
        <v>0.25365000000000004</v>
      </c>
      <c r="M69" s="187">
        <v>0</v>
      </c>
      <c r="N69" s="185">
        <f t="shared" si="8"/>
        <v>0</v>
      </c>
      <c r="O69" s="188">
        <v>10</v>
      </c>
      <c r="P69" s="158">
        <v>4</v>
      </c>
      <c r="Q69" s="17" t="s">
        <v>168</v>
      </c>
    </row>
    <row r="70" spans="2:17" s="17" customFormat="1" ht="12.75" customHeight="1">
      <c r="B70" s="183" t="s">
        <v>333</v>
      </c>
      <c r="C70" s="183" t="s">
        <v>163</v>
      </c>
      <c r="D70" s="183" t="s">
        <v>231</v>
      </c>
      <c r="E70" s="184" t="s">
        <v>334</v>
      </c>
      <c r="F70" s="184" t="s">
        <v>335</v>
      </c>
      <c r="G70" s="183" t="s">
        <v>323</v>
      </c>
      <c r="H70" s="185">
        <v>28</v>
      </c>
      <c r="I70" s="186">
        <v>0</v>
      </c>
      <c r="J70" s="186">
        <f t="shared" si="6"/>
        <v>0</v>
      </c>
      <c r="K70" s="187">
        <v>0.01726</v>
      </c>
      <c r="L70" s="185">
        <f t="shared" si="7"/>
        <v>0.48328000000000004</v>
      </c>
      <c r="M70" s="187">
        <v>0</v>
      </c>
      <c r="N70" s="185">
        <f t="shared" si="8"/>
        <v>0</v>
      </c>
      <c r="O70" s="188">
        <v>10</v>
      </c>
      <c r="P70" s="158">
        <v>4</v>
      </c>
      <c r="Q70" s="17" t="s">
        <v>168</v>
      </c>
    </row>
    <row r="71" spans="2:17" s="17" customFormat="1" ht="12.75" customHeight="1">
      <c r="B71" s="183" t="s">
        <v>336</v>
      </c>
      <c r="C71" s="183" t="s">
        <v>163</v>
      </c>
      <c r="D71" s="183" t="s">
        <v>231</v>
      </c>
      <c r="E71" s="184" t="s">
        <v>337</v>
      </c>
      <c r="F71" s="184" t="s">
        <v>338</v>
      </c>
      <c r="G71" s="183" t="s">
        <v>323</v>
      </c>
      <c r="H71" s="185">
        <v>53</v>
      </c>
      <c r="I71" s="186">
        <v>0</v>
      </c>
      <c r="J71" s="186">
        <f t="shared" si="6"/>
        <v>0</v>
      </c>
      <c r="K71" s="187">
        <v>0.02288</v>
      </c>
      <c r="L71" s="185">
        <f t="shared" si="7"/>
        <v>1.2126400000000002</v>
      </c>
      <c r="M71" s="187">
        <v>0</v>
      </c>
      <c r="N71" s="185">
        <f t="shared" si="8"/>
        <v>0</v>
      </c>
      <c r="O71" s="188">
        <v>10</v>
      </c>
      <c r="P71" s="158">
        <v>4</v>
      </c>
      <c r="Q71" s="17" t="s">
        <v>168</v>
      </c>
    </row>
    <row r="72" spans="2:17" s="17" customFormat="1" ht="12.75" customHeight="1">
      <c r="B72" s="183" t="s">
        <v>339</v>
      </c>
      <c r="C72" s="183" t="s">
        <v>163</v>
      </c>
      <c r="D72" s="183" t="s">
        <v>231</v>
      </c>
      <c r="E72" s="184" t="s">
        <v>340</v>
      </c>
      <c r="F72" s="184" t="s">
        <v>341</v>
      </c>
      <c r="G72" s="183" t="s">
        <v>323</v>
      </c>
      <c r="H72" s="185">
        <v>4</v>
      </c>
      <c r="I72" s="186">
        <v>0</v>
      </c>
      <c r="J72" s="186">
        <f t="shared" si="6"/>
        <v>0</v>
      </c>
      <c r="K72" s="187">
        <v>0.02696</v>
      </c>
      <c r="L72" s="185">
        <f t="shared" si="7"/>
        <v>0.10784</v>
      </c>
      <c r="M72" s="187">
        <v>0</v>
      </c>
      <c r="N72" s="185">
        <f t="shared" si="8"/>
        <v>0</v>
      </c>
      <c r="O72" s="188">
        <v>10</v>
      </c>
      <c r="P72" s="158">
        <v>4</v>
      </c>
      <c r="Q72" s="17" t="s">
        <v>168</v>
      </c>
    </row>
    <row r="73" spans="2:17" s="17" customFormat="1" ht="12.75" customHeight="1">
      <c r="B73" s="183" t="s">
        <v>342</v>
      </c>
      <c r="C73" s="183" t="s">
        <v>163</v>
      </c>
      <c r="D73" s="183" t="s">
        <v>231</v>
      </c>
      <c r="E73" s="184" t="s">
        <v>343</v>
      </c>
      <c r="F73" s="184" t="s">
        <v>344</v>
      </c>
      <c r="G73" s="183" t="s">
        <v>323</v>
      </c>
      <c r="H73" s="185">
        <v>18</v>
      </c>
      <c r="I73" s="186">
        <v>0</v>
      </c>
      <c r="J73" s="186">
        <f t="shared" si="6"/>
        <v>0</v>
      </c>
      <c r="K73" s="187">
        <v>0.02575</v>
      </c>
      <c r="L73" s="185">
        <f t="shared" si="7"/>
        <v>0.46349999999999997</v>
      </c>
      <c r="M73" s="187">
        <v>0</v>
      </c>
      <c r="N73" s="185">
        <f t="shared" si="8"/>
        <v>0</v>
      </c>
      <c r="O73" s="188">
        <v>10</v>
      </c>
      <c r="P73" s="158">
        <v>4</v>
      </c>
      <c r="Q73" s="17" t="s">
        <v>168</v>
      </c>
    </row>
    <row r="74" spans="2:17" s="17" customFormat="1" ht="12.75" customHeight="1">
      <c r="B74" s="183" t="s">
        <v>345</v>
      </c>
      <c r="C74" s="183" t="s">
        <v>163</v>
      </c>
      <c r="D74" s="183" t="s">
        <v>231</v>
      </c>
      <c r="E74" s="184" t="s">
        <v>346</v>
      </c>
      <c r="F74" s="184" t="s">
        <v>347</v>
      </c>
      <c r="G74" s="183" t="s">
        <v>323</v>
      </c>
      <c r="H74" s="185">
        <v>6</v>
      </c>
      <c r="I74" s="186">
        <v>0</v>
      </c>
      <c r="J74" s="186">
        <f t="shared" si="6"/>
        <v>0</v>
      </c>
      <c r="K74" s="187">
        <v>0.03034</v>
      </c>
      <c r="L74" s="185">
        <f t="shared" si="7"/>
        <v>0.18203999999999998</v>
      </c>
      <c r="M74" s="187">
        <v>0</v>
      </c>
      <c r="N74" s="185">
        <f t="shared" si="8"/>
        <v>0</v>
      </c>
      <c r="O74" s="188">
        <v>10</v>
      </c>
      <c r="P74" s="158">
        <v>4</v>
      </c>
      <c r="Q74" s="17" t="s">
        <v>168</v>
      </c>
    </row>
    <row r="75" spans="2:17" s="17" customFormat="1" ht="12.75" customHeight="1">
      <c r="B75" s="183" t="s">
        <v>348</v>
      </c>
      <c r="C75" s="183" t="s">
        <v>163</v>
      </c>
      <c r="D75" s="183" t="s">
        <v>231</v>
      </c>
      <c r="E75" s="184" t="s">
        <v>349</v>
      </c>
      <c r="F75" s="184" t="s">
        <v>350</v>
      </c>
      <c r="G75" s="183" t="s">
        <v>323</v>
      </c>
      <c r="H75" s="185">
        <v>2</v>
      </c>
      <c r="I75" s="186">
        <v>0</v>
      </c>
      <c r="J75" s="186">
        <f t="shared" si="6"/>
        <v>0</v>
      </c>
      <c r="K75" s="187">
        <v>0.03493</v>
      </c>
      <c r="L75" s="185">
        <f t="shared" si="7"/>
        <v>0.06986</v>
      </c>
      <c r="M75" s="187">
        <v>0</v>
      </c>
      <c r="N75" s="185">
        <f t="shared" si="8"/>
        <v>0</v>
      </c>
      <c r="O75" s="188">
        <v>10</v>
      </c>
      <c r="P75" s="158">
        <v>4</v>
      </c>
      <c r="Q75" s="17" t="s">
        <v>168</v>
      </c>
    </row>
    <row r="76" spans="2:17" s="17" customFormat="1" ht="12.75" customHeight="1">
      <c r="B76" s="183" t="s">
        <v>351</v>
      </c>
      <c r="C76" s="183" t="s">
        <v>163</v>
      </c>
      <c r="D76" s="183" t="s">
        <v>231</v>
      </c>
      <c r="E76" s="184" t="s">
        <v>352</v>
      </c>
      <c r="F76" s="184" t="s">
        <v>353</v>
      </c>
      <c r="G76" s="183" t="s">
        <v>323</v>
      </c>
      <c r="H76" s="185">
        <v>17</v>
      </c>
      <c r="I76" s="186">
        <v>0</v>
      </c>
      <c r="J76" s="186">
        <f t="shared" si="6"/>
        <v>0</v>
      </c>
      <c r="K76" s="187">
        <v>0.03739</v>
      </c>
      <c r="L76" s="185">
        <f t="shared" si="7"/>
        <v>0.63563</v>
      </c>
      <c r="M76" s="187">
        <v>0</v>
      </c>
      <c r="N76" s="185">
        <f t="shared" si="8"/>
        <v>0</v>
      </c>
      <c r="O76" s="188">
        <v>10</v>
      </c>
      <c r="P76" s="158">
        <v>4</v>
      </c>
      <c r="Q76" s="17" t="s">
        <v>168</v>
      </c>
    </row>
    <row r="77" spans="2:17" s="17" customFormat="1" ht="12.75" customHeight="1">
      <c r="B77" s="183" t="s">
        <v>354</v>
      </c>
      <c r="C77" s="183" t="s">
        <v>163</v>
      </c>
      <c r="D77" s="183" t="s">
        <v>231</v>
      </c>
      <c r="E77" s="184" t="s">
        <v>355</v>
      </c>
      <c r="F77" s="184" t="s">
        <v>356</v>
      </c>
      <c r="G77" s="183" t="s">
        <v>323</v>
      </c>
      <c r="H77" s="185">
        <v>27</v>
      </c>
      <c r="I77" s="186">
        <v>0</v>
      </c>
      <c r="J77" s="186">
        <f t="shared" si="6"/>
        <v>0</v>
      </c>
      <c r="K77" s="187">
        <v>0.04657</v>
      </c>
      <c r="L77" s="185">
        <f t="shared" si="7"/>
        <v>1.25739</v>
      </c>
      <c r="M77" s="187">
        <v>0</v>
      </c>
      <c r="N77" s="185">
        <f t="shared" si="8"/>
        <v>0</v>
      </c>
      <c r="O77" s="188">
        <v>10</v>
      </c>
      <c r="P77" s="158">
        <v>4</v>
      </c>
      <c r="Q77" s="17" t="s">
        <v>168</v>
      </c>
    </row>
    <row r="78" spans="2:17" s="17" customFormat="1" ht="12.75" customHeight="1">
      <c r="B78" s="183" t="s">
        <v>357</v>
      </c>
      <c r="C78" s="183" t="s">
        <v>163</v>
      </c>
      <c r="D78" s="183" t="s">
        <v>231</v>
      </c>
      <c r="E78" s="184" t="s">
        <v>358</v>
      </c>
      <c r="F78" s="184" t="s">
        <v>359</v>
      </c>
      <c r="G78" s="183" t="s">
        <v>323</v>
      </c>
      <c r="H78" s="185">
        <v>1</v>
      </c>
      <c r="I78" s="186">
        <v>0</v>
      </c>
      <c r="J78" s="186">
        <f t="shared" si="6"/>
        <v>0</v>
      </c>
      <c r="K78" s="187">
        <v>0.05575</v>
      </c>
      <c r="L78" s="185">
        <f t="shared" si="7"/>
        <v>0.05575</v>
      </c>
      <c r="M78" s="187">
        <v>0</v>
      </c>
      <c r="N78" s="185">
        <f t="shared" si="8"/>
        <v>0</v>
      </c>
      <c r="O78" s="188">
        <v>10</v>
      </c>
      <c r="P78" s="158">
        <v>4</v>
      </c>
      <c r="Q78" s="17" t="s">
        <v>168</v>
      </c>
    </row>
    <row r="79" spans="2:17" s="17" customFormat="1" ht="12.75" customHeight="1">
      <c r="B79" s="183" t="s">
        <v>360</v>
      </c>
      <c r="C79" s="183" t="s">
        <v>163</v>
      </c>
      <c r="D79" s="183" t="s">
        <v>231</v>
      </c>
      <c r="E79" s="184" t="s">
        <v>361</v>
      </c>
      <c r="F79" s="184" t="s">
        <v>362</v>
      </c>
      <c r="G79" s="183" t="s">
        <v>323</v>
      </c>
      <c r="H79" s="185">
        <v>5</v>
      </c>
      <c r="I79" s="186">
        <v>0</v>
      </c>
      <c r="J79" s="186">
        <f t="shared" si="6"/>
        <v>0</v>
      </c>
      <c r="K79" s="187">
        <v>0.06493</v>
      </c>
      <c r="L79" s="185">
        <f t="shared" si="7"/>
        <v>0.32465</v>
      </c>
      <c r="M79" s="187">
        <v>0</v>
      </c>
      <c r="N79" s="185">
        <f t="shared" si="8"/>
        <v>0</v>
      </c>
      <c r="O79" s="188">
        <v>10</v>
      </c>
      <c r="P79" s="158">
        <v>4</v>
      </c>
      <c r="Q79" s="17" t="s">
        <v>168</v>
      </c>
    </row>
    <row r="80" spans="2:17" s="17" customFormat="1" ht="12.75" customHeight="1">
      <c r="B80" s="183" t="s">
        <v>363</v>
      </c>
      <c r="C80" s="183" t="s">
        <v>163</v>
      </c>
      <c r="D80" s="183" t="s">
        <v>231</v>
      </c>
      <c r="E80" s="184" t="s">
        <v>364</v>
      </c>
      <c r="F80" s="184" t="s">
        <v>365</v>
      </c>
      <c r="G80" s="183" t="s">
        <v>323</v>
      </c>
      <c r="H80" s="185">
        <v>3</v>
      </c>
      <c r="I80" s="186">
        <v>0</v>
      </c>
      <c r="J80" s="186">
        <f t="shared" si="6"/>
        <v>0</v>
      </c>
      <c r="K80" s="187">
        <v>0.07411</v>
      </c>
      <c r="L80" s="185">
        <f t="shared" si="7"/>
        <v>0.22232999999999997</v>
      </c>
      <c r="M80" s="187">
        <v>0</v>
      </c>
      <c r="N80" s="185">
        <f t="shared" si="8"/>
        <v>0</v>
      </c>
      <c r="O80" s="188">
        <v>10</v>
      </c>
      <c r="P80" s="158">
        <v>4</v>
      </c>
      <c r="Q80" s="17" t="s">
        <v>168</v>
      </c>
    </row>
    <row r="81" spans="2:17" s="17" customFormat="1" ht="12.75" customHeight="1">
      <c r="B81" s="183" t="s">
        <v>366</v>
      </c>
      <c r="C81" s="183" t="s">
        <v>163</v>
      </c>
      <c r="D81" s="183" t="s">
        <v>231</v>
      </c>
      <c r="E81" s="184" t="s">
        <v>367</v>
      </c>
      <c r="F81" s="184" t="s">
        <v>368</v>
      </c>
      <c r="G81" s="183" t="s">
        <v>323</v>
      </c>
      <c r="H81" s="185">
        <v>3</v>
      </c>
      <c r="I81" s="186">
        <v>0</v>
      </c>
      <c r="J81" s="186">
        <f t="shared" si="6"/>
        <v>0</v>
      </c>
      <c r="K81" s="187">
        <v>0.08336</v>
      </c>
      <c r="L81" s="185">
        <f t="shared" si="7"/>
        <v>0.25008</v>
      </c>
      <c r="M81" s="187">
        <v>0</v>
      </c>
      <c r="N81" s="185">
        <f t="shared" si="8"/>
        <v>0</v>
      </c>
      <c r="O81" s="188">
        <v>10</v>
      </c>
      <c r="P81" s="158">
        <v>4</v>
      </c>
      <c r="Q81" s="17" t="s">
        <v>168</v>
      </c>
    </row>
    <row r="82" spans="2:17" s="17" customFormat="1" ht="12.75" customHeight="1">
      <c r="B82" s="183" t="s">
        <v>369</v>
      </c>
      <c r="C82" s="183" t="s">
        <v>163</v>
      </c>
      <c r="D82" s="183" t="s">
        <v>231</v>
      </c>
      <c r="E82" s="184" t="s">
        <v>370</v>
      </c>
      <c r="F82" s="184" t="s">
        <v>371</v>
      </c>
      <c r="G82" s="183" t="s">
        <v>323</v>
      </c>
      <c r="H82" s="185">
        <v>1</v>
      </c>
      <c r="I82" s="186">
        <v>0</v>
      </c>
      <c r="J82" s="186">
        <f aca="true" t="shared" si="9" ref="J82:J98">H82*I82</f>
        <v>0</v>
      </c>
      <c r="K82" s="187">
        <v>0.09254</v>
      </c>
      <c r="L82" s="185">
        <f aca="true" t="shared" si="10" ref="L82:L98">H82*K82</f>
        <v>0.09254</v>
      </c>
      <c r="M82" s="187">
        <v>0</v>
      </c>
      <c r="N82" s="185">
        <f aca="true" t="shared" si="11" ref="N82:N98">H82*M82</f>
        <v>0</v>
      </c>
      <c r="O82" s="188">
        <v>10</v>
      </c>
      <c r="P82" s="158">
        <v>4</v>
      </c>
      <c r="Q82" s="17" t="s">
        <v>168</v>
      </c>
    </row>
    <row r="83" spans="2:17" s="17" customFormat="1" ht="12.75" customHeight="1">
      <c r="B83" s="183" t="s">
        <v>372</v>
      </c>
      <c r="C83" s="183" t="s">
        <v>163</v>
      </c>
      <c r="D83" s="183" t="s">
        <v>231</v>
      </c>
      <c r="E83" s="184" t="s">
        <v>373</v>
      </c>
      <c r="F83" s="184" t="s">
        <v>374</v>
      </c>
      <c r="G83" s="183" t="s">
        <v>203</v>
      </c>
      <c r="H83" s="185">
        <v>295.075</v>
      </c>
      <c r="I83" s="186">
        <v>0</v>
      </c>
      <c r="J83" s="186">
        <f t="shared" si="9"/>
        <v>0</v>
      </c>
      <c r="K83" s="187">
        <v>0.00033</v>
      </c>
      <c r="L83" s="185">
        <f t="shared" si="10"/>
        <v>0.09737475</v>
      </c>
      <c r="M83" s="187">
        <v>0</v>
      </c>
      <c r="N83" s="185">
        <f t="shared" si="11"/>
        <v>0</v>
      </c>
      <c r="O83" s="188">
        <v>10</v>
      </c>
      <c r="P83" s="158">
        <v>4</v>
      </c>
      <c r="Q83" s="17" t="s">
        <v>168</v>
      </c>
    </row>
    <row r="84" spans="2:17" s="17" customFormat="1" ht="12.75" customHeight="1">
      <c r="B84" s="183" t="s">
        <v>375</v>
      </c>
      <c r="C84" s="183" t="s">
        <v>163</v>
      </c>
      <c r="D84" s="183" t="s">
        <v>231</v>
      </c>
      <c r="E84" s="184" t="s">
        <v>376</v>
      </c>
      <c r="F84" s="184" t="s">
        <v>377</v>
      </c>
      <c r="G84" s="183" t="s">
        <v>171</v>
      </c>
      <c r="H84" s="185">
        <v>18.441</v>
      </c>
      <c r="I84" s="186">
        <v>0</v>
      </c>
      <c r="J84" s="186">
        <f t="shared" si="9"/>
        <v>0</v>
      </c>
      <c r="K84" s="187">
        <v>2.45648</v>
      </c>
      <c r="L84" s="185">
        <f t="shared" si="10"/>
        <v>45.299947679999995</v>
      </c>
      <c r="M84" s="187">
        <v>0</v>
      </c>
      <c r="N84" s="185">
        <f t="shared" si="11"/>
        <v>0</v>
      </c>
      <c r="O84" s="188">
        <v>10</v>
      </c>
      <c r="P84" s="158">
        <v>4</v>
      </c>
      <c r="Q84" s="17" t="s">
        <v>168</v>
      </c>
    </row>
    <row r="85" spans="2:17" s="17" customFormat="1" ht="12.75" customHeight="1">
      <c r="B85" s="183" t="s">
        <v>378</v>
      </c>
      <c r="C85" s="183" t="s">
        <v>163</v>
      </c>
      <c r="D85" s="183" t="s">
        <v>231</v>
      </c>
      <c r="E85" s="184" t="s">
        <v>379</v>
      </c>
      <c r="F85" s="184" t="s">
        <v>380</v>
      </c>
      <c r="G85" s="183" t="s">
        <v>194</v>
      </c>
      <c r="H85" s="185">
        <v>184.126</v>
      </c>
      <c r="I85" s="186">
        <v>0</v>
      </c>
      <c r="J85" s="186">
        <f t="shared" si="9"/>
        <v>0</v>
      </c>
      <c r="K85" s="187">
        <v>0.00616</v>
      </c>
      <c r="L85" s="185">
        <f t="shared" si="10"/>
        <v>1.13421616</v>
      </c>
      <c r="M85" s="187">
        <v>0</v>
      </c>
      <c r="N85" s="185">
        <f t="shared" si="11"/>
        <v>0</v>
      </c>
      <c r="O85" s="188">
        <v>10</v>
      </c>
      <c r="P85" s="158">
        <v>4</v>
      </c>
      <c r="Q85" s="17" t="s">
        <v>168</v>
      </c>
    </row>
    <row r="86" spans="2:17" s="17" customFormat="1" ht="12.75" customHeight="1">
      <c r="B86" s="183" t="s">
        <v>381</v>
      </c>
      <c r="C86" s="183" t="s">
        <v>163</v>
      </c>
      <c r="D86" s="183" t="s">
        <v>231</v>
      </c>
      <c r="E86" s="184" t="s">
        <v>382</v>
      </c>
      <c r="F86" s="184" t="s">
        <v>383</v>
      </c>
      <c r="G86" s="183" t="s">
        <v>194</v>
      </c>
      <c r="H86" s="185">
        <v>184.126</v>
      </c>
      <c r="I86" s="186">
        <v>0</v>
      </c>
      <c r="J86" s="186">
        <f t="shared" si="9"/>
        <v>0</v>
      </c>
      <c r="K86" s="187">
        <v>0</v>
      </c>
      <c r="L86" s="185">
        <f t="shared" si="10"/>
        <v>0</v>
      </c>
      <c r="M86" s="187">
        <v>0</v>
      </c>
      <c r="N86" s="185">
        <f t="shared" si="11"/>
        <v>0</v>
      </c>
      <c r="O86" s="188">
        <v>10</v>
      </c>
      <c r="P86" s="158">
        <v>4</v>
      </c>
      <c r="Q86" s="17" t="s">
        <v>168</v>
      </c>
    </row>
    <row r="87" spans="2:17" s="17" customFormat="1" ht="12.75" customHeight="1">
      <c r="B87" s="183" t="s">
        <v>384</v>
      </c>
      <c r="C87" s="183" t="s">
        <v>163</v>
      </c>
      <c r="D87" s="183" t="s">
        <v>231</v>
      </c>
      <c r="E87" s="184" t="s">
        <v>385</v>
      </c>
      <c r="F87" s="184" t="s">
        <v>386</v>
      </c>
      <c r="G87" s="183" t="s">
        <v>199</v>
      </c>
      <c r="H87" s="185">
        <v>1.752</v>
      </c>
      <c r="I87" s="186">
        <v>0</v>
      </c>
      <c r="J87" s="186">
        <f t="shared" si="9"/>
        <v>0</v>
      </c>
      <c r="K87" s="187">
        <v>1.01313</v>
      </c>
      <c r="L87" s="185">
        <f t="shared" si="10"/>
        <v>1.7750037600000002</v>
      </c>
      <c r="M87" s="187">
        <v>0</v>
      </c>
      <c r="N87" s="185">
        <f t="shared" si="11"/>
        <v>0</v>
      </c>
      <c r="O87" s="188">
        <v>10</v>
      </c>
      <c r="P87" s="158">
        <v>4</v>
      </c>
      <c r="Q87" s="17" t="s">
        <v>168</v>
      </c>
    </row>
    <row r="88" spans="2:17" s="17" customFormat="1" ht="12.75" customHeight="1">
      <c r="B88" s="183" t="s">
        <v>387</v>
      </c>
      <c r="C88" s="183" t="s">
        <v>163</v>
      </c>
      <c r="D88" s="183" t="s">
        <v>226</v>
      </c>
      <c r="E88" s="184" t="s">
        <v>388</v>
      </c>
      <c r="F88" s="184" t="s">
        <v>389</v>
      </c>
      <c r="G88" s="183" t="s">
        <v>171</v>
      </c>
      <c r="H88" s="185">
        <v>2.5</v>
      </c>
      <c r="I88" s="186">
        <v>0</v>
      </c>
      <c r="J88" s="186">
        <f t="shared" si="9"/>
        <v>0</v>
      </c>
      <c r="K88" s="187">
        <v>0</v>
      </c>
      <c r="L88" s="185">
        <f t="shared" si="10"/>
        <v>0</v>
      </c>
      <c r="M88" s="187">
        <v>0</v>
      </c>
      <c r="N88" s="185">
        <f t="shared" si="11"/>
        <v>0</v>
      </c>
      <c r="O88" s="188">
        <v>10</v>
      </c>
      <c r="P88" s="158">
        <v>4</v>
      </c>
      <c r="Q88" s="17" t="s">
        <v>168</v>
      </c>
    </row>
    <row r="89" spans="2:17" s="17" customFormat="1" ht="12.75" customHeight="1">
      <c r="B89" s="183" t="s">
        <v>390</v>
      </c>
      <c r="C89" s="183" t="s">
        <v>163</v>
      </c>
      <c r="D89" s="183" t="s">
        <v>231</v>
      </c>
      <c r="E89" s="184" t="s">
        <v>391</v>
      </c>
      <c r="F89" s="184" t="s">
        <v>392</v>
      </c>
      <c r="G89" s="183" t="s">
        <v>194</v>
      </c>
      <c r="H89" s="185">
        <v>6.96</v>
      </c>
      <c r="I89" s="186">
        <v>0</v>
      </c>
      <c r="J89" s="186">
        <f t="shared" si="9"/>
        <v>0</v>
      </c>
      <c r="K89" s="187">
        <v>0.13301</v>
      </c>
      <c r="L89" s="185">
        <f t="shared" si="10"/>
        <v>0.9257496</v>
      </c>
      <c r="M89" s="187">
        <v>0</v>
      </c>
      <c r="N89" s="185">
        <f t="shared" si="11"/>
        <v>0</v>
      </c>
      <c r="O89" s="188">
        <v>10</v>
      </c>
      <c r="P89" s="158">
        <v>4</v>
      </c>
      <c r="Q89" s="17" t="s">
        <v>168</v>
      </c>
    </row>
    <row r="90" spans="2:17" s="17" customFormat="1" ht="12.75" customHeight="1">
      <c r="B90" s="183" t="s">
        <v>393</v>
      </c>
      <c r="C90" s="183" t="s">
        <v>163</v>
      </c>
      <c r="D90" s="183" t="s">
        <v>231</v>
      </c>
      <c r="E90" s="184" t="s">
        <v>394</v>
      </c>
      <c r="F90" s="184" t="s">
        <v>395</v>
      </c>
      <c r="G90" s="183" t="s">
        <v>194</v>
      </c>
      <c r="H90" s="185">
        <v>574.609</v>
      </c>
      <c r="I90" s="186">
        <v>0</v>
      </c>
      <c r="J90" s="186">
        <f t="shared" si="9"/>
        <v>0</v>
      </c>
      <c r="K90" s="187">
        <v>0.21998</v>
      </c>
      <c r="L90" s="185">
        <f t="shared" si="10"/>
        <v>126.40248782000002</v>
      </c>
      <c r="M90" s="187">
        <v>0</v>
      </c>
      <c r="N90" s="185">
        <f t="shared" si="11"/>
        <v>0</v>
      </c>
      <c r="O90" s="188">
        <v>10</v>
      </c>
      <c r="P90" s="158">
        <v>4</v>
      </c>
      <c r="Q90" s="17" t="s">
        <v>168</v>
      </c>
    </row>
    <row r="91" spans="2:17" s="17" customFormat="1" ht="12.75" customHeight="1">
      <c r="B91" s="183" t="s">
        <v>396</v>
      </c>
      <c r="C91" s="183" t="s">
        <v>163</v>
      </c>
      <c r="D91" s="183" t="s">
        <v>231</v>
      </c>
      <c r="E91" s="184" t="s">
        <v>397</v>
      </c>
      <c r="F91" s="184" t="s">
        <v>398</v>
      </c>
      <c r="G91" s="183" t="s">
        <v>194</v>
      </c>
      <c r="H91" s="185">
        <v>101.836</v>
      </c>
      <c r="I91" s="186">
        <v>0</v>
      </c>
      <c r="J91" s="186">
        <f t="shared" si="9"/>
        <v>0</v>
      </c>
      <c r="K91" s="187">
        <v>0.1611</v>
      </c>
      <c r="L91" s="185">
        <f t="shared" si="10"/>
        <v>16.4057796</v>
      </c>
      <c r="M91" s="187">
        <v>0</v>
      </c>
      <c r="N91" s="185">
        <f t="shared" si="11"/>
        <v>0</v>
      </c>
      <c r="O91" s="188">
        <v>10</v>
      </c>
      <c r="P91" s="158">
        <v>4</v>
      </c>
      <c r="Q91" s="17" t="s">
        <v>168</v>
      </c>
    </row>
    <row r="92" spans="2:17" s="17" customFormat="1" ht="12.75" customHeight="1">
      <c r="B92" s="183" t="s">
        <v>399</v>
      </c>
      <c r="C92" s="183" t="s">
        <v>163</v>
      </c>
      <c r="D92" s="183" t="s">
        <v>231</v>
      </c>
      <c r="E92" s="184" t="s">
        <v>400</v>
      </c>
      <c r="F92" s="184" t="s">
        <v>401</v>
      </c>
      <c r="G92" s="183" t="s">
        <v>203</v>
      </c>
      <c r="H92" s="185">
        <v>338.78</v>
      </c>
      <c r="I92" s="186">
        <v>0</v>
      </c>
      <c r="J92" s="186">
        <f t="shared" si="9"/>
        <v>0</v>
      </c>
      <c r="K92" s="187">
        <v>0.00012</v>
      </c>
      <c r="L92" s="185">
        <f t="shared" si="10"/>
        <v>0.0406536</v>
      </c>
      <c r="M92" s="187">
        <v>0</v>
      </c>
      <c r="N92" s="185">
        <f t="shared" si="11"/>
        <v>0</v>
      </c>
      <c r="O92" s="188">
        <v>10</v>
      </c>
      <c r="P92" s="158">
        <v>4</v>
      </c>
      <c r="Q92" s="17" t="s">
        <v>168</v>
      </c>
    </row>
    <row r="93" spans="2:17" s="17" customFormat="1" ht="12.75" customHeight="1">
      <c r="B93" s="183" t="s">
        <v>402</v>
      </c>
      <c r="C93" s="183" t="s">
        <v>163</v>
      </c>
      <c r="D93" s="183" t="s">
        <v>231</v>
      </c>
      <c r="E93" s="184" t="s">
        <v>403</v>
      </c>
      <c r="F93" s="184" t="s">
        <v>404</v>
      </c>
      <c r="G93" s="183" t="s">
        <v>194</v>
      </c>
      <c r="H93" s="185">
        <v>9.75</v>
      </c>
      <c r="I93" s="186">
        <v>0</v>
      </c>
      <c r="J93" s="186">
        <f t="shared" si="9"/>
        <v>0</v>
      </c>
      <c r="K93" s="187">
        <v>0.252</v>
      </c>
      <c r="L93" s="185">
        <f t="shared" si="10"/>
        <v>2.457</v>
      </c>
      <c r="M93" s="187">
        <v>0</v>
      </c>
      <c r="N93" s="185">
        <f t="shared" si="11"/>
        <v>0</v>
      </c>
      <c r="O93" s="188">
        <v>10</v>
      </c>
      <c r="P93" s="158">
        <v>4</v>
      </c>
      <c r="Q93" s="17" t="s">
        <v>168</v>
      </c>
    </row>
    <row r="94" spans="2:17" s="17" customFormat="1" ht="12.75" customHeight="1">
      <c r="B94" s="183" t="s">
        <v>405</v>
      </c>
      <c r="C94" s="183" t="s">
        <v>163</v>
      </c>
      <c r="D94" s="183" t="s">
        <v>226</v>
      </c>
      <c r="E94" s="184" t="s">
        <v>406</v>
      </c>
      <c r="F94" s="184" t="s">
        <v>407</v>
      </c>
      <c r="G94" s="183" t="s">
        <v>323</v>
      </c>
      <c r="H94" s="185">
        <v>2</v>
      </c>
      <c r="I94" s="186">
        <v>0</v>
      </c>
      <c r="J94" s="186">
        <f t="shared" si="9"/>
        <v>0</v>
      </c>
      <c r="K94" s="187">
        <v>0.8</v>
      </c>
      <c r="L94" s="185">
        <f t="shared" si="10"/>
        <v>1.6</v>
      </c>
      <c r="M94" s="187">
        <v>0</v>
      </c>
      <c r="N94" s="185">
        <f t="shared" si="11"/>
        <v>0</v>
      </c>
      <c r="O94" s="188">
        <v>10</v>
      </c>
      <c r="P94" s="158">
        <v>4</v>
      </c>
      <c r="Q94" s="17" t="s">
        <v>168</v>
      </c>
    </row>
    <row r="95" spans="2:17" s="17" customFormat="1" ht="12.75" customHeight="1">
      <c r="B95" s="183" t="s">
        <v>408</v>
      </c>
      <c r="C95" s="183" t="s">
        <v>163</v>
      </c>
      <c r="D95" s="183" t="s">
        <v>226</v>
      </c>
      <c r="E95" s="184" t="s">
        <v>409</v>
      </c>
      <c r="F95" s="184" t="s">
        <v>410</v>
      </c>
      <c r="G95" s="183" t="s">
        <v>323</v>
      </c>
      <c r="H95" s="185">
        <v>2</v>
      </c>
      <c r="I95" s="186">
        <v>0</v>
      </c>
      <c r="J95" s="186">
        <f t="shared" si="9"/>
        <v>0</v>
      </c>
      <c r="K95" s="187">
        <v>0.505</v>
      </c>
      <c r="L95" s="185">
        <f t="shared" si="10"/>
        <v>1.01</v>
      </c>
      <c r="M95" s="187">
        <v>0</v>
      </c>
      <c r="N95" s="185">
        <f t="shared" si="11"/>
        <v>0</v>
      </c>
      <c r="O95" s="188">
        <v>10</v>
      </c>
      <c r="P95" s="158">
        <v>4</v>
      </c>
      <c r="Q95" s="17" t="s">
        <v>168</v>
      </c>
    </row>
    <row r="96" spans="2:17" s="17" customFormat="1" ht="12.75" customHeight="1">
      <c r="B96" s="183" t="s">
        <v>411</v>
      </c>
      <c r="C96" s="183" t="s">
        <v>163</v>
      </c>
      <c r="D96" s="183" t="s">
        <v>226</v>
      </c>
      <c r="E96" s="184" t="s">
        <v>412</v>
      </c>
      <c r="F96" s="184" t="s">
        <v>413</v>
      </c>
      <c r="G96" s="183" t="s">
        <v>323</v>
      </c>
      <c r="H96" s="185">
        <v>2</v>
      </c>
      <c r="I96" s="186">
        <v>0</v>
      </c>
      <c r="J96" s="186">
        <f t="shared" si="9"/>
        <v>0</v>
      </c>
      <c r="K96" s="187">
        <v>0.75</v>
      </c>
      <c r="L96" s="185">
        <f t="shared" si="10"/>
        <v>1.5</v>
      </c>
      <c r="M96" s="187">
        <v>0</v>
      </c>
      <c r="N96" s="185">
        <f t="shared" si="11"/>
        <v>0</v>
      </c>
      <c r="O96" s="188">
        <v>10</v>
      </c>
      <c r="P96" s="158">
        <v>4</v>
      </c>
      <c r="Q96" s="17" t="s">
        <v>168</v>
      </c>
    </row>
    <row r="97" spans="2:17" s="17" customFormat="1" ht="12.75" customHeight="1">
      <c r="B97" s="183" t="s">
        <v>414</v>
      </c>
      <c r="C97" s="183" t="s">
        <v>163</v>
      </c>
      <c r="D97" s="183" t="s">
        <v>226</v>
      </c>
      <c r="E97" s="184" t="s">
        <v>415</v>
      </c>
      <c r="F97" s="184" t="s">
        <v>416</v>
      </c>
      <c r="G97" s="183" t="s">
        <v>323</v>
      </c>
      <c r="H97" s="185">
        <v>2</v>
      </c>
      <c r="I97" s="186">
        <v>0</v>
      </c>
      <c r="J97" s="186">
        <f t="shared" si="9"/>
        <v>0</v>
      </c>
      <c r="K97" s="187">
        <v>0.759</v>
      </c>
      <c r="L97" s="185">
        <f t="shared" si="10"/>
        <v>1.518</v>
      </c>
      <c r="M97" s="187">
        <v>0</v>
      </c>
      <c r="N97" s="185">
        <f t="shared" si="11"/>
        <v>0</v>
      </c>
      <c r="O97" s="188">
        <v>10</v>
      </c>
      <c r="P97" s="158">
        <v>4</v>
      </c>
      <c r="Q97" s="17" t="s">
        <v>168</v>
      </c>
    </row>
    <row r="98" spans="2:17" s="17" customFormat="1" ht="12.75" customHeight="1">
      <c r="B98" s="183" t="s">
        <v>417</v>
      </c>
      <c r="C98" s="183" t="s">
        <v>163</v>
      </c>
      <c r="D98" s="183" t="s">
        <v>226</v>
      </c>
      <c r="E98" s="184" t="s">
        <v>418</v>
      </c>
      <c r="F98" s="184" t="s">
        <v>419</v>
      </c>
      <c r="G98" s="183" t="s">
        <v>323</v>
      </c>
      <c r="H98" s="185">
        <v>3</v>
      </c>
      <c r="I98" s="186">
        <v>0</v>
      </c>
      <c r="J98" s="186">
        <f t="shared" si="9"/>
        <v>0</v>
      </c>
      <c r="K98" s="187">
        <v>0.622</v>
      </c>
      <c r="L98" s="185">
        <f t="shared" si="10"/>
        <v>1.866</v>
      </c>
      <c r="M98" s="187">
        <v>0</v>
      </c>
      <c r="N98" s="185">
        <f t="shared" si="11"/>
        <v>0</v>
      </c>
      <c r="O98" s="188">
        <v>10</v>
      </c>
      <c r="P98" s="158">
        <v>4</v>
      </c>
      <c r="Q98" s="17" t="s">
        <v>168</v>
      </c>
    </row>
    <row r="99" spans="3:17" s="134" customFormat="1" ht="12.75" customHeight="1">
      <c r="C99" s="139" t="s">
        <v>118</v>
      </c>
      <c r="E99" s="140" t="s">
        <v>175</v>
      </c>
      <c r="F99" s="140" t="s">
        <v>420</v>
      </c>
      <c r="J99" s="141">
        <f>SUM(J100:J122)</f>
        <v>0</v>
      </c>
      <c r="L99" s="142">
        <f>SUM(L100:L122)</f>
        <v>617.6246296199998</v>
      </c>
      <c r="N99" s="142">
        <f>SUM(N100:N122)</f>
        <v>0</v>
      </c>
      <c r="Q99" s="140" t="s">
        <v>161</v>
      </c>
    </row>
    <row r="100" spans="2:17" s="17" customFormat="1" ht="12.75" customHeight="1">
      <c r="B100" s="183" t="s">
        <v>421</v>
      </c>
      <c r="C100" s="183" t="s">
        <v>163</v>
      </c>
      <c r="D100" s="183" t="s">
        <v>226</v>
      </c>
      <c r="E100" s="184" t="s">
        <v>422</v>
      </c>
      <c r="F100" s="184" t="s">
        <v>423</v>
      </c>
      <c r="G100" s="183" t="s">
        <v>323</v>
      </c>
      <c r="H100" s="185">
        <v>4</v>
      </c>
      <c r="I100" s="186">
        <v>0</v>
      </c>
      <c r="J100" s="186">
        <f aca="true" t="shared" si="12" ref="J100:J122">H100*I100</f>
        <v>0</v>
      </c>
      <c r="K100" s="187">
        <v>0.1</v>
      </c>
      <c r="L100" s="185">
        <f aca="true" t="shared" si="13" ref="L100:L122">H100*K100</f>
        <v>0.4</v>
      </c>
      <c r="M100" s="187">
        <v>0</v>
      </c>
      <c r="N100" s="185">
        <f aca="true" t="shared" si="14" ref="N100:N122">H100*M100</f>
        <v>0</v>
      </c>
      <c r="O100" s="188">
        <v>10</v>
      </c>
      <c r="P100" s="158">
        <v>4</v>
      </c>
      <c r="Q100" s="17" t="s">
        <v>168</v>
      </c>
    </row>
    <row r="101" spans="2:17" s="17" customFormat="1" ht="12.75" customHeight="1">
      <c r="B101" s="183" t="s">
        <v>424</v>
      </c>
      <c r="C101" s="183" t="s">
        <v>163</v>
      </c>
      <c r="D101" s="183" t="s">
        <v>226</v>
      </c>
      <c r="E101" s="184" t="s">
        <v>425</v>
      </c>
      <c r="F101" s="184" t="s">
        <v>426</v>
      </c>
      <c r="G101" s="183" t="s">
        <v>323</v>
      </c>
      <c r="H101" s="185">
        <v>4</v>
      </c>
      <c r="I101" s="186">
        <v>0</v>
      </c>
      <c r="J101" s="186">
        <f t="shared" si="12"/>
        <v>0</v>
      </c>
      <c r="K101" s="187">
        <v>0.032</v>
      </c>
      <c r="L101" s="185">
        <f t="shared" si="13"/>
        <v>0.128</v>
      </c>
      <c r="M101" s="187">
        <v>0</v>
      </c>
      <c r="N101" s="185">
        <f t="shared" si="14"/>
        <v>0</v>
      </c>
      <c r="O101" s="188">
        <v>10</v>
      </c>
      <c r="P101" s="158">
        <v>4</v>
      </c>
      <c r="Q101" s="17" t="s">
        <v>168</v>
      </c>
    </row>
    <row r="102" spans="2:17" s="17" customFormat="1" ht="12.75" customHeight="1">
      <c r="B102" s="183" t="s">
        <v>427</v>
      </c>
      <c r="C102" s="183" t="s">
        <v>163</v>
      </c>
      <c r="D102" s="183" t="s">
        <v>226</v>
      </c>
      <c r="E102" s="184" t="s">
        <v>428</v>
      </c>
      <c r="F102" s="184" t="s">
        <v>429</v>
      </c>
      <c r="G102" s="183" t="s">
        <v>323</v>
      </c>
      <c r="H102" s="185">
        <v>4</v>
      </c>
      <c r="I102" s="186">
        <v>0</v>
      </c>
      <c r="J102" s="186">
        <f t="shared" si="12"/>
        <v>0</v>
      </c>
      <c r="K102" s="187">
        <v>0.099</v>
      </c>
      <c r="L102" s="185">
        <f t="shared" si="13"/>
        <v>0.396</v>
      </c>
      <c r="M102" s="187">
        <v>0</v>
      </c>
      <c r="N102" s="185">
        <f t="shared" si="14"/>
        <v>0</v>
      </c>
      <c r="O102" s="188">
        <v>10</v>
      </c>
      <c r="P102" s="158">
        <v>4</v>
      </c>
      <c r="Q102" s="17" t="s">
        <v>168</v>
      </c>
    </row>
    <row r="103" spans="2:17" s="17" customFormat="1" ht="12.75" customHeight="1">
      <c r="B103" s="183" t="s">
        <v>430</v>
      </c>
      <c r="C103" s="183" t="s">
        <v>163</v>
      </c>
      <c r="D103" s="183" t="s">
        <v>226</v>
      </c>
      <c r="E103" s="184" t="s">
        <v>431</v>
      </c>
      <c r="F103" s="184" t="s">
        <v>432</v>
      </c>
      <c r="G103" s="183" t="s">
        <v>323</v>
      </c>
      <c r="H103" s="185">
        <v>4</v>
      </c>
      <c r="I103" s="186">
        <v>0</v>
      </c>
      <c r="J103" s="186">
        <f t="shared" si="12"/>
        <v>0</v>
      </c>
      <c r="K103" s="187">
        <v>0.12</v>
      </c>
      <c r="L103" s="185">
        <f t="shared" si="13"/>
        <v>0.48</v>
      </c>
      <c r="M103" s="187">
        <v>0</v>
      </c>
      <c r="N103" s="185">
        <f t="shared" si="14"/>
        <v>0</v>
      </c>
      <c r="O103" s="188">
        <v>10</v>
      </c>
      <c r="P103" s="158">
        <v>4</v>
      </c>
      <c r="Q103" s="17" t="s">
        <v>168</v>
      </c>
    </row>
    <row r="104" spans="2:17" s="17" customFormat="1" ht="12.75" customHeight="1">
      <c r="B104" s="183" t="s">
        <v>433</v>
      </c>
      <c r="C104" s="183" t="s">
        <v>163</v>
      </c>
      <c r="D104" s="183" t="s">
        <v>226</v>
      </c>
      <c r="E104" s="184" t="s">
        <v>434</v>
      </c>
      <c r="F104" s="184" t="s">
        <v>435</v>
      </c>
      <c r="G104" s="183" t="s">
        <v>323</v>
      </c>
      <c r="H104" s="185">
        <v>4</v>
      </c>
      <c r="I104" s="186">
        <v>0</v>
      </c>
      <c r="J104" s="186">
        <f t="shared" si="12"/>
        <v>0</v>
      </c>
      <c r="K104" s="187">
        <v>0.113</v>
      </c>
      <c r="L104" s="185">
        <f t="shared" si="13"/>
        <v>0.452</v>
      </c>
      <c r="M104" s="187">
        <v>0</v>
      </c>
      <c r="N104" s="185">
        <f t="shared" si="14"/>
        <v>0</v>
      </c>
      <c r="O104" s="188">
        <v>10</v>
      </c>
      <c r="P104" s="158">
        <v>4</v>
      </c>
      <c r="Q104" s="17" t="s">
        <v>168</v>
      </c>
    </row>
    <row r="105" spans="2:17" s="17" customFormat="1" ht="12.75" customHeight="1">
      <c r="B105" s="183" t="s">
        <v>436</v>
      </c>
      <c r="C105" s="183" t="s">
        <v>163</v>
      </c>
      <c r="D105" s="183" t="s">
        <v>226</v>
      </c>
      <c r="E105" s="184" t="s">
        <v>437</v>
      </c>
      <c r="F105" s="184" t="s">
        <v>438</v>
      </c>
      <c r="G105" s="183" t="s">
        <v>323</v>
      </c>
      <c r="H105" s="185">
        <v>4</v>
      </c>
      <c r="I105" s="186">
        <v>0</v>
      </c>
      <c r="J105" s="186">
        <f t="shared" si="12"/>
        <v>0</v>
      </c>
      <c r="K105" s="187">
        <v>0.107</v>
      </c>
      <c r="L105" s="185">
        <f t="shared" si="13"/>
        <v>0.428</v>
      </c>
      <c r="M105" s="187">
        <v>0</v>
      </c>
      <c r="N105" s="185">
        <f t="shared" si="14"/>
        <v>0</v>
      </c>
      <c r="O105" s="188">
        <v>10</v>
      </c>
      <c r="P105" s="158">
        <v>4</v>
      </c>
      <c r="Q105" s="17" t="s">
        <v>168</v>
      </c>
    </row>
    <row r="106" spans="2:17" s="17" customFormat="1" ht="12.75" customHeight="1">
      <c r="B106" s="183" t="s">
        <v>439</v>
      </c>
      <c r="C106" s="183" t="s">
        <v>163</v>
      </c>
      <c r="D106" s="183" t="s">
        <v>231</v>
      </c>
      <c r="E106" s="184" t="s">
        <v>440</v>
      </c>
      <c r="F106" s="184" t="s">
        <v>441</v>
      </c>
      <c r="G106" s="183" t="s">
        <v>171</v>
      </c>
      <c r="H106" s="185">
        <v>226.964</v>
      </c>
      <c r="I106" s="186">
        <v>0</v>
      </c>
      <c r="J106" s="186">
        <f t="shared" si="12"/>
        <v>0</v>
      </c>
      <c r="K106" s="187">
        <v>2.45385</v>
      </c>
      <c r="L106" s="185">
        <f t="shared" si="13"/>
        <v>556.9356114</v>
      </c>
      <c r="M106" s="187">
        <v>0</v>
      </c>
      <c r="N106" s="185">
        <f t="shared" si="14"/>
        <v>0</v>
      </c>
      <c r="O106" s="188">
        <v>10</v>
      </c>
      <c r="P106" s="158">
        <v>4</v>
      </c>
      <c r="Q106" s="17" t="s">
        <v>168</v>
      </c>
    </row>
    <row r="107" spans="2:17" s="17" customFormat="1" ht="12.75" customHeight="1">
      <c r="B107" s="183" t="s">
        <v>442</v>
      </c>
      <c r="C107" s="183" t="s">
        <v>163</v>
      </c>
      <c r="D107" s="183" t="s">
        <v>231</v>
      </c>
      <c r="E107" s="184" t="s">
        <v>443</v>
      </c>
      <c r="F107" s="184" t="s">
        <v>444</v>
      </c>
      <c r="G107" s="183" t="s">
        <v>194</v>
      </c>
      <c r="H107" s="185">
        <v>1142.569</v>
      </c>
      <c r="I107" s="186">
        <v>0</v>
      </c>
      <c r="J107" s="186">
        <f t="shared" si="12"/>
        <v>0</v>
      </c>
      <c r="K107" s="187">
        <v>0.00299</v>
      </c>
      <c r="L107" s="185">
        <f t="shared" si="13"/>
        <v>3.41628131</v>
      </c>
      <c r="M107" s="187">
        <v>0</v>
      </c>
      <c r="N107" s="185">
        <f t="shared" si="14"/>
        <v>0</v>
      </c>
      <c r="O107" s="188">
        <v>10</v>
      </c>
      <c r="P107" s="158">
        <v>4</v>
      </c>
      <c r="Q107" s="17" t="s">
        <v>168</v>
      </c>
    </row>
    <row r="108" spans="2:17" s="17" customFormat="1" ht="12.75" customHeight="1">
      <c r="B108" s="183" t="s">
        <v>445</v>
      </c>
      <c r="C108" s="183" t="s">
        <v>163</v>
      </c>
      <c r="D108" s="183" t="s">
        <v>231</v>
      </c>
      <c r="E108" s="184" t="s">
        <v>446</v>
      </c>
      <c r="F108" s="184" t="s">
        <v>447</v>
      </c>
      <c r="G108" s="183" t="s">
        <v>194</v>
      </c>
      <c r="H108" s="185">
        <v>1142.568</v>
      </c>
      <c r="I108" s="186">
        <v>0</v>
      </c>
      <c r="J108" s="186">
        <f t="shared" si="12"/>
        <v>0</v>
      </c>
      <c r="K108" s="187">
        <v>0</v>
      </c>
      <c r="L108" s="185">
        <f t="shared" si="13"/>
        <v>0</v>
      </c>
      <c r="M108" s="187">
        <v>0</v>
      </c>
      <c r="N108" s="185">
        <f t="shared" si="14"/>
        <v>0</v>
      </c>
      <c r="O108" s="188">
        <v>10</v>
      </c>
      <c r="P108" s="158">
        <v>4</v>
      </c>
      <c r="Q108" s="17" t="s">
        <v>168</v>
      </c>
    </row>
    <row r="109" spans="2:17" s="17" customFormat="1" ht="12.75" customHeight="1">
      <c r="B109" s="183" t="s">
        <v>448</v>
      </c>
      <c r="C109" s="183" t="s">
        <v>163</v>
      </c>
      <c r="D109" s="183" t="s">
        <v>231</v>
      </c>
      <c r="E109" s="184" t="s">
        <v>449</v>
      </c>
      <c r="F109" s="184" t="s">
        <v>450</v>
      </c>
      <c r="G109" s="183" t="s">
        <v>194</v>
      </c>
      <c r="H109" s="185">
        <v>1142.568</v>
      </c>
      <c r="I109" s="186">
        <v>0</v>
      </c>
      <c r="J109" s="186">
        <f t="shared" si="12"/>
        <v>0</v>
      </c>
      <c r="K109" s="187">
        <v>0.00312</v>
      </c>
      <c r="L109" s="185">
        <f t="shared" si="13"/>
        <v>3.56481216</v>
      </c>
      <c r="M109" s="187">
        <v>0</v>
      </c>
      <c r="N109" s="185">
        <f t="shared" si="14"/>
        <v>0</v>
      </c>
      <c r="O109" s="188">
        <v>10</v>
      </c>
      <c r="P109" s="158">
        <v>4</v>
      </c>
      <c r="Q109" s="17" t="s">
        <v>168</v>
      </c>
    </row>
    <row r="110" spans="2:17" s="17" customFormat="1" ht="12.75" customHeight="1">
      <c r="B110" s="183" t="s">
        <v>451</v>
      </c>
      <c r="C110" s="183" t="s">
        <v>163</v>
      </c>
      <c r="D110" s="183" t="s">
        <v>231</v>
      </c>
      <c r="E110" s="184" t="s">
        <v>452</v>
      </c>
      <c r="F110" s="184" t="s">
        <v>453</v>
      </c>
      <c r="G110" s="183" t="s">
        <v>194</v>
      </c>
      <c r="H110" s="185">
        <v>1142.568</v>
      </c>
      <c r="I110" s="186">
        <v>0</v>
      </c>
      <c r="J110" s="186">
        <f t="shared" si="12"/>
        <v>0</v>
      </c>
      <c r="K110" s="187">
        <v>0</v>
      </c>
      <c r="L110" s="185">
        <f t="shared" si="13"/>
        <v>0</v>
      </c>
      <c r="M110" s="187">
        <v>0</v>
      </c>
      <c r="N110" s="185">
        <f t="shared" si="14"/>
        <v>0</v>
      </c>
      <c r="O110" s="188">
        <v>10</v>
      </c>
      <c r="P110" s="158">
        <v>4</v>
      </c>
      <c r="Q110" s="17" t="s">
        <v>168</v>
      </c>
    </row>
    <row r="111" spans="2:17" s="17" customFormat="1" ht="12.75" customHeight="1">
      <c r="B111" s="183" t="s">
        <v>454</v>
      </c>
      <c r="C111" s="183" t="s">
        <v>163</v>
      </c>
      <c r="D111" s="183" t="s">
        <v>231</v>
      </c>
      <c r="E111" s="184" t="s">
        <v>455</v>
      </c>
      <c r="F111" s="184" t="s">
        <v>456</v>
      </c>
      <c r="G111" s="183" t="s">
        <v>199</v>
      </c>
      <c r="H111" s="185">
        <v>21.562</v>
      </c>
      <c r="I111" s="186">
        <v>0</v>
      </c>
      <c r="J111" s="186">
        <f t="shared" si="12"/>
        <v>0</v>
      </c>
      <c r="K111" s="187">
        <v>1.01944</v>
      </c>
      <c r="L111" s="185">
        <f t="shared" si="13"/>
        <v>21.98116528</v>
      </c>
      <c r="M111" s="187">
        <v>0</v>
      </c>
      <c r="N111" s="185">
        <f t="shared" si="14"/>
        <v>0</v>
      </c>
      <c r="O111" s="188">
        <v>10</v>
      </c>
      <c r="P111" s="158">
        <v>4</v>
      </c>
      <c r="Q111" s="17" t="s">
        <v>168</v>
      </c>
    </row>
    <row r="112" spans="2:17" s="17" customFormat="1" ht="12.75" customHeight="1">
      <c r="B112" s="183" t="s">
        <v>457</v>
      </c>
      <c r="C112" s="183" t="s">
        <v>163</v>
      </c>
      <c r="D112" s="183" t="s">
        <v>231</v>
      </c>
      <c r="E112" s="184" t="s">
        <v>458</v>
      </c>
      <c r="F112" s="184" t="s">
        <v>459</v>
      </c>
      <c r="G112" s="183" t="s">
        <v>199</v>
      </c>
      <c r="H112" s="185">
        <v>0.046</v>
      </c>
      <c r="I112" s="186">
        <v>0</v>
      </c>
      <c r="J112" s="186">
        <f t="shared" si="12"/>
        <v>0</v>
      </c>
      <c r="K112" s="187">
        <v>0.01709</v>
      </c>
      <c r="L112" s="185">
        <f t="shared" si="13"/>
        <v>0.0007861400000000001</v>
      </c>
      <c r="M112" s="187">
        <v>0</v>
      </c>
      <c r="N112" s="185">
        <f t="shared" si="14"/>
        <v>0</v>
      </c>
      <c r="O112" s="188">
        <v>10</v>
      </c>
      <c r="P112" s="158">
        <v>4</v>
      </c>
      <c r="Q112" s="17" t="s">
        <v>168</v>
      </c>
    </row>
    <row r="113" spans="2:17" s="17" customFormat="1" ht="12.75" customHeight="1">
      <c r="B113" s="189" t="s">
        <v>460</v>
      </c>
      <c r="C113" s="189" t="s">
        <v>461</v>
      </c>
      <c r="D113" s="189" t="s">
        <v>462</v>
      </c>
      <c r="E113" s="190" t="s">
        <v>463</v>
      </c>
      <c r="F113" s="190" t="s">
        <v>464</v>
      </c>
      <c r="G113" s="189" t="s">
        <v>199</v>
      </c>
      <c r="H113" s="191">
        <v>0.052</v>
      </c>
      <c r="I113" s="192">
        <v>0</v>
      </c>
      <c r="J113" s="192">
        <f t="shared" si="12"/>
        <v>0</v>
      </c>
      <c r="K113" s="193">
        <v>1</v>
      </c>
      <c r="L113" s="191">
        <f t="shared" si="13"/>
        <v>0.052</v>
      </c>
      <c r="M113" s="193">
        <v>0</v>
      </c>
      <c r="N113" s="191">
        <f t="shared" si="14"/>
        <v>0</v>
      </c>
      <c r="O113" s="194">
        <v>10</v>
      </c>
      <c r="P113" s="160">
        <v>8</v>
      </c>
      <c r="Q113" s="159" t="s">
        <v>168</v>
      </c>
    </row>
    <row r="114" spans="2:17" s="17" customFormat="1" ht="12.75" customHeight="1">
      <c r="B114" s="183" t="s">
        <v>465</v>
      </c>
      <c r="C114" s="183" t="s">
        <v>163</v>
      </c>
      <c r="D114" s="183" t="s">
        <v>231</v>
      </c>
      <c r="E114" s="184" t="s">
        <v>466</v>
      </c>
      <c r="F114" s="184" t="s">
        <v>467</v>
      </c>
      <c r="G114" s="183" t="s">
        <v>203</v>
      </c>
      <c r="H114" s="185">
        <v>135.551</v>
      </c>
      <c r="I114" s="186">
        <v>0</v>
      </c>
      <c r="J114" s="186">
        <f t="shared" si="12"/>
        <v>0</v>
      </c>
      <c r="K114" s="187">
        <v>0.03347</v>
      </c>
      <c r="L114" s="185">
        <f t="shared" si="13"/>
        <v>4.536891969999999</v>
      </c>
      <c r="M114" s="187">
        <v>0</v>
      </c>
      <c r="N114" s="185">
        <f t="shared" si="14"/>
        <v>0</v>
      </c>
      <c r="O114" s="188">
        <v>10</v>
      </c>
      <c r="P114" s="158">
        <v>4</v>
      </c>
      <c r="Q114" s="17" t="s">
        <v>168</v>
      </c>
    </row>
    <row r="115" spans="2:17" s="17" customFormat="1" ht="12.75" customHeight="1">
      <c r="B115" s="183" t="s">
        <v>468</v>
      </c>
      <c r="C115" s="183" t="s">
        <v>163</v>
      </c>
      <c r="D115" s="183" t="s">
        <v>231</v>
      </c>
      <c r="E115" s="184" t="s">
        <v>469</v>
      </c>
      <c r="F115" s="184" t="s">
        <v>470</v>
      </c>
      <c r="G115" s="183" t="s">
        <v>194</v>
      </c>
      <c r="H115" s="185">
        <v>133.773</v>
      </c>
      <c r="I115" s="186">
        <v>0</v>
      </c>
      <c r="J115" s="186">
        <f t="shared" si="12"/>
        <v>0</v>
      </c>
      <c r="K115" s="187">
        <v>0.00525</v>
      </c>
      <c r="L115" s="185">
        <f t="shared" si="13"/>
        <v>0.7023082500000001</v>
      </c>
      <c r="M115" s="187">
        <v>0</v>
      </c>
      <c r="N115" s="185">
        <f t="shared" si="14"/>
        <v>0</v>
      </c>
      <c r="O115" s="188">
        <v>10</v>
      </c>
      <c r="P115" s="158">
        <v>4</v>
      </c>
      <c r="Q115" s="17" t="s">
        <v>168</v>
      </c>
    </row>
    <row r="116" spans="2:17" s="17" customFormat="1" ht="12.75" customHeight="1">
      <c r="B116" s="183" t="s">
        <v>471</v>
      </c>
      <c r="C116" s="183" t="s">
        <v>163</v>
      </c>
      <c r="D116" s="183" t="s">
        <v>231</v>
      </c>
      <c r="E116" s="184" t="s">
        <v>472</v>
      </c>
      <c r="F116" s="184" t="s">
        <v>473</v>
      </c>
      <c r="G116" s="183" t="s">
        <v>194</v>
      </c>
      <c r="H116" s="185">
        <v>90.626</v>
      </c>
      <c r="I116" s="186">
        <v>0</v>
      </c>
      <c r="J116" s="186">
        <f t="shared" si="12"/>
        <v>0</v>
      </c>
      <c r="K116" s="187">
        <v>0</v>
      </c>
      <c r="L116" s="185">
        <f t="shared" si="13"/>
        <v>0</v>
      </c>
      <c r="M116" s="187">
        <v>0</v>
      </c>
      <c r="N116" s="185">
        <f t="shared" si="14"/>
        <v>0</v>
      </c>
      <c r="O116" s="188">
        <v>10</v>
      </c>
      <c r="P116" s="158">
        <v>4</v>
      </c>
      <c r="Q116" s="17" t="s">
        <v>168</v>
      </c>
    </row>
    <row r="117" spans="2:17" s="17" customFormat="1" ht="12.75" customHeight="1">
      <c r="B117" s="183" t="s">
        <v>474</v>
      </c>
      <c r="C117" s="183" t="s">
        <v>163</v>
      </c>
      <c r="D117" s="183" t="s">
        <v>231</v>
      </c>
      <c r="E117" s="184" t="s">
        <v>475</v>
      </c>
      <c r="F117" s="184" t="s">
        <v>476</v>
      </c>
      <c r="G117" s="183" t="s">
        <v>171</v>
      </c>
      <c r="H117" s="185">
        <v>3.602</v>
      </c>
      <c r="I117" s="186">
        <v>0</v>
      </c>
      <c r="J117" s="186">
        <f t="shared" si="12"/>
        <v>0</v>
      </c>
      <c r="K117" s="187">
        <v>2.45359</v>
      </c>
      <c r="L117" s="185">
        <f t="shared" si="13"/>
        <v>8.83783118</v>
      </c>
      <c r="M117" s="187">
        <v>0</v>
      </c>
      <c r="N117" s="185">
        <f t="shared" si="14"/>
        <v>0</v>
      </c>
      <c r="O117" s="188">
        <v>10</v>
      </c>
      <c r="P117" s="158">
        <v>4</v>
      </c>
      <c r="Q117" s="17" t="s">
        <v>168</v>
      </c>
    </row>
    <row r="118" spans="2:17" s="17" customFormat="1" ht="12.75" customHeight="1">
      <c r="B118" s="183" t="s">
        <v>477</v>
      </c>
      <c r="C118" s="183" t="s">
        <v>163</v>
      </c>
      <c r="D118" s="183" t="s">
        <v>231</v>
      </c>
      <c r="E118" s="184" t="s">
        <v>478</v>
      </c>
      <c r="F118" s="184" t="s">
        <v>479</v>
      </c>
      <c r="G118" s="183" t="s">
        <v>199</v>
      </c>
      <c r="H118" s="185">
        <v>0.342</v>
      </c>
      <c r="I118" s="186">
        <v>0</v>
      </c>
      <c r="J118" s="186">
        <f t="shared" si="12"/>
        <v>0</v>
      </c>
      <c r="K118" s="187">
        <v>1.01585</v>
      </c>
      <c r="L118" s="185">
        <f t="shared" si="13"/>
        <v>0.3474207</v>
      </c>
      <c r="M118" s="187">
        <v>0</v>
      </c>
      <c r="N118" s="185">
        <f t="shared" si="14"/>
        <v>0</v>
      </c>
      <c r="O118" s="188">
        <v>10</v>
      </c>
      <c r="P118" s="158">
        <v>4</v>
      </c>
      <c r="Q118" s="17" t="s">
        <v>168</v>
      </c>
    </row>
    <row r="119" spans="2:17" s="17" customFormat="1" ht="12.75" customHeight="1">
      <c r="B119" s="183" t="s">
        <v>480</v>
      </c>
      <c r="C119" s="183" t="s">
        <v>163</v>
      </c>
      <c r="D119" s="183" t="s">
        <v>231</v>
      </c>
      <c r="E119" s="184" t="s">
        <v>481</v>
      </c>
      <c r="F119" s="184" t="s">
        <v>482</v>
      </c>
      <c r="G119" s="183" t="s">
        <v>194</v>
      </c>
      <c r="H119" s="185">
        <v>22.159</v>
      </c>
      <c r="I119" s="186">
        <v>0</v>
      </c>
      <c r="J119" s="186">
        <f t="shared" si="12"/>
        <v>0</v>
      </c>
      <c r="K119" s="187">
        <v>0.01397</v>
      </c>
      <c r="L119" s="185">
        <f t="shared" si="13"/>
        <v>0.30956122999999997</v>
      </c>
      <c r="M119" s="187">
        <v>0</v>
      </c>
      <c r="N119" s="185">
        <f t="shared" si="14"/>
        <v>0</v>
      </c>
      <c r="O119" s="188">
        <v>10</v>
      </c>
      <c r="P119" s="158">
        <v>4</v>
      </c>
      <c r="Q119" s="17" t="s">
        <v>168</v>
      </c>
    </row>
    <row r="120" spans="2:17" s="17" customFormat="1" ht="12.75" customHeight="1">
      <c r="B120" s="183" t="s">
        <v>483</v>
      </c>
      <c r="C120" s="183" t="s">
        <v>163</v>
      </c>
      <c r="D120" s="183" t="s">
        <v>231</v>
      </c>
      <c r="E120" s="184" t="s">
        <v>484</v>
      </c>
      <c r="F120" s="184" t="s">
        <v>485</v>
      </c>
      <c r="G120" s="183" t="s">
        <v>194</v>
      </c>
      <c r="H120" s="185">
        <v>22.159</v>
      </c>
      <c r="I120" s="186">
        <v>0</v>
      </c>
      <c r="J120" s="186">
        <f t="shared" si="12"/>
        <v>0</v>
      </c>
      <c r="K120" s="187">
        <v>0</v>
      </c>
      <c r="L120" s="185">
        <f t="shared" si="13"/>
        <v>0</v>
      </c>
      <c r="M120" s="187">
        <v>0</v>
      </c>
      <c r="N120" s="185">
        <f t="shared" si="14"/>
        <v>0</v>
      </c>
      <c r="O120" s="188">
        <v>10</v>
      </c>
      <c r="P120" s="158">
        <v>4</v>
      </c>
      <c r="Q120" s="17" t="s">
        <v>168</v>
      </c>
    </row>
    <row r="121" spans="2:17" s="17" customFormat="1" ht="12.75" customHeight="1">
      <c r="B121" s="183" t="s">
        <v>486</v>
      </c>
      <c r="C121" s="183" t="s">
        <v>163</v>
      </c>
      <c r="D121" s="183" t="s">
        <v>487</v>
      </c>
      <c r="E121" s="184" t="s">
        <v>488</v>
      </c>
      <c r="F121" s="184" t="s">
        <v>489</v>
      </c>
      <c r="G121" s="183" t="s">
        <v>323</v>
      </c>
      <c r="H121" s="185">
        <v>6</v>
      </c>
      <c r="I121" s="186">
        <v>0</v>
      </c>
      <c r="J121" s="186">
        <f t="shared" si="12"/>
        <v>0</v>
      </c>
      <c r="K121" s="187">
        <v>0.03466</v>
      </c>
      <c r="L121" s="185">
        <f t="shared" si="13"/>
        <v>0.20796000000000003</v>
      </c>
      <c r="M121" s="187">
        <v>0</v>
      </c>
      <c r="N121" s="185">
        <f t="shared" si="14"/>
        <v>0</v>
      </c>
      <c r="O121" s="188">
        <v>10</v>
      </c>
      <c r="P121" s="158">
        <v>4</v>
      </c>
      <c r="Q121" s="17" t="s">
        <v>168</v>
      </c>
    </row>
    <row r="122" spans="2:17" s="17" customFormat="1" ht="12.75" customHeight="1">
      <c r="B122" s="189" t="s">
        <v>490</v>
      </c>
      <c r="C122" s="189" t="s">
        <v>461</v>
      </c>
      <c r="D122" s="189" t="s">
        <v>462</v>
      </c>
      <c r="E122" s="190" t="s">
        <v>491</v>
      </c>
      <c r="F122" s="190" t="s">
        <v>492</v>
      </c>
      <c r="G122" s="189" t="s">
        <v>323</v>
      </c>
      <c r="H122" s="191">
        <v>6</v>
      </c>
      <c r="I122" s="192">
        <v>0</v>
      </c>
      <c r="J122" s="192">
        <f t="shared" si="12"/>
        <v>0</v>
      </c>
      <c r="K122" s="193">
        <v>2.408</v>
      </c>
      <c r="L122" s="191">
        <f t="shared" si="13"/>
        <v>14.448</v>
      </c>
      <c r="M122" s="193">
        <v>0</v>
      </c>
      <c r="N122" s="191">
        <f t="shared" si="14"/>
        <v>0</v>
      </c>
      <c r="O122" s="194">
        <v>10</v>
      </c>
      <c r="P122" s="160">
        <v>8</v>
      </c>
      <c r="Q122" s="159" t="s">
        <v>168</v>
      </c>
    </row>
    <row r="123" spans="3:17" s="134" customFormat="1" ht="12.75" customHeight="1">
      <c r="C123" s="139" t="s">
        <v>118</v>
      </c>
      <c r="E123" s="140" t="s">
        <v>178</v>
      </c>
      <c r="F123" s="140" t="s">
        <v>493</v>
      </c>
      <c r="J123" s="141">
        <f>SUM(J124:J128)</f>
        <v>0</v>
      </c>
      <c r="L123" s="142">
        <f>SUM(L124:L128)</f>
        <v>35.7226068</v>
      </c>
      <c r="N123" s="142">
        <f>SUM(N124:N128)</f>
        <v>0</v>
      </c>
      <c r="Q123" s="140" t="s">
        <v>161</v>
      </c>
    </row>
    <row r="124" spans="2:17" s="17" customFormat="1" ht="12.75" customHeight="1">
      <c r="B124" s="183" t="s">
        <v>494</v>
      </c>
      <c r="C124" s="183" t="s">
        <v>163</v>
      </c>
      <c r="D124" s="183" t="s">
        <v>226</v>
      </c>
      <c r="E124" s="184" t="s">
        <v>495</v>
      </c>
      <c r="F124" s="184" t="s">
        <v>496</v>
      </c>
      <c r="G124" s="183" t="s">
        <v>171</v>
      </c>
      <c r="H124" s="185">
        <v>9.537</v>
      </c>
      <c r="I124" s="186">
        <v>0</v>
      </c>
      <c r="J124" s="186">
        <f>H124*I124</f>
        <v>0</v>
      </c>
      <c r="K124" s="187">
        <v>1.7</v>
      </c>
      <c r="L124" s="185">
        <f>H124*K124</f>
        <v>16.2129</v>
      </c>
      <c r="M124" s="187">
        <v>0</v>
      </c>
      <c r="N124" s="185">
        <f>H124*M124</f>
        <v>0</v>
      </c>
      <c r="O124" s="188">
        <v>10</v>
      </c>
      <c r="P124" s="158">
        <v>4</v>
      </c>
      <c r="Q124" s="17" t="s">
        <v>168</v>
      </c>
    </row>
    <row r="125" spans="2:17" s="17" customFormat="1" ht="12.75" customHeight="1">
      <c r="B125" s="183" t="s">
        <v>497</v>
      </c>
      <c r="C125" s="183" t="s">
        <v>163</v>
      </c>
      <c r="D125" s="183" t="s">
        <v>498</v>
      </c>
      <c r="E125" s="184" t="s">
        <v>499</v>
      </c>
      <c r="F125" s="184" t="s">
        <v>500</v>
      </c>
      <c r="G125" s="183" t="s">
        <v>194</v>
      </c>
      <c r="H125" s="185">
        <v>30.28</v>
      </c>
      <c r="I125" s="186">
        <v>0</v>
      </c>
      <c r="J125" s="186">
        <f>H125*I125</f>
        <v>0</v>
      </c>
      <c r="K125" s="187">
        <v>0.06185</v>
      </c>
      <c r="L125" s="185">
        <f>H125*K125</f>
        <v>1.872818</v>
      </c>
      <c r="M125" s="187">
        <v>0</v>
      </c>
      <c r="N125" s="185">
        <f>H125*M125</f>
        <v>0</v>
      </c>
      <c r="O125" s="188">
        <v>10</v>
      </c>
      <c r="P125" s="158">
        <v>4</v>
      </c>
      <c r="Q125" s="17" t="s">
        <v>168</v>
      </c>
    </row>
    <row r="126" spans="2:17" s="17" customFormat="1" ht="12.75" customHeight="1">
      <c r="B126" s="183" t="s">
        <v>501</v>
      </c>
      <c r="C126" s="183" t="s">
        <v>163</v>
      </c>
      <c r="D126" s="183" t="s">
        <v>498</v>
      </c>
      <c r="E126" s="184" t="s">
        <v>502</v>
      </c>
      <c r="F126" s="184" t="s">
        <v>503</v>
      </c>
      <c r="G126" s="183" t="s">
        <v>194</v>
      </c>
      <c r="H126" s="185">
        <v>30.28</v>
      </c>
      <c r="I126" s="186">
        <v>0</v>
      </c>
      <c r="J126" s="186">
        <f>H126*I126</f>
        <v>0</v>
      </c>
      <c r="K126" s="187">
        <v>0.33446</v>
      </c>
      <c r="L126" s="185">
        <f>H126*K126</f>
        <v>10.1274488</v>
      </c>
      <c r="M126" s="187">
        <v>0</v>
      </c>
      <c r="N126" s="185">
        <f>H126*M126</f>
        <v>0</v>
      </c>
      <c r="O126" s="188">
        <v>10</v>
      </c>
      <c r="P126" s="158">
        <v>4</v>
      </c>
      <c r="Q126" s="17" t="s">
        <v>168</v>
      </c>
    </row>
    <row r="127" spans="2:17" s="17" customFormat="1" ht="12.75" customHeight="1">
      <c r="B127" s="183" t="s">
        <v>504</v>
      </c>
      <c r="C127" s="183" t="s">
        <v>163</v>
      </c>
      <c r="D127" s="183" t="s">
        <v>498</v>
      </c>
      <c r="E127" s="184" t="s">
        <v>505</v>
      </c>
      <c r="F127" s="184" t="s">
        <v>506</v>
      </c>
      <c r="G127" s="183" t="s">
        <v>194</v>
      </c>
      <c r="H127" s="185">
        <v>30.28</v>
      </c>
      <c r="I127" s="186">
        <v>0</v>
      </c>
      <c r="J127" s="186">
        <f>H127*I127</f>
        <v>0</v>
      </c>
      <c r="K127" s="187">
        <v>0.101</v>
      </c>
      <c r="L127" s="185">
        <f>H127*K127</f>
        <v>3.0582800000000003</v>
      </c>
      <c r="M127" s="187">
        <v>0</v>
      </c>
      <c r="N127" s="185">
        <f>H127*M127</f>
        <v>0</v>
      </c>
      <c r="O127" s="188">
        <v>10</v>
      </c>
      <c r="P127" s="158">
        <v>4</v>
      </c>
      <c r="Q127" s="17" t="s">
        <v>168</v>
      </c>
    </row>
    <row r="128" spans="2:17" s="17" customFormat="1" ht="12.75" customHeight="1">
      <c r="B128" s="189" t="s">
        <v>507</v>
      </c>
      <c r="C128" s="189" t="s">
        <v>461</v>
      </c>
      <c r="D128" s="189" t="s">
        <v>462</v>
      </c>
      <c r="E128" s="190" t="s">
        <v>508</v>
      </c>
      <c r="F128" s="190" t="s">
        <v>509</v>
      </c>
      <c r="G128" s="189" t="s">
        <v>194</v>
      </c>
      <c r="H128" s="191">
        <v>31.794</v>
      </c>
      <c r="I128" s="192">
        <v>0</v>
      </c>
      <c r="J128" s="192">
        <f>H128*I128</f>
        <v>0</v>
      </c>
      <c r="K128" s="193">
        <v>0.14</v>
      </c>
      <c r="L128" s="191">
        <f>H128*K128</f>
        <v>4.451160000000001</v>
      </c>
      <c r="M128" s="193">
        <v>0</v>
      </c>
      <c r="N128" s="191">
        <f>H128*M128</f>
        <v>0</v>
      </c>
      <c r="O128" s="194">
        <v>10</v>
      </c>
      <c r="P128" s="160">
        <v>8</v>
      </c>
      <c r="Q128" s="159" t="s">
        <v>168</v>
      </c>
    </row>
    <row r="129" spans="3:17" s="134" customFormat="1" ht="12.75" customHeight="1">
      <c r="C129" s="139" t="s">
        <v>118</v>
      </c>
      <c r="E129" s="140" t="s">
        <v>181</v>
      </c>
      <c r="F129" s="140" t="s">
        <v>510</v>
      </c>
      <c r="J129" s="141">
        <f>SUM(J130:J194)</f>
        <v>0</v>
      </c>
      <c r="L129" s="142">
        <f>SUM(L130:L194)</f>
        <v>400.5263125</v>
      </c>
      <c r="N129" s="142">
        <f>SUM(N130:N194)</f>
        <v>0</v>
      </c>
      <c r="Q129" s="140" t="s">
        <v>161</v>
      </c>
    </row>
    <row r="130" spans="2:17" s="17" customFormat="1" ht="12.75" customHeight="1">
      <c r="B130" s="183" t="s">
        <v>511</v>
      </c>
      <c r="C130" s="183" t="s">
        <v>163</v>
      </c>
      <c r="D130" s="183" t="s">
        <v>231</v>
      </c>
      <c r="E130" s="184" t="s">
        <v>512</v>
      </c>
      <c r="F130" s="184" t="s">
        <v>513</v>
      </c>
      <c r="G130" s="183" t="s">
        <v>194</v>
      </c>
      <c r="H130" s="185">
        <v>146.47</v>
      </c>
      <c r="I130" s="186">
        <v>0</v>
      </c>
      <c r="J130" s="186">
        <f aca="true" t="shared" si="15" ref="J130:J161">H130*I130</f>
        <v>0</v>
      </c>
      <c r="K130" s="187">
        <v>0.00973</v>
      </c>
      <c r="L130" s="185">
        <f aca="true" t="shared" si="16" ref="L130:L161">H130*K130</f>
        <v>1.4251531000000002</v>
      </c>
      <c r="M130" s="187">
        <v>0</v>
      </c>
      <c r="N130" s="185">
        <f aca="true" t="shared" si="17" ref="N130:N161">H130*M130</f>
        <v>0</v>
      </c>
      <c r="O130" s="188">
        <v>10</v>
      </c>
      <c r="P130" s="158">
        <v>4</v>
      </c>
      <c r="Q130" s="17" t="s">
        <v>168</v>
      </c>
    </row>
    <row r="131" spans="2:17" s="17" customFormat="1" ht="12.75" customHeight="1">
      <c r="B131" s="183" t="s">
        <v>514</v>
      </c>
      <c r="C131" s="183" t="s">
        <v>163</v>
      </c>
      <c r="D131" s="183" t="s">
        <v>231</v>
      </c>
      <c r="E131" s="184" t="s">
        <v>515</v>
      </c>
      <c r="F131" s="184" t="s">
        <v>516</v>
      </c>
      <c r="G131" s="183" t="s">
        <v>194</v>
      </c>
      <c r="H131" s="185">
        <v>65.23</v>
      </c>
      <c r="I131" s="186">
        <v>0</v>
      </c>
      <c r="J131" s="186">
        <f t="shared" si="15"/>
        <v>0</v>
      </c>
      <c r="K131" s="187">
        <v>0.05127</v>
      </c>
      <c r="L131" s="185">
        <f t="shared" si="16"/>
        <v>3.3443421000000004</v>
      </c>
      <c r="M131" s="187">
        <v>0</v>
      </c>
      <c r="N131" s="185">
        <f t="shared" si="17"/>
        <v>0</v>
      </c>
      <c r="O131" s="188">
        <v>10</v>
      </c>
      <c r="P131" s="158">
        <v>4</v>
      </c>
      <c r="Q131" s="17" t="s">
        <v>168</v>
      </c>
    </row>
    <row r="132" spans="2:17" s="17" customFormat="1" ht="12.75" customHeight="1">
      <c r="B132" s="183" t="s">
        <v>517</v>
      </c>
      <c r="C132" s="183" t="s">
        <v>163</v>
      </c>
      <c r="D132" s="183" t="s">
        <v>231</v>
      </c>
      <c r="E132" s="184" t="s">
        <v>518</v>
      </c>
      <c r="F132" s="184" t="s">
        <v>519</v>
      </c>
      <c r="G132" s="183" t="s">
        <v>194</v>
      </c>
      <c r="H132" s="185">
        <v>743.7</v>
      </c>
      <c r="I132" s="186">
        <v>0</v>
      </c>
      <c r="J132" s="186">
        <f t="shared" si="15"/>
        <v>0</v>
      </c>
      <c r="K132" s="187">
        <v>0.00724</v>
      </c>
      <c r="L132" s="185">
        <f t="shared" si="16"/>
        <v>5.384388</v>
      </c>
      <c r="M132" s="187">
        <v>0</v>
      </c>
      <c r="N132" s="185">
        <f t="shared" si="17"/>
        <v>0</v>
      </c>
      <c r="O132" s="188">
        <v>10</v>
      </c>
      <c r="P132" s="158">
        <v>4</v>
      </c>
      <c r="Q132" s="17" t="s">
        <v>168</v>
      </c>
    </row>
    <row r="133" spans="2:17" s="17" customFormat="1" ht="12.75" customHeight="1">
      <c r="B133" s="183" t="s">
        <v>520</v>
      </c>
      <c r="C133" s="183" t="s">
        <v>163</v>
      </c>
      <c r="D133" s="183" t="s">
        <v>231</v>
      </c>
      <c r="E133" s="184" t="s">
        <v>521</v>
      </c>
      <c r="F133" s="184" t="s">
        <v>522</v>
      </c>
      <c r="G133" s="183" t="s">
        <v>194</v>
      </c>
      <c r="H133" s="185">
        <v>253.661</v>
      </c>
      <c r="I133" s="186">
        <v>0</v>
      </c>
      <c r="J133" s="186">
        <f t="shared" si="15"/>
        <v>0</v>
      </c>
      <c r="K133" s="187">
        <v>0.04414</v>
      </c>
      <c r="L133" s="185">
        <f t="shared" si="16"/>
        <v>11.19659654</v>
      </c>
      <c r="M133" s="187">
        <v>0</v>
      </c>
      <c r="N133" s="185">
        <f t="shared" si="17"/>
        <v>0</v>
      </c>
      <c r="O133" s="188">
        <v>10</v>
      </c>
      <c r="P133" s="158">
        <v>4</v>
      </c>
      <c r="Q133" s="17" t="s">
        <v>168</v>
      </c>
    </row>
    <row r="134" spans="2:17" s="17" customFormat="1" ht="12.75" customHeight="1">
      <c r="B134" s="183" t="s">
        <v>523</v>
      </c>
      <c r="C134" s="183" t="s">
        <v>163</v>
      </c>
      <c r="D134" s="183" t="s">
        <v>231</v>
      </c>
      <c r="E134" s="184" t="s">
        <v>524</v>
      </c>
      <c r="F134" s="184" t="s">
        <v>525</v>
      </c>
      <c r="G134" s="183" t="s">
        <v>194</v>
      </c>
      <c r="H134" s="185">
        <v>2058.701</v>
      </c>
      <c r="I134" s="186">
        <v>0</v>
      </c>
      <c r="J134" s="186">
        <f t="shared" si="15"/>
        <v>0</v>
      </c>
      <c r="K134" s="187">
        <v>0.04766</v>
      </c>
      <c r="L134" s="185">
        <f t="shared" si="16"/>
        <v>98.11768966</v>
      </c>
      <c r="M134" s="187">
        <v>0</v>
      </c>
      <c r="N134" s="185">
        <f t="shared" si="17"/>
        <v>0</v>
      </c>
      <c r="O134" s="188">
        <v>10</v>
      </c>
      <c r="P134" s="158">
        <v>4</v>
      </c>
      <c r="Q134" s="17" t="s">
        <v>168</v>
      </c>
    </row>
    <row r="135" spans="2:17" s="17" customFormat="1" ht="12.75" customHeight="1">
      <c r="B135" s="183" t="s">
        <v>526</v>
      </c>
      <c r="C135" s="183" t="s">
        <v>163</v>
      </c>
      <c r="D135" s="183" t="s">
        <v>231</v>
      </c>
      <c r="E135" s="184" t="s">
        <v>527</v>
      </c>
      <c r="F135" s="184" t="s">
        <v>528</v>
      </c>
      <c r="G135" s="183" t="s">
        <v>194</v>
      </c>
      <c r="H135" s="185">
        <v>116.609</v>
      </c>
      <c r="I135" s="186">
        <v>0</v>
      </c>
      <c r="J135" s="186">
        <f t="shared" si="15"/>
        <v>0</v>
      </c>
      <c r="K135" s="187">
        <v>0.01866</v>
      </c>
      <c r="L135" s="185">
        <f t="shared" si="16"/>
        <v>2.1759239399999997</v>
      </c>
      <c r="M135" s="187">
        <v>0</v>
      </c>
      <c r="N135" s="185">
        <f t="shared" si="17"/>
        <v>0</v>
      </c>
      <c r="O135" s="188">
        <v>10</v>
      </c>
      <c r="P135" s="158">
        <v>4</v>
      </c>
      <c r="Q135" s="17" t="s">
        <v>168</v>
      </c>
    </row>
    <row r="136" spans="2:17" s="17" customFormat="1" ht="12.75" customHeight="1">
      <c r="B136" s="183" t="s">
        <v>529</v>
      </c>
      <c r="C136" s="183" t="s">
        <v>163</v>
      </c>
      <c r="D136" s="183" t="s">
        <v>530</v>
      </c>
      <c r="E136" s="184" t="s">
        <v>531</v>
      </c>
      <c r="F136" s="184" t="s">
        <v>532</v>
      </c>
      <c r="G136" s="183" t="s">
        <v>194</v>
      </c>
      <c r="H136" s="185">
        <v>55.113</v>
      </c>
      <c r="I136" s="186">
        <v>0</v>
      </c>
      <c r="J136" s="186">
        <f t="shared" si="15"/>
        <v>0</v>
      </c>
      <c r="K136" s="187">
        <v>0.05735</v>
      </c>
      <c r="L136" s="185">
        <f t="shared" si="16"/>
        <v>3.16073055</v>
      </c>
      <c r="M136" s="187">
        <v>0</v>
      </c>
      <c r="N136" s="185">
        <f t="shared" si="17"/>
        <v>0</v>
      </c>
      <c r="O136" s="188">
        <v>10</v>
      </c>
      <c r="P136" s="158">
        <v>4</v>
      </c>
      <c r="Q136" s="17" t="s">
        <v>168</v>
      </c>
    </row>
    <row r="137" spans="2:17" s="17" customFormat="1" ht="12.75" customHeight="1">
      <c r="B137" s="183" t="s">
        <v>533</v>
      </c>
      <c r="C137" s="183" t="s">
        <v>163</v>
      </c>
      <c r="D137" s="183" t="s">
        <v>231</v>
      </c>
      <c r="E137" s="184" t="s">
        <v>534</v>
      </c>
      <c r="F137" s="184" t="s">
        <v>535</v>
      </c>
      <c r="G137" s="183" t="s">
        <v>194</v>
      </c>
      <c r="H137" s="185">
        <v>170.424</v>
      </c>
      <c r="I137" s="186">
        <v>0</v>
      </c>
      <c r="J137" s="186">
        <f t="shared" si="15"/>
        <v>0</v>
      </c>
      <c r="K137" s="187">
        <v>0.01423</v>
      </c>
      <c r="L137" s="185">
        <f t="shared" si="16"/>
        <v>2.42513352</v>
      </c>
      <c r="M137" s="187">
        <v>0</v>
      </c>
      <c r="N137" s="185">
        <f t="shared" si="17"/>
        <v>0</v>
      </c>
      <c r="O137" s="188">
        <v>10</v>
      </c>
      <c r="P137" s="158">
        <v>4</v>
      </c>
      <c r="Q137" s="17" t="s">
        <v>168</v>
      </c>
    </row>
    <row r="138" spans="2:17" s="17" customFormat="1" ht="12.75" customHeight="1">
      <c r="B138" s="183" t="s">
        <v>536</v>
      </c>
      <c r="C138" s="183" t="s">
        <v>163</v>
      </c>
      <c r="D138" s="183" t="s">
        <v>231</v>
      </c>
      <c r="E138" s="184" t="s">
        <v>537</v>
      </c>
      <c r="F138" s="184" t="s">
        <v>538</v>
      </c>
      <c r="G138" s="183" t="s">
        <v>194</v>
      </c>
      <c r="H138" s="185">
        <v>833.698</v>
      </c>
      <c r="I138" s="186">
        <v>0</v>
      </c>
      <c r="J138" s="186">
        <f t="shared" si="15"/>
        <v>0</v>
      </c>
      <c r="K138" s="187">
        <v>0.005</v>
      </c>
      <c r="L138" s="185">
        <f t="shared" si="16"/>
        <v>4.16849</v>
      </c>
      <c r="M138" s="187">
        <v>0</v>
      </c>
      <c r="N138" s="185">
        <f t="shared" si="17"/>
        <v>0</v>
      </c>
      <c r="O138" s="188">
        <v>10</v>
      </c>
      <c r="P138" s="158">
        <v>4</v>
      </c>
      <c r="Q138" s="17" t="s">
        <v>168</v>
      </c>
    </row>
    <row r="139" spans="2:17" s="17" customFormat="1" ht="12.75" customHeight="1">
      <c r="B139" s="183" t="s">
        <v>539</v>
      </c>
      <c r="C139" s="183" t="s">
        <v>163</v>
      </c>
      <c r="D139" s="183" t="s">
        <v>231</v>
      </c>
      <c r="E139" s="184" t="s">
        <v>540</v>
      </c>
      <c r="F139" s="184" t="s">
        <v>541</v>
      </c>
      <c r="G139" s="183" t="s">
        <v>194</v>
      </c>
      <c r="H139" s="185">
        <v>849.833</v>
      </c>
      <c r="I139" s="186">
        <v>0</v>
      </c>
      <c r="J139" s="186">
        <f t="shared" si="15"/>
        <v>0</v>
      </c>
      <c r="K139" s="187">
        <v>0.00018</v>
      </c>
      <c r="L139" s="185">
        <f t="shared" si="16"/>
        <v>0.15296994</v>
      </c>
      <c r="M139" s="187">
        <v>0</v>
      </c>
      <c r="N139" s="185">
        <f t="shared" si="17"/>
        <v>0</v>
      </c>
      <c r="O139" s="188">
        <v>10</v>
      </c>
      <c r="P139" s="158">
        <v>4</v>
      </c>
      <c r="Q139" s="17" t="s">
        <v>168</v>
      </c>
    </row>
    <row r="140" spans="2:17" s="17" customFormat="1" ht="12.75" customHeight="1">
      <c r="B140" s="183" t="s">
        <v>542</v>
      </c>
      <c r="C140" s="183" t="s">
        <v>163</v>
      </c>
      <c r="D140" s="183" t="s">
        <v>231</v>
      </c>
      <c r="E140" s="184" t="s">
        <v>543</v>
      </c>
      <c r="F140" s="184" t="s">
        <v>544</v>
      </c>
      <c r="G140" s="183" t="s">
        <v>194</v>
      </c>
      <c r="H140" s="185">
        <v>770.726</v>
      </c>
      <c r="I140" s="186">
        <v>0</v>
      </c>
      <c r="J140" s="186">
        <f t="shared" si="15"/>
        <v>0</v>
      </c>
      <c r="K140" s="187">
        <v>0.0036</v>
      </c>
      <c r="L140" s="185">
        <f t="shared" si="16"/>
        <v>2.7746136</v>
      </c>
      <c r="M140" s="187">
        <v>0</v>
      </c>
      <c r="N140" s="185">
        <f t="shared" si="17"/>
        <v>0</v>
      </c>
      <c r="O140" s="188">
        <v>10</v>
      </c>
      <c r="P140" s="158">
        <v>4</v>
      </c>
      <c r="Q140" s="17" t="s">
        <v>168</v>
      </c>
    </row>
    <row r="141" spans="2:17" s="17" customFormat="1" ht="12.75" customHeight="1">
      <c r="B141" s="183" t="s">
        <v>545</v>
      </c>
      <c r="C141" s="183" t="s">
        <v>163</v>
      </c>
      <c r="D141" s="183" t="s">
        <v>231</v>
      </c>
      <c r="E141" s="184" t="s">
        <v>546</v>
      </c>
      <c r="F141" s="184" t="s">
        <v>547</v>
      </c>
      <c r="G141" s="183" t="s">
        <v>194</v>
      </c>
      <c r="H141" s="185">
        <v>713.251</v>
      </c>
      <c r="I141" s="186">
        <v>0</v>
      </c>
      <c r="J141" s="186">
        <f t="shared" si="15"/>
        <v>0</v>
      </c>
      <c r="K141" s="187">
        <v>0.01131</v>
      </c>
      <c r="L141" s="185">
        <f t="shared" si="16"/>
        <v>8.06686881</v>
      </c>
      <c r="M141" s="187">
        <v>0</v>
      </c>
      <c r="N141" s="185">
        <f t="shared" si="17"/>
        <v>0</v>
      </c>
      <c r="O141" s="188">
        <v>10</v>
      </c>
      <c r="P141" s="158">
        <v>4</v>
      </c>
      <c r="Q141" s="17" t="s">
        <v>168</v>
      </c>
    </row>
    <row r="142" spans="2:17" s="17" customFormat="1" ht="12.75" customHeight="1">
      <c r="B142" s="183" t="s">
        <v>548</v>
      </c>
      <c r="C142" s="183" t="s">
        <v>163</v>
      </c>
      <c r="D142" s="183" t="s">
        <v>231</v>
      </c>
      <c r="E142" s="184" t="s">
        <v>549</v>
      </c>
      <c r="F142" s="184" t="s">
        <v>550</v>
      </c>
      <c r="G142" s="183" t="s">
        <v>194</v>
      </c>
      <c r="H142" s="185">
        <v>85.879</v>
      </c>
      <c r="I142" s="186">
        <v>0</v>
      </c>
      <c r="J142" s="186">
        <f t="shared" si="15"/>
        <v>0</v>
      </c>
      <c r="K142" s="187">
        <v>0.00906</v>
      </c>
      <c r="L142" s="185">
        <f t="shared" si="16"/>
        <v>0.7780637400000001</v>
      </c>
      <c r="M142" s="187">
        <v>0</v>
      </c>
      <c r="N142" s="185">
        <f t="shared" si="17"/>
        <v>0</v>
      </c>
      <c r="O142" s="188">
        <v>10</v>
      </c>
      <c r="P142" s="158">
        <v>4</v>
      </c>
      <c r="Q142" s="17" t="s">
        <v>168</v>
      </c>
    </row>
    <row r="143" spans="2:17" s="17" customFormat="1" ht="12.75" customHeight="1">
      <c r="B143" s="183" t="s">
        <v>551</v>
      </c>
      <c r="C143" s="183" t="s">
        <v>163</v>
      </c>
      <c r="D143" s="183" t="s">
        <v>231</v>
      </c>
      <c r="E143" s="184" t="s">
        <v>552</v>
      </c>
      <c r="F143" s="184" t="s">
        <v>553</v>
      </c>
      <c r="G143" s="183" t="s">
        <v>194</v>
      </c>
      <c r="H143" s="185">
        <v>17.573</v>
      </c>
      <c r="I143" s="186">
        <v>0</v>
      </c>
      <c r="J143" s="186">
        <f t="shared" si="15"/>
        <v>0</v>
      </c>
      <c r="K143" s="187">
        <v>0.02637</v>
      </c>
      <c r="L143" s="185">
        <f t="shared" si="16"/>
        <v>0.46340001000000003</v>
      </c>
      <c r="M143" s="187">
        <v>0</v>
      </c>
      <c r="N143" s="185">
        <f t="shared" si="17"/>
        <v>0</v>
      </c>
      <c r="O143" s="188">
        <v>10</v>
      </c>
      <c r="P143" s="158">
        <v>4</v>
      </c>
      <c r="Q143" s="17" t="s">
        <v>168</v>
      </c>
    </row>
    <row r="144" spans="2:17" s="17" customFormat="1" ht="12.75" customHeight="1">
      <c r="B144" s="183" t="s">
        <v>554</v>
      </c>
      <c r="C144" s="183" t="s">
        <v>163</v>
      </c>
      <c r="D144" s="183" t="s">
        <v>231</v>
      </c>
      <c r="E144" s="184" t="s">
        <v>555</v>
      </c>
      <c r="F144" s="184" t="s">
        <v>556</v>
      </c>
      <c r="G144" s="183" t="s">
        <v>194</v>
      </c>
      <c r="H144" s="185">
        <v>16.995</v>
      </c>
      <c r="I144" s="186">
        <v>0</v>
      </c>
      <c r="J144" s="186">
        <f t="shared" si="15"/>
        <v>0</v>
      </c>
      <c r="K144" s="187">
        <v>0.0298</v>
      </c>
      <c r="L144" s="185">
        <f t="shared" si="16"/>
        <v>0.506451</v>
      </c>
      <c r="M144" s="187">
        <v>0</v>
      </c>
      <c r="N144" s="185">
        <f t="shared" si="17"/>
        <v>0</v>
      </c>
      <c r="O144" s="188">
        <v>10</v>
      </c>
      <c r="P144" s="158">
        <v>4</v>
      </c>
      <c r="Q144" s="17" t="s">
        <v>168</v>
      </c>
    </row>
    <row r="145" spans="2:17" s="17" customFormat="1" ht="12.75" customHeight="1">
      <c r="B145" s="183" t="s">
        <v>557</v>
      </c>
      <c r="C145" s="183" t="s">
        <v>163</v>
      </c>
      <c r="D145" s="183" t="s">
        <v>231</v>
      </c>
      <c r="E145" s="184" t="s">
        <v>558</v>
      </c>
      <c r="F145" s="184" t="s">
        <v>559</v>
      </c>
      <c r="G145" s="183" t="s">
        <v>203</v>
      </c>
      <c r="H145" s="185">
        <v>88.875</v>
      </c>
      <c r="I145" s="186">
        <v>0</v>
      </c>
      <c r="J145" s="186">
        <f t="shared" si="15"/>
        <v>0</v>
      </c>
      <c r="K145" s="187">
        <v>0.0002</v>
      </c>
      <c r="L145" s="185">
        <f t="shared" si="16"/>
        <v>0.017775</v>
      </c>
      <c r="M145" s="187">
        <v>0</v>
      </c>
      <c r="N145" s="185">
        <f t="shared" si="17"/>
        <v>0</v>
      </c>
      <c r="O145" s="188">
        <v>10</v>
      </c>
      <c r="P145" s="158">
        <v>4</v>
      </c>
      <c r="Q145" s="17" t="s">
        <v>168</v>
      </c>
    </row>
    <row r="146" spans="2:17" s="17" customFormat="1" ht="12.75" customHeight="1">
      <c r="B146" s="183" t="s">
        <v>560</v>
      </c>
      <c r="C146" s="183" t="s">
        <v>163</v>
      </c>
      <c r="D146" s="183" t="s">
        <v>231</v>
      </c>
      <c r="E146" s="184" t="s">
        <v>561</v>
      </c>
      <c r="F146" s="184" t="s">
        <v>562</v>
      </c>
      <c r="G146" s="183" t="s">
        <v>203</v>
      </c>
      <c r="H146" s="185">
        <v>344.454</v>
      </c>
      <c r="I146" s="186">
        <v>0</v>
      </c>
      <c r="J146" s="186">
        <f t="shared" si="15"/>
        <v>0</v>
      </c>
      <c r="K146" s="187">
        <v>0.00296</v>
      </c>
      <c r="L146" s="185">
        <f t="shared" si="16"/>
        <v>1.01958384</v>
      </c>
      <c r="M146" s="187">
        <v>0</v>
      </c>
      <c r="N146" s="185">
        <f t="shared" si="17"/>
        <v>0</v>
      </c>
      <c r="O146" s="188">
        <v>10</v>
      </c>
      <c r="P146" s="158">
        <v>4</v>
      </c>
      <c r="Q146" s="17" t="s">
        <v>168</v>
      </c>
    </row>
    <row r="147" spans="2:17" s="17" customFormat="1" ht="12.75" customHeight="1">
      <c r="B147" s="183" t="s">
        <v>563</v>
      </c>
      <c r="C147" s="183" t="s">
        <v>163</v>
      </c>
      <c r="D147" s="183" t="s">
        <v>231</v>
      </c>
      <c r="E147" s="184" t="s">
        <v>564</v>
      </c>
      <c r="F147" s="184" t="s">
        <v>565</v>
      </c>
      <c r="G147" s="183" t="s">
        <v>194</v>
      </c>
      <c r="H147" s="185">
        <v>713.251</v>
      </c>
      <c r="I147" s="186">
        <v>0</v>
      </c>
      <c r="J147" s="186">
        <f t="shared" si="15"/>
        <v>0</v>
      </c>
      <c r="K147" s="187">
        <v>0.04593</v>
      </c>
      <c r="L147" s="185">
        <f t="shared" si="16"/>
        <v>32.759618429999996</v>
      </c>
      <c r="M147" s="187">
        <v>0</v>
      </c>
      <c r="N147" s="185">
        <f t="shared" si="17"/>
        <v>0</v>
      </c>
      <c r="O147" s="188">
        <v>10</v>
      </c>
      <c r="P147" s="158">
        <v>4</v>
      </c>
      <c r="Q147" s="17" t="s">
        <v>168</v>
      </c>
    </row>
    <row r="148" spans="2:17" s="17" customFormat="1" ht="12.75" customHeight="1">
      <c r="B148" s="183" t="s">
        <v>566</v>
      </c>
      <c r="C148" s="183" t="s">
        <v>163</v>
      </c>
      <c r="D148" s="183" t="s">
        <v>231</v>
      </c>
      <c r="E148" s="184" t="s">
        <v>567</v>
      </c>
      <c r="F148" s="184" t="s">
        <v>568</v>
      </c>
      <c r="G148" s="183" t="s">
        <v>194</v>
      </c>
      <c r="H148" s="185">
        <v>16.135</v>
      </c>
      <c r="I148" s="186">
        <v>0</v>
      </c>
      <c r="J148" s="186">
        <f t="shared" si="15"/>
        <v>0</v>
      </c>
      <c r="K148" s="187">
        <v>0.07171</v>
      </c>
      <c r="L148" s="185">
        <f t="shared" si="16"/>
        <v>1.15704085</v>
      </c>
      <c r="M148" s="187">
        <v>0</v>
      </c>
      <c r="N148" s="185">
        <f t="shared" si="17"/>
        <v>0</v>
      </c>
      <c r="O148" s="188">
        <v>10</v>
      </c>
      <c r="P148" s="158">
        <v>4</v>
      </c>
      <c r="Q148" s="17" t="s">
        <v>168</v>
      </c>
    </row>
    <row r="149" spans="2:17" s="17" customFormat="1" ht="12.75" customHeight="1">
      <c r="B149" s="183" t="s">
        <v>569</v>
      </c>
      <c r="C149" s="183" t="s">
        <v>163</v>
      </c>
      <c r="D149" s="183" t="s">
        <v>226</v>
      </c>
      <c r="E149" s="184" t="s">
        <v>570</v>
      </c>
      <c r="F149" s="184" t="s">
        <v>571</v>
      </c>
      <c r="G149" s="183" t="s">
        <v>194</v>
      </c>
      <c r="H149" s="185">
        <v>1905.15</v>
      </c>
      <c r="I149" s="186">
        <v>0</v>
      </c>
      <c r="J149" s="186">
        <f t="shared" si="15"/>
        <v>0</v>
      </c>
      <c r="K149" s="187">
        <v>0</v>
      </c>
      <c r="L149" s="185">
        <f t="shared" si="16"/>
        <v>0</v>
      </c>
      <c r="M149" s="187">
        <v>0</v>
      </c>
      <c r="N149" s="185">
        <f t="shared" si="17"/>
        <v>0</v>
      </c>
      <c r="O149" s="188">
        <v>10</v>
      </c>
      <c r="P149" s="158">
        <v>4</v>
      </c>
      <c r="Q149" s="17" t="s">
        <v>168</v>
      </c>
    </row>
    <row r="150" spans="2:17" s="17" customFormat="1" ht="12.75" customHeight="1">
      <c r="B150" s="183" t="s">
        <v>572</v>
      </c>
      <c r="C150" s="183" t="s">
        <v>163</v>
      </c>
      <c r="D150" s="183" t="s">
        <v>231</v>
      </c>
      <c r="E150" s="184" t="s">
        <v>573</v>
      </c>
      <c r="F150" s="184" t="s">
        <v>574</v>
      </c>
      <c r="G150" s="183" t="s">
        <v>171</v>
      </c>
      <c r="H150" s="185">
        <v>0.246</v>
      </c>
      <c r="I150" s="186">
        <v>0</v>
      </c>
      <c r="J150" s="186">
        <f t="shared" si="15"/>
        <v>0</v>
      </c>
      <c r="K150" s="187">
        <v>2.25634</v>
      </c>
      <c r="L150" s="185">
        <f t="shared" si="16"/>
        <v>0.55505964</v>
      </c>
      <c r="M150" s="187">
        <v>0</v>
      </c>
      <c r="N150" s="185">
        <f t="shared" si="17"/>
        <v>0</v>
      </c>
      <c r="O150" s="188">
        <v>10</v>
      </c>
      <c r="P150" s="158">
        <v>4</v>
      </c>
      <c r="Q150" s="17" t="s">
        <v>168</v>
      </c>
    </row>
    <row r="151" spans="2:17" s="17" customFormat="1" ht="12.75" customHeight="1">
      <c r="B151" s="183" t="s">
        <v>575</v>
      </c>
      <c r="C151" s="183" t="s">
        <v>163</v>
      </c>
      <c r="D151" s="183" t="s">
        <v>231</v>
      </c>
      <c r="E151" s="184" t="s">
        <v>576</v>
      </c>
      <c r="F151" s="184" t="s">
        <v>577</v>
      </c>
      <c r="G151" s="183" t="s">
        <v>171</v>
      </c>
      <c r="H151" s="185">
        <v>3.853</v>
      </c>
      <c r="I151" s="186">
        <v>0</v>
      </c>
      <c r="J151" s="186">
        <f t="shared" si="15"/>
        <v>0</v>
      </c>
      <c r="K151" s="187">
        <v>0.04</v>
      </c>
      <c r="L151" s="185">
        <f t="shared" si="16"/>
        <v>0.15412</v>
      </c>
      <c r="M151" s="187">
        <v>0</v>
      </c>
      <c r="N151" s="185">
        <f t="shared" si="17"/>
        <v>0</v>
      </c>
      <c r="O151" s="188">
        <v>10</v>
      </c>
      <c r="P151" s="158">
        <v>4</v>
      </c>
      <c r="Q151" s="17" t="s">
        <v>168</v>
      </c>
    </row>
    <row r="152" spans="2:17" s="17" customFormat="1" ht="12.75" customHeight="1">
      <c r="B152" s="183" t="s">
        <v>578</v>
      </c>
      <c r="C152" s="183" t="s">
        <v>163</v>
      </c>
      <c r="D152" s="183" t="s">
        <v>231</v>
      </c>
      <c r="E152" s="184" t="s">
        <v>579</v>
      </c>
      <c r="F152" s="184" t="s">
        <v>580</v>
      </c>
      <c r="G152" s="183" t="s">
        <v>171</v>
      </c>
      <c r="H152" s="185">
        <v>10.711</v>
      </c>
      <c r="I152" s="186">
        <v>0</v>
      </c>
      <c r="J152" s="186">
        <f t="shared" si="15"/>
        <v>0</v>
      </c>
      <c r="K152" s="187">
        <v>0</v>
      </c>
      <c r="L152" s="185">
        <f t="shared" si="16"/>
        <v>0</v>
      </c>
      <c r="M152" s="187">
        <v>0</v>
      </c>
      <c r="N152" s="185">
        <f t="shared" si="17"/>
        <v>0</v>
      </c>
      <c r="O152" s="188">
        <v>10</v>
      </c>
      <c r="P152" s="158">
        <v>4</v>
      </c>
      <c r="Q152" s="17" t="s">
        <v>168</v>
      </c>
    </row>
    <row r="153" spans="2:17" s="17" customFormat="1" ht="12.75" customHeight="1">
      <c r="B153" s="183" t="s">
        <v>581</v>
      </c>
      <c r="C153" s="183" t="s">
        <v>163</v>
      </c>
      <c r="D153" s="183" t="s">
        <v>231</v>
      </c>
      <c r="E153" s="184" t="s">
        <v>582</v>
      </c>
      <c r="F153" s="184" t="s">
        <v>583</v>
      </c>
      <c r="G153" s="183" t="s">
        <v>199</v>
      </c>
      <c r="H153" s="185">
        <v>0.81</v>
      </c>
      <c r="I153" s="186">
        <v>0</v>
      </c>
      <c r="J153" s="186">
        <f t="shared" si="15"/>
        <v>0</v>
      </c>
      <c r="K153" s="187">
        <v>1.05306</v>
      </c>
      <c r="L153" s="185">
        <f t="shared" si="16"/>
        <v>0.8529786000000001</v>
      </c>
      <c r="M153" s="187">
        <v>0</v>
      </c>
      <c r="N153" s="185">
        <f t="shared" si="17"/>
        <v>0</v>
      </c>
      <c r="O153" s="188">
        <v>10</v>
      </c>
      <c r="P153" s="158">
        <v>4</v>
      </c>
      <c r="Q153" s="17" t="s">
        <v>168</v>
      </c>
    </row>
    <row r="154" spans="2:17" s="17" customFormat="1" ht="12.75" customHeight="1">
      <c r="B154" s="183" t="s">
        <v>584</v>
      </c>
      <c r="C154" s="183" t="s">
        <v>163</v>
      </c>
      <c r="D154" s="183" t="s">
        <v>231</v>
      </c>
      <c r="E154" s="184" t="s">
        <v>585</v>
      </c>
      <c r="F154" s="184" t="s">
        <v>586</v>
      </c>
      <c r="G154" s="183" t="s">
        <v>194</v>
      </c>
      <c r="H154" s="185">
        <v>14.787</v>
      </c>
      <c r="I154" s="186">
        <v>0</v>
      </c>
      <c r="J154" s="186">
        <f t="shared" si="15"/>
        <v>0</v>
      </c>
      <c r="K154" s="187">
        <v>0.04984</v>
      </c>
      <c r="L154" s="185">
        <f t="shared" si="16"/>
        <v>0.73698408</v>
      </c>
      <c r="M154" s="187">
        <v>0</v>
      </c>
      <c r="N154" s="185">
        <f t="shared" si="17"/>
        <v>0</v>
      </c>
      <c r="O154" s="188">
        <v>10</v>
      </c>
      <c r="P154" s="158">
        <v>4</v>
      </c>
      <c r="Q154" s="17" t="s">
        <v>168</v>
      </c>
    </row>
    <row r="155" spans="2:17" s="17" customFormat="1" ht="12.75" customHeight="1">
      <c r="B155" s="183" t="s">
        <v>587</v>
      </c>
      <c r="C155" s="183" t="s">
        <v>163</v>
      </c>
      <c r="D155" s="183" t="s">
        <v>231</v>
      </c>
      <c r="E155" s="184" t="s">
        <v>588</v>
      </c>
      <c r="F155" s="184" t="s">
        <v>589</v>
      </c>
      <c r="G155" s="183" t="s">
        <v>194</v>
      </c>
      <c r="H155" s="185">
        <v>29.384</v>
      </c>
      <c r="I155" s="186">
        <v>0</v>
      </c>
      <c r="J155" s="186">
        <f t="shared" si="15"/>
        <v>0</v>
      </c>
      <c r="K155" s="187">
        <v>0.1231</v>
      </c>
      <c r="L155" s="185">
        <f t="shared" si="16"/>
        <v>3.6171704</v>
      </c>
      <c r="M155" s="187">
        <v>0</v>
      </c>
      <c r="N155" s="185">
        <f t="shared" si="17"/>
        <v>0</v>
      </c>
      <c r="O155" s="188">
        <v>10</v>
      </c>
      <c r="P155" s="158">
        <v>4</v>
      </c>
      <c r="Q155" s="17" t="s">
        <v>168</v>
      </c>
    </row>
    <row r="156" spans="2:17" s="17" customFormat="1" ht="12.75" customHeight="1">
      <c r="B156" s="183" t="s">
        <v>590</v>
      </c>
      <c r="C156" s="183" t="s">
        <v>163</v>
      </c>
      <c r="D156" s="183" t="s">
        <v>231</v>
      </c>
      <c r="E156" s="184" t="s">
        <v>591</v>
      </c>
      <c r="F156" s="184" t="s">
        <v>592</v>
      </c>
      <c r="G156" s="183" t="s">
        <v>194</v>
      </c>
      <c r="H156" s="185">
        <v>182.27</v>
      </c>
      <c r="I156" s="186">
        <v>0</v>
      </c>
      <c r="J156" s="186">
        <f t="shared" si="15"/>
        <v>0</v>
      </c>
      <c r="K156" s="187">
        <v>0.10965</v>
      </c>
      <c r="L156" s="185">
        <f t="shared" si="16"/>
        <v>19.9859055</v>
      </c>
      <c r="M156" s="187">
        <v>0</v>
      </c>
      <c r="N156" s="185">
        <f t="shared" si="17"/>
        <v>0</v>
      </c>
      <c r="O156" s="188">
        <v>10</v>
      </c>
      <c r="P156" s="158">
        <v>4</v>
      </c>
      <c r="Q156" s="17" t="s">
        <v>168</v>
      </c>
    </row>
    <row r="157" spans="2:17" s="17" customFormat="1" ht="12.75" customHeight="1">
      <c r="B157" s="183" t="s">
        <v>593</v>
      </c>
      <c r="C157" s="183" t="s">
        <v>163</v>
      </c>
      <c r="D157" s="183" t="s">
        <v>231</v>
      </c>
      <c r="E157" s="184" t="s">
        <v>594</v>
      </c>
      <c r="F157" s="184" t="s">
        <v>595</v>
      </c>
      <c r="G157" s="183" t="s">
        <v>194</v>
      </c>
      <c r="H157" s="185">
        <v>936.4</v>
      </c>
      <c r="I157" s="186">
        <v>0</v>
      </c>
      <c r="J157" s="186">
        <f t="shared" si="15"/>
        <v>0</v>
      </c>
      <c r="K157" s="187">
        <v>0.10965</v>
      </c>
      <c r="L157" s="185">
        <f t="shared" si="16"/>
        <v>102.67626</v>
      </c>
      <c r="M157" s="187">
        <v>0</v>
      </c>
      <c r="N157" s="185">
        <f t="shared" si="17"/>
        <v>0</v>
      </c>
      <c r="O157" s="188">
        <v>10</v>
      </c>
      <c r="P157" s="158">
        <v>4</v>
      </c>
      <c r="Q157" s="17" t="s">
        <v>168</v>
      </c>
    </row>
    <row r="158" spans="2:17" s="17" customFormat="1" ht="12.75" customHeight="1">
      <c r="B158" s="183" t="s">
        <v>596</v>
      </c>
      <c r="C158" s="183" t="s">
        <v>163</v>
      </c>
      <c r="D158" s="183" t="s">
        <v>231</v>
      </c>
      <c r="E158" s="184" t="s">
        <v>597</v>
      </c>
      <c r="F158" s="184" t="s">
        <v>598</v>
      </c>
      <c r="G158" s="183" t="s">
        <v>194</v>
      </c>
      <c r="H158" s="185">
        <v>786.48</v>
      </c>
      <c r="I158" s="186">
        <v>0</v>
      </c>
      <c r="J158" s="186">
        <f t="shared" si="15"/>
        <v>0</v>
      </c>
      <c r="K158" s="187">
        <v>0.10965</v>
      </c>
      <c r="L158" s="185">
        <f t="shared" si="16"/>
        <v>86.237532</v>
      </c>
      <c r="M158" s="187">
        <v>0</v>
      </c>
      <c r="N158" s="185">
        <f t="shared" si="17"/>
        <v>0</v>
      </c>
      <c r="O158" s="188">
        <v>10</v>
      </c>
      <c r="P158" s="158">
        <v>4</v>
      </c>
      <c r="Q158" s="17" t="s">
        <v>168</v>
      </c>
    </row>
    <row r="159" spans="2:17" s="17" customFormat="1" ht="12.75" customHeight="1">
      <c r="B159" s="183" t="s">
        <v>599</v>
      </c>
      <c r="C159" s="183" t="s">
        <v>163</v>
      </c>
      <c r="D159" s="183" t="s">
        <v>231</v>
      </c>
      <c r="E159" s="184" t="s">
        <v>600</v>
      </c>
      <c r="F159" s="184" t="s">
        <v>601</v>
      </c>
      <c r="G159" s="183" t="s">
        <v>194</v>
      </c>
      <c r="H159" s="185">
        <v>538.81</v>
      </c>
      <c r="I159" s="186">
        <v>0</v>
      </c>
      <c r="J159" s="186">
        <f t="shared" si="15"/>
        <v>0</v>
      </c>
      <c r="K159" s="187">
        <v>0.00018</v>
      </c>
      <c r="L159" s="185">
        <f t="shared" si="16"/>
        <v>0.0969858</v>
      </c>
      <c r="M159" s="187">
        <v>0</v>
      </c>
      <c r="N159" s="185">
        <f t="shared" si="17"/>
        <v>0</v>
      </c>
      <c r="O159" s="188">
        <v>10</v>
      </c>
      <c r="P159" s="158">
        <v>4</v>
      </c>
      <c r="Q159" s="17" t="s">
        <v>168</v>
      </c>
    </row>
    <row r="160" spans="2:17" s="17" customFormat="1" ht="12.75" customHeight="1">
      <c r="B160" s="183" t="s">
        <v>602</v>
      </c>
      <c r="C160" s="183" t="s">
        <v>163</v>
      </c>
      <c r="D160" s="183" t="s">
        <v>226</v>
      </c>
      <c r="E160" s="184" t="s">
        <v>603</v>
      </c>
      <c r="F160" s="184" t="s">
        <v>604</v>
      </c>
      <c r="G160" s="183" t="s">
        <v>194</v>
      </c>
      <c r="H160" s="185">
        <v>44.268</v>
      </c>
      <c r="I160" s="186">
        <v>0</v>
      </c>
      <c r="J160" s="186">
        <f t="shared" si="15"/>
        <v>0</v>
      </c>
      <c r="K160" s="187">
        <v>0</v>
      </c>
      <c r="L160" s="185">
        <f t="shared" si="16"/>
        <v>0</v>
      </c>
      <c r="M160" s="187">
        <v>0</v>
      </c>
      <c r="N160" s="185">
        <f t="shared" si="17"/>
        <v>0</v>
      </c>
      <c r="O160" s="188">
        <v>10</v>
      </c>
      <c r="P160" s="158">
        <v>4</v>
      </c>
      <c r="Q160" s="17" t="s">
        <v>168</v>
      </c>
    </row>
    <row r="161" spans="2:17" s="17" customFormat="1" ht="12.75" customHeight="1">
      <c r="B161" s="183" t="s">
        <v>605</v>
      </c>
      <c r="C161" s="183" t="s">
        <v>163</v>
      </c>
      <c r="D161" s="183" t="s">
        <v>231</v>
      </c>
      <c r="E161" s="184" t="s">
        <v>606</v>
      </c>
      <c r="F161" s="184" t="s">
        <v>607</v>
      </c>
      <c r="G161" s="183" t="s">
        <v>323</v>
      </c>
      <c r="H161" s="185">
        <v>8</v>
      </c>
      <c r="I161" s="186">
        <v>0</v>
      </c>
      <c r="J161" s="186">
        <f t="shared" si="15"/>
        <v>0</v>
      </c>
      <c r="K161" s="187">
        <v>0.00058</v>
      </c>
      <c r="L161" s="185">
        <f t="shared" si="16"/>
        <v>0.00464</v>
      </c>
      <c r="M161" s="187">
        <v>0</v>
      </c>
      <c r="N161" s="185">
        <f t="shared" si="17"/>
        <v>0</v>
      </c>
      <c r="O161" s="188">
        <v>10</v>
      </c>
      <c r="P161" s="158">
        <v>4</v>
      </c>
      <c r="Q161" s="17" t="s">
        <v>168</v>
      </c>
    </row>
    <row r="162" spans="2:17" s="17" customFormat="1" ht="12.75" customHeight="1">
      <c r="B162" s="183" t="s">
        <v>608</v>
      </c>
      <c r="C162" s="183" t="s">
        <v>163</v>
      </c>
      <c r="D162" s="183" t="s">
        <v>231</v>
      </c>
      <c r="E162" s="184" t="s">
        <v>609</v>
      </c>
      <c r="F162" s="184" t="s">
        <v>610</v>
      </c>
      <c r="G162" s="183" t="s">
        <v>323</v>
      </c>
      <c r="H162" s="185">
        <v>43</v>
      </c>
      <c r="I162" s="186">
        <v>0</v>
      </c>
      <c r="J162" s="186">
        <f aca="true" t="shared" si="18" ref="J162:J193">H162*I162</f>
        <v>0</v>
      </c>
      <c r="K162" s="187">
        <v>0.00096</v>
      </c>
      <c r="L162" s="185">
        <f aca="true" t="shared" si="19" ref="L162:L193">H162*K162</f>
        <v>0.041280000000000004</v>
      </c>
      <c r="M162" s="187">
        <v>0</v>
      </c>
      <c r="N162" s="185">
        <f aca="true" t="shared" si="20" ref="N162:N193">H162*M162</f>
        <v>0</v>
      </c>
      <c r="O162" s="188">
        <v>10</v>
      </c>
      <c r="P162" s="158">
        <v>4</v>
      </c>
      <c r="Q162" s="17" t="s">
        <v>168</v>
      </c>
    </row>
    <row r="163" spans="2:17" s="17" customFormat="1" ht="12.75" customHeight="1">
      <c r="B163" s="183" t="s">
        <v>611</v>
      </c>
      <c r="C163" s="183" t="s">
        <v>163</v>
      </c>
      <c r="D163" s="183" t="s">
        <v>231</v>
      </c>
      <c r="E163" s="184" t="s">
        <v>612</v>
      </c>
      <c r="F163" s="184" t="s">
        <v>613</v>
      </c>
      <c r="G163" s="183" t="s">
        <v>323</v>
      </c>
      <c r="H163" s="185">
        <v>7</v>
      </c>
      <c r="I163" s="186">
        <v>0</v>
      </c>
      <c r="J163" s="186">
        <f t="shared" si="18"/>
        <v>0</v>
      </c>
      <c r="K163" s="187">
        <v>0.00128</v>
      </c>
      <c r="L163" s="185">
        <f t="shared" si="19"/>
        <v>0.008960000000000001</v>
      </c>
      <c r="M163" s="187">
        <v>0</v>
      </c>
      <c r="N163" s="185">
        <f t="shared" si="20"/>
        <v>0</v>
      </c>
      <c r="O163" s="188">
        <v>10</v>
      </c>
      <c r="P163" s="158">
        <v>4</v>
      </c>
      <c r="Q163" s="17" t="s">
        <v>168</v>
      </c>
    </row>
    <row r="164" spans="2:17" s="17" customFormat="1" ht="12.75" customHeight="1">
      <c r="B164" s="183" t="s">
        <v>614</v>
      </c>
      <c r="C164" s="183" t="s">
        <v>163</v>
      </c>
      <c r="D164" s="183" t="s">
        <v>231</v>
      </c>
      <c r="E164" s="184" t="s">
        <v>615</v>
      </c>
      <c r="F164" s="184" t="s">
        <v>616</v>
      </c>
      <c r="G164" s="183" t="s">
        <v>323</v>
      </c>
      <c r="H164" s="185">
        <v>12</v>
      </c>
      <c r="I164" s="186">
        <v>0</v>
      </c>
      <c r="J164" s="186">
        <f t="shared" si="18"/>
        <v>0</v>
      </c>
      <c r="K164" s="187">
        <v>0.00166</v>
      </c>
      <c r="L164" s="185">
        <f t="shared" si="19"/>
        <v>0.01992</v>
      </c>
      <c r="M164" s="187">
        <v>0</v>
      </c>
      <c r="N164" s="185">
        <f t="shared" si="20"/>
        <v>0</v>
      </c>
      <c r="O164" s="188">
        <v>10</v>
      </c>
      <c r="P164" s="158">
        <v>4</v>
      </c>
      <c r="Q164" s="17" t="s">
        <v>168</v>
      </c>
    </row>
    <row r="165" spans="2:17" s="17" customFormat="1" ht="12.75" customHeight="1">
      <c r="B165" s="189" t="s">
        <v>617</v>
      </c>
      <c r="C165" s="189" t="s">
        <v>461</v>
      </c>
      <c r="D165" s="189" t="s">
        <v>462</v>
      </c>
      <c r="E165" s="190" t="s">
        <v>618</v>
      </c>
      <c r="F165" s="190" t="s">
        <v>619</v>
      </c>
      <c r="G165" s="189" t="s">
        <v>323</v>
      </c>
      <c r="H165" s="191">
        <v>2</v>
      </c>
      <c r="I165" s="192">
        <v>0</v>
      </c>
      <c r="J165" s="192">
        <f t="shared" si="18"/>
        <v>0</v>
      </c>
      <c r="K165" s="193">
        <v>0.017</v>
      </c>
      <c r="L165" s="191">
        <f t="shared" si="19"/>
        <v>0.034</v>
      </c>
      <c r="M165" s="193">
        <v>0</v>
      </c>
      <c r="N165" s="191">
        <f t="shared" si="20"/>
        <v>0</v>
      </c>
      <c r="O165" s="194">
        <v>10</v>
      </c>
      <c r="P165" s="160">
        <v>8</v>
      </c>
      <c r="Q165" s="159" t="s">
        <v>168</v>
      </c>
    </row>
    <row r="166" spans="2:17" s="17" customFormat="1" ht="12.75" customHeight="1">
      <c r="B166" s="189" t="s">
        <v>620</v>
      </c>
      <c r="C166" s="189" t="s">
        <v>461</v>
      </c>
      <c r="D166" s="189" t="s">
        <v>462</v>
      </c>
      <c r="E166" s="190" t="s">
        <v>621</v>
      </c>
      <c r="F166" s="190" t="s">
        <v>622</v>
      </c>
      <c r="G166" s="189" t="s">
        <v>323</v>
      </c>
      <c r="H166" s="191">
        <v>12</v>
      </c>
      <c r="I166" s="192">
        <v>0</v>
      </c>
      <c r="J166" s="192">
        <f t="shared" si="18"/>
        <v>0</v>
      </c>
      <c r="K166" s="193">
        <v>0.02</v>
      </c>
      <c r="L166" s="191">
        <f t="shared" si="19"/>
        <v>0.24</v>
      </c>
      <c r="M166" s="193">
        <v>0</v>
      </c>
      <c r="N166" s="191">
        <f t="shared" si="20"/>
        <v>0</v>
      </c>
      <c r="O166" s="194">
        <v>10</v>
      </c>
      <c r="P166" s="160">
        <v>8</v>
      </c>
      <c r="Q166" s="159" t="s">
        <v>168</v>
      </c>
    </row>
    <row r="167" spans="2:17" s="17" customFormat="1" ht="12.75" customHeight="1">
      <c r="B167" s="189" t="s">
        <v>623</v>
      </c>
      <c r="C167" s="189" t="s">
        <v>461</v>
      </c>
      <c r="D167" s="189" t="s">
        <v>462</v>
      </c>
      <c r="E167" s="190" t="s">
        <v>624</v>
      </c>
      <c r="F167" s="190" t="s">
        <v>625</v>
      </c>
      <c r="G167" s="189" t="s">
        <v>323</v>
      </c>
      <c r="H167" s="191">
        <v>6</v>
      </c>
      <c r="I167" s="192">
        <v>0</v>
      </c>
      <c r="J167" s="192">
        <f t="shared" si="18"/>
        <v>0</v>
      </c>
      <c r="K167" s="193">
        <v>0.017</v>
      </c>
      <c r="L167" s="191">
        <f t="shared" si="19"/>
        <v>0.10200000000000001</v>
      </c>
      <c r="M167" s="193">
        <v>0</v>
      </c>
      <c r="N167" s="191">
        <f t="shared" si="20"/>
        <v>0</v>
      </c>
      <c r="O167" s="194">
        <v>10</v>
      </c>
      <c r="P167" s="160">
        <v>8</v>
      </c>
      <c r="Q167" s="159" t="s">
        <v>168</v>
      </c>
    </row>
    <row r="168" spans="2:17" s="17" customFormat="1" ht="12.75" customHeight="1">
      <c r="B168" s="189" t="s">
        <v>626</v>
      </c>
      <c r="C168" s="189" t="s">
        <v>461</v>
      </c>
      <c r="D168" s="189" t="s">
        <v>462</v>
      </c>
      <c r="E168" s="190" t="s">
        <v>627</v>
      </c>
      <c r="F168" s="190" t="s">
        <v>628</v>
      </c>
      <c r="G168" s="189" t="s">
        <v>323</v>
      </c>
      <c r="H168" s="191">
        <v>1</v>
      </c>
      <c r="I168" s="192">
        <v>0</v>
      </c>
      <c r="J168" s="192">
        <f t="shared" si="18"/>
        <v>0</v>
      </c>
      <c r="K168" s="193">
        <v>0.02</v>
      </c>
      <c r="L168" s="191">
        <f t="shared" si="19"/>
        <v>0.02</v>
      </c>
      <c r="M168" s="193">
        <v>0</v>
      </c>
      <c r="N168" s="191">
        <f t="shared" si="20"/>
        <v>0</v>
      </c>
      <c r="O168" s="194">
        <v>10</v>
      </c>
      <c r="P168" s="160">
        <v>8</v>
      </c>
      <c r="Q168" s="159" t="s">
        <v>168</v>
      </c>
    </row>
    <row r="169" spans="2:17" s="17" customFormat="1" ht="12.75" customHeight="1">
      <c r="B169" s="189" t="s">
        <v>629</v>
      </c>
      <c r="C169" s="189" t="s">
        <v>461</v>
      </c>
      <c r="D169" s="189" t="s">
        <v>462</v>
      </c>
      <c r="E169" s="190" t="s">
        <v>630</v>
      </c>
      <c r="F169" s="190" t="s">
        <v>631</v>
      </c>
      <c r="G169" s="189" t="s">
        <v>323</v>
      </c>
      <c r="H169" s="191">
        <v>3</v>
      </c>
      <c r="I169" s="192">
        <v>0</v>
      </c>
      <c r="J169" s="192">
        <f t="shared" si="18"/>
        <v>0</v>
      </c>
      <c r="K169" s="193">
        <v>0.032</v>
      </c>
      <c r="L169" s="191">
        <f t="shared" si="19"/>
        <v>0.096</v>
      </c>
      <c r="M169" s="193">
        <v>0</v>
      </c>
      <c r="N169" s="191">
        <f t="shared" si="20"/>
        <v>0</v>
      </c>
      <c r="O169" s="194">
        <v>10</v>
      </c>
      <c r="P169" s="160">
        <v>8</v>
      </c>
      <c r="Q169" s="159" t="s">
        <v>168</v>
      </c>
    </row>
    <row r="170" spans="2:17" s="17" customFormat="1" ht="12.75" customHeight="1">
      <c r="B170" s="189" t="s">
        <v>632</v>
      </c>
      <c r="C170" s="189" t="s">
        <v>461</v>
      </c>
      <c r="D170" s="189" t="s">
        <v>462</v>
      </c>
      <c r="E170" s="190" t="s">
        <v>633</v>
      </c>
      <c r="F170" s="190" t="s">
        <v>634</v>
      </c>
      <c r="G170" s="189" t="s">
        <v>323</v>
      </c>
      <c r="H170" s="191">
        <v>8</v>
      </c>
      <c r="I170" s="192">
        <v>0</v>
      </c>
      <c r="J170" s="192">
        <f t="shared" si="18"/>
        <v>0</v>
      </c>
      <c r="K170" s="193">
        <v>0.024</v>
      </c>
      <c r="L170" s="191">
        <f t="shared" si="19"/>
        <v>0.192</v>
      </c>
      <c r="M170" s="193">
        <v>0</v>
      </c>
      <c r="N170" s="191">
        <f t="shared" si="20"/>
        <v>0</v>
      </c>
      <c r="O170" s="194">
        <v>10</v>
      </c>
      <c r="P170" s="160">
        <v>8</v>
      </c>
      <c r="Q170" s="159" t="s">
        <v>168</v>
      </c>
    </row>
    <row r="171" spans="2:17" s="17" customFormat="1" ht="12.75" customHeight="1">
      <c r="B171" s="189" t="s">
        <v>635</v>
      </c>
      <c r="C171" s="189" t="s">
        <v>461</v>
      </c>
      <c r="D171" s="189" t="s">
        <v>462</v>
      </c>
      <c r="E171" s="190" t="s">
        <v>636</v>
      </c>
      <c r="F171" s="190" t="s">
        <v>637</v>
      </c>
      <c r="G171" s="189" t="s">
        <v>323</v>
      </c>
      <c r="H171" s="191">
        <v>3</v>
      </c>
      <c r="I171" s="192">
        <v>0</v>
      </c>
      <c r="J171" s="192">
        <f t="shared" si="18"/>
        <v>0</v>
      </c>
      <c r="K171" s="193">
        <v>0.028</v>
      </c>
      <c r="L171" s="191">
        <f t="shared" si="19"/>
        <v>0.084</v>
      </c>
      <c r="M171" s="193">
        <v>0</v>
      </c>
      <c r="N171" s="191">
        <f t="shared" si="20"/>
        <v>0</v>
      </c>
      <c r="O171" s="194">
        <v>10</v>
      </c>
      <c r="P171" s="160">
        <v>8</v>
      </c>
      <c r="Q171" s="159" t="s">
        <v>168</v>
      </c>
    </row>
    <row r="172" spans="2:17" s="17" customFormat="1" ht="12.75" customHeight="1">
      <c r="B172" s="189" t="s">
        <v>638</v>
      </c>
      <c r="C172" s="189" t="s">
        <v>461</v>
      </c>
      <c r="D172" s="189" t="s">
        <v>462</v>
      </c>
      <c r="E172" s="190" t="s">
        <v>639</v>
      </c>
      <c r="F172" s="190" t="s">
        <v>640</v>
      </c>
      <c r="G172" s="189" t="s">
        <v>323</v>
      </c>
      <c r="H172" s="191">
        <v>3</v>
      </c>
      <c r="I172" s="192">
        <v>0</v>
      </c>
      <c r="J172" s="192">
        <f t="shared" si="18"/>
        <v>0</v>
      </c>
      <c r="K172" s="193">
        <v>0.038</v>
      </c>
      <c r="L172" s="191">
        <f t="shared" si="19"/>
        <v>0.11399999999999999</v>
      </c>
      <c r="M172" s="193">
        <v>0</v>
      </c>
      <c r="N172" s="191">
        <f t="shared" si="20"/>
        <v>0</v>
      </c>
      <c r="O172" s="194">
        <v>10</v>
      </c>
      <c r="P172" s="160">
        <v>8</v>
      </c>
      <c r="Q172" s="159" t="s">
        <v>168</v>
      </c>
    </row>
    <row r="173" spans="2:17" s="17" customFormat="1" ht="12.75" customHeight="1">
      <c r="B173" s="189" t="s">
        <v>641</v>
      </c>
      <c r="C173" s="189" t="s">
        <v>461</v>
      </c>
      <c r="D173" s="189" t="s">
        <v>462</v>
      </c>
      <c r="E173" s="190" t="s">
        <v>642</v>
      </c>
      <c r="F173" s="190" t="s">
        <v>643</v>
      </c>
      <c r="G173" s="189" t="s">
        <v>323</v>
      </c>
      <c r="H173" s="191">
        <v>3</v>
      </c>
      <c r="I173" s="192">
        <v>0</v>
      </c>
      <c r="J173" s="192">
        <f t="shared" si="18"/>
        <v>0</v>
      </c>
      <c r="K173" s="193">
        <v>0.02</v>
      </c>
      <c r="L173" s="191">
        <f t="shared" si="19"/>
        <v>0.06</v>
      </c>
      <c r="M173" s="193">
        <v>0</v>
      </c>
      <c r="N173" s="191">
        <f t="shared" si="20"/>
        <v>0</v>
      </c>
      <c r="O173" s="194">
        <v>10</v>
      </c>
      <c r="P173" s="160">
        <v>8</v>
      </c>
      <c r="Q173" s="159" t="s">
        <v>168</v>
      </c>
    </row>
    <row r="174" spans="2:17" s="17" customFormat="1" ht="12.75" customHeight="1">
      <c r="B174" s="189" t="s">
        <v>644</v>
      </c>
      <c r="C174" s="189" t="s">
        <v>461</v>
      </c>
      <c r="D174" s="189" t="s">
        <v>462</v>
      </c>
      <c r="E174" s="190" t="s">
        <v>645</v>
      </c>
      <c r="F174" s="190" t="s">
        <v>646</v>
      </c>
      <c r="G174" s="189" t="s">
        <v>323</v>
      </c>
      <c r="H174" s="191">
        <v>3</v>
      </c>
      <c r="I174" s="192">
        <v>0</v>
      </c>
      <c r="J174" s="192">
        <f t="shared" si="18"/>
        <v>0</v>
      </c>
      <c r="K174" s="193">
        <v>0.032</v>
      </c>
      <c r="L174" s="191">
        <f t="shared" si="19"/>
        <v>0.096</v>
      </c>
      <c r="M174" s="193">
        <v>0</v>
      </c>
      <c r="N174" s="191">
        <f t="shared" si="20"/>
        <v>0</v>
      </c>
      <c r="O174" s="194">
        <v>10</v>
      </c>
      <c r="P174" s="160">
        <v>8</v>
      </c>
      <c r="Q174" s="159" t="s">
        <v>168</v>
      </c>
    </row>
    <row r="175" spans="2:17" s="17" customFormat="1" ht="12.75" customHeight="1">
      <c r="B175" s="189" t="s">
        <v>647</v>
      </c>
      <c r="C175" s="189" t="s">
        <v>461</v>
      </c>
      <c r="D175" s="189" t="s">
        <v>462</v>
      </c>
      <c r="E175" s="190" t="s">
        <v>648</v>
      </c>
      <c r="F175" s="190" t="s">
        <v>649</v>
      </c>
      <c r="G175" s="189" t="s">
        <v>323</v>
      </c>
      <c r="H175" s="191">
        <v>8</v>
      </c>
      <c r="I175" s="192">
        <v>0</v>
      </c>
      <c r="J175" s="192">
        <f t="shared" si="18"/>
        <v>0</v>
      </c>
      <c r="K175" s="193">
        <v>0.024</v>
      </c>
      <c r="L175" s="191">
        <f t="shared" si="19"/>
        <v>0.192</v>
      </c>
      <c r="M175" s="193">
        <v>0</v>
      </c>
      <c r="N175" s="191">
        <f t="shared" si="20"/>
        <v>0</v>
      </c>
      <c r="O175" s="194">
        <v>10</v>
      </c>
      <c r="P175" s="160">
        <v>8</v>
      </c>
      <c r="Q175" s="159" t="s">
        <v>168</v>
      </c>
    </row>
    <row r="176" spans="2:17" s="17" customFormat="1" ht="12.75" customHeight="1">
      <c r="B176" s="189" t="s">
        <v>650</v>
      </c>
      <c r="C176" s="189" t="s">
        <v>461</v>
      </c>
      <c r="D176" s="189" t="s">
        <v>462</v>
      </c>
      <c r="E176" s="190" t="s">
        <v>651</v>
      </c>
      <c r="F176" s="190" t="s">
        <v>652</v>
      </c>
      <c r="G176" s="189" t="s">
        <v>323</v>
      </c>
      <c r="H176" s="191">
        <v>2</v>
      </c>
      <c r="I176" s="192">
        <v>0</v>
      </c>
      <c r="J176" s="192">
        <f t="shared" si="18"/>
        <v>0</v>
      </c>
      <c r="K176" s="193">
        <v>0.184</v>
      </c>
      <c r="L176" s="191">
        <f t="shared" si="19"/>
        <v>0.368</v>
      </c>
      <c r="M176" s="193">
        <v>0</v>
      </c>
      <c r="N176" s="191">
        <f t="shared" si="20"/>
        <v>0</v>
      </c>
      <c r="O176" s="194">
        <v>10</v>
      </c>
      <c r="P176" s="160">
        <v>8</v>
      </c>
      <c r="Q176" s="159" t="s">
        <v>168</v>
      </c>
    </row>
    <row r="177" spans="2:17" s="17" customFormat="1" ht="12.75" customHeight="1">
      <c r="B177" s="189" t="s">
        <v>653</v>
      </c>
      <c r="C177" s="189" t="s">
        <v>461</v>
      </c>
      <c r="D177" s="189" t="s">
        <v>462</v>
      </c>
      <c r="E177" s="190" t="s">
        <v>654</v>
      </c>
      <c r="F177" s="190" t="s">
        <v>655</v>
      </c>
      <c r="G177" s="189" t="s">
        <v>323</v>
      </c>
      <c r="H177" s="191">
        <v>2</v>
      </c>
      <c r="I177" s="192">
        <v>0</v>
      </c>
      <c r="J177" s="192">
        <f t="shared" si="18"/>
        <v>0</v>
      </c>
      <c r="K177" s="193">
        <v>0.138</v>
      </c>
      <c r="L177" s="191">
        <f t="shared" si="19"/>
        <v>0.276</v>
      </c>
      <c r="M177" s="193">
        <v>0</v>
      </c>
      <c r="N177" s="191">
        <f t="shared" si="20"/>
        <v>0</v>
      </c>
      <c r="O177" s="194">
        <v>10</v>
      </c>
      <c r="P177" s="160">
        <v>8</v>
      </c>
      <c r="Q177" s="159" t="s">
        <v>168</v>
      </c>
    </row>
    <row r="178" spans="2:17" s="17" customFormat="1" ht="12.75" customHeight="1">
      <c r="B178" s="189" t="s">
        <v>656</v>
      </c>
      <c r="C178" s="189" t="s">
        <v>461</v>
      </c>
      <c r="D178" s="189" t="s">
        <v>462</v>
      </c>
      <c r="E178" s="190" t="s">
        <v>657</v>
      </c>
      <c r="F178" s="190" t="s">
        <v>658</v>
      </c>
      <c r="G178" s="189" t="s">
        <v>323</v>
      </c>
      <c r="H178" s="191">
        <v>2</v>
      </c>
      <c r="I178" s="192">
        <v>0</v>
      </c>
      <c r="J178" s="192">
        <f t="shared" si="18"/>
        <v>0</v>
      </c>
      <c r="K178" s="193">
        <v>0.172</v>
      </c>
      <c r="L178" s="191">
        <f t="shared" si="19"/>
        <v>0.344</v>
      </c>
      <c r="M178" s="193">
        <v>0</v>
      </c>
      <c r="N178" s="191">
        <f t="shared" si="20"/>
        <v>0</v>
      </c>
      <c r="O178" s="194">
        <v>10</v>
      </c>
      <c r="P178" s="160">
        <v>8</v>
      </c>
      <c r="Q178" s="159" t="s">
        <v>168</v>
      </c>
    </row>
    <row r="179" spans="2:17" s="17" customFormat="1" ht="12.75" customHeight="1">
      <c r="B179" s="189" t="s">
        <v>659</v>
      </c>
      <c r="C179" s="189" t="s">
        <v>461</v>
      </c>
      <c r="D179" s="189" t="s">
        <v>462</v>
      </c>
      <c r="E179" s="190" t="s">
        <v>660</v>
      </c>
      <c r="F179" s="190" t="s">
        <v>661</v>
      </c>
      <c r="G179" s="189" t="s">
        <v>323</v>
      </c>
      <c r="H179" s="191">
        <v>2</v>
      </c>
      <c r="I179" s="192">
        <v>0</v>
      </c>
      <c r="J179" s="192">
        <f t="shared" si="18"/>
        <v>0</v>
      </c>
      <c r="K179" s="193">
        <v>0.181</v>
      </c>
      <c r="L179" s="191">
        <f t="shared" si="19"/>
        <v>0.362</v>
      </c>
      <c r="M179" s="193">
        <v>0</v>
      </c>
      <c r="N179" s="191">
        <f t="shared" si="20"/>
        <v>0</v>
      </c>
      <c r="O179" s="194">
        <v>10</v>
      </c>
      <c r="P179" s="160">
        <v>8</v>
      </c>
      <c r="Q179" s="159" t="s">
        <v>168</v>
      </c>
    </row>
    <row r="180" spans="2:17" s="17" customFormat="1" ht="12.75" customHeight="1">
      <c r="B180" s="189" t="s">
        <v>662</v>
      </c>
      <c r="C180" s="189" t="s">
        <v>461</v>
      </c>
      <c r="D180" s="189" t="s">
        <v>462</v>
      </c>
      <c r="E180" s="190" t="s">
        <v>663</v>
      </c>
      <c r="F180" s="190" t="s">
        <v>664</v>
      </c>
      <c r="G180" s="189" t="s">
        <v>323</v>
      </c>
      <c r="H180" s="191">
        <v>3</v>
      </c>
      <c r="I180" s="192">
        <v>0</v>
      </c>
      <c r="J180" s="192">
        <f t="shared" si="18"/>
        <v>0</v>
      </c>
      <c r="K180" s="193">
        <v>0.105</v>
      </c>
      <c r="L180" s="191">
        <f t="shared" si="19"/>
        <v>0.315</v>
      </c>
      <c r="M180" s="193">
        <v>0</v>
      </c>
      <c r="N180" s="191">
        <f t="shared" si="20"/>
        <v>0</v>
      </c>
      <c r="O180" s="194">
        <v>10</v>
      </c>
      <c r="P180" s="160">
        <v>8</v>
      </c>
      <c r="Q180" s="159" t="s">
        <v>168</v>
      </c>
    </row>
    <row r="181" spans="2:17" s="17" customFormat="1" ht="12.75" customHeight="1">
      <c r="B181" s="189" t="s">
        <v>665</v>
      </c>
      <c r="C181" s="189" t="s">
        <v>461</v>
      </c>
      <c r="D181" s="189" t="s">
        <v>462</v>
      </c>
      <c r="E181" s="190" t="s">
        <v>666</v>
      </c>
      <c r="F181" s="190" t="s">
        <v>667</v>
      </c>
      <c r="G181" s="189" t="s">
        <v>323</v>
      </c>
      <c r="H181" s="191">
        <v>2</v>
      </c>
      <c r="I181" s="192">
        <v>0</v>
      </c>
      <c r="J181" s="192">
        <f t="shared" si="18"/>
        <v>0</v>
      </c>
      <c r="K181" s="193">
        <v>0.186</v>
      </c>
      <c r="L181" s="191">
        <f t="shared" si="19"/>
        <v>0.372</v>
      </c>
      <c r="M181" s="193">
        <v>0</v>
      </c>
      <c r="N181" s="191">
        <f t="shared" si="20"/>
        <v>0</v>
      </c>
      <c r="O181" s="194">
        <v>10</v>
      </c>
      <c r="P181" s="160">
        <v>8</v>
      </c>
      <c r="Q181" s="159" t="s">
        <v>168</v>
      </c>
    </row>
    <row r="182" spans="2:17" s="17" customFormat="1" ht="12.75" customHeight="1">
      <c r="B182" s="189" t="s">
        <v>668</v>
      </c>
      <c r="C182" s="189" t="s">
        <v>461</v>
      </c>
      <c r="D182" s="189" t="s">
        <v>462</v>
      </c>
      <c r="E182" s="190" t="s">
        <v>669</v>
      </c>
      <c r="F182" s="190" t="s">
        <v>670</v>
      </c>
      <c r="G182" s="189" t="s">
        <v>323</v>
      </c>
      <c r="H182" s="191">
        <v>2</v>
      </c>
      <c r="I182" s="192">
        <v>0</v>
      </c>
      <c r="J182" s="192">
        <f t="shared" si="18"/>
        <v>0</v>
      </c>
      <c r="K182" s="193">
        <v>0.139</v>
      </c>
      <c r="L182" s="191">
        <f t="shared" si="19"/>
        <v>0.278</v>
      </c>
      <c r="M182" s="193">
        <v>0</v>
      </c>
      <c r="N182" s="191">
        <f t="shared" si="20"/>
        <v>0</v>
      </c>
      <c r="O182" s="194">
        <v>10</v>
      </c>
      <c r="P182" s="160">
        <v>8</v>
      </c>
      <c r="Q182" s="159" t="s">
        <v>168</v>
      </c>
    </row>
    <row r="183" spans="2:17" s="17" customFormat="1" ht="12.75" customHeight="1">
      <c r="B183" s="189" t="s">
        <v>671</v>
      </c>
      <c r="C183" s="189" t="s">
        <v>461</v>
      </c>
      <c r="D183" s="189" t="s">
        <v>462</v>
      </c>
      <c r="E183" s="190" t="s">
        <v>672</v>
      </c>
      <c r="F183" s="190" t="s">
        <v>673</v>
      </c>
      <c r="G183" s="189" t="s">
        <v>323</v>
      </c>
      <c r="H183" s="191">
        <v>2</v>
      </c>
      <c r="I183" s="192">
        <v>0</v>
      </c>
      <c r="J183" s="192">
        <f t="shared" si="18"/>
        <v>0</v>
      </c>
      <c r="K183" s="193">
        <v>0.173</v>
      </c>
      <c r="L183" s="191">
        <f t="shared" si="19"/>
        <v>0.346</v>
      </c>
      <c r="M183" s="193">
        <v>0</v>
      </c>
      <c r="N183" s="191">
        <f t="shared" si="20"/>
        <v>0</v>
      </c>
      <c r="O183" s="194">
        <v>10</v>
      </c>
      <c r="P183" s="160">
        <v>8</v>
      </c>
      <c r="Q183" s="159" t="s">
        <v>168</v>
      </c>
    </row>
    <row r="184" spans="2:17" s="17" customFormat="1" ht="12.75" customHeight="1">
      <c r="B184" s="189" t="s">
        <v>674</v>
      </c>
      <c r="C184" s="189" t="s">
        <v>461</v>
      </c>
      <c r="D184" s="189" t="s">
        <v>462</v>
      </c>
      <c r="E184" s="190" t="s">
        <v>675</v>
      </c>
      <c r="F184" s="190" t="s">
        <v>676</v>
      </c>
      <c r="G184" s="189" t="s">
        <v>323</v>
      </c>
      <c r="H184" s="191">
        <v>2</v>
      </c>
      <c r="I184" s="192">
        <v>0</v>
      </c>
      <c r="J184" s="192">
        <f t="shared" si="18"/>
        <v>0</v>
      </c>
      <c r="K184" s="193">
        <v>0.183</v>
      </c>
      <c r="L184" s="191">
        <f t="shared" si="19"/>
        <v>0.366</v>
      </c>
      <c r="M184" s="193">
        <v>0</v>
      </c>
      <c r="N184" s="191">
        <f t="shared" si="20"/>
        <v>0</v>
      </c>
      <c r="O184" s="194">
        <v>10</v>
      </c>
      <c r="P184" s="160">
        <v>8</v>
      </c>
      <c r="Q184" s="159" t="s">
        <v>168</v>
      </c>
    </row>
    <row r="185" spans="2:17" s="17" customFormat="1" ht="12.75" customHeight="1">
      <c r="B185" s="183" t="s">
        <v>677</v>
      </c>
      <c r="C185" s="183" t="s">
        <v>163</v>
      </c>
      <c r="D185" s="183" t="s">
        <v>231</v>
      </c>
      <c r="E185" s="184" t="s">
        <v>678</v>
      </c>
      <c r="F185" s="184" t="s">
        <v>679</v>
      </c>
      <c r="G185" s="183" t="s">
        <v>323</v>
      </c>
      <c r="H185" s="185">
        <v>41</v>
      </c>
      <c r="I185" s="186">
        <v>0</v>
      </c>
      <c r="J185" s="186">
        <f t="shared" si="18"/>
        <v>0</v>
      </c>
      <c r="K185" s="187">
        <v>0.01698</v>
      </c>
      <c r="L185" s="185">
        <f t="shared" si="19"/>
        <v>0.6961799999999999</v>
      </c>
      <c r="M185" s="187">
        <v>0</v>
      </c>
      <c r="N185" s="185">
        <f t="shared" si="20"/>
        <v>0</v>
      </c>
      <c r="O185" s="188">
        <v>10</v>
      </c>
      <c r="P185" s="158">
        <v>4</v>
      </c>
      <c r="Q185" s="17" t="s">
        <v>168</v>
      </c>
    </row>
    <row r="186" spans="2:17" s="17" customFormat="1" ht="12.75" customHeight="1">
      <c r="B186" s="189" t="s">
        <v>680</v>
      </c>
      <c r="C186" s="189" t="s">
        <v>461</v>
      </c>
      <c r="D186" s="189" t="s">
        <v>462</v>
      </c>
      <c r="E186" s="190" t="s">
        <v>681</v>
      </c>
      <c r="F186" s="190" t="s">
        <v>682</v>
      </c>
      <c r="G186" s="189" t="s">
        <v>323</v>
      </c>
      <c r="H186" s="191">
        <v>19</v>
      </c>
      <c r="I186" s="192">
        <v>0</v>
      </c>
      <c r="J186" s="192">
        <f t="shared" si="18"/>
        <v>0</v>
      </c>
      <c r="K186" s="193">
        <v>0.0138</v>
      </c>
      <c r="L186" s="191">
        <f t="shared" si="19"/>
        <v>0.2622</v>
      </c>
      <c r="M186" s="193">
        <v>0</v>
      </c>
      <c r="N186" s="191">
        <f t="shared" si="20"/>
        <v>0</v>
      </c>
      <c r="O186" s="194">
        <v>10</v>
      </c>
      <c r="P186" s="160">
        <v>8</v>
      </c>
      <c r="Q186" s="159" t="s">
        <v>168</v>
      </c>
    </row>
    <row r="187" spans="2:17" s="17" customFormat="1" ht="12.75" customHeight="1">
      <c r="B187" s="189" t="s">
        <v>683</v>
      </c>
      <c r="C187" s="189" t="s">
        <v>461</v>
      </c>
      <c r="D187" s="189" t="s">
        <v>462</v>
      </c>
      <c r="E187" s="190" t="s">
        <v>684</v>
      </c>
      <c r="F187" s="190" t="s">
        <v>685</v>
      </c>
      <c r="G187" s="189" t="s">
        <v>323</v>
      </c>
      <c r="H187" s="191">
        <v>2</v>
      </c>
      <c r="I187" s="192">
        <v>0</v>
      </c>
      <c r="J187" s="192">
        <f t="shared" si="18"/>
        <v>0</v>
      </c>
      <c r="K187" s="193">
        <v>0.0106</v>
      </c>
      <c r="L187" s="191">
        <f t="shared" si="19"/>
        <v>0.0212</v>
      </c>
      <c r="M187" s="193">
        <v>0</v>
      </c>
      <c r="N187" s="191">
        <f t="shared" si="20"/>
        <v>0</v>
      </c>
      <c r="O187" s="194">
        <v>10</v>
      </c>
      <c r="P187" s="160">
        <v>8</v>
      </c>
      <c r="Q187" s="159" t="s">
        <v>168</v>
      </c>
    </row>
    <row r="188" spans="2:17" s="17" customFormat="1" ht="12.75" customHeight="1">
      <c r="B188" s="189" t="s">
        <v>686</v>
      </c>
      <c r="C188" s="189" t="s">
        <v>461</v>
      </c>
      <c r="D188" s="189" t="s">
        <v>462</v>
      </c>
      <c r="E188" s="190" t="s">
        <v>687</v>
      </c>
      <c r="F188" s="190" t="s">
        <v>688</v>
      </c>
      <c r="G188" s="189" t="s">
        <v>323</v>
      </c>
      <c r="H188" s="191">
        <v>19</v>
      </c>
      <c r="I188" s="192">
        <v>0</v>
      </c>
      <c r="J188" s="192">
        <f t="shared" si="18"/>
        <v>0</v>
      </c>
      <c r="K188" s="193">
        <v>0.010794</v>
      </c>
      <c r="L188" s="191">
        <f t="shared" si="19"/>
        <v>0.205086</v>
      </c>
      <c r="M188" s="193">
        <v>0</v>
      </c>
      <c r="N188" s="191">
        <f t="shared" si="20"/>
        <v>0</v>
      </c>
      <c r="O188" s="194">
        <v>10</v>
      </c>
      <c r="P188" s="160">
        <v>8</v>
      </c>
      <c r="Q188" s="159" t="s">
        <v>168</v>
      </c>
    </row>
    <row r="189" spans="2:17" s="17" customFormat="1" ht="12.75" customHeight="1">
      <c r="B189" s="189" t="s">
        <v>689</v>
      </c>
      <c r="C189" s="189" t="s">
        <v>461</v>
      </c>
      <c r="D189" s="189" t="s">
        <v>462</v>
      </c>
      <c r="E189" s="190" t="s">
        <v>690</v>
      </c>
      <c r="F189" s="190" t="s">
        <v>691</v>
      </c>
      <c r="G189" s="189" t="s">
        <v>323</v>
      </c>
      <c r="H189" s="191">
        <v>1</v>
      </c>
      <c r="I189" s="192">
        <v>0</v>
      </c>
      <c r="J189" s="192">
        <f t="shared" si="18"/>
        <v>0</v>
      </c>
      <c r="K189" s="193">
        <v>0.0145</v>
      </c>
      <c r="L189" s="191">
        <f t="shared" si="19"/>
        <v>0.0145</v>
      </c>
      <c r="M189" s="193">
        <v>0</v>
      </c>
      <c r="N189" s="191">
        <f t="shared" si="20"/>
        <v>0</v>
      </c>
      <c r="O189" s="194">
        <v>10</v>
      </c>
      <c r="P189" s="160">
        <v>8</v>
      </c>
      <c r="Q189" s="159" t="s">
        <v>168</v>
      </c>
    </row>
    <row r="190" spans="2:17" s="17" customFormat="1" ht="12.75" customHeight="1">
      <c r="B190" s="183" t="s">
        <v>692</v>
      </c>
      <c r="C190" s="183" t="s">
        <v>163</v>
      </c>
      <c r="D190" s="183" t="s">
        <v>231</v>
      </c>
      <c r="E190" s="184" t="s">
        <v>693</v>
      </c>
      <c r="F190" s="184" t="s">
        <v>694</v>
      </c>
      <c r="G190" s="183" t="s">
        <v>323</v>
      </c>
      <c r="H190" s="185">
        <v>2</v>
      </c>
      <c r="I190" s="186">
        <v>0</v>
      </c>
      <c r="J190" s="186">
        <f t="shared" si="18"/>
        <v>0</v>
      </c>
      <c r="K190" s="187">
        <v>0.00096</v>
      </c>
      <c r="L190" s="185">
        <f t="shared" si="19"/>
        <v>0.00192</v>
      </c>
      <c r="M190" s="187">
        <v>0</v>
      </c>
      <c r="N190" s="185">
        <f t="shared" si="20"/>
        <v>0</v>
      </c>
      <c r="O190" s="188">
        <v>10</v>
      </c>
      <c r="P190" s="158">
        <v>4</v>
      </c>
      <c r="Q190" s="17" t="s">
        <v>168</v>
      </c>
    </row>
    <row r="191" spans="2:17" s="17" customFormat="1" ht="12.75" customHeight="1">
      <c r="B191" s="189" t="s">
        <v>695</v>
      </c>
      <c r="C191" s="189" t="s">
        <v>461</v>
      </c>
      <c r="D191" s="189" t="s">
        <v>462</v>
      </c>
      <c r="E191" s="190" t="s">
        <v>696</v>
      </c>
      <c r="F191" s="190" t="s">
        <v>697</v>
      </c>
      <c r="G191" s="189" t="s">
        <v>323</v>
      </c>
      <c r="H191" s="191">
        <v>1</v>
      </c>
      <c r="I191" s="192">
        <v>0</v>
      </c>
      <c r="J191" s="192">
        <f t="shared" si="18"/>
        <v>0</v>
      </c>
      <c r="K191" s="193">
        <v>0.045</v>
      </c>
      <c r="L191" s="191">
        <f t="shared" si="19"/>
        <v>0.045</v>
      </c>
      <c r="M191" s="193">
        <v>0</v>
      </c>
      <c r="N191" s="191">
        <f t="shared" si="20"/>
        <v>0</v>
      </c>
      <c r="O191" s="194">
        <v>10</v>
      </c>
      <c r="P191" s="160">
        <v>8</v>
      </c>
      <c r="Q191" s="159" t="s">
        <v>168</v>
      </c>
    </row>
    <row r="192" spans="2:17" s="17" customFormat="1" ht="12.75" customHeight="1">
      <c r="B192" s="189" t="s">
        <v>698</v>
      </c>
      <c r="C192" s="189" t="s">
        <v>461</v>
      </c>
      <c r="D192" s="189" t="s">
        <v>462</v>
      </c>
      <c r="E192" s="190" t="s">
        <v>699</v>
      </c>
      <c r="F192" s="190" t="s">
        <v>700</v>
      </c>
      <c r="G192" s="189" t="s">
        <v>323</v>
      </c>
      <c r="H192" s="191">
        <v>1</v>
      </c>
      <c r="I192" s="192">
        <v>0</v>
      </c>
      <c r="J192" s="192">
        <f t="shared" si="18"/>
        <v>0</v>
      </c>
      <c r="K192" s="193">
        <v>0.045</v>
      </c>
      <c r="L192" s="191">
        <f t="shared" si="19"/>
        <v>0.045</v>
      </c>
      <c r="M192" s="193">
        <v>0</v>
      </c>
      <c r="N192" s="191">
        <f t="shared" si="20"/>
        <v>0</v>
      </c>
      <c r="O192" s="194">
        <v>10</v>
      </c>
      <c r="P192" s="160">
        <v>8</v>
      </c>
      <c r="Q192" s="159" t="s">
        <v>168</v>
      </c>
    </row>
    <row r="193" spans="2:17" s="17" customFormat="1" ht="12.75" customHeight="1">
      <c r="B193" s="183" t="s">
        <v>701</v>
      </c>
      <c r="C193" s="183" t="s">
        <v>163</v>
      </c>
      <c r="D193" s="183" t="s">
        <v>231</v>
      </c>
      <c r="E193" s="184" t="s">
        <v>702</v>
      </c>
      <c r="F193" s="184" t="s">
        <v>703</v>
      </c>
      <c r="G193" s="183" t="s">
        <v>203</v>
      </c>
      <c r="H193" s="185">
        <v>89.515</v>
      </c>
      <c r="I193" s="186">
        <v>0</v>
      </c>
      <c r="J193" s="186">
        <f t="shared" si="18"/>
        <v>0</v>
      </c>
      <c r="K193" s="187">
        <v>0.00885</v>
      </c>
      <c r="L193" s="185">
        <f t="shared" si="19"/>
        <v>0.79220775</v>
      </c>
      <c r="M193" s="187">
        <v>0</v>
      </c>
      <c r="N193" s="185">
        <f t="shared" si="20"/>
        <v>0</v>
      </c>
      <c r="O193" s="188">
        <v>10</v>
      </c>
      <c r="P193" s="158">
        <v>4</v>
      </c>
      <c r="Q193" s="17" t="s">
        <v>168</v>
      </c>
    </row>
    <row r="194" spans="2:17" s="17" customFormat="1" ht="12.75" customHeight="1">
      <c r="B194" s="189" t="s">
        <v>704</v>
      </c>
      <c r="C194" s="189" t="s">
        <v>461</v>
      </c>
      <c r="D194" s="189" t="s">
        <v>462</v>
      </c>
      <c r="E194" s="190" t="s">
        <v>705</v>
      </c>
      <c r="F194" s="190" t="s">
        <v>706</v>
      </c>
      <c r="G194" s="189" t="s">
        <v>203</v>
      </c>
      <c r="H194" s="191">
        <v>93.991</v>
      </c>
      <c r="I194" s="192">
        <v>0</v>
      </c>
      <c r="J194" s="192">
        <f>H194*I194</f>
        <v>0</v>
      </c>
      <c r="K194" s="193">
        <v>0.0011</v>
      </c>
      <c r="L194" s="191">
        <f>H194*K194</f>
        <v>0.10339010000000001</v>
      </c>
      <c r="M194" s="193">
        <v>0</v>
      </c>
      <c r="N194" s="191">
        <f>H194*M194</f>
        <v>0</v>
      </c>
      <c r="O194" s="194">
        <v>10</v>
      </c>
      <c r="P194" s="160">
        <v>8</v>
      </c>
      <c r="Q194" s="159" t="s">
        <v>168</v>
      </c>
    </row>
    <row r="195" spans="3:17" s="134" customFormat="1" ht="12.75" customHeight="1">
      <c r="C195" s="139" t="s">
        <v>118</v>
      </c>
      <c r="E195" s="140" t="s">
        <v>187</v>
      </c>
      <c r="F195" s="140" t="s">
        <v>707</v>
      </c>
      <c r="J195" s="141">
        <f>J196</f>
        <v>0</v>
      </c>
      <c r="L195" s="142">
        <f>L196</f>
        <v>2.3778400000000004</v>
      </c>
      <c r="N195" s="142">
        <f>N196</f>
        <v>0</v>
      </c>
      <c r="Q195" s="140" t="s">
        <v>161</v>
      </c>
    </row>
    <row r="196" spans="2:17" s="17" customFormat="1" ht="12.75" customHeight="1">
      <c r="B196" s="183" t="s">
        <v>708</v>
      </c>
      <c r="C196" s="183" t="s">
        <v>163</v>
      </c>
      <c r="D196" s="183" t="s">
        <v>231</v>
      </c>
      <c r="E196" s="184" t="s">
        <v>709</v>
      </c>
      <c r="F196" s="184" t="s">
        <v>710</v>
      </c>
      <c r="G196" s="183" t="s">
        <v>171</v>
      </c>
      <c r="H196" s="185">
        <v>1.6</v>
      </c>
      <c r="I196" s="186">
        <v>0</v>
      </c>
      <c r="J196" s="186">
        <f>H196*I196</f>
        <v>0</v>
      </c>
      <c r="K196" s="187">
        <v>1.48615</v>
      </c>
      <c r="L196" s="185">
        <f>H196*K196</f>
        <v>2.3778400000000004</v>
      </c>
      <c r="M196" s="187">
        <v>0</v>
      </c>
      <c r="N196" s="185">
        <f>H196*M196</f>
        <v>0</v>
      </c>
      <c r="O196" s="188">
        <v>10</v>
      </c>
      <c r="P196" s="158">
        <v>4</v>
      </c>
      <c r="Q196" s="17" t="s">
        <v>168</v>
      </c>
    </row>
    <row r="197" spans="3:17" s="134" customFormat="1" ht="12.75" customHeight="1">
      <c r="C197" s="139" t="s">
        <v>118</v>
      </c>
      <c r="E197" s="140" t="s">
        <v>191</v>
      </c>
      <c r="F197" s="140" t="s">
        <v>711</v>
      </c>
      <c r="J197" s="141">
        <f>SUM(J198:J214)</f>
        <v>0</v>
      </c>
      <c r="L197" s="142">
        <f>SUM(L198:L214)</f>
        <v>20.495898740000005</v>
      </c>
      <c r="N197" s="142">
        <f>SUM(N198:N214)</f>
        <v>0</v>
      </c>
      <c r="Q197" s="140" t="s">
        <v>161</v>
      </c>
    </row>
    <row r="198" spans="2:17" s="17" customFormat="1" ht="12.75" customHeight="1">
      <c r="B198" s="183" t="s">
        <v>712</v>
      </c>
      <c r="C198" s="183" t="s">
        <v>163</v>
      </c>
      <c r="D198" s="183" t="s">
        <v>498</v>
      </c>
      <c r="E198" s="184" t="s">
        <v>713</v>
      </c>
      <c r="F198" s="184" t="s">
        <v>714</v>
      </c>
      <c r="G198" s="183" t="s">
        <v>203</v>
      </c>
      <c r="H198" s="185">
        <v>97.195</v>
      </c>
      <c r="I198" s="186">
        <v>0</v>
      </c>
      <c r="J198" s="186">
        <f aca="true" t="shared" si="21" ref="J198:J214">H198*I198</f>
        <v>0</v>
      </c>
      <c r="K198" s="187">
        <v>0.12962</v>
      </c>
      <c r="L198" s="185">
        <f aca="true" t="shared" si="22" ref="L198:L214">H198*K198</f>
        <v>12.598415900000001</v>
      </c>
      <c r="M198" s="187">
        <v>0</v>
      </c>
      <c r="N198" s="185">
        <f aca="true" t="shared" si="23" ref="N198:N214">H198*M198</f>
        <v>0</v>
      </c>
      <c r="O198" s="188">
        <v>10</v>
      </c>
      <c r="P198" s="158">
        <v>4</v>
      </c>
      <c r="Q198" s="17" t="s">
        <v>168</v>
      </c>
    </row>
    <row r="199" spans="2:17" s="17" customFormat="1" ht="12.75" customHeight="1">
      <c r="B199" s="189" t="s">
        <v>715</v>
      </c>
      <c r="C199" s="189" t="s">
        <v>461</v>
      </c>
      <c r="D199" s="189" t="s">
        <v>462</v>
      </c>
      <c r="E199" s="190" t="s">
        <v>716</v>
      </c>
      <c r="F199" s="190" t="s">
        <v>717</v>
      </c>
      <c r="G199" s="189" t="s">
        <v>323</v>
      </c>
      <c r="H199" s="191">
        <v>98</v>
      </c>
      <c r="I199" s="192">
        <v>0</v>
      </c>
      <c r="J199" s="192">
        <f t="shared" si="21"/>
        <v>0</v>
      </c>
      <c r="K199" s="193">
        <v>0.055</v>
      </c>
      <c r="L199" s="191">
        <f t="shared" si="22"/>
        <v>5.39</v>
      </c>
      <c r="M199" s="193">
        <v>0</v>
      </c>
      <c r="N199" s="191">
        <f t="shared" si="23"/>
        <v>0</v>
      </c>
      <c r="O199" s="194">
        <v>10</v>
      </c>
      <c r="P199" s="160">
        <v>8</v>
      </c>
      <c r="Q199" s="159" t="s">
        <v>168</v>
      </c>
    </row>
    <row r="200" spans="2:17" s="17" customFormat="1" ht="12.75" customHeight="1">
      <c r="B200" s="183" t="s">
        <v>718</v>
      </c>
      <c r="C200" s="183" t="s">
        <v>163</v>
      </c>
      <c r="D200" s="183" t="s">
        <v>226</v>
      </c>
      <c r="E200" s="184" t="s">
        <v>719</v>
      </c>
      <c r="F200" s="184" t="s">
        <v>720</v>
      </c>
      <c r="G200" s="183" t="s">
        <v>229</v>
      </c>
      <c r="H200" s="185">
        <v>1</v>
      </c>
      <c r="I200" s="186">
        <v>0</v>
      </c>
      <c r="J200" s="186">
        <f t="shared" si="21"/>
        <v>0</v>
      </c>
      <c r="K200" s="187">
        <v>0</v>
      </c>
      <c r="L200" s="185">
        <f t="shared" si="22"/>
        <v>0</v>
      </c>
      <c r="M200" s="187">
        <v>0</v>
      </c>
      <c r="N200" s="185">
        <f t="shared" si="23"/>
        <v>0</v>
      </c>
      <c r="O200" s="188">
        <v>10</v>
      </c>
      <c r="P200" s="158">
        <v>4</v>
      </c>
      <c r="Q200" s="17" t="s">
        <v>168</v>
      </c>
    </row>
    <row r="201" spans="2:17" s="17" customFormat="1" ht="12.75" customHeight="1">
      <c r="B201" s="183" t="s">
        <v>721</v>
      </c>
      <c r="C201" s="183" t="s">
        <v>163</v>
      </c>
      <c r="D201" s="183" t="s">
        <v>231</v>
      </c>
      <c r="E201" s="184" t="s">
        <v>722</v>
      </c>
      <c r="F201" s="184" t="s">
        <v>723</v>
      </c>
      <c r="G201" s="183" t="s">
        <v>194</v>
      </c>
      <c r="H201" s="185">
        <v>1.769</v>
      </c>
      <c r="I201" s="186">
        <v>0</v>
      </c>
      <c r="J201" s="186">
        <f t="shared" si="21"/>
        <v>0</v>
      </c>
      <c r="K201" s="187">
        <v>0.00063</v>
      </c>
      <c r="L201" s="185">
        <f t="shared" si="22"/>
        <v>0.00111447</v>
      </c>
      <c r="M201" s="187">
        <v>0</v>
      </c>
      <c r="N201" s="185">
        <f t="shared" si="23"/>
        <v>0</v>
      </c>
      <c r="O201" s="188">
        <v>10</v>
      </c>
      <c r="P201" s="158">
        <v>4</v>
      </c>
      <c r="Q201" s="17" t="s">
        <v>168</v>
      </c>
    </row>
    <row r="202" spans="2:17" s="17" customFormat="1" ht="12.75" customHeight="1">
      <c r="B202" s="183" t="s">
        <v>724</v>
      </c>
      <c r="C202" s="183" t="s">
        <v>163</v>
      </c>
      <c r="D202" s="183" t="s">
        <v>231</v>
      </c>
      <c r="E202" s="184" t="s">
        <v>725</v>
      </c>
      <c r="F202" s="184" t="s">
        <v>726</v>
      </c>
      <c r="G202" s="183" t="s">
        <v>194</v>
      </c>
      <c r="H202" s="185">
        <v>1.979</v>
      </c>
      <c r="I202" s="186">
        <v>0</v>
      </c>
      <c r="J202" s="186">
        <f t="shared" si="21"/>
        <v>0</v>
      </c>
      <c r="K202" s="187">
        <v>0.01103</v>
      </c>
      <c r="L202" s="185">
        <f t="shared" si="22"/>
        <v>0.02182837</v>
      </c>
      <c r="M202" s="187">
        <v>0</v>
      </c>
      <c r="N202" s="185">
        <f t="shared" si="23"/>
        <v>0</v>
      </c>
      <c r="O202" s="188">
        <v>10</v>
      </c>
      <c r="P202" s="158">
        <v>4</v>
      </c>
      <c r="Q202" s="17" t="s">
        <v>168</v>
      </c>
    </row>
    <row r="203" spans="2:17" s="17" customFormat="1" ht="12.75" customHeight="1">
      <c r="B203" s="183" t="s">
        <v>727</v>
      </c>
      <c r="C203" s="183" t="s">
        <v>163</v>
      </c>
      <c r="D203" s="183" t="s">
        <v>728</v>
      </c>
      <c r="E203" s="184" t="s">
        <v>729</v>
      </c>
      <c r="F203" s="184" t="s">
        <v>730</v>
      </c>
      <c r="G203" s="183" t="s">
        <v>194</v>
      </c>
      <c r="H203" s="185">
        <v>974.32</v>
      </c>
      <c r="I203" s="186">
        <v>0</v>
      </c>
      <c r="J203" s="186">
        <f t="shared" si="21"/>
        <v>0</v>
      </c>
      <c r="K203" s="187">
        <v>0.002</v>
      </c>
      <c r="L203" s="185">
        <f t="shared" si="22"/>
        <v>1.9486400000000001</v>
      </c>
      <c r="M203" s="187">
        <v>0</v>
      </c>
      <c r="N203" s="185">
        <f t="shared" si="23"/>
        <v>0</v>
      </c>
      <c r="O203" s="188">
        <v>10</v>
      </c>
      <c r="P203" s="158">
        <v>4</v>
      </c>
      <c r="Q203" s="17" t="s">
        <v>168</v>
      </c>
    </row>
    <row r="204" spans="2:17" s="17" customFormat="1" ht="12.75" customHeight="1">
      <c r="B204" s="183" t="s">
        <v>731</v>
      </c>
      <c r="C204" s="183" t="s">
        <v>163</v>
      </c>
      <c r="D204" s="183" t="s">
        <v>728</v>
      </c>
      <c r="E204" s="184" t="s">
        <v>732</v>
      </c>
      <c r="F204" s="184" t="s">
        <v>733</v>
      </c>
      <c r="G204" s="183" t="s">
        <v>194</v>
      </c>
      <c r="H204" s="185">
        <v>974.32</v>
      </c>
      <c r="I204" s="186">
        <v>0</v>
      </c>
      <c r="J204" s="186">
        <f t="shared" si="21"/>
        <v>0</v>
      </c>
      <c r="K204" s="187">
        <v>0</v>
      </c>
      <c r="L204" s="185">
        <f t="shared" si="22"/>
        <v>0</v>
      </c>
      <c r="M204" s="187">
        <v>0</v>
      </c>
      <c r="N204" s="185">
        <f t="shared" si="23"/>
        <v>0</v>
      </c>
      <c r="O204" s="188">
        <v>10</v>
      </c>
      <c r="P204" s="158">
        <v>4</v>
      </c>
      <c r="Q204" s="17" t="s">
        <v>168</v>
      </c>
    </row>
    <row r="205" spans="2:17" s="17" customFormat="1" ht="12.75" customHeight="1">
      <c r="B205" s="183" t="s">
        <v>734</v>
      </c>
      <c r="C205" s="183" t="s">
        <v>163</v>
      </c>
      <c r="D205" s="183" t="s">
        <v>728</v>
      </c>
      <c r="E205" s="184" t="s">
        <v>735</v>
      </c>
      <c r="F205" s="184" t="s">
        <v>736</v>
      </c>
      <c r="G205" s="183" t="s">
        <v>194</v>
      </c>
      <c r="H205" s="185">
        <v>974.32</v>
      </c>
      <c r="I205" s="186">
        <v>0</v>
      </c>
      <c r="J205" s="186">
        <f t="shared" si="21"/>
        <v>0</v>
      </c>
      <c r="K205" s="187">
        <v>0</v>
      </c>
      <c r="L205" s="185">
        <f t="shared" si="22"/>
        <v>0</v>
      </c>
      <c r="M205" s="187">
        <v>0</v>
      </c>
      <c r="N205" s="185">
        <f t="shared" si="23"/>
        <v>0</v>
      </c>
      <c r="O205" s="188">
        <v>10</v>
      </c>
      <c r="P205" s="158">
        <v>4</v>
      </c>
      <c r="Q205" s="17" t="s">
        <v>168</v>
      </c>
    </row>
    <row r="206" spans="2:17" s="17" customFormat="1" ht="12.75" customHeight="1">
      <c r="B206" s="183" t="s">
        <v>737</v>
      </c>
      <c r="C206" s="183" t="s">
        <v>163</v>
      </c>
      <c r="D206" s="183" t="s">
        <v>728</v>
      </c>
      <c r="E206" s="184" t="s">
        <v>738</v>
      </c>
      <c r="F206" s="184" t="s">
        <v>739</v>
      </c>
      <c r="G206" s="183" t="s">
        <v>229</v>
      </c>
      <c r="H206" s="185">
        <v>1</v>
      </c>
      <c r="I206" s="186">
        <v>0</v>
      </c>
      <c r="J206" s="186">
        <f t="shared" si="21"/>
        <v>0</v>
      </c>
      <c r="K206" s="187">
        <v>0.27</v>
      </c>
      <c r="L206" s="185">
        <f t="shared" si="22"/>
        <v>0.27</v>
      </c>
      <c r="M206" s="187">
        <v>0</v>
      </c>
      <c r="N206" s="185">
        <f t="shared" si="23"/>
        <v>0</v>
      </c>
      <c r="O206" s="188">
        <v>10</v>
      </c>
      <c r="P206" s="158">
        <v>4</v>
      </c>
      <c r="Q206" s="17" t="s">
        <v>168</v>
      </c>
    </row>
    <row r="207" spans="2:17" s="17" customFormat="1" ht="12.75" customHeight="1">
      <c r="B207" s="183" t="s">
        <v>740</v>
      </c>
      <c r="C207" s="183" t="s">
        <v>163</v>
      </c>
      <c r="D207" s="183" t="s">
        <v>728</v>
      </c>
      <c r="E207" s="184" t="s">
        <v>741</v>
      </c>
      <c r="F207" s="184" t="s">
        <v>742</v>
      </c>
      <c r="G207" s="183" t="s">
        <v>194</v>
      </c>
      <c r="H207" s="185">
        <v>26</v>
      </c>
      <c r="I207" s="186">
        <v>0</v>
      </c>
      <c r="J207" s="186">
        <f t="shared" si="21"/>
        <v>0</v>
      </c>
      <c r="K207" s="187">
        <v>0.00337</v>
      </c>
      <c r="L207" s="185">
        <f t="shared" si="22"/>
        <v>0.08762</v>
      </c>
      <c r="M207" s="187">
        <v>0</v>
      </c>
      <c r="N207" s="185">
        <f t="shared" si="23"/>
        <v>0</v>
      </c>
      <c r="O207" s="188">
        <v>10</v>
      </c>
      <c r="P207" s="158">
        <v>4</v>
      </c>
      <c r="Q207" s="17" t="s">
        <v>168</v>
      </c>
    </row>
    <row r="208" spans="2:17" s="17" customFormat="1" ht="12.75" customHeight="1">
      <c r="B208" s="183" t="s">
        <v>743</v>
      </c>
      <c r="C208" s="183" t="s">
        <v>163</v>
      </c>
      <c r="D208" s="183" t="s">
        <v>728</v>
      </c>
      <c r="E208" s="184" t="s">
        <v>744</v>
      </c>
      <c r="F208" s="184" t="s">
        <v>745</v>
      </c>
      <c r="G208" s="183" t="s">
        <v>194</v>
      </c>
      <c r="H208" s="185">
        <v>13</v>
      </c>
      <c r="I208" s="186">
        <v>0</v>
      </c>
      <c r="J208" s="186">
        <f t="shared" si="21"/>
        <v>0</v>
      </c>
      <c r="K208" s="187">
        <v>0.00637</v>
      </c>
      <c r="L208" s="185">
        <f t="shared" si="22"/>
        <v>0.08281</v>
      </c>
      <c r="M208" s="187">
        <v>0</v>
      </c>
      <c r="N208" s="185">
        <f t="shared" si="23"/>
        <v>0</v>
      </c>
      <c r="O208" s="188">
        <v>10</v>
      </c>
      <c r="P208" s="158">
        <v>4</v>
      </c>
      <c r="Q208" s="17" t="s">
        <v>168</v>
      </c>
    </row>
    <row r="209" spans="2:17" s="17" customFormat="1" ht="12.75" customHeight="1">
      <c r="B209" s="183" t="s">
        <v>746</v>
      </c>
      <c r="C209" s="183" t="s">
        <v>163</v>
      </c>
      <c r="D209" s="183" t="s">
        <v>231</v>
      </c>
      <c r="E209" s="184" t="s">
        <v>747</v>
      </c>
      <c r="F209" s="184" t="s">
        <v>748</v>
      </c>
      <c r="G209" s="183" t="s">
        <v>194</v>
      </c>
      <c r="H209" s="185">
        <v>1055</v>
      </c>
      <c r="I209" s="186">
        <v>0</v>
      </c>
      <c r="J209" s="186">
        <f t="shared" si="21"/>
        <v>0</v>
      </c>
      <c r="K209" s="187">
        <v>4E-05</v>
      </c>
      <c r="L209" s="185">
        <f t="shared" si="22"/>
        <v>0.0422</v>
      </c>
      <c r="M209" s="187">
        <v>0</v>
      </c>
      <c r="N209" s="185">
        <f t="shared" si="23"/>
        <v>0</v>
      </c>
      <c r="O209" s="188">
        <v>10</v>
      </c>
      <c r="P209" s="158">
        <v>4</v>
      </c>
      <c r="Q209" s="17" t="s">
        <v>168</v>
      </c>
    </row>
    <row r="210" spans="2:17" s="17" customFormat="1" ht="12.75" customHeight="1">
      <c r="B210" s="183" t="s">
        <v>749</v>
      </c>
      <c r="C210" s="183" t="s">
        <v>163</v>
      </c>
      <c r="D210" s="183" t="s">
        <v>226</v>
      </c>
      <c r="E210" s="184" t="s">
        <v>750</v>
      </c>
      <c r="F210" s="184" t="s">
        <v>751</v>
      </c>
      <c r="G210" s="183" t="s">
        <v>229</v>
      </c>
      <c r="H210" s="185">
        <v>1</v>
      </c>
      <c r="I210" s="186">
        <v>0</v>
      </c>
      <c r="J210" s="186">
        <f t="shared" si="21"/>
        <v>0</v>
      </c>
      <c r="K210" s="187">
        <v>0</v>
      </c>
      <c r="L210" s="185">
        <f t="shared" si="22"/>
        <v>0</v>
      </c>
      <c r="M210" s="187">
        <v>0</v>
      </c>
      <c r="N210" s="185">
        <f t="shared" si="23"/>
        <v>0</v>
      </c>
      <c r="O210" s="188">
        <v>10</v>
      </c>
      <c r="P210" s="158">
        <v>4</v>
      </c>
      <c r="Q210" s="17" t="s">
        <v>168</v>
      </c>
    </row>
    <row r="211" spans="2:17" s="17" customFormat="1" ht="12.75" customHeight="1">
      <c r="B211" s="183" t="s">
        <v>752</v>
      </c>
      <c r="C211" s="183" t="s">
        <v>163</v>
      </c>
      <c r="D211" s="183" t="s">
        <v>231</v>
      </c>
      <c r="E211" s="184" t="s">
        <v>753</v>
      </c>
      <c r="F211" s="184" t="s">
        <v>754</v>
      </c>
      <c r="G211" s="183" t="s">
        <v>323</v>
      </c>
      <c r="H211" s="185">
        <v>2</v>
      </c>
      <c r="I211" s="186">
        <v>0</v>
      </c>
      <c r="J211" s="186">
        <f t="shared" si="21"/>
        <v>0</v>
      </c>
      <c r="K211" s="187">
        <v>0.01837</v>
      </c>
      <c r="L211" s="185">
        <f t="shared" si="22"/>
        <v>0.03674</v>
      </c>
      <c r="M211" s="187">
        <v>0</v>
      </c>
      <c r="N211" s="185">
        <f t="shared" si="23"/>
        <v>0</v>
      </c>
      <c r="O211" s="188">
        <v>10</v>
      </c>
      <c r="P211" s="158">
        <v>4</v>
      </c>
      <c r="Q211" s="17" t="s">
        <v>168</v>
      </c>
    </row>
    <row r="212" spans="2:17" s="17" customFormat="1" ht="12.75" customHeight="1">
      <c r="B212" s="183" t="s">
        <v>755</v>
      </c>
      <c r="C212" s="183" t="s">
        <v>163</v>
      </c>
      <c r="D212" s="183" t="s">
        <v>231</v>
      </c>
      <c r="E212" s="184" t="s">
        <v>756</v>
      </c>
      <c r="F212" s="184" t="s">
        <v>757</v>
      </c>
      <c r="G212" s="183" t="s">
        <v>323</v>
      </c>
      <c r="H212" s="185">
        <v>19</v>
      </c>
      <c r="I212" s="186">
        <v>0</v>
      </c>
      <c r="J212" s="186">
        <f t="shared" si="21"/>
        <v>0</v>
      </c>
      <c r="K212" s="187">
        <v>0.00087</v>
      </c>
      <c r="L212" s="185">
        <f t="shared" si="22"/>
        <v>0.01653</v>
      </c>
      <c r="M212" s="187">
        <v>0</v>
      </c>
      <c r="N212" s="185">
        <f t="shared" si="23"/>
        <v>0</v>
      </c>
      <c r="O212" s="188">
        <v>10</v>
      </c>
      <c r="P212" s="158">
        <v>4</v>
      </c>
      <c r="Q212" s="17" t="s">
        <v>168</v>
      </c>
    </row>
    <row r="213" spans="2:17" s="17" customFormat="1" ht="12.75" customHeight="1">
      <c r="B213" s="183" t="s">
        <v>758</v>
      </c>
      <c r="C213" s="183" t="s">
        <v>163</v>
      </c>
      <c r="D213" s="183" t="s">
        <v>164</v>
      </c>
      <c r="E213" s="184" t="s">
        <v>759</v>
      </c>
      <c r="F213" s="184" t="s">
        <v>760</v>
      </c>
      <c r="G213" s="183" t="s">
        <v>199</v>
      </c>
      <c r="H213" s="185">
        <v>235.492</v>
      </c>
      <c r="I213" s="186">
        <v>0</v>
      </c>
      <c r="J213" s="186">
        <f t="shared" si="21"/>
        <v>0</v>
      </c>
      <c r="K213" s="187">
        <v>0</v>
      </c>
      <c r="L213" s="185">
        <f t="shared" si="22"/>
        <v>0</v>
      </c>
      <c r="M213" s="187">
        <v>0</v>
      </c>
      <c r="N213" s="185">
        <f t="shared" si="23"/>
        <v>0</v>
      </c>
      <c r="O213" s="188">
        <v>10</v>
      </c>
      <c r="P213" s="158">
        <v>4</v>
      </c>
      <c r="Q213" s="17" t="s">
        <v>168</v>
      </c>
    </row>
    <row r="214" spans="2:17" s="17" customFormat="1" ht="12.75" customHeight="1">
      <c r="B214" s="183" t="s">
        <v>761</v>
      </c>
      <c r="C214" s="183" t="s">
        <v>163</v>
      </c>
      <c r="D214" s="183" t="s">
        <v>231</v>
      </c>
      <c r="E214" s="184" t="s">
        <v>762</v>
      </c>
      <c r="F214" s="184" t="s">
        <v>763</v>
      </c>
      <c r="G214" s="183" t="s">
        <v>199</v>
      </c>
      <c r="H214" s="185">
        <v>2086.179</v>
      </c>
      <c r="I214" s="186">
        <v>0</v>
      </c>
      <c r="J214" s="186">
        <f t="shared" si="21"/>
        <v>0</v>
      </c>
      <c r="K214" s="187">
        <v>0</v>
      </c>
      <c r="L214" s="185">
        <f t="shared" si="22"/>
        <v>0</v>
      </c>
      <c r="M214" s="187">
        <v>0</v>
      </c>
      <c r="N214" s="185">
        <f t="shared" si="23"/>
        <v>0</v>
      </c>
      <c r="O214" s="188">
        <v>10</v>
      </c>
      <c r="P214" s="158">
        <v>4</v>
      </c>
      <c r="Q214" s="17" t="s">
        <v>168</v>
      </c>
    </row>
    <row r="215" spans="3:17" s="134" customFormat="1" ht="12.75" customHeight="1">
      <c r="C215" s="135" t="s">
        <v>118</v>
      </c>
      <c r="E215" s="136" t="s">
        <v>105</v>
      </c>
      <c r="F215" s="136" t="s">
        <v>764</v>
      </c>
      <c r="J215" s="137">
        <f>J216+J227+J236+J261+J265+J267+J270+J272+J274+J277+J284+J299+J316+J336+J346+J353+J359+J361</f>
        <v>0</v>
      </c>
      <c r="L215" s="138">
        <f>L216+L227+L236+L261+L265+L267+L270+L272+L274+L277+L284+L299+L316+L336+L346+L353+L359+L361</f>
        <v>46.765844720000004</v>
      </c>
      <c r="N215" s="138">
        <f>N216+N227+N236+N261+N265+N267+N270+N272+N274+N277+N284+N299+N316+N336+N346+N353+N359+N361</f>
        <v>0</v>
      </c>
      <c r="Q215" s="136" t="s">
        <v>160</v>
      </c>
    </row>
    <row r="216" spans="3:17" s="134" customFormat="1" ht="12.75" customHeight="1">
      <c r="C216" s="139" t="s">
        <v>118</v>
      </c>
      <c r="E216" s="140" t="s">
        <v>765</v>
      </c>
      <c r="F216" s="140" t="s">
        <v>766</v>
      </c>
      <c r="J216" s="141">
        <f>SUM(J217:J226)</f>
        <v>0</v>
      </c>
      <c r="L216" s="142">
        <f>SUM(L217:L226)</f>
        <v>4.87825231</v>
      </c>
      <c r="N216" s="142">
        <f>SUM(N217:N226)</f>
        <v>0</v>
      </c>
      <c r="Q216" s="140" t="s">
        <v>161</v>
      </c>
    </row>
    <row r="217" spans="2:17" s="17" customFormat="1" ht="12.75" customHeight="1">
      <c r="B217" s="183" t="s">
        <v>767</v>
      </c>
      <c r="C217" s="183" t="s">
        <v>163</v>
      </c>
      <c r="D217" s="183" t="s">
        <v>765</v>
      </c>
      <c r="E217" s="184" t="s">
        <v>768</v>
      </c>
      <c r="F217" s="184" t="s">
        <v>769</v>
      </c>
      <c r="G217" s="183" t="s">
        <v>194</v>
      </c>
      <c r="H217" s="185">
        <v>49.22</v>
      </c>
      <c r="I217" s="186">
        <v>0</v>
      </c>
      <c r="J217" s="186">
        <f aca="true" t="shared" si="24" ref="J217:J226">H217*I217</f>
        <v>0</v>
      </c>
      <c r="K217" s="187">
        <v>0</v>
      </c>
      <c r="L217" s="185">
        <f aca="true" t="shared" si="25" ref="L217:L226">H217*K217</f>
        <v>0</v>
      </c>
      <c r="M217" s="187">
        <v>0</v>
      </c>
      <c r="N217" s="185">
        <f aca="true" t="shared" si="26" ref="N217:N226">H217*M217</f>
        <v>0</v>
      </c>
      <c r="O217" s="188">
        <v>10</v>
      </c>
      <c r="P217" s="158">
        <v>16</v>
      </c>
      <c r="Q217" s="17" t="s">
        <v>168</v>
      </c>
    </row>
    <row r="218" spans="2:17" s="17" customFormat="1" ht="12.75" customHeight="1">
      <c r="B218" s="189" t="s">
        <v>770</v>
      </c>
      <c r="C218" s="189" t="s">
        <v>461</v>
      </c>
      <c r="D218" s="189" t="s">
        <v>462</v>
      </c>
      <c r="E218" s="190" t="s">
        <v>771</v>
      </c>
      <c r="F218" s="190" t="s">
        <v>772</v>
      </c>
      <c r="G218" s="189" t="s">
        <v>199</v>
      </c>
      <c r="H218" s="191">
        <v>0.012</v>
      </c>
      <c r="I218" s="192">
        <v>0</v>
      </c>
      <c r="J218" s="192">
        <f t="shared" si="24"/>
        <v>0</v>
      </c>
      <c r="K218" s="193">
        <v>1</v>
      </c>
      <c r="L218" s="191">
        <f t="shared" si="25"/>
        <v>0.012</v>
      </c>
      <c r="M218" s="193">
        <v>0</v>
      </c>
      <c r="N218" s="191">
        <f t="shared" si="26"/>
        <v>0</v>
      </c>
      <c r="O218" s="194">
        <v>10</v>
      </c>
      <c r="P218" s="160">
        <v>32</v>
      </c>
      <c r="Q218" s="159" t="s">
        <v>168</v>
      </c>
    </row>
    <row r="219" spans="2:17" s="17" customFormat="1" ht="12.75" customHeight="1">
      <c r="B219" s="183" t="s">
        <v>773</v>
      </c>
      <c r="C219" s="183" t="s">
        <v>163</v>
      </c>
      <c r="D219" s="183" t="s">
        <v>765</v>
      </c>
      <c r="E219" s="184" t="s">
        <v>774</v>
      </c>
      <c r="F219" s="184" t="s">
        <v>775</v>
      </c>
      <c r="G219" s="183" t="s">
        <v>194</v>
      </c>
      <c r="H219" s="185">
        <v>49.22</v>
      </c>
      <c r="I219" s="186">
        <v>0</v>
      </c>
      <c r="J219" s="186">
        <f t="shared" si="24"/>
        <v>0</v>
      </c>
      <c r="K219" s="187">
        <v>0</v>
      </c>
      <c r="L219" s="185">
        <f t="shared" si="25"/>
        <v>0</v>
      </c>
      <c r="M219" s="187">
        <v>0</v>
      </c>
      <c r="N219" s="185">
        <f t="shared" si="26"/>
        <v>0</v>
      </c>
      <c r="O219" s="188">
        <v>10</v>
      </c>
      <c r="P219" s="158">
        <v>16</v>
      </c>
      <c r="Q219" s="17" t="s">
        <v>168</v>
      </c>
    </row>
    <row r="220" spans="2:17" s="17" customFormat="1" ht="12.75" customHeight="1">
      <c r="B220" s="189" t="s">
        <v>776</v>
      </c>
      <c r="C220" s="189" t="s">
        <v>461</v>
      </c>
      <c r="D220" s="189" t="s">
        <v>462</v>
      </c>
      <c r="E220" s="190" t="s">
        <v>777</v>
      </c>
      <c r="F220" s="190" t="s">
        <v>778</v>
      </c>
      <c r="G220" s="189" t="s">
        <v>194</v>
      </c>
      <c r="H220" s="191">
        <v>56.603</v>
      </c>
      <c r="I220" s="192">
        <v>0</v>
      </c>
      <c r="J220" s="192">
        <f t="shared" si="24"/>
        <v>0</v>
      </c>
      <c r="K220" s="193">
        <v>0.00067</v>
      </c>
      <c r="L220" s="191">
        <f t="shared" si="25"/>
        <v>0.03792401</v>
      </c>
      <c r="M220" s="193">
        <v>0</v>
      </c>
      <c r="N220" s="191">
        <f t="shared" si="26"/>
        <v>0</v>
      </c>
      <c r="O220" s="194">
        <v>10</v>
      </c>
      <c r="P220" s="160">
        <v>32</v>
      </c>
      <c r="Q220" s="159" t="s">
        <v>168</v>
      </c>
    </row>
    <row r="221" spans="2:17" s="17" customFormat="1" ht="12.75" customHeight="1">
      <c r="B221" s="183" t="s">
        <v>779</v>
      </c>
      <c r="C221" s="183" t="s">
        <v>163</v>
      </c>
      <c r="D221" s="183" t="s">
        <v>765</v>
      </c>
      <c r="E221" s="184" t="s">
        <v>780</v>
      </c>
      <c r="F221" s="184" t="s">
        <v>781</v>
      </c>
      <c r="G221" s="183" t="s">
        <v>194</v>
      </c>
      <c r="H221" s="185">
        <v>49.22</v>
      </c>
      <c r="I221" s="186">
        <v>0</v>
      </c>
      <c r="J221" s="186">
        <f t="shared" si="24"/>
        <v>0</v>
      </c>
      <c r="K221" s="187">
        <v>0.00072</v>
      </c>
      <c r="L221" s="185">
        <f t="shared" si="25"/>
        <v>0.0354384</v>
      </c>
      <c r="M221" s="187">
        <v>0</v>
      </c>
      <c r="N221" s="185">
        <f t="shared" si="26"/>
        <v>0</v>
      </c>
      <c r="O221" s="188">
        <v>10</v>
      </c>
      <c r="P221" s="158">
        <v>16</v>
      </c>
      <c r="Q221" s="17" t="s">
        <v>168</v>
      </c>
    </row>
    <row r="222" spans="2:17" s="17" customFormat="1" ht="12.75" customHeight="1">
      <c r="B222" s="183" t="s">
        <v>782</v>
      </c>
      <c r="C222" s="183" t="s">
        <v>163</v>
      </c>
      <c r="D222" s="183" t="s">
        <v>765</v>
      </c>
      <c r="E222" s="184" t="s">
        <v>783</v>
      </c>
      <c r="F222" s="184" t="s">
        <v>784</v>
      </c>
      <c r="G222" s="183" t="s">
        <v>194</v>
      </c>
      <c r="H222" s="185">
        <v>690.693</v>
      </c>
      <c r="I222" s="186">
        <v>0</v>
      </c>
      <c r="J222" s="186">
        <f t="shared" si="24"/>
        <v>0</v>
      </c>
      <c r="K222" s="187">
        <v>0.0004</v>
      </c>
      <c r="L222" s="185">
        <f t="shared" si="25"/>
        <v>0.2762772</v>
      </c>
      <c r="M222" s="187">
        <v>0</v>
      </c>
      <c r="N222" s="185">
        <f t="shared" si="26"/>
        <v>0</v>
      </c>
      <c r="O222" s="188">
        <v>10</v>
      </c>
      <c r="P222" s="158">
        <v>16</v>
      </c>
      <c r="Q222" s="17" t="s">
        <v>168</v>
      </c>
    </row>
    <row r="223" spans="2:17" s="17" customFormat="1" ht="12.75" customHeight="1">
      <c r="B223" s="189" t="s">
        <v>785</v>
      </c>
      <c r="C223" s="189" t="s">
        <v>461</v>
      </c>
      <c r="D223" s="189" t="s">
        <v>462</v>
      </c>
      <c r="E223" s="190" t="s">
        <v>786</v>
      </c>
      <c r="F223" s="190" t="s">
        <v>787</v>
      </c>
      <c r="G223" s="189" t="s">
        <v>194</v>
      </c>
      <c r="H223" s="191">
        <v>368.848</v>
      </c>
      <c r="I223" s="192">
        <v>0</v>
      </c>
      <c r="J223" s="192">
        <f t="shared" si="24"/>
        <v>0</v>
      </c>
      <c r="K223" s="193">
        <v>0.0049</v>
      </c>
      <c r="L223" s="191">
        <f t="shared" si="25"/>
        <v>1.8073552</v>
      </c>
      <c r="M223" s="193">
        <v>0</v>
      </c>
      <c r="N223" s="191">
        <f t="shared" si="26"/>
        <v>0</v>
      </c>
      <c r="O223" s="194">
        <v>10</v>
      </c>
      <c r="P223" s="160">
        <v>32</v>
      </c>
      <c r="Q223" s="159" t="s">
        <v>168</v>
      </c>
    </row>
    <row r="224" spans="2:17" s="17" customFormat="1" ht="12.75" customHeight="1">
      <c r="B224" s="189" t="s">
        <v>788</v>
      </c>
      <c r="C224" s="189" t="s">
        <v>461</v>
      </c>
      <c r="D224" s="189" t="s">
        <v>462</v>
      </c>
      <c r="E224" s="190" t="s">
        <v>789</v>
      </c>
      <c r="F224" s="190" t="s">
        <v>790</v>
      </c>
      <c r="G224" s="189" t="s">
        <v>194</v>
      </c>
      <c r="H224" s="191">
        <v>546.535</v>
      </c>
      <c r="I224" s="192">
        <v>0</v>
      </c>
      <c r="J224" s="192">
        <f t="shared" si="24"/>
        <v>0</v>
      </c>
      <c r="K224" s="193">
        <v>0.0049</v>
      </c>
      <c r="L224" s="191">
        <f t="shared" si="25"/>
        <v>2.6780215</v>
      </c>
      <c r="M224" s="193">
        <v>0</v>
      </c>
      <c r="N224" s="191">
        <f t="shared" si="26"/>
        <v>0</v>
      </c>
      <c r="O224" s="194">
        <v>10</v>
      </c>
      <c r="P224" s="160">
        <v>32</v>
      </c>
      <c r="Q224" s="159" t="s">
        <v>168</v>
      </c>
    </row>
    <row r="225" spans="2:17" s="17" customFormat="1" ht="12.75" customHeight="1">
      <c r="B225" s="183" t="s">
        <v>791</v>
      </c>
      <c r="C225" s="183" t="s">
        <v>163</v>
      </c>
      <c r="D225" s="183" t="s">
        <v>765</v>
      </c>
      <c r="E225" s="184" t="s">
        <v>792</v>
      </c>
      <c r="F225" s="184" t="s">
        <v>793</v>
      </c>
      <c r="G225" s="183" t="s">
        <v>194</v>
      </c>
      <c r="H225" s="185">
        <v>54.8</v>
      </c>
      <c r="I225" s="186">
        <v>0</v>
      </c>
      <c r="J225" s="186">
        <f t="shared" si="24"/>
        <v>0</v>
      </c>
      <c r="K225" s="187">
        <v>0.00057</v>
      </c>
      <c r="L225" s="185">
        <f t="shared" si="25"/>
        <v>0.031235999999999996</v>
      </c>
      <c r="M225" s="187">
        <v>0</v>
      </c>
      <c r="N225" s="185">
        <f t="shared" si="26"/>
        <v>0</v>
      </c>
      <c r="O225" s="188">
        <v>10</v>
      </c>
      <c r="P225" s="158">
        <v>16</v>
      </c>
      <c r="Q225" s="17" t="s">
        <v>168</v>
      </c>
    </row>
    <row r="226" spans="2:17" s="17" customFormat="1" ht="12.75" customHeight="1">
      <c r="B226" s="183" t="s">
        <v>794</v>
      </c>
      <c r="C226" s="183" t="s">
        <v>163</v>
      </c>
      <c r="D226" s="183" t="s">
        <v>765</v>
      </c>
      <c r="E226" s="184" t="s">
        <v>795</v>
      </c>
      <c r="F226" s="184" t="s">
        <v>796</v>
      </c>
      <c r="G226" s="183" t="s">
        <v>199</v>
      </c>
      <c r="H226" s="185">
        <v>4.878</v>
      </c>
      <c r="I226" s="186">
        <v>0</v>
      </c>
      <c r="J226" s="186">
        <f t="shared" si="24"/>
        <v>0</v>
      </c>
      <c r="K226" s="187">
        <v>0</v>
      </c>
      <c r="L226" s="185">
        <f t="shared" si="25"/>
        <v>0</v>
      </c>
      <c r="M226" s="187">
        <v>0</v>
      </c>
      <c r="N226" s="185">
        <f t="shared" si="26"/>
        <v>0</v>
      </c>
      <c r="O226" s="188">
        <v>10</v>
      </c>
      <c r="P226" s="158">
        <v>16</v>
      </c>
      <c r="Q226" s="17" t="s">
        <v>168</v>
      </c>
    </row>
    <row r="227" spans="3:17" s="134" customFormat="1" ht="12.75" customHeight="1">
      <c r="C227" s="139" t="s">
        <v>118</v>
      </c>
      <c r="E227" s="140" t="s">
        <v>797</v>
      </c>
      <c r="F227" s="140" t="s">
        <v>798</v>
      </c>
      <c r="J227" s="141">
        <f>SUM(J228:J235)</f>
        <v>0</v>
      </c>
      <c r="L227" s="142">
        <f>SUM(L228:L235)</f>
        <v>3.9049868600000006</v>
      </c>
      <c r="N227" s="142">
        <f>SUM(N228:N235)</f>
        <v>0</v>
      </c>
      <c r="Q227" s="140" t="s">
        <v>161</v>
      </c>
    </row>
    <row r="228" spans="2:17" s="17" customFormat="1" ht="12.75" customHeight="1">
      <c r="B228" s="183" t="s">
        <v>799</v>
      </c>
      <c r="C228" s="183" t="s">
        <v>163</v>
      </c>
      <c r="D228" s="183" t="s">
        <v>226</v>
      </c>
      <c r="E228" s="184" t="s">
        <v>800</v>
      </c>
      <c r="F228" s="184" t="s">
        <v>801</v>
      </c>
      <c r="G228" s="183" t="s">
        <v>194</v>
      </c>
      <c r="H228" s="185">
        <v>375.261</v>
      </c>
      <c r="I228" s="186">
        <v>0</v>
      </c>
      <c r="J228" s="186">
        <f aca="true" t="shared" si="27" ref="J228:J235">H228*I228</f>
        <v>0</v>
      </c>
      <c r="K228" s="187">
        <v>0.0025</v>
      </c>
      <c r="L228" s="185">
        <f aca="true" t="shared" si="28" ref="L228:L235">H228*K228</f>
        <v>0.9381525000000001</v>
      </c>
      <c r="M228" s="187">
        <v>0</v>
      </c>
      <c r="N228" s="185">
        <f aca="true" t="shared" si="29" ref="N228:N235">H228*M228</f>
        <v>0</v>
      </c>
      <c r="O228" s="188">
        <v>10</v>
      </c>
      <c r="P228" s="158">
        <v>16</v>
      </c>
      <c r="Q228" s="17" t="s">
        <v>168</v>
      </c>
    </row>
    <row r="229" spans="2:17" s="17" customFormat="1" ht="12.75" customHeight="1">
      <c r="B229" s="183" t="s">
        <v>802</v>
      </c>
      <c r="C229" s="183" t="s">
        <v>163</v>
      </c>
      <c r="D229" s="183" t="s">
        <v>797</v>
      </c>
      <c r="E229" s="184" t="s">
        <v>803</v>
      </c>
      <c r="F229" s="184" t="s">
        <v>804</v>
      </c>
      <c r="G229" s="183" t="s">
        <v>194</v>
      </c>
      <c r="H229" s="185">
        <v>418.754</v>
      </c>
      <c r="I229" s="186">
        <v>0</v>
      </c>
      <c r="J229" s="186">
        <f t="shared" si="27"/>
        <v>0</v>
      </c>
      <c r="K229" s="187">
        <v>0</v>
      </c>
      <c r="L229" s="185">
        <f t="shared" si="28"/>
        <v>0</v>
      </c>
      <c r="M229" s="187">
        <v>0</v>
      </c>
      <c r="N229" s="185">
        <f t="shared" si="29"/>
        <v>0</v>
      </c>
      <c r="O229" s="188">
        <v>10</v>
      </c>
      <c r="P229" s="158">
        <v>16</v>
      </c>
      <c r="Q229" s="17" t="s">
        <v>168</v>
      </c>
    </row>
    <row r="230" spans="2:17" s="17" customFormat="1" ht="12.75" customHeight="1">
      <c r="B230" s="189" t="s">
        <v>805</v>
      </c>
      <c r="C230" s="189" t="s">
        <v>461</v>
      </c>
      <c r="D230" s="189" t="s">
        <v>462</v>
      </c>
      <c r="E230" s="190" t="s">
        <v>806</v>
      </c>
      <c r="F230" s="190" t="s">
        <v>807</v>
      </c>
      <c r="G230" s="189" t="s">
        <v>199</v>
      </c>
      <c r="H230" s="191">
        <v>0.105</v>
      </c>
      <c r="I230" s="192">
        <v>0</v>
      </c>
      <c r="J230" s="192">
        <f t="shared" si="27"/>
        <v>0</v>
      </c>
      <c r="K230" s="193">
        <v>1</v>
      </c>
      <c r="L230" s="191">
        <f t="shared" si="28"/>
        <v>0.105</v>
      </c>
      <c r="M230" s="193">
        <v>0</v>
      </c>
      <c r="N230" s="191">
        <f t="shared" si="29"/>
        <v>0</v>
      </c>
      <c r="O230" s="194">
        <v>10</v>
      </c>
      <c r="P230" s="160">
        <v>32</v>
      </c>
      <c r="Q230" s="159" t="s">
        <v>168</v>
      </c>
    </row>
    <row r="231" spans="2:17" s="17" customFormat="1" ht="12.75" customHeight="1">
      <c r="B231" s="183" t="s">
        <v>808</v>
      </c>
      <c r="C231" s="183" t="s">
        <v>163</v>
      </c>
      <c r="D231" s="183" t="s">
        <v>797</v>
      </c>
      <c r="E231" s="184" t="s">
        <v>809</v>
      </c>
      <c r="F231" s="184" t="s">
        <v>810</v>
      </c>
      <c r="G231" s="183" t="s">
        <v>194</v>
      </c>
      <c r="H231" s="185">
        <v>418.754</v>
      </c>
      <c r="I231" s="186">
        <v>0</v>
      </c>
      <c r="J231" s="186">
        <f t="shared" si="27"/>
        <v>0</v>
      </c>
      <c r="K231" s="187">
        <v>0.00089</v>
      </c>
      <c r="L231" s="185">
        <f t="shared" si="28"/>
        <v>0.37269106</v>
      </c>
      <c r="M231" s="187">
        <v>0</v>
      </c>
      <c r="N231" s="185">
        <f t="shared" si="29"/>
        <v>0</v>
      </c>
      <c r="O231" s="188">
        <v>10</v>
      </c>
      <c r="P231" s="158">
        <v>16</v>
      </c>
      <c r="Q231" s="17" t="s">
        <v>168</v>
      </c>
    </row>
    <row r="232" spans="2:17" s="17" customFormat="1" ht="12.75" customHeight="1">
      <c r="B232" s="189" t="s">
        <v>811</v>
      </c>
      <c r="C232" s="189" t="s">
        <v>461</v>
      </c>
      <c r="D232" s="189" t="s">
        <v>462</v>
      </c>
      <c r="E232" s="190" t="s">
        <v>812</v>
      </c>
      <c r="F232" s="190" t="s">
        <v>790</v>
      </c>
      <c r="G232" s="189" t="s">
        <v>194</v>
      </c>
      <c r="H232" s="191">
        <v>481.567</v>
      </c>
      <c r="I232" s="192">
        <v>0</v>
      </c>
      <c r="J232" s="192">
        <f t="shared" si="27"/>
        <v>0</v>
      </c>
      <c r="K232" s="193">
        <v>0.0049</v>
      </c>
      <c r="L232" s="191">
        <f t="shared" si="28"/>
        <v>2.3596783</v>
      </c>
      <c r="M232" s="193">
        <v>0</v>
      </c>
      <c r="N232" s="191">
        <f t="shared" si="29"/>
        <v>0</v>
      </c>
      <c r="O232" s="194">
        <v>10</v>
      </c>
      <c r="P232" s="160">
        <v>32</v>
      </c>
      <c r="Q232" s="159" t="s">
        <v>168</v>
      </c>
    </row>
    <row r="233" spans="2:17" s="17" customFormat="1" ht="12.75" customHeight="1">
      <c r="B233" s="183" t="s">
        <v>813</v>
      </c>
      <c r="C233" s="183" t="s">
        <v>163</v>
      </c>
      <c r="D233" s="183" t="s">
        <v>797</v>
      </c>
      <c r="E233" s="184" t="s">
        <v>814</v>
      </c>
      <c r="F233" s="184" t="s">
        <v>815</v>
      </c>
      <c r="G233" s="183" t="s">
        <v>194</v>
      </c>
      <c r="H233" s="185">
        <v>375.261</v>
      </c>
      <c r="I233" s="186">
        <v>0</v>
      </c>
      <c r="J233" s="186">
        <f t="shared" si="27"/>
        <v>0</v>
      </c>
      <c r="K233" s="187">
        <v>0</v>
      </c>
      <c r="L233" s="185">
        <f t="shared" si="28"/>
        <v>0</v>
      </c>
      <c r="M233" s="187">
        <v>0</v>
      </c>
      <c r="N233" s="185">
        <f t="shared" si="29"/>
        <v>0</v>
      </c>
      <c r="O233" s="188">
        <v>10</v>
      </c>
      <c r="P233" s="158">
        <v>16</v>
      </c>
      <c r="Q233" s="17" t="s">
        <v>168</v>
      </c>
    </row>
    <row r="234" spans="2:17" s="17" customFormat="1" ht="12.75" customHeight="1">
      <c r="B234" s="189" t="s">
        <v>816</v>
      </c>
      <c r="C234" s="189" t="s">
        <v>461</v>
      </c>
      <c r="D234" s="189" t="s">
        <v>462</v>
      </c>
      <c r="E234" s="190" t="s">
        <v>817</v>
      </c>
      <c r="F234" s="190" t="s">
        <v>818</v>
      </c>
      <c r="G234" s="189" t="s">
        <v>194</v>
      </c>
      <c r="H234" s="191">
        <v>431.55</v>
      </c>
      <c r="I234" s="192">
        <v>0</v>
      </c>
      <c r="J234" s="192">
        <f t="shared" si="27"/>
        <v>0</v>
      </c>
      <c r="K234" s="193">
        <v>0.0003</v>
      </c>
      <c r="L234" s="191">
        <f t="shared" si="28"/>
        <v>0.129465</v>
      </c>
      <c r="M234" s="193">
        <v>0</v>
      </c>
      <c r="N234" s="191">
        <f t="shared" si="29"/>
        <v>0</v>
      </c>
      <c r="O234" s="194">
        <v>10</v>
      </c>
      <c r="P234" s="160">
        <v>32</v>
      </c>
      <c r="Q234" s="159" t="s">
        <v>168</v>
      </c>
    </row>
    <row r="235" spans="2:17" s="17" customFormat="1" ht="12.75" customHeight="1">
      <c r="B235" s="183" t="s">
        <v>819</v>
      </c>
      <c r="C235" s="183" t="s">
        <v>163</v>
      </c>
      <c r="D235" s="183" t="s">
        <v>797</v>
      </c>
      <c r="E235" s="184" t="s">
        <v>820</v>
      </c>
      <c r="F235" s="184" t="s">
        <v>821</v>
      </c>
      <c r="G235" s="183" t="s">
        <v>199</v>
      </c>
      <c r="H235" s="185">
        <v>3.905</v>
      </c>
      <c r="I235" s="186">
        <v>0</v>
      </c>
      <c r="J235" s="186">
        <f t="shared" si="27"/>
        <v>0</v>
      </c>
      <c r="K235" s="187">
        <v>0</v>
      </c>
      <c r="L235" s="185">
        <f t="shared" si="28"/>
        <v>0</v>
      </c>
      <c r="M235" s="187">
        <v>0</v>
      </c>
      <c r="N235" s="185">
        <f t="shared" si="29"/>
        <v>0</v>
      </c>
      <c r="O235" s="188">
        <v>10</v>
      </c>
      <c r="P235" s="158">
        <v>16</v>
      </c>
      <c r="Q235" s="17" t="s">
        <v>168</v>
      </c>
    </row>
    <row r="236" spans="3:17" s="134" customFormat="1" ht="12.75" customHeight="1">
      <c r="C236" s="139" t="s">
        <v>118</v>
      </c>
      <c r="E236" s="140" t="s">
        <v>822</v>
      </c>
      <c r="F236" s="140" t="s">
        <v>823</v>
      </c>
      <c r="J236" s="141">
        <f>SUM(J237:J260)</f>
        <v>0</v>
      </c>
      <c r="L236" s="142">
        <f>SUM(L237:L260)</f>
        <v>6.52519071</v>
      </c>
      <c r="N236" s="142">
        <f>SUM(N237:N260)</f>
        <v>0</v>
      </c>
      <c r="Q236" s="140" t="s">
        <v>161</v>
      </c>
    </row>
    <row r="237" spans="2:17" s="17" customFormat="1" ht="12.75" customHeight="1">
      <c r="B237" s="183" t="s">
        <v>824</v>
      </c>
      <c r="C237" s="183" t="s">
        <v>163</v>
      </c>
      <c r="D237" s="183" t="s">
        <v>226</v>
      </c>
      <c r="E237" s="184" t="s">
        <v>825</v>
      </c>
      <c r="F237" s="184" t="s">
        <v>826</v>
      </c>
      <c r="G237" s="183" t="s">
        <v>194</v>
      </c>
      <c r="H237" s="185">
        <v>65</v>
      </c>
      <c r="I237" s="186">
        <v>0</v>
      </c>
      <c r="J237" s="186">
        <f aca="true" t="shared" si="30" ref="J237:J260">H237*I237</f>
        <v>0</v>
      </c>
      <c r="K237" s="187">
        <v>0.0001</v>
      </c>
      <c r="L237" s="185">
        <f aca="true" t="shared" si="31" ref="L237:L260">H237*K237</f>
        <v>0.006500000000000001</v>
      </c>
      <c r="M237" s="187">
        <v>0</v>
      </c>
      <c r="N237" s="185">
        <f aca="true" t="shared" si="32" ref="N237:N260">H237*M237</f>
        <v>0</v>
      </c>
      <c r="O237" s="188">
        <v>10</v>
      </c>
      <c r="P237" s="158">
        <v>16</v>
      </c>
      <c r="Q237" s="17" t="s">
        <v>168</v>
      </c>
    </row>
    <row r="238" spans="2:17" s="17" customFormat="1" ht="12.75" customHeight="1">
      <c r="B238" s="183" t="s">
        <v>827</v>
      </c>
      <c r="C238" s="183" t="s">
        <v>163</v>
      </c>
      <c r="D238" s="183" t="s">
        <v>226</v>
      </c>
      <c r="E238" s="184" t="s">
        <v>828</v>
      </c>
      <c r="F238" s="184" t="s">
        <v>829</v>
      </c>
      <c r="G238" s="183" t="s">
        <v>203</v>
      </c>
      <c r="H238" s="185">
        <v>11.04</v>
      </c>
      <c r="I238" s="186">
        <v>0</v>
      </c>
      <c r="J238" s="186">
        <f t="shared" si="30"/>
        <v>0</v>
      </c>
      <c r="K238" s="187">
        <v>0.001</v>
      </c>
      <c r="L238" s="185">
        <f t="shared" si="31"/>
        <v>0.01104</v>
      </c>
      <c r="M238" s="187">
        <v>0</v>
      </c>
      <c r="N238" s="185">
        <f t="shared" si="32"/>
        <v>0</v>
      </c>
      <c r="O238" s="188">
        <v>10</v>
      </c>
      <c r="P238" s="158">
        <v>16</v>
      </c>
      <c r="Q238" s="17" t="s">
        <v>168</v>
      </c>
    </row>
    <row r="239" spans="2:17" s="17" customFormat="1" ht="12.75" customHeight="1">
      <c r="B239" s="183" t="s">
        <v>830</v>
      </c>
      <c r="C239" s="183" t="s">
        <v>163</v>
      </c>
      <c r="D239" s="183" t="s">
        <v>226</v>
      </c>
      <c r="E239" s="184" t="s">
        <v>831</v>
      </c>
      <c r="F239" s="184" t="s">
        <v>832</v>
      </c>
      <c r="G239" s="183" t="s">
        <v>203</v>
      </c>
      <c r="H239" s="185">
        <v>37.17</v>
      </c>
      <c r="I239" s="186">
        <v>0</v>
      </c>
      <c r="J239" s="186">
        <f t="shared" si="30"/>
        <v>0</v>
      </c>
      <c r="K239" s="187">
        <v>0.0008</v>
      </c>
      <c r="L239" s="185">
        <f t="shared" si="31"/>
        <v>0.029736000000000002</v>
      </c>
      <c r="M239" s="187">
        <v>0</v>
      </c>
      <c r="N239" s="185">
        <f t="shared" si="32"/>
        <v>0</v>
      </c>
      <c r="O239" s="188">
        <v>10</v>
      </c>
      <c r="P239" s="158">
        <v>16</v>
      </c>
      <c r="Q239" s="17" t="s">
        <v>168</v>
      </c>
    </row>
    <row r="240" spans="2:17" s="17" customFormat="1" ht="12.75" customHeight="1">
      <c r="B240" s="183" t="s">
        <v>833</v>
      </c>
      <c r="C240" s="183" t="s">
        <v>163</v>
      </c>
      <c r="D240" s="183" t="s">
        <v>822</v>
      </c>
      <c r="E240" s="184" t="s">
        <v>834</v>
      </c>
      <c r="F240" s="184" t="s">
        <v>835</v>
      </c>
      <c r="G240" s="183" t="s">
        <v>194</v>
      </c>
      <c r="H240" s="185">
        <v>114.21</v>
      </c>
      <c r="I240" s="186">
        <v>0</v>
      </c>
      <c r="J240" s="186">
        <f t="shared" si="30"/>
        <v>0</v>
      </c>
      <c r="K240" s="187">
        <v>0.00093</v>
      </c>
      <c r="L240" s="185">
        <f t="shared" si="31"/>
        <v>0.1062153</v>
      </c>
      <c r="M240" s="187">
        <v>0</v>
      </c>
      <c r="N240" s="185">
        <f t="shared" si="32"/>
        <v>0</v>
      </c>
      <c r="O240" s="188">
        <v>10</v>
      </c>
      <c r="P240" s="158">
        <v>16</v>
      </c>
      <c r="Q240" s="17" t="s">
        <v>168</v>
      </c>
    </row>
    <row r="241" spans="2:17" s="17" customFormat="1" ht="12.75" customHeight="1">
      <c r="B241" s="183" t="s">
        <v>836</v>
      </c>
      <c r="C241" s="183" t="s">
        <v>163</v>
      </c>
      <c r="D241" s="183" t="s">
        <v>822</v>
      </c>
      <c r="E241" s="184" t="s">
        <v>837</v>
      </c>
      <c r="F241" s="184" t="s">
        <v>838</v>
      </c>
      <c r="G241" s="183" t="s">
        <v>194</v>
      </c>
      <c r="H241" s="185">
        <v>968.75</v>
      </c>
      <c r="I241" s="186">
        <v>0</v>
      </c>
      <c r="J241" s="186">
        <f t="shared" si="30"/>
        <v>0</v>
      </c>
      <c r="K241" s="187">
        <v>0</v>
      </c>
      <c r="L241" s="185">
        <f t="shared" si="31"/>
        <v>0</v>
      </c>
      <c r="M241" s="187">
        <v>0</v>
      </c>
      <c r="N241" s="185">
        <f t="shared" si="32"/>
        <v>0</v>
      </c>
      <c r="O241" s="188">
        <v>10</v>
      </c>
      <c r="P241" s="158">
        <v>16</v>
      </c>
      <c r="Q241" s="17" t="s">
        <v>168</v>
      </c>
    </row>
    <row r="242" spans="2:17" s="17" customFormat="1" ht="12.75" customHeight="1">
      <c r="B242" s="189" t="s">
        <v>839</v>
      </c>
      <c r="C242" s="189" t="s">
        <v>461</v>
      </c>
      <c r="D242" s="189" t="s">
        <v>462</v>
      </c>
      <c r="E242" s="190" t="s">
        <v>840</v>
      </c>
      <c r="F242" s="190" t="s">
        <v>841</v>
      </c>
      <c r="G242" s="189" t="s">
        <v>194</v>
      </c>
      <c r="H242" s="191">
        <v>242.267</v>
      </c>
      <c r="I242" s="192">
        <v>0</v>
      </c>
      <c r="J242" s="192">
        <f t="shared" si="30"/>
        <v>0</v>
      </c>
      <c r="K242" s="193">
        <v>0.01</v>
      </c>
      <c r="L242" s="191">
        <f t="shared" si="31"/>
        <v>2.42267</v>
      </c>
      <c r="M242" s="193">
        <v>0</v>
      </c>
      <c r="N242" s="191">
        <f t="shared" si="32"/>
        <v>0</v>
      </c>
      <c r="O242" s="194">
        <v>10</v>
      </c>
      <c r="P242" s="160">
        <v>32</v>
      </c>
      <c r="Q242" s="159" t="s">
        <v>168</v>
      </c>
    </row>
    <row r="243" spans="2:17" s="17" customFormat="1" ht="12.75" customHeight="1">
      <c r="B243" s="189" t="s">
        <v>842</v>
      </c>
      <c r="C243" s="189" t="s">
        <v>461</v>
      </c>
      <c r="D243" s="189" t="s">
        <v>462</v>
      </c>
      <c r="E243" s="190" t="s">
        <v>843</v>
      </c>
      <c r="F243" s="190" t="s">
        <v>844</v>
      </c>
      <c r="G243" s="189" t="s">
        <v>194</v>
      </c>
      <c r="H243" s="191">
        <v>774.921</v>
      </c>
      <c r="I243" s="192">
        <v>0</v>
      </c>
      <c r="J243" s="192">
        <f t="shared" si="30"/>
        <v>0</v>
      </c>
      <c r="K243" s="193">
        <v>0.0025</v>
      </c>
      <c r="L243" s="191">
        <f t="shared" si="31"/>
        <v>1.9373025000000001</v>
      </c>
      <c r="M243" s="193">
        <v>0</v>
      </c>
      <c r="N243" s="191">
        <f t="shared" si="32"/>
        <v>0</v>
      </c>
      <c r="O243" s="194">
        <v>10</v>
      </c>
      <c r="P243" s="160">
        <v>32</v>
      </c>
      <c r="Q243" s="159" t="s">
        <v>168</v>
      </c>
    </row>
    <row r="244" spans="2:17" s="17" customFormat="1" ht="12.75" customHeight="1">
      <c r="B244" s="183" t="s">
        <v>845</v>
      </c>
      <c r="C244" s="183" t="s">
        <v>163</v>
      </c>
      <c r="D244" s="183" t="s">
        <v>822</v>
      </c>
      <c r="E244" s="184" t="s">
        <v>846</v>
      </c>
      <c r="F244" s="184" t="s">
        <v>848</v>
      </c>
      <c r="G244" s="183" t="s">
        <v>194</v>
      </c>
      <c r="H244" s="185">
        <v>49.22</v>
      </c>
      <c r="I244" s="186">
        <v>0</v>
      </c>
      <c r="J244" s="186">
        <f t="shared" si="30"/>
        <v>0</v>
      </c>
      <c r="K244" s="187">
        <v>0</v>
      </c>
      <c r="L244" s="185">
        <f t="shared" si="31"/>
        <v>0</v>
      </c>
      <c r="M244" s="187">
        <v>0</v>
      </c>
      <c r="N244" s="185">
        <f t="shared" si="32"/>
        <v>0</v>
      </c>
      <c r="O244" s="188">
        <v>10</v>
      </c>
      <c r="P244" s="158">
        <v>16</v>
      </c>
      <c r="Q244" s="17" t="s">
        <v>168</v>
      </c>
    </row>
    <row r="245" spans="2:17" s="17" customFormat="1" ht="12.75" customHeight="1">
      <c r="B245" s="189" t="s">
        <v>849</v>
      </c>
      <c r="C245" s="189" t="s">
        <v>461</v>
      </c>
      <c r="D245" s="189" t="s">
        <v>462</v>
      </c>
      <c r="E245" s="190" t="s">
        <v>850</v>
      </c>
      <c r="F245" s="190" t="s">
        <v>851</v>
      </c>
      <c r="G245" s="189" t="s">
        <v>194</v>
      </c>
      <c r="H245" s="191">
        <v>42.189</v>
      </c>
      <c r="I245" s="192">
        <v>0</v>
      </c>
      <c r="J245" s="192">
        <f t="shared" si="30"/>
        <v>0</v>
      </c>
      <c r="K245" s="193">
        <v>0.0015</v>
      </c>
      <c r="L245" s="191">
        <f t="shared" si="31"/>
        <v>0.0632835</v>
      </c>
      <c r="M245" s="193">
        <v>0</v>
      </c>
      <c r="N245" s="191">
        <f t="shared" si="32"/>
        <v>0</v>
      </c>
      <c r="O245" s="194">
        <v>10</v>
      </c>
      <c r="P245" s="160">
        <v>32</v>
      </c>
      <c r="Q245" s="159" t="s">
        <v>168</v>
      </c>
    </row>
    <row r="246" spans="2:17" s="17" customFormat="1" ht="12.75" customHeight="1">
      <c r="B246" s="189" t="s">
        <v>852</v>
      </c>
      <c r="C246" s="189" t="s">
        <v>461</v>
      </c>
      <c r="D246" s="189" t="s">
        <v>462</v>
      </c>
      <c r="E246" s="190" t="s">
        <v>853</v>
      </c>
      <c r="F246" s="190" t="s">
        <v>854</v>
      </c>
      <c r="G246" s="189" t="s">
        <v>194</v>
      </c>
      <c r="H246" s="191">
        <v>9.492</v>
      </c>
      <c r="I246" s="192">
        <v>0</v>
      </c>
      <c r="J246" s="192">
        <f t="shared" si="30"/>
        <v>0</v>
      </c>
      <c r="K246" s="193">
        <v>0.0025</v>
      </c>
      <c r="L246" s="191">
        <f t="shared" si="31"/>
        <v>0.02373</v>
      </c>
      <c r="M246" s="193">
        <v>0</v>
      </c>
      <c r="N246" s="191">
        <f t="shared" si="32"/>
        <v>0</v>
      </c>
      <c r="O246" s="194">
        <v>10</v>
      </c>
      <c r="P246" s="160">
        <v>32</v>
      </c>
      <c r="Q246" s="159" t="s">
        <v>168</v>
      </c>
    </row>
    <row r="247" spans="2:17" s="17" customFormat="1" ht="12.75" customHeight="1">
      <c r="B247" s="189" t="s">
        <v>498</v>
      </c>
      <c r="C247" s="189" t="s">
        <v>461</v>
      </c>
      <c r="D247" s="189" t="s">
        <v>462</v>
      </c>
      <c r="E247" s="190" t="s">
        <v>855</v>
      </c>
      <c r="F247" s="190" t="s">
        <v>856</v>
      </c>
      <c r="G247" s="189" t="s">
        <v>194</v>
      </c>
      <c r="H247" s="191">
        <v>51.681</v>
      </c>
      <c r="I247" s="192">
        <v>0</v>
      </c>
      <c r="J247" s="192">
        <f t="shared" si="30"/>
        <v>0</v>
      </c>
      <c r="K247" s="193">
        <v>0.0005</v>
      </c>
      <c r="L247" s="191">
        <f t="shared" si="31"/>
        <v>0.0258405</v>
      </c>
      <c r="M247" s="193">
        <v>0</v>
      </c>
      <c r="N247" s="191">
        <f t="shared" si="32"/>
        <v>0</v>
      </c>
      <c r="O247" s="194">
        <v>10</v>
      </c>
      <c r="P247" s="160">
        <v>32</v>
      </c>
      <c r="Q247" s="159" t="s">
        <v>168</v>
      </c>
    </row>
    <row r="248" spans="2:17" s="17" customFormat="1" ht="12.75" customHeight="1">
      <c r="B248" s="183" t="s">
        <v>857</v>
      </c>
      <c r="C248" s="183" t="s">
        <v>163</v>
      </c>
      <c r="D248" s="183" t="s">
        <v>822</v>
      </c>
      <c r="E248" s="184" t="s">
        <v>858</v>
      </c>
      <c r="F248" s="184" t="s">
        <v>859</v>
      </c>
      <c r="G248" s="183" t="s">
        <v>203</v>
      </c>
      <c r="H248" s="185">
        <v>1225</v>
      </c>
      <c r="I248" s="186">
        <v>0</v>
      </c>
      <c r="J248" s="186">
        <f t="shared" si="30"/>
        <v>0</v>
      </c>
      <c r="K248" s="187">
        <v>0</v>
      </c>
      <c r="L248" s="185">
        <f t="shared" si="31"/>
        <v>0</v>
      </c>
      <c r="M248" s="187">
        <v>0</v>
      </c>
      <c r="N248" s="185">
        <f t="shared" si="32"/>
        <v>0</v>
      </c>
      <c r="O248" s="188">
        <v>10</v>
      </c>
      <c r="P248" s="158">
        <v>16</v>
      </c>
      <c r="Q248" s="17" t="s">
        <v>168</v>
      </c>
    </row>
    <row r="249" spans="2:17" s="17" customFormat="1" ht="12.75" customHeight="1">
      <c r="B249" s="189" t="s">
        <v>860</v>
      </c>
      <c r="C249" s="189" t="s">
        <v>461</v>
      </c>
      <c r="D249" s="189" t="s">
        <v>462</v>
      </c>
      <c r="E249" s="190" t="s">
        <v>861</v>
      </c>
      <c r="F249" s="190" t="s">
        <v>862</v>
      </c>
      <c r="G249" s="189" t="s">
        <v>203</v>
      </c>
      <c r="H249" s="191">
        <v>1286.25</v>
      </c>
      <c r="I249" s="192">
        <v>0</v>
      </c>
      <c r="J249" s="192">
        <f t="shared" si="30"/>
        <v>0</v>
      </c>
      <c r="K249" s="193">
        <v>2E-05</v>
      </c>
      <c r="L249" s="191">
        <f t="shared" si="31"/>
        <v>0.025725</v>
      </c>
      <c r="M249" s="193">
        <v>0</v>
      </c>
      <c r="N249" s="191">
        <f t="shared" si="32"/>
        <v>0</v>
      </c>
      <c r="O249" s="194">
        <v>10</v>
      </c>
      <c r="P249" s="160">
        <v>32</v>
      </c>
      <c r="Q249" s="159" t="s">
        <v>168</v>
      </c>
    </row>
    <row r="250" spans="2:17" s="17" customFormat="1" ht="12.75" customHeight="1">
      <c r="B250" s="183" t="s">
        <v>863</v>
      </c>
      <c r="C250" s="183" t="s">
        <v>163</v>
      </c>
      <c r="D250" s="183" t="s">
        <v>822</v>
      </c>
      <c r="E250" s="184" t="s">
        <v>864</v>
      </c>
      <c r="F250" s="184" t="s">
        <v>865</v>
      </c>
      <c r="G250" s="183" t="s">
        <v>194</v>
      </c>
      <c r="H250" s="185">
        <v>116.609</v>
      </c>
      <c r="I250" s="186">
        <v>0</v>
      </c>
      <c r="J250" s="186">
        <f t="shared" si="30"/>
        <v>0</v>
      </c>
      <c r="K250" s="187">
        <v>0.00038</v>
      </c>
      <c r="L250" s="185">
        <f t="shared" si="31"/>
        <v>0.04431142</v>
      </c>
      <c r="M250" s="187">
        <v>0</v>
      </c>
      <c r="N250" s="185">
        <f t="shared" si="32"/>
        <v>0</v>
      </c>
      <c r="O250" s="188">
        <v>10</v>
      </c>
      <c r="P250" s="158">
        <v>16</v>
      </c>
      <c r="Q250" s="17" t="s">
        <v>168</v>
      </c>
    </row>
    <row r="251" spans="2:17" s="17" customFormat="1" ht="12.75" customHeight="1">
      <c r="B251" s="189" t="s">
        <v>866</v>
      </c>
      <c r="C251" s="189" t="s">
        <v>461</v>
      </c>
      <c r="D251" s="189" t="s">
        <v>462</v>
      </c>
      <c r="E251" s="190" t="s">
        <v>867</v>
      </c>
      <c r="F251" s="190" t="s">
        <v>868</v>
      </c>
      <c r="G251" s="189" t="s">
        <v>194</v>
      </c>
      <c r="H251" s="191">
        <v>56.291</v>
      </c>
      <c r="I251" s="192">
        <v>0</v>
      </c>
      <c r="J251" s="192">
        <f t="shared" si="30"/>
        <v>0</v>
      </c>
      <c r="K251" s="193">
        <v>0.00322</v>
      </c>
      <c r="L251" s="191">
        <f t="shared" si="31"/>
        <v>0.18125702</v>
      </c>
      <c r="M251" s="193">
        <v>0</v>
      </c>
      <c r="N251" s="191">
        <f t="shared" si="32"/>
        <v>0</v>
      </c>
      <c r="O251" s="194">
        <v>10</v>
      </c>
      <c r="P251" s="160">
        <v>32</v>
      </c>
      <c r="Q251" s="159" t="s">
        <v>168</v>
      </c>
    </row>
    <row r="252" spans="2:17" s="17" customFormat="1" ht="12.75" customHeight="1">
      <c r="B252" s="189" t="s">
        <v>869</v>
      </c>
      <c r="C252" s="189" t="s">
        <v>461</v>
      </c>
      <c r="D252" s="189" t="s">
        <v>462</v>
      </c>
      <c r="E252" s="190" t="s">
        <v>870</v>
      </c>
      <c r="F252" s="190" t="s">
        <v>871</v>
      </c>
      <c r="G252" s="189" t="s">
        <v>194</v>
      </c>
      <c r="H252" s="191">
        <v>186.069</v>
      </c>
      <c r="I252" s="192">
        <v>0</v>
      </c>
      <c r="J252" s="192">
        <f t="shared" si="30"/>
        <v>0</v>
      </c>
      <c r="K252" s="193">
        <v>0.0064</v>
      </c>
      <c r="L252" s="191">
        <f t="shared" si="31"/>
        <v>1.1908416</v>
      </c>
      <c r="M252" s="193">
        <v>0</v>
      </c>
      <c r="N252" s="191">
        <f t="shared" si="32"/>
        <v>0</v>
      </c>
      <c r="O252" s="194">
        <v>10</v>
      </c>
      <c r="P252" s="160">
        <v>32</v>
      </c>
      <c r="Q252" s="159" t="s">
        <v>168</v>
      </c>
    </row>
    <row r="253" spans="2:17" s="17" customFormat="1" ht="12.75" customHeight="1">
      <c r="B253" s="183" t="s">
        <v>872</v>
      </c>
      <c r="C253" s="183" t="s">
        <v>163</v>
      </c>
      <c r="D253" s="183" t="s">
        <v>822</v>
      </c>
      <c r="E253" s="184" t="s">
        <v>873</v>
      </c>
      <c r="F253" s="184" t="s">
        <v>874</v>
      </c>
      <c r="G253" s="183" t="s">
        <v>194</v>
      </c>
      <c r="H253" s="185">
        <v>49.308</v>
      </c>
      <c r="I253" s="186">
        <v>0</v>
      </c>
      <c r="J253" s="186">
        <f t="shared" si="30"/>
        <v>0</v>
      </c>
      <c r="K253" s="187">
        <v>0.00043</v>
      </c>
      <c r="L253" s="185">
        <f t="shared" si="31"/>
        <v>0.02120244</v>
      </c>
      <c r="M253" s="187">
        <v>0</v>
      </c>
      <c r="N253" s="185">
        <f t="shared" si="32"/>
        <v>0</v>
      </c>
      <c r="O253" s="188">
        <v>10</v>
      </c>
      <c r="P253" s="158">
        <v>16</v>
      </c>
      <c r="Q253" s="17" t="s">
        <v>168</v>
      </c>
    </row>
    <row r="254" spans="2:17" s="17" customFormat="1" ht="12.75" customHeight="1">
      <c r="B254" s="183" t="s">
        <v>875</v>
      </c>
      <c r="C254" s="183" t="s">
        <v>163</v>
      </c>
      <c r="D254" s="183" t="s">
        <v>822</v>
      </c>
      <c r="E254" s="184" t="s">
        <v>876</v>
      </c>
      <c r="F254" s="184" t="s">
        <v>877</v>
      </c>
      <c r="G254" s="183" t="s">
        <v>194</v>
      </c>
      <c r="H254" s="185">
        <v>34.353</v>
      </c>
      <c r="I254" s="186">
        <v>0</v>
      </c>
      <c r="J254" s="186">
        <f t="shared" si="30"/>
        <v>0</v>
      </c>
      <c r="K254" s="187">
        <v>0.00043</v>
      </c>
      <c r="L254" s="185">
        <f t="shared" si="31"/>
        <v>0.01477179</v>
      </c>
      <c r="M254" s="187">
        <v>0</v>
      </c>
      <c r="N254" s="185">
        <f t="shared" si="32"/>
        <v>0</v>
      </c>
      <c r="O254" s="188">
        <v>10</v>
      </c>
      <c r="P254" s="158">
        <v>16</v>
      </c>
      <c r="Q254" s="17" t="s">
        <v>168</v>
      </c>
    </row>
    <row r="255" spans="2:17" s="17" customFormat="1" ht="12.75" customHeight="1">
      <c r="B255" s="183" t="s">
        <v>878</v>
      </c>
      <c r="C255" s="183" t="s">
        <v>163</v>
      </c>
      <c r="D255" s="183" t="s">
        <v>822</v>
      </c>
      <c r="E255" s="184" t="s">
        <v>879</v>
      </c>
      <c r="F255" s="184" t="s">
        <v>880</v>
      </c>
      <c r="G255" s="183" t="s">
        <v>194</v>
      </c>
      <c r="H255" s="185">
        <v>4.615</v>
      </c>
      <c r="I255" s="186">
        <v>0</v>
      </c>
      <c r="J255" s="186">
        <f t="shared" si="30"/>
        <v>0</v>
      </c>
      <c r="K255" s="187">
        <v>0.00143</v>
      </c>
      <c r="L255" s="185">
        <f t="shared" si="31"/>
        <v>0.006599450000000001</v>
      </c>
      <c r="M255" s="187">
        <v>0</v>
      </c>
      <c r="N255" s="185">
        <f t="shared" si="32"/>
        <v>0</v>
      </c>
      <c r="O255" s="188">
        <v>10</v>
      </c>
      <c r="P255" s="158">
        <v>16</v>
      </c>
      <c r="Q255" s="17" t="s">
        <v>168</v>
      </c>
    </row>
    <row r="256" spans="2:17" s="17" customFormat="1" ht="12.75" customHeight="1">
      <c r="B256" s="183" t="s">
        <v>881</v>
      </c>
      <c r="C256" s="183" t="s">
        <v>163</v>
      </c>
      <c r="D256" s="183" t="s">
        <v>822</v>
      </c>
      <c r="E256" s="184" t="s">
        <v>882</v>
      </c>
      <c r="F256" s="184" t="s">
        <v>883</v>
      </c>
      <c r="G256" s="183" t="s">
        <v>194</v>
      </c>
      <c r="H256" s="185">
        <v>1.949</v>
      </c>
      <c r="I256" s="186">
        <v>0</v>
      </c>
      <c r="J256" s="186">
        <f t="shared" si="30"/>
        <v>0</v>
      </c>
      <c r="K256" s="187">
        <v>0.00225</v>
      </c>
      <c r="L256" s="185">
        <f t="shared" si="31"/>
        <v>0.004385249999999999</v>
      </c>
      <c r="M256" s="187">
        <v>0</v>
      </c>
      <c r="N256" s="185">
        <f t="shared" si="32"/>
        <v>0</v>
      </c>
      <c r="O256" s="188">
        <v>10</v>
      </c>
      <c r="P256" s="158">
        <v>16</v>
      </c>
      <c r="Q256" s="17" t="s">
        <v>168</v>
      </c>
    </row>
    <row r="257" spans="2:17" s="17" customFormat="1" ht="12.75" customHeight="1">
      <c r="B257" s="183" t="s">
        <v>884</v>
      </c>
      <c r="C257" s="183" t="s">
        <v>163</v>
      </c>
      <c r="D257" s="183" t="s">
        <v>822</v>
      </c>
      <c r="E257" s="184" t="s">
        <v>885</v>
      </c>
      <c r="F257" s="184" t="s">
        <v>886</v>
      </c>
      <c r="G257" s="183" t="s">
        <v>194</v>
      </c>
      <c r="H257" s="185">
        <v>2.2</v>
      </c>
      <c r="I257" s="186">
        <v>0</v>
      </c>
      <c r="J257" s="186">
        <f t="shared" si="30"/>
        <v>0</v>
      </c>
      <c r="K257" s="187">
        <v>0.003</v>
      </c>
      <c r="L257" s="185">
        <f t="shared" si="31"/>
        <v>0.006600000000000001</v>
      </c>
      <c r="M257" s="187">
        <v>0</v>
      </c>
      <c r="N257" s="185">
        <f t="shared" si="32"/>
        <v>0</v>
      </c>
      <c r="O257" s="188">
        <v>10</v>
      </c>
      <c r="P257" s="158">
        <v>16</v>
      </c>
      <c r="Q257" s="17" t="s">
        <v>168</v>
      </c>
    </row>
    <row r="258" spans="2:17" s="17" customFormat="1" ht="12.75" customHeight="1">
      <c r="B258" s="183" t="s">
        <v>887</v>
      </c>
      <c r="C258" s="183" t="s">
        <v>163</v>
      </c>
      <c r="D258" s="183" t="s">
        <v>822</v>
      </c>
      <c r="E258" s="184" t="s">
        <v>888</v>
      </c>
      <c r="F258" s="184" t="s">
        <v>889</v>
      </c>
      <c r="G258" s="183" t="s">
        <v>194</v>
      </c>
      <c r="H258" s="185">
        <v>16.235</v>
      </c>
      <c r="I258" s="186">
        <v>0</v>
      </c>
      <c r="J258" s="186">
        <f t="shared" si="30"/>
        <v>0</v>
      </c>
      <c r="K258" s="187">
        <v>0.0037</v>
      </c>
      <c r="L258" s="185">
        <f t="shared" si="31"/>
        <v>0.0600695</v>
      </c>
      <c r="M258" s="187">
        <v>0</v>
      </c>
      <c r="N258" s="185">
        <f t="shared" si="32"/>
        <v>0</v>
      </c>
      <c r="O258" s="188">
        <v>10</v>
      </c>
      <c r="P258" s="158">
        <v>16</v>
      </c>
      <c r="Q258" s="17" t="s">
        <v>168</v>
      </c>
    </row>
    <row r="259" spans="2:17" s="17" customFormat="1" ht="12.75" customHeight="1">
      <c r="B259" s="183" t="s">
        <v>890</v>
      </c>
      <c r="C259" s="183" t="s">
        <v>163</v>
      </c>
      <c r="D259" s="183" t="s">
        <v>822</v>
      </c>
      <c r="E259" s="184" t="s">
        <v>891</v>
      </c>
      <c r="F259" s="184" t="s">
        <v>892</v>
      </c>
      <c r="G259" s="183" t="s">
        <v>194</v>
      </c>
      <c r="H259" s="185">
        <v>295.784</v>
      </c>
      <c r="I259" s="186">
        <v>0</v>
      </c>
      <c r="J259" s="186">
        <f t="shared" si="30"/>
        <v>0</v>
      </c>
      <c r="K259" s="187">
        <v>0.00116</v>
      </c>
      <c r="L259" s="185">
        <f t="shared" si="31"/>
        <v>0.34310944</v>
      </c>
      <c r="M259" s="187">
        <v>0</v>
      </c>
      <c r="N259" s="185">
        <f t="shared" si="32"/>
        <v>0</v>
      </c>
      <c r="O259" s="188">
        <v>10</v>
      </c>
      <c r="P259" s="158">
        <v>16</v>
      </c>
      <c r="Q259" s="17" t="s">
        <v>168</v>
      </c>
    </row>
    <row r="260" spans="2:17" s="17" customFormat="1" ht="12.75" customHeight="1">
      <c r="B260" s="183" t="s">
        <v>893</v>
      </c>
      <c r="C260" s="183" t="s">
        <v>163</v>
      </c>
      <c r="D260" s="183" t="s">
        <v>822</v>
      </c>
      <c r="E260" s="184" t="s">
        <v>894</v>
      </c>
      <c r="F260" s="184" t="s">
        <v>895</v>
      </c>
      <c r="G260" s="183" t="s">
        <v>199</v>
      </c>
      <c r="H260" s="185">
        <v>6.525</v>
      </c>
      <c r="I260" s="186">
        <v>0</v>
      </c>
      <c r="J260" s="186">
        <f t="shared" si="30"/>
        <v>0</v>
      </c>
      <c r="K260" s="187">
        <v>0</v>
      </c>
      <c r="L260" s="185">
        <f t="shared" si="31"/>
        <v>0</v>
      </c>
      <c r="M260" s="187">
        <v>0</v>
      </c>
      <c r="N260" s="185">
        <f t="shared" si="32"/>
        <v>0</v>
      </c>
      <c r="O260" s="188">
        <v>10</v>
      </c>
      <c r="P260" s="158">
        <v>16</v>
      </c>
      <c r="Q260" s="17" t="s">
        <v>168</v>
      </c>
    </row>
    <row r="261" spans="3:17" s="134" customFormat="1" ht="12.75" customHeight="1">
      <c r="C261" s="139" t="s">
        <v>118</v>
      </c>
      <c r="E261" s="140" t="s">
        <v>896</v>
      </c>
      <c r="F261" s="140" t="s">
        <v>897</v>
      </c>
      <c r="J261" s="141">
        <f>SUM(J262:J264)</f>
        <v>0</v>
      </c>
      <c r="L261" s="142">
        <f>SUM(L262:L264)</f>
        <v>0</v>
      </c>
      <c r="N261" s="142">
        <f>SUM(N262:N264)</f>
        <v>0</v>
      </c>
      <c r="Q261" s="140" t="s">
        <v>161</v>
      </c>
    </row>
    <row r="262" spans="2:17" s="17" customFormat="1" ht="12.75" customHeight="1">
      <c r="B262" s="183" t="s">
        <v>898</v>
      </c>
      <c r="C262" s="183" t="s">
        <v>163</v>
      </c>
      <c r="D262" s="183" t="s">
        <v>896</v>
      </c>
      <c r="E262" s="184" t="s">
        <v>899</v>
      </c>
      <c r="F262" s="184" t="s">
        <v>900</v>
      </c>
      <c r="G262" s="183" t="s">
        <v>323</v>
      </c>
      <c r="H262" s="185">
        <v>11</v>
      </c>
      <c r="I262" s="186">
        <v>0</v>
      </c>
      <c r="J262" s="186">
        <f>H262*I262</f>
        <v>0</v>
      </c>
      <c r="K262" s="187">
        <v>0</v>
      </c>
      <c r="L262" s="185">
        <f>H262*K262</f>
        <v>0</v>
      </c>
      <c r="M262" s="187">
        <v>0</v>
      </c>
      <c r="N262" s="185">
        <f>H262*M262</f>
        <v>0</v>
      </c>
      <c r="O262" s="188">
        <v>10</v>
      </c>
      <c r="P262" s="158">
        <v>16</v>
      </c>
      <c r="Q262" s="17" t="s">
        <v>168</v>
      </c>
    </row>
    <row r="263" spans="2:17" s="17" customFormat="1" ht="12.75" customHeight="1">
      <c r="B263" s="183" t="s">
        <v>901</v>
      </c>
      <c r="C263" s="183" t="s">
        <v>163</v>
      </c>
      <c r="D263" s="183" t="s">
        <v>896</v>
      </c>
      <c r="E263" s="184" t="s">
        <v>902</v>
      </c>
      <c r="F263" s="184" t="s">
        <v>903</v>
      </c>
      <c r="G263" s="183" t="s">
        <v>203</v>
      </c>
      <c r="H263" s="185">
        <v>16.6</v>
      </c>
      <c r="I263" s="186">
        <v>0</v>
      </c>
      <c r="J263" s="186">
        <f>H263*I263</f>
        <v>0</v>
      </c>
      <c r="K263" s="187">
        <v>0</v>
      </c>
      <c r="L263" s="185">
        <f>H263*K263</f>
        <v>0</v>
      </c>
      <c r="M263" s="187">
        <v>0</v>
      </c>
      <c r="N263" s="185">
        <f>H263*M263</f>
        <v>0</v>
      </c>
      <c r="O263" s="188">
        <v>10</v>
      </c>
      <c r="P263" s="158">
        <v>16</v>
      </c>
      <c r="Q263" s="17" t="s">
        <v>168</v>
      </c>
    </row>
    <row r="264" spans="2:17" s="17" customFormat="1" ht="12.75" customHeight="1">
      <c r="B264" s="183" t="s">
        <v>904</v>
      </c>
      <c r="C264" s="183" t="s">
        <v>163</v>
      </c>
      <c r="D264" s="183" t="s">
        <v>896</v>
      </c>
      <c r="E264" s="184" t="s">
        <v>905</v>
      </c>
      <c r="F264" s="184" t="s">
        <v>906</v>
      </c>
      <c r="G264" s="183" t="s">
        <v>101</v>
      </c>
      <c r="H264" s="185">
        <v>1.07</v>
      </c>
      <c r="I264" s="186">
        <v>0</v>
      </c>
      <c r="J264" s="186">
        <f>H264*I264</f>
        <v>0</v>
      </c>
      <c r="K264" s="187">
        <v>0</v>
      </c>
      <c r="L264" s="185">
        <f>H264*K264</f>
        <v>0</v>
      </c>
      <c r="M264" s="187">
        <v>0</v>
      </c>
      <c r="N264" s="185">
        <f>H264*M264</f>
        <v>0</v>
      </c>
      <c r="O264" s="188">
        <v>10</v>
      </c>
      <c r="P264" s="158">
        <v>16</v>
      </c>
      <c r="Q264" s="17" t="s">
        <v>168</v>
      </c>
    </row>
    <row r="265" spans="3:17" s="134" customFormat="1" ht="12.75" customHeight="1">
      <c r="C265" s="139" t="s">
        <v>118</v>
      </c>
      <c r="E265" s="140" t="s">
        <v>907</v>
      </c>
      <c r="F265" s="140" t="s">
        <v>908</v>
      </c>
      <c r="J265" s="141">
        <f>J266</f>
        <v>0</v>
      </c>
      <c r="L265" s="142">
        <f>L266</f>
        <v>0</v>
      </c>
      <c r="N265" s="142">
        <f>N266</f>
        <v>0</v>
      </c>
      <c r="Q265" s="140" t="s">
        <v>161</v>
      </c>
    </row>
    <row r="266" spans="2:17" s="17" customFormat="1" ht="12.75" customHeight="1">
      <c r="B266" s="183" t="s">
        <v>909</v>
      </c>
      <c r="C266" s="183" t="s">
        <v>163</v>
      </c>
      <c r="D266" s="183" t="s">
        <v>226</v>
      </c>
      <c r="E266" s="184" t="s">
        <v>910</v>
      </c>
      <c r="F266" s="184" t="s">
        <v>911</v>
      </c>
      <c r="G266" s="183" t="s">
        <v>229</v>
      </c>
      <c r="H266" s="185">
        <v>1</v>
      </c>
      <c r="I266" s="186">
        <f>Kanalizace!C85</f>
        <v>0</v>
      </c>
      <c r="J266" s="186">
        <f>H266*I266</f>
        <v>0</v>
      </c>
      <c r="K266" s="187">
        <v>0</v>
      </c>
      <c r="L266" s="185">
        <f>H266*K266</f>
        <v>0</v>
      </c>
      <c r="M266" s="187">
        <v>0</v>
      </c>
      <c r="N266" s="185">
        <f>H266*M266</f>
        <v>0</v>
      </c>
      <c r="O266" s="188">
        <v>10</v>
      </c>
      <c r="P266" s="158">
        <v>16</v>
      </c>
      <c r="Q266" s="17" t="s">
        <v>168</v>
      </c>
    </row>
    <row r="267" spans="3:17" s="134" customFormat="1" ht="12.75" customHeight="1">
      <c r="C267" s="139" t="s">
        <v>118</v>
      </c>
      <c r="E267" s="140" t="s">
        <v>912</v>
      </c>
      <c r="F267" s="140" t="s">
        <v>913</v>
      </c>
      <c r="J267" s="141">
        <f>SUM(J268:J269)</f>
        <v>0</v>
      </c>
      <c r="L267" s="142">
        <f>SUM(L268:L269)</f>
        <v>0</v>
      </c>
      <c r="N267" s="142">
        <f>SUM(N268:N269)</f>
        <v>0</v>
      </c>
      <c r="Q267" s="140" t="s">
        <v>161</v>
      </c>
    </row>
    <row r="268" spans="2:17" s="17" customFormat="1" ht="12.75" customHeight="1">
      <c r="B268" s="183" t="s">
        <v>914</v>
      </c>
      <c r="C268" s="183" t="s">
        <v>163</v>
      </c>
      <c r="D268" s="183" t="s">
        <v>226</v>
      </c>
      <c r="E268" s="184" t="s">
        <v>915</v>
      </c>
      <c r="F268" s="184" t="s">
        <v>916</v>
      </c>
      <c r="G268" s="183" t="s">
        <v>229</v>
      </c>
      <c r="H268" s="185">
        <v>1</v>
      </c>
      <c r="I268" s="186">
        <f>Vodovod!C118</f>
        <v>0</v>
      </c>
      <c r="J268" s="186">
        <f>H268*I268</f>
        <v>0</v>
      </c>
      <c r="K268" s="187">
        <v>0</v>
      </c>
      <c r="L268" s="185">
        <f>H268*K268</f>
        <v>0</v>
      </c>
      <c r="M268" s="187">
        <v>0</v>
      </c>
      <c r="N268" s="185">
        <f>H268*M268</f>
        <v>0</v>
      </c>
      <c r="O268" s="188">
        <v>10</v>
      </c>
      <c r="P268" s="158">
        <v>16</v>
      </c>
      <c r="Q268" s="17" t="s">
        <v>168</v>
      </c>
    </row>
    <row r="269" spans="2:17" s="17" customFormat="1" ht="12.75" customHeight="1">
      <c r="B269" s="183" t="s">
        <v>917</v>
      </c>
      <c r="C269" s="183" t="s">
        <v>163</v>
      </c>
      <c r="D269" s="183" t="s">
        <v>226</v>
      </c>
      <c r="E269" s="184" t="s">
        <v>918</v>
      </c>
      <c r="F269" s="184" t="s">
        <v>847</v>
      </c>
      <c r="G269" s="183" t="s">
        <v>229</v>
      </c>
      <c r="H269" s="185">
        <v>1</v>
      </c>
      <c r="I269" s="186">
        <v>0</v>
      </c>
      <c r="J269" s="186">
        <f>H269*I269</f>
        <v>0</v>
      </c>
      <c r="K269" s="187">
        <v>0</v>
      </c>
      <c r="L269" s="185">
        <f>H269*K269</f>
        <v>0</v>
      </c>
      <c r="M269" s="187">
        <v>0</v>
      </c>
      <c r="N269" s="185">
        <f>H269*M269</f>
        <v>0</v>
      </c>
      <c r="O269" s="188">
        <v>10</v>
      </c>
      <c r="P269" s="158">
        <v>16</v>
      </c>
      <c r="Q269" s="17" t="s">
        <v>168</v>
      </c>
    </row>
    <row r="270" spans="3:17" s="134" customFormat="1" ht="12.75" customHeight="1">
      <c r="C270" s="139" t="s">
        <v>118</v>
      </c>
      <c r="E270" s="140" t="s">
        <v>919</v>
      </c>
      <c r="F270" s="140" t="s">
        <v>920</v>
      </c>
      <c r="J270" s="141">
        <f>J271</f>
        <v>0</v>
      </c>
      <c r="L270" s="142">
        <f>L271</f>
        <v>0</v>
      </c>
      <c r="N270" s="142">
        <f>N271</f>
        <v>0</v>
      </c>
      <c r="Q270" s="140" t="s">
        <v>161</v>
      </c>
    </row>
    <row r="271" spans="2:17" s="17" customFormat="1" ht="12.75" customHeight="1">
      <c r="B271" s="183" t="s">
        <v>921</v>
      </c>
      <c r="C271" s="183" t="s">
        <v>163</v>
      </c>
      <c r="D271" s="183" t="s">
        <v>226</v>
      </c>
      <c r="E271" s="184" t="s">
        <v>922</v>
      </c>
      <c r="F271" s="184" t="s">
        <v>923</v>
      </c>
      <c r="G271" s="183" t="s">
        <v>229</v>
      </c>
      <c r="H271" s="185">
        <v>1</v>
      </c>
      <c r="I271" s="186">
        <f>Plynovod!C32</f>
        <v>0</v>
      </c>
      <c r="J271" s="186">
        <f>H271*I271</f>
        <v>0</v>
      </c>
      <c r="K271" s="187">
        <v>0</v>
      </c>
      <c r="L271" s="185">
        <f>H271*K271</f>
        <v>0</v>
      </c>
      <c r="M271" s="187">
        <v>0</v>
      </c>
      <c r="N271" s="185">
        <f>H271*M271</f>
        <v>0</v>
      </c>
      <c r="O271" s="188">
        <v>10</v>
      </c>
      <c r="P271" s="158">
        <v>16</v>
      </c>
      <c r="Q271" s="17" t="s">
        <v>168</v>
      </c>
    </row>
    <row r="272" spans="3:17" s="134" customFormat="1" ht="12.75" customHeight="1">
      <c r="C272" s="139" t="s">
        <v>118</v>
      </c>
      <c r="E272" s="140" t="s">
        <v>924</v>
      </c>
      <c r="F272" s="140" t="s">
        <v>925</v>
      </c>
      <c r="J272" s="141">
        <f>J273</f>
        <v>0</v>
      </c>
      <c r="L272" s="142">
        <f>L273</f>
        <v>0</v>
      </c>
      <c r="N272" s="142">
        <f>N273</f>
        <v>0</v>
      </c>
      <c r="Q272" s="140" t="s">
        <v>161</v>
      </c>
    </row>
    <row r="273" spans="2:17" s="17" customFormat="1" ht="12.75" customHeight="1">
      <c r="B273" s="183" t="s">
        <v>926</v>
      </c>
      <c r="C273" s="183" t="s">
        <v>163</v>
      </c>
      <c r="D273" s="183" t="s">
        <v>226</v>
      </c>
      <c r="E273" s="184" t="s">
        <v>927</v>
      </c>
      <c r="F273" s="184" t="s">
        <v>928</v>
      </c>
      <c r="G273" s="183" t="s">
        <v>229</v>
      </c>
      <c r="H273" s="185">
        <v>1</v>
      </c>
      <c r="I273" s="186">
        <f>'Ústřední topení'!C165</f>
        <v>0</v>
      </c>
      <c r="J273" s="186">
        <f>H273*I273</f>
        <v>0</v>
      </c>
      <c r="K273" s="187">
        <v>0</v>
      </c>
      <c r="L273" s="185">
        <f>H273*K273</f>
        <v>0</v>
      </c>
      <c r="M273" s="187">
        <v>0</v>
      </c>
      <c r="N273" s="185">
        <f>H273*M273</f>
        <v>0</v>
      </c>
      <c r="O273" s="188">
        <v>10</v>
      </c>
      <c r="P273" s="158">
        <v>16</v>
      </c>
      <c r="Q273" s="17" t="s">
        <v>168</v>
      </c>
    </row>
    <row r="274" spans="3:17" s="134" customFormat="1" ht="12.75" customHeight="1">
      <c r="C274" s="139" t="s">
        <v>118</v>
      </c>
      <c r="E274" s="140" t="s">
        <v>929</v>
      </c>
      <c r="F274" s="140" t="s">
        <v>930</v>
      </c>
      <c r="J274" s="141">
        <f>SUM(J275:J276)</f>
        <v>0</v>
      </c>
      <c r="L274" s="142">
        <f>SUM(L275:L276)</f>
        <v>0</v>
      </c>
      <c r="N274" s="142">
        <f>SUM(N275:N276)</f>
        <v>0</v>
      </c>
      <c r="Q274" s="140" t="s">
        <v>161</v>
      </c>
    </row>
    <row r="275" spans="2:17" s="17" customFormat="1" ht="12.75" customHeight="1">
      <c r="B275" s="183" t="s">
        <v>931</v>
      </c>
      <c r="C275" s="183" t="s">
        <v>163</v>
      </c>
      <c r="D275" s="183" t="s">
        <v>226</v>
      </c>
      <c r="E275" s="184" t="s">
        <v>932</v>
      </c>
      <c r="F275" s="184" t="s">
        <v>933</v>
      </c>
      <c r="G275" s="183" t="s">
        <v>229</v>
      </c>
      <c r="H275" s="185">
        <v>1</v>
      </c>
      <c r="I275" s="186">
        <f>'Elektro - silnoproud'!C538</f>
        <v>0</v>
      </c>
      <c r="J275" s="186">
        <f>H275*I275</f>
        <v>0</v>
      </c>
      <c r="K275" s="187">
        <v>0</v>
      </c>
      <c r="L275" s="185">
        <f>H275*K275</f>
        <v>0</v>
      </c>
      <c r="M275" s="187">
        <v>0</v>
      </c>
      <c r="N275" s="185">
        <f>H275*M275</f>
        <v>0</v>
      </c>
      <c r="O275" s="188">
        <v>10</v>
      </c>
      <c r="P275" s="158">
        <v>16</v>
      </c>
      <c r="Q275" s="17" t="s">
        <v>168</v>
      </c>
    </row>
    <row r="276" spans="2:17" s="17" customFormat="1" ht="12.75" customHeight="1">
      <c r="B276" s="183" t="s">
        <v>934</v>
      </c>
      <c r="C276" s="183" t="s">
        <v>163</v>
      </c>
      <c r="D276" s="183" t="s">
        <v>226</v>
      </c>
      <c r="E276" s="184" t="s">
        <v>935</v>
      </c>
      <c r="F276" s="184" t="s">
        <v>936</v>
      </c>
      <c r="G276" s="183" t="s">
        <v>229</v>
      </c>
      <c r="H276" s="185">
        <v>1</v>
      </c>
      <c r="I276" s="186">
        <f>'Elektro - slaboproud'!C287</f>
        <v>0</v>
      </c>
      <c r="J276" s="186">
        <f>H276*I276</f>
        <v>0</v>
      </c>
      <c r="K276" s="187">
        <v>0</v>
      </c>
      <c r="L276" s="185">
        <f>H276*K276</f>
        <v>0</v>
      </c>
      <c r="M276" s="187">
        <v>0</v>
      </c>
      <c r="N276" s="185">
        <f>H276*M276</f>
        <v>0</v>
      </c>
      <c r="O276" s="188">
        <v>10</v>
      </c>
      <c r="P276" s="158">
        <v>16</v>
      </c>
      <c r="Q276" s="17" t="s">
        <v>168</v>
      </c>
    </row>
    <row r="277" spans="3:17" s="134" customFormat="1" ht="12.75" customHeight="1">
      <c r="C277" s="139" t="s">
        <v>118</v>
      </c>
      <c r="E277" s="140" t="s">
        <v>937</v>
      </c>
      <c r="F277" s="140" t="s">
        <v>938</v>
      </c>
      <c r="J277" s="141">
        <f>SUM(J278:J283)</f>
        <v>0</v>
      </c>
      <c r="L277" s="142">
        <f>SUM(L278:L283)</f>
        <v>2.23344536</v>
      </c>
      <c r="N277" s="142">
        <f>SUM(N278:N283)</f>
        <v>0</v>
      </c>
      <c r="Q277" s="140" t="s">
        <v>161</v>
      </c>
    </row>
    <row r="278" spans="2:17" s="17" customFormat="1" ht="12.75" customHeight="1">
      <c r="B278" s="183" t="s">
        <v>939</v>
      </c>
      <c r="C278" s="183" t="s">
        <v>163</v>
      </c>
      <c r="D278" s="183" t="s">
        <v>226</v>
      </c>
      <c r="E278" s="184" t="s">
        <v>940</v>
      </c>
      <c r="F278" s="184" t="s">
        <v>941</v>
      </c>
      <c r="G278" s="183" t="s">
        <v>323</v>
      </c>
      <c r="H278" s="185">
        <v>4</v>
      </c>
      <c r="I278" s="186">
        <v>0</v>
      </c>
      <c r="J278" s="186">
        <f aca="true" t="shared" si="33" ref="J278:J283">H278*I278</f>
        <v>0</v>
      </c>
      <c r="K278" s="187">
        <v>0.007</v>
      </c>
      <c r="L278" s="185">
        <f aca="true" t="shared" si="34" ref="L278:L283">H278*K278</f>
        <v>0.028</v>
      </c>
      <c r="M278" s="187">
        <v>0</v>
      </c>
      <c r="N278" s="185">
        <f aca="true" t="shared" si="35" ref="N278:N283">H278*M278</f>
        <v>0</v>
      </c>
      <c r="O278" s="188">
        <v>10</v>
      </c>
      <c r="P278" s="158">
        <v>16</v>
      </c>
      <c r="Q278" s="17" t="s">
        <v>168</v>
      </c>
    </row>
    <row r="279" spans="2:17" s="17" customFormat="1" ht="12.75" customHeight="1">
      <c r="B279" s="183" t="s">
        <v>942</v>
      </c>
      <c r="C279" s="183" t="s">
        <v>163</v>
      </c>
      <c r="D279" s="183" t="s">
        <v>937</v>
      </c>
      <c r="E279" s="184" t="s">
        <v>943</v>
      </c>
      <c r="F279" s="184" t="s">
        <v>944</v>
      </c>
      <c r="G279" s="183" t="s">
        <v>194</v>
      </c>
      <c r="H279" s="185">
        <v>54.678</v>
      </c>
      <c r="I279" s="186">
        <v>0</v>
      </c>
      <c r="J279" s="186">
        <f t="shared" si="33"/>
        <v>0</v>
      </c>
      <c r="K279" s="187">
        <v>0.02697</v>
      </c>
      <c r="L279" s="185">
        <f t="shared" si="34"/>
        <v>1.4746656599999999</v>
      </c>
      <c r="M279" s="187">
        <v>0</v>
      </c>
      <c r="N279" s="185">
        <f t="shared" si="35"/>
        <v>0</v>
      </c>
      <c r="O279" s="188">
        <v>10</v>
      </c>
      <c r="P279" s="158">
        <v>16</v>
      </c>
      <c r="Q279" s="17" t="s">
        <v>168</v>
      </c>
    </row>
    <row r="280" spans="2:17" s="17" customFormat="1" ht="12.75" customHeight="1">
      <c r="B280" s="183" t="s">
        <v>945</v>
      </c>
      <c r="C280" s="183" t="s">
        <v>163</v>
      </c>
      <c r="D280" s="183" t="s">
        <v>937</v>
      </c>
      <c r="E280" s="184" t="s">
        <v>946</v>
      </c>
      <c r="F280" s="184" t="s">
        <v>947</v>
      </c>
      <c r="G280" s="183" t="s">
        <v>194</v>
      </c>
      <c r="H280" s="185">
        <v>15.75</v>
      </c>
      <c r="I280" s="186">
        <v>0</v>
      </c>
      <c r="J280" s="186">
        <f t="shared" si="33"/>
        <v>0</v>
      </c>
      <c r="K280" s="187">
        <v>0.01274</v>
      </c>
      <c r="L280" s="185">
        <f t="shared" si="34"/>
        <v>0.200655</v>
      </c>
      <c r="M280" s="187">
        <v>0</v>
      </c>
      <c r="N280" s="185">
        <f t="shared" si="35"/>
        <v>0</v>
      </c>
      <c r="O280" s="188">
        <v>10</v>
      </c>
      <c r="P280" s="158">
        <v>16</v>
      </c>
      <c r="Q280" s="17" t="s">
        <v>168</v>
      </c>
    </row>
    <row r="281" spans="2:17" s="17" customFormat="1" ht="12.75" customHeight="1">
      <c r="B281" s="183" t="s">
        <v>948</v>
      </c>
      <c r="C281" s="183" t="s">
        <v>163</v>
      </c>
      <c r="D281" s="183" t="s">
        <v>937</v>
      </c>
      <c r="E281" s="184" t="s">
        <v>949</v>
      </c>
      <c r="F281" s="184" t="s">
        <v>950</v>
      </c>
      <c r="G281" s="183" t="s">
        <v>194</v>
      </c>
      <c r="H281" s="185">
        <v>22.05</v>
      </c>
      <c r="I281" s="186">
        <v>0</v>
      </c>
      <c r="J281" s="186">
        <f t="shared" si="33"/>
        <v>0</v>
      </c>
      <c r="K281" s="187">
        <v>0.01439</v>
      </c>
      <c r="L281" s="185">
        <f t="shared" si="34"/>
        <v>0.3172995</v>
      </c>
      <c r="M281" s="187">
        <v>0</v>
      </c>
      <c r="N281" s="185">
        <f t="shared" si="35"/>
        <v>0</v>
      </c>
      <c r="O281" s="188">
        <v>10</v>
      </c>
      <c r="P281" s="158">
        <v>16</v>
      </c>
      <c r="Q281" s="17" t="s">
        <v>168</v>
      </c>
    </row>
    <row r="282" spans="2:17" s="17" customFormat="1" ht="12.75" customHeight="1">
      <c r="B282" s="183" t="s">
        <v>951</v>
      </c>
      <c r="C282" s="183" t="s">
        <v>163</v>
      </c>
      <c r="D282" s="183" t="s">
        <v>937</v>
      </c>
      <c r="E282" s="184" t="s">
        <v>952</v>
      </c>
      <c r="F282" s="184" t="s">
        <v>953</v>
      </c>
      <c r="G282" s="183" t="s">
        <v>194</v>
      </c>
      <c r="H282" s="185">
        <v>8.12</v>
      </c>
      <c r="I282" s="186">
        <v>0</v>
      </c>
      <c r="J282" s="186">
        <f t="shared" si="33"/>
        <v>0</v>
      </c>
      <c r="K282" s="187">
        <v>0.02621</v>
      </c>
      <c r="L282" s="185">
        <f t="shared" si="34"/>
        <v>0.2128252</v>
      </c>
      <c r="M282" s="187">
        <v>0</v>
      </c>
      <c r="N282" s="185">
        <f t="shared" si="35"/>
        <v>0</v>
      </c>
      <c r="O282" s="188">
        <v>10</v>
      </c>
      <c r="P282" s="158">
        <v>16</v>
      </c>
      <c r="Q282" s="17" t="s">
        <v>168</v>
      </c>
    </row>
    <row r="283" spans="2:17" s="17" customFormat="1" ht="12.75" customHeight="1">
      <c r="B283" s="183" t="s">
        <v>954</v>
      </c>
      <c r="C283" s="183" t="s">
        <v>163</v>
      </c>
      <c r="D283" s="183" t="s">
        <v>937</v>
      </c>
      <c r="E283" s="184" t="s">
        <v>955</v>
      </c>
      <c r="F283" s="184" t="s">
        <v>956</v>
      </c>
      <c r="G283" s="183" t="s">
        <v>199</v>
      </c>
      <c r="H283" s="185">
        <v>2.233</v>
      </c>
      <c r="I283" s="186">
        <v>0</v>
      </c>
      <c r="J283" s="186">
        <f t="shared" si="33"/>
        <v>0</v>
      </c>
      <c r="K283" s="187">
        <v>0</v>
      </c>
      <c r="L283" s="185">
        <f t="shared" si="34"/>
        <v>0</v>
      </c>
      <c r="M283" s="187">
        <v>0</v>
      </c>
      <c r="N283" s="185">
        <f t="shared" si="35"/>
        <v>0</v>
      </c>
      <c r="O283" s="188">
        <v>10</v>
      </c>
      <c r="P283" s="158">
        <v>16</v>
      </c>
      <c r="Q283" s="17" t="s">
        <v>168</v>
      </c>
    </row>
    <row r="284" spans="3:17" s="134" customFormat="1" ht="12.75" customHeight="1">
      <c r="C284" s="139" t="s">
        <v>118</v>
      </c>
      <c r="E284" s="140" t="s">
        <v>957</v>
      </c>
      <c r="F284" s="140" t="s">
        <v>958</v>
      </c>
      <c r="J284" s="141">
        <f>SUM(J285:J298)</f>
        <v>0</v>
      </c>
      <c r="L284" s="142">
        <f>SUM(L285:L298)</f>
        <v>0.84467665</v>
      </c>
      <c r="N284" s="142">
        <f>SUM(N285:N298)</f>
        <v>0</v>
      </c>
      <c r="Q284" s="140" t="s">
        <v>161</v>
      </c>
    </row>
    <row r="285" spans="2:17" s="17" customFormat="1" ht="12.75" customHeight="1">
      <c r="B285" s="183" t="s">
        <v>959</v>
      </c>
      <c r="C285" s="183" t="s">
        <v>163</v>
      </c>
      <c r="D285" s="183" t="s">
        <v>957</v>
      </c>
      <c r="E285" s="184" t="s">
        <v>960</v>
      </c>
      <c r="F285" s="184" t="s">
        <v>961</v>
      </c>
      <c r="G285" s="183" t="s">
        <v>203</v>
      </c>
      <c r="H285" s="185">
        <v>45.63</v>
      </c>
      <c r="I285" s="186">
        <v>0</v>
      </c>
      <c r="J285" s="186">
        <f aca="true" t="shared" si="36" ref="J285:J298">H285*I285</f>
        <v>0</v>
      </c>
      <c r="K285" s="187">
        <v>0.00144</v>
      </c>
      <c r="L285" s="185">
        <f aca="true" t="shared" si="37" ref="L285:L298">H285*K285</f>
        <v>0.06570720000000001</v>
      </c>
      <c r="M285" s="187">
        <v>0</v>
      </c>
      <c r="N285" s="185">
        <f aca="true" t="shared" si="38" ref="N285:N298">H285*M285</f>
        <v>0</v>
      </c>
      <c r="O285" s="188">
        <v>10</v>
      </c>
      <c r="P285" s="158">
        <v>16</v>
      </c>
      <c r="Q285" s="17" t="s">
        <v>168</v>
      </c>
    </row>
    <row r="286" spans="2:17" s="17" customFormat="1" ht="12.75" customHeight="1">
      <c r="B286" s="183" t="s">
        <v>962</v>
      </c>
      <c r="C286" s="183" t="s">
        <v>163</v>
      </c>
      <c r="D286" s="183" t="s">
        <v>957</v>
      </c>
      <c r="E286" s="184" t="s">
        <v>963</v>
      </c>
      <c r="F286" s="184" t="s">
        <v>964</v>
      </c>
      <c r="G286" s="183" t="s">
        <v>203</v>
      </c>
      <c r="H286" s="185">
        <v>38.64</v>
      </c>
      <c r="I286" s="186">
        <v>0</v>
      </c>
      <c r="J286" s="186">
        <f t="shared" si="36"/>
        <v>0</v>
      </c>
      <c r="K286" s="187">
        <v>0.00144</v>
      </c>
      <c r="L286" s="185">
        <f t="shared" si="37"/>
        <v>0.055641600000000006</v>
      </c>
      <c r="M286" s="187">
        <v>0</v>
      </c>
      <c r="N286" s="185">
        <f t="shared" si="38"/>
        <v>0</v>
      </c>
      <c r="O286" s="188">
        <v>10</v>
      </c>
      <c r="P286" s="158">
        <v>16</v>
      </c>
      <c r="Q286" s="17" t="s">
        <v>168</v>
      </c>
    </row>
    <row r="287" spans="2:17" s="17" customFormat="1" ht="12.75" customHeight="1">
      <c r="B287" s="183" t="s">
        <v>965</v>
      </c>
      <c r="C287" s="183" t="s">
        <v>163</v>
      </c>
      <c r="D287" s="183" t="s">
        <v>957</v>
      </c>
      <c r="E287" s="184" t="s">
        <v>966</v>
      </c>
      <c r="F287" s="184" t="s">
        <v>967</v>
      </c>
      <c r="G287" s="183" t="s">
        <v>203</v>
      </c>
      <c r="H287" s="185">
        <v>37.09</v>
      </c>
      <c r="I287" s="186">
        <v>0</v>
      </c>
      <c r="J287" s="186">
        <f t="shared" si="36"/>
        <v>0</v>
      </c>
      <c r="K287" s="187">
        <v>0.00144</v>
      </c>
      <c r="L287" s="185">
        <f t="shared" si="37"/>
        <v>0.05340960000000001</v>
      </c>
      <c r="M287" s="187">
        <v>0</v>
      </c>
      <c r="N287" s="185">
        <f t="shared" si="38"/>
        <v>0</v>
      </c>
      <c r="O287" s="188">
        <v>10</v>
      </c>
      <c r="P287" s="158">
        <v>16</v>
      </c>
      <c r="Q287" s="17" t="s">
        <v>168</v>
      </c>
    </row>
    <row r="288" spans="2:17" s="17" customFormat="1" ht="12.75" customHeight="1">
      <c r="B288" s="183" t="s">
        <v>968</v>
      </c>
      <c r="C288" s="183" t="s">
        <v>163</v>
      </c>
      <c r="D288" s="183" t="s">
        <v>957</v>
      </c>
      <c r="E288" s="184" t="s">
        <v>969</v>
      </c>
      <c r="F288" s="184" t="s">
        <v>970</v>
      </c>
      <c r="G288" s="183" t="s">
        <v>203</v>
      </c>
      <c r="H288" s="185">
        <v>5.75</v>
      </c>
      <c r="I288" s="186">
        <v>0</v>
      </c>
      <c r="J288" s="186">
        <f t="shared" si="36"/>
        <v>0</v>
      </c>
      <c r="K288" s="187">
        <v>0.00144</v>
      </c>
      <c r="L288" s="185">
        <f t="shared" si="37"/>
        <v>0.008280000000000001</v>
      </c>
      <c r="M288" s="187">
        <v>0</v>
      </c>
      <c r="N288" s="185">
        <f t="shared" si="38"/>
        <v>0</v>
      </c>
      <c r="O288" s="188">
        <v>10</v>
      </c>
      <c r="P288" s="158">
        <v>16</v>
      </c>
      <c r="Q288" s="17" t="s">
        <v>168</v>
      </c>
    </row>
    <row r="289" spans="2:17" s="17" customFormat="1" ht="12.75" customHeight="1">
      <c r="B289" s="183" t="s">
        <v>971</v>
      </c>
      <c r="C289" s="183" t="s">
        <v>163</v>
      </c>
      <c r="D289" s="183" t="s">
        <v>957</v>
      </c>
      <c r="E289" s="184" t="s">
        <v>972</v>
      </c>
      <c r="F289" s="184" t="s">
        <v>973</v>
      </c>
      <c r="G289" s="183" t="s">
        <v>203</v>
      </c>
      <c r="H289" s="185">
        <v>10.07</v>
      </c>
      <c r="I289" s="186">
        <v>0</v>
      </c>
      <c r="J289" s="186">
        <f t="shared" si="36"/>
        <v>0</v>
      </c>
      <c r="K289" s="187">
        <v>0.00144</v>
      </c>
      <c r="L289" s="185">
        <f t="shared" si="37"/>
        <v>0.014500800000000001</v>
      </c>
      <c r="M289" s="187">
        <v>0</v>
      </c>
      <c r="N289" s="185">
        <f t="shared" si="38"/>
        <v>0</v>
      </c>
      <c r="O289" s="188">
        <v>10</v>
      </c>
      <c r="P289" s="158">
        <v>16</v>
      </c>
      <c r="Q289" s="17" t="s">
        <v>168</v>
      </c>
    </row>
    <row r="290" spans="2:17" s="17" customFormat="1" ht="12.75" customHeight="1">
      <c r="B290" s="183" t="s">
        <v>974</v>
      </c>
      <c r="C290" s="183" t="s">
        <v>163</v>
      </c>
      <c r="D290" s="183" t="s">
        <v>957</v>
      </c>
      <c r="E290" s="184" t="s">
        <v>975</v>
      </c>
      <c r="F290" s="184" t="s">
        <v>976</v>
      </c>
      <c r="G290" s="183" t="s">
        <v>203</v>
      </c>
      <c r="H290" s="185">
        <v>37.09</v>
      </c>
      <c r="I290" s="186">
        <v>0</v>
      </c>
      <c r="J290" s="186">
        <f t="shared" si="36"/>
        <v>0</v>
      </c>
      <c r="K290" s="187">
        <v>0.00251</v>
      </c>
      <c r="L290" s="185">
        <f t="shared" si="37"/>
        <v>0.09309590000000001</v>
      </c>
      <c r="M290" s="187">
        <v>0</v>
      </c>
      <c r="N290" s="185">
        <f t="shared" si="38"/>
        <v>0</v>
      </c>
      <c r="O290" s="188">
        <v>10</v>
      </c>
      <c r="P290" s="158">
        <v>16</v>
      </c>
      <c r="Q290" s="17" t="s">
        <v>168</v>
      </c>
    </row>
    <row r="291" spans="2:17" s="17" customFormat="1" ht="12.75" customHeight="1">
      <c r="B291" s="183" t="s">
        <v>977</v>
      </c>
      <c r="C291" s="183" t="s">
        <v>163</v>
      </c>
      <c r="D291" s="183" t="s">
        <v>957</v>
      </c>
      <c r="E291" s="184" t="s">
        <v>978</v>
      </c>
      <c r="F291" s="184" t="s">
        <v>979</v>
      </c>
      <c r="G291" s="183" t="s">
        <v>203</v>
      </c>
      <c r="H291" s="185">
        <v>82.15</v>
      </c>
      <c r="I291" s="186">
        <v>0</v>
      </c>
      <c r="J291" s="186">
        <f t="shared" si="36"/>
        <v>0</v>
      </c>
      <c r="K291" s="187">
        <v>0.00116</v>
      </c>
      <c r="L291" s="185">
        <f t="shared" si="37"/>
        <v>0.095294</v>
      </c>
      <c r="M291" s="187">
        <v>0</v>
      </c>
      <c r="N291" s="185">
        <f t="shared" si="38"/>
        <v>0</v>
      </c>
      <c r="O291" s="188">
        <v>10</v>
      </c>
      <c r="P291" s="158">
        <v>16</v>
      </c>
      <c r="Q291" s="17" t="s">
        <v>168</v>
      </c>
    </row>
    <row r="292" spans="2:17" s="17" customFormat="1" ht="12.75" customHeight="1">
      <c r="B292" s="183" t="s">
        <v>980</v>
      </c>
      <c r="C292" s="183" t="s">
        <v>163</v>
      </c>
      <c r="D292" s="183" t="s">
        <v>957</v>
      </c>
      <c r="E292" s="184" t="s">
        <v>981</v>
      </c>
      <c r="F292" s="184" t="s">
        <v>982</v>
      </c>
      <c r="G292" s="183" t="s">
        <v>203</v>
      </c>
      <c r="H292" s="185">
        <v>6.725</v>
      </c>
      <c r="I292" s="186">
        <v>0</v>
      </c>
      <c r="J292" s="186">
        <f t="shared" si="36"/>
        <v>0</v>
      </c>
      <c r="K292" s="187">
        <v>0.00343</v>
      </c>
      <c r="L292" s="185">
        <f t="shared" si="37"/>
        <v>0.023066749999999997</v>
      </c>
      <c r="M292" s="187">
        <v>0</v>
      </c>
      <c r="N292" s="185">
        <f t="shared" si="38"/>
        <v>0</v>
      </c>
      <c r="O292" s="188">
        <v>10</v>
      </c>
      <c r="P292" s="158">
        <v>16</v>
      </c>
      <c r="Q292" s="17" t="s">
        <v>168</v>
      </c>
    </row>
    <row r="293" spans="2:17" s="17" customFormat="1" ht="12.75" customHeight="1">
      <c r="B293" s="183" t="s">
        <v>983</v>
      </c>
      <c r="C293" s="183" t="s">
        <v>163</v>
      </c>
      <c r="D293" s="183" t="s">
        <v>957</v>
      </c>
      <c r="E293" s="184" t="s">
        <v>984</v>
      </c>
      <c r="F293" s="184" t="s">
        <v>985</v>
      </c>
      <c r="G293" s="183" t="s">
        <v>203</v>
      </c>
      <c r="H293" s="185">
        <v>7.395</v>
      </c>
      <c r="I293" s="186">
        <v>0</v>
      </c>
      <c r="J293" s="186">
        <f t="shared" si="36"/>
        <v>0</v>
      </c>
      <c r="K293" s="187">
        <v>0.0034</v>
      </c>
      <c r="L293" s="185">
        <f t="shared" si="37"/>
        <v>0.025143</v>
      </c>
      <c r="M293" s="187">
        <v>0</v>
      </c>
      <c r="N293" s="185">
        <f t="shared" si="38"/>
        <v>0</v>
      </c>
      <c r="O293" s="188">
        <v>10</v>
      </c>
      <c r="P293" s="158">
        <v>16</v>
      </c>
      <c r="Q293" s="17" t="s">
        <v>168</v>
      </c>
    </row>
    <row r="294" spans="2:17" s="17" customFormat="1" ht="12.75" customHeight="1">
      <c r="B294" s="183" t="s">
        <v>986</v>
      </c>
      <c r="C294" s="183" t="s">
        <v>163</v>
      </c>
      <c r="D294" s="183" t="s">
        <v>957</v>
      </c>
      <c r="E294" s="184" t="s">
        <v>987</v>
      </c>
      <c r="F294" s="184" t="s">
        <v>988</v>
      </c>
      <c r="G294" s="183" t="s">
        <v>203</v>
      </c>
      <c r="H294" s="185">
        <v>24.38</v>
      </c>
      <c r="I294" s="186">
        <v>0</v>
      </c>
      <c r="J294" s="186">
        <f t="shared" si="36"/>
        <v>0</v>
      </c>
      <c r="K294" s="187">
        <v>0.00451</v>
      </c>
      <c r="L294" s="185">
        <f t="shared" si="37"/>
        <v>0.1099538</v>
      </c>
      <c r="M294" s="187">
        <v>0</v>
      </c>
      <c r="N294" s="185">
        <f t="shared" si="38"/>
        <v>0</v>
      </c>
      <c r="O294" s="188">
        <v>10</v>
      </c>
      <c r="P294" s="158">
        <v>16</v>
      </c>
      <c r="Q294" s="17" t="s">
        <v>168</v>
      </c>
    </row>
    <row r="295" spans="2:17" s="17" customFormat="1" ht="12.75" customHeight="1">
      <c r="B295" s="183" t="s">
        <v>989</v>
      </c>
      <c r="C295" s="183" t="s">
        <v>163</v>
      </c>
      <c r="D295" s="183" t="s">
        <v>957</v>
      </c>
      <c r="E295" s="184" t="s">
        <v>990</v>
      </c>
      <c r="F295" s="184" t="s">
        <v>991</v>
      </c>
      <c r="G295" s="183" t="s">
        <v>203</v>
      </c>
      <c r="H295" s="185">
        <v>59.6</v>
      </c>
      <c r="I295" s="186">
        <v>0</v>
      </c>
      <c r="J295" s="186">
        <f t="shared" si="36"/>
        <v>0</v>
      </c>
      <c r="K295" s="187">
        <v>0.00451</v>
      </c>
      <c r="L295" s="185">
        <f t="shared" si="37"/>
        <v>0.26879600000000003</v>
      </c>
      <c r="M295" s="187">
        <v>0</v>
      </c>
      <c r="N295" s="185">
        <f t="shared" si="38"/>
        <v>0</v>
      </c>
      <c r="O295" s="188">
        <v>10</v>
      </c>
      <c r="P295" s="158">
        <v>16</v>
      </c>
      <c r="Q295" s="17" t="s">
        <v>168</v>
      </c>
    </row>
    <row r="296" spans="2:17" s="17" customFormat="1" ht="12.75" customHeight="1">
      <c r="B296" s="183" t="s">
        <v>992</v>
      </c>
      <c r="C296" s="183" t="s">
        <v>163</v>
      </c>
      <c r="D296" s="183" t="s">
        <v>957</v>
      </c>
      <c r="E296" s="184" t="s">
        <v>993</v>
      </c>
      <c r="F296" s="184" t="s">
        <v>994</v>
      </c>
      <c r="G296" s="183" t="s">
        <v>323</v>
      </c>
      <c r="H296" s="185">
        <v>15</v>
      </c>
      <c r="I296" s="186">
        <v>0</v>
      </c>
      <c r="J296" s="186">
        <f t="shared" si="36"/>
        <v>0</v>
      </c>
      <c r="K296" s="187">
        <v>0.00171</v>
      </c>
      <c r="L296" s="185">
        <f t="shared" si="37"/>
        <v>0.02565</v>
      </c>
      <c r="M296" s="187">
        <v>0</v>
      </c>
      <c r="N296" s="185">
        <f t="shared" si="38"/>
        <v>0</v>
      </c>
      <c r="O296" s="188">
        <v>10</v>
      </c>
      <c r="P296" s="158">
        <v>16</v>
      </c>
      <c r="Q296" s="17" t="s">
        <v>168</v>
      </c>
    </row>
    <row r="297" spans="2:17" s="17" customFormat="1" ht="12.75" customHeight="1">
      <c r="B297" s="183" t="s">
        <v>995</v>
      </c>
      <c r="C297" s="183" t="s">
        <v>163</v>
      </c>
      <c r="D297" s="183" t="s">
        <v>957</v>
      </c>
      <c r="E297" s="184" t="s">
        <v>996</v>
      </c>
      <c r="F297" s="184" t="s">
        <v>997</v>
      </c>
      <c r="G297" s="183" t="s">
        <v>203</v>
      </c>
      <c r="H297" s="185">
        <v>3.3</v>
      </c>
      <c r="I297" s="186">
        <v>0</v>
      </c>
      <c r="J297" s="186">
        <f t="shared" si="36"/>
        <v>0</v>
      </c>
      <c r="K297" s="187">
        <v>0.00186</v>
      </c>
      <c r="L297" s="185">
        <f t="shared" si="37"/>
        <v>0.006138</v>
      </c>
      <c r="M297" s="187">
        <v>0</v>
      </c>
      <c r="N297" s="185">
        <f t="shared" si="38"/>
        <v>0</v>
      </c>
      <c r="O297" s="188">
        <v>10</v>
      </c>
      <c r="P297" s="158">
        <v>16</v>
      </c>
      <c r="Q297" s="17" t="s">
        <v>168</v>
      </c>
    </row>
    <row r="298" spans="2:17" s="17" customFormat="1" ht="12.75" customHeight="1">
      <c r="B298" s="183" t="s">
        <v>998</v>
      </c>
      <c r="C298" s="183" t="s">
        <v>163</v>
      </c>
      <c r="D298" s="183" t="s">
        <v>957</v>
      </c>
      <c r="E298" s="184" t="s">
        <v>999</v>
      </c>
      <c r="F298" s="184" t="s">
        <v>1000</v>
      </c>
      <c r="G298" s="183" t="s">
        <v>199</v>
      </c>
      <c r="H298" s="185">
        <v>0.845</v>
      </c>
      <c r="I298" s="186">
        <v>0</v>
      </c>
      <c r="J298" s="186">
        <f t="shared" si="36"/>
        <v>0</v>
      </c>
      <c r="K298" s="187">
        <v>0</v>
      </c>
      <c r="L298" s="185">
        <f t="shared" si="37"/>
        <v>0</v>
      </c>
      <c r="M298" s="187">
        <v>0</v>
      </c>
      <c r="N298" s="185">
        <f t="shared" si="38"/>
        <v>0</v>
      </c>
      <c r="O298" s="188">
        <v>10</v>
      </c>
      <c r="P298" s="158">
        <v>16</v>
      </c>
      <c r="Q298" s="17" t="s">
        <v>168</v>
      </c>
    </row>
    <row r="299" spans="3:17" s="134" customFormat="1" ht="12.75" customHeight="1">
      <c r="C299" s="139" t="s">
        <v>118</v>
      </c>
      <c r="E299" s="140" t="s">
        <v>1001</v>
      </c>
      <c r="F299" s="140" t="s">
        <v>1002</v>
      </c>
      <c r="J299" s="141">
        <f>SUM(J300:J315)</f>
        <v>0</v>
      </c>
      <c r="L299" s="142">
        <f>SUM(L300:L315)</f>
        <v>2.74818</v>
      </c>
      <c r="N299" s="142">
        <f>SUM(N300:N315)</f>
        <v>0</v>
      </c>
      <c r="Q299" s="140" t="s">
        <v>161</v>
      </c>
    </row>
    <row r="300" spans="2:17" s="17" customFormat="1" ht="12.75" customHeight="1">
      <c r="B300" s="183" t="s">
        <v>1003</v>
      </c>
      <c r="C300" s="183" t="s">
        <v>163</v>
      </c>
      <c r="D300" s="183" t="s">
        <v>1001</v>
      </c>
      <c r="E300" s="184" t="s">
        <v>1004</v>
      </c>
      <c r="F300" s="184" t="s">
        <v>1005</v>
      </c>
      <c r="G300" s="183" t="s">
        <v>323</v>
      </c>
      <c r="H300" s="185">
        <v>81</v>
      </c>
      <c r="I300" s="186">
        <v>0</v>
      </c>
      <c r="J300" s="186">
        <f aca="true" t="shared" si="39" ref="J300:J315">H300*I300</f>
        <v>0</v>
      </c>
      <c r="K300" s="187">
        <v>0</v>
      </c>
      <c r="L300" s="185">
        <f aca="true" t="shared" si="40" ref="L300:L315">H300*K300</f>
        <v>0</v>
      </c>
      <c r="M300" s="187">
        <v>0</v>
      </c>
      <c r="N300" s="185">
        <f aca="true" t="shared" si="41" ref="N300:N315">H300*M300</f>
        <v>0</v>
      </c>
      <c r="O300" s="188">
        <v>10</v>
      </c>
      <c r="P300" s="158">
        <v>16</v>
      </c>
      <c r="Q300" s="17" t="s">
        <v>168</v>
      </c>
    </row>
    <row r="301" spans="2:17" s="17" customFormat="1" ht="12.75" customHeight="1">
      <c r="B301" s="183" t="s">
        <v>1006</v>
      </c>
      <c r="C301" s="183" t="s">
        <v>163</v>
      </c>
      <c r="D301" s="183" t="s">
        <v>1001</v>
      </c>
      <c r="E301" s="184" t="s">
        <v>1007</v>
      </c>
      <c r="F301" s="184" t="s">
        <v>1008</v>
      </c>
      <c r="G301" s="183" t="s">
        <v>323</v>
      </c>
      <c r="H301" s="185">
        <v>20</v>
      </c>
      <c r="I301" s="186">
        <v>0</v>
      </c>
      <c r="J301" s="186">
        <f t="shared" si="39"/>
        <v>0</v>
      </c>
      <c r="K301" s="187">
        <v>0</v>
      </c>
      <c r="L301" s="185">
        <f t="shared" si="40"/>
        <v>0</v>
      </c>
      <c r="M301" s="187">
        <v>0</v>
      </c>
      <c r="N301" s="185">
        <f t="shared" si="41"/>
        <v>0</v>
      </c>
      <c r="O301" s="188">
        <v>10</v>
      </c>
      <c r="P301" s="158">
        <v>16</v>
      </c>
      <c r="Q301" s="17" t="s">
        <v>168</v>
      </c>
    </row>
    <row r="302" spans="2:17" s="17" customFormat="1" ht="12.75" customHeight="1">
      <c r="B302" s="189" t="s">
        <v>1009</v>
      </c>
      <c r="C302" s="189" t="s">
        <v>461</v>
      </c>
      <c r="D302" s="189" t="s">
        <v>462</v>
      </c>
      <c r="E302" s="190" t="s">
        <v>1010</v>
      </c>
      <c r="F302" s="190" t="s">
        <v>1011</v>
      </c>
      <c r="G302" s="189" t="s">
        <v>323</v>
      </c>
      <c r="H302" s="191">
        <v>19</v>
      </c>
      <c r="I302" s="192">
        <v>0</v>
      </c>
      <c r="J302" s="192">
        <f t="shared" si="39"/>
        <v>0</v>
      </c>
      <c r="K302" s="193">
        <v>0.019</v>
      </c>
      <c r="L302" s="191">
        <f t="shared" si="40"/>
        <v>0.361</v>
      </c>
      <c r="M302" s="193">
        <v>0</v>
      </c>
      <c r="N302" s="191">
        <f t="shared" si="41"/>
        <v>0</v>
      </c>
      <c r="O302" s="194">
        <v>10</v>
      </c>
      <c r="P302" s="160">
        <v>32</v>
      </c>
      <c r="Q302" s="159" t="s">
        <v>168</v>
      </c>
    </row>
    <row r="303" spans="2:17" s="17" customFormat="1" ht="12.75" customHeight="1">
      <c r="B303" s="189" t="s">
        <v>1012</v>
      </c>
      <c r="C303" s="189" t="s">
        <v>461</v>
      </c>
      <c r="D303" s="189" t="s">
        <v>462</v>
      </c>
      <c r="E303" s="190" t="s">
        <v>1013</v>
      </c>
      <c r="F303" s="190" t="s">
        <v>1014</v>
      </c>
      <c r="G303" s="189" t="s">
        <v>323</v>
      </c>
      <c r="H303" s="191">
        <v>1</v>
      </c>
      <c r="I303" s="192">
        <v>0</v>
      </c>
      <c r="J303" s="192">
        <f t="shared" si="39"/>
        <v>0</v>
      </c>
      <c r="K303" s="193">
        <v>0.019</v>
      </c>
      <c r="L303" s="191">
        <f t="shared" si="40"/>
        <v>0.019</v>
      </c>
      <c r="M303" s="193">
        <v>0</v>
      </c>
      <c r="N303" s="191">
        <f t="shared" si="41"/>
        <v>0</v>
      </c>
      <c r="O303" s="194">
        <v>10</v>
      </c>
      <c r="P303" s="160">
        <v>32</v>
      </c>
      <c r="Q303" s="159" t="s">
        <v>168</v>
      </c>
    </row>
    <row r="304" spans="2:17" s="17" customFormat="1" ht="12.75" customHeight="1">
      <c r="B304" s="189" t="s">
        <v>1015</v>
      </c>
      <c r="C304" s="189" t="s">
        <v>461</v>
      </c>
      <c r="D304" s="189" t="s">
        <v>462</v>
      </c>
      <c r="E304" s="190" t="s">
        <v>1016</v>
      </c>
      <c r="F304" s="190" t="s">
        <v>1017</v>
      </c>
      <c r="G304" s="189" t="s">
        <v>323</v>
      </c>
      <c r="H304" s="191">
        <v>2</v>
      </c>
      <c r="I304" s="192">
        <v>0</v>
      </c>
      <c r="J304" s="192">
        <f t="shared" si="39"/>
        <v>0</v>
      </c>
      <c r="K304" s="193">
        <v>0.016</v>
      </c>
      <c r="L304" s="191">
        <f t="shared" si="40"/>
        <v>0.032</v>
      </c>
      <c r="M304" s="193">
        <v>0</v>
      </c>
      <c r="N304" s="191">
        <f t="shared" si="41"/>
        <v>0</v>
      </c>
      <c r="O304" s="194">
        <v>10</v>
      </c>
      <c r="P304" s="160">
        <v>32</v>
      </c>
      <c r="Q304" s="159" t="s">
        <v>168</v>
      </c>
    </row>
    <row r="305" spans="2:17" s="17" customFormat="1" ht="12.75" customHeight="1">
      <c r="B305" s="189" t="s">
        <v>1018</v>
      </c>
      <c r="C305" s="189" t="s">
        <v>461</v>
      </c>
      <c r="D305" s="189" t="s">
        <v>462</v>
      </c>
      <c r="E305" s="190" t="s">
        <v>1019</v>
      </c>
      <c r="F305" s="190" t="s">
        <v>1020</v>
      </c>
      <c r="G305" s="189" t="s">
        <v>323</v>
      </c>
      <c r="H305" s="191">
        <v>19</v>
      </c>
      <c r="I305" s="192">
        <v>0</v>
      </c>
      <c r="J305" s="192">
        <f t="shared" si="39"/>
        <v>0</v>
      </c>
      <c r="K305" s="193">
        <v>0.014</v>
      </c>
      <c r="L305" s="191">
        <f t="shared" si="40"/>
        <v>0.266</v>
      </c>
      <c r="M305" s="193">
        <v>0</v>
      </c>
      <c r="N305" s="191">
        <f t="shared" si="41"/>
        <v>0</v>
      </c>
      <c r="O305" s="194">
        <v>10</v>
      </c>
      <c r="P305" s="160">
        <v>32</v>
      </c>
      <c r="Q305" s="159" t="s">
        <v>168</v>
      </c>
    </row>
    <row r="306" spans="2:17" s="17" customFormat="1" ht="12.75" customHeight="1">
      <c r="B306" s="189" t="s">
        <v>1021</v>
      </c>
      <c r="C306" s="189" t="s">
        <v>461</v>
      </c>
      <c r="D306" s="189" t="s">
        <v>462</v>
      </c>
      <c r="E306" s="190" t="s">
        <v>1022</v>
      </c>
      <c r="F306" s="190" t="s">
        <v>1023</v>
      </c>
      <c r="G306" s="189" t="s">
        <v>323</v>
      </c>
      <c r="H306" s="191">
        <v>7</v>
      </c>
      <c r="I306" s="192">
        <v>0</v>
      </c>
      <c r="J306" s="192">
        <f t="shared" si="39"/>
        <v>0</v>
      </c>
      <c r="K306" s="193">
        <v>0.013</v>
      </c>
      <c r="L306" s="191">
        <f t="shared" si="40"/>
        <v>0.091</v>
      </c>
      <c r="M306" s="193">
        <v>0</v>
      </c>
      <c r="N306" s="191">
        <f t="shared" si="41"/>
        <v>0</v>
      </c>
      <c r="O306" s="194">
        <v>10</v>
      </c>
      <c r="P306" s="160">
        <v>32</v>
      </c>
      <c r="Q306" s="159" t="s">
        <v>168</v>
      </c>
    </row>
    <row r="307" spans="2:17" s="17" customFormat="1" ht="12.75" customHeight="1">
      <c r="B307" s="189" t="s">
        <v>1024</v>
      </c>
      <c r="C307" s="189" t="s">
        <v>461</v>
      </c>
      <c r="D307" s="189" t="s">
        <v>462</v>
      </c>
      <c r="E307" s="190" t="s">
        <v>1025</v>
      </c>
      <c r="F307" s="190" t="s">
        <v>1026</v>
      </c>
      <c r="G307" s="189" t="s">
        <v>323</v>
      </c>
      <c r="H307" s="191">
        <v>12</v>
      </c>
      <c r="I307" s="192">
        <v>0</v>
      </c>
      <c r="J307" s="192">
        <f t="shared" si="39"/>
        <v>0</v>
      </c>
      <c r="K307" s="193">
        <v>0.016</v>
      </c>
      <c r="L307" s="191">
        <f t="shared" si="40"/>
        <v>0.192</v>
      </c>
      <c r="M307" s="193">
        <v>0</v>
      </c>
      <c r="N307" s="191">
        <f t="shared" si="41"/>
        <v>0</v>
      </c>
      <c r="O307" s="194">
        <v>10</v>
      </c>
      <c r="P307" s="160">
        <v>32</v>
      </c>
      <c r="Q307" s="159" t="s">
        <v>168</v>
      </c>
    </row>
    <row r="308" spans="2:17" s="17" customFormat="1" ht="12.75" customHeight="1">
      <c r="B308" s="189" t="s">
        <v>1027</v>
      </c>
      <c r="C308" s="189" t="s">
        <v>461</v>
      </c>
      <c r="D308" s="189" t="s">
        <v>462</v>
      </c>
      <c r="E308" s="190" t="s">
        <v>1028</v>
      </c>
      <c r="F308" s="190" t="s">
        <v>1029</v>
      </c>
      <c r="G308" s="189" t="s">
        <v>323</v>
      </c>
      <c r="H308" s="191">
        <v>22</v>
      </c>
      <c r="I308" s="192">
        <v>0</v>
      </c>
      <c r="J308" s="192">
        <f t="shared" si="39"/>
        <v>0</v>
      </c>
      <c r="K308" s="193">
        <v>0.014</v>
      </c>
      <c r="L308" s="191">
        <f t="shared" si="40"/>
        <v>0.308</v>
      </c>
      <c r="M308" s="193">
        <v>0</v>
      </c>
      <c r="N308" s="191">
        <f t="shared" si="41"/>
        <v>0</v>
      </c>
      <c r="O308" s="194">
        <v>10</v>
      </c>
      <c r="P308" s="160">
        <v>32</v>
      </c>
      <c r="Q308" s="159" t="s">
        <v>168</v>
      </c>
    </row>
    <row r="309" spans="2:17" s="17" customFormat="1" ht="12.75" customHeight="1">
      <c r="B309" s="189" t="s">
        <v>1030</v>
      </c>
      <c r="C309" s="189" t="s">
        <v>461</v>
      </c>
      <c r="D309" s="189" t="s">
        <v>462</v>
      </c>
      <c r="E309" s="190" t="s">
        <v>1031</v>
      </c>
      <c r="F309" s="190" t="s">
        <v>1032</v>
      </c>
      <c r="G309" s="189" t="s">
        <v>323</v>
      </c>
      <c r="H309" s="191">
        <v>19</v>
      </c>
      <c r="I309" s="192">
        <v>0</v>
      </c>
      <c r="J309" s="192">
        <f t="shared" si="39"/>
        <v>0</v>
      </c>
      <c r="K309" s="193">
        <v>0.024</v>
      </c>
      <c r="L309" s="191">
        <f t="shared" si="40"/>
        <v>0.456</v>
      </c>
      <c r="M309" s="193">
        <v>0</v>
      </c>
      <c r="N309" s="191">
        <f t="shared" si="41"/>
        <v>0</v>
      </c>
      <c r="O309" s="194">
        <v>10</v>
      </c>
      <c r="P309" s="160">
        <v>32</v>
      </c>
      <c r="Q309" s="159" t="s">
        <v>168</v>
      </c>
    </row>
    <row r="310" spans="2:17" s="17" customFormat="1" ht="12.75" customHeight="1">
      <c r="B310" s="183" t="s">
        <v>1033</v>
      </c>
      <c r="C310" s="183" t="s">
        <v>163</v>
      </c>
      <c r="D310" s="183" t="s">
        <v>1001</v>
      </c>
      <c r="E310" s="184" t="s">
        <v>1034</v>
      </c>
      <c r="F310" s="184" t="s">
        <v>1035</v>
      </c>
      <c r="G310" s="183" t="s">
        <v>323</v>
      </c>
      <c r="H310" s="185">
        <v>60</v>
      </c>
      <c r="I310" s="186">
        <v>0</v>
      </c>
      <c r="J310" s="186">
        <f t="shared" si="39"/>
        <v>0</v>
      </c>
      <c r="K310" s="187">
        <v>0.00036</v>
      </c>
      <c r="L310" s="185">
        <f t="shared" si="40"/>
        <v>0.0216</v>
      </c>
      <c r="M310" s="187">
        <v>0</v>
      </c>
      <c r="N310" s="185">
        <f t="shared" si="41"/>
        <v>0</v>
      </c>
      <c r="O310" s="188">
        <v>10</v>
      </c>
      <c r="P310" s="158">
        <v>16</v>
      </c>
      <c r="Q310" s="17" t="s">
        <v>168</v>
      </c>
    </row>
    <row r="311" spans="2:17" s="17" customFormat="1" ht="12.75" customHeight="1">
      <c r="B311" s="189" t="s">
        <v>1036</v>
      </c>
      <c r="C311" s="189" t="s">
        <v>461</v>
      </c>
      <c r="D311" s="189" t="s">
        <v>462</v>
      </c>
      <c r="E311" s="190" t="s">
        <v>1037</v>
      </c>
      <c r="F311" s="190" t="s">
        <v>1038</v>
      </c>
      <c r="G311" s="189" t="s">
        <v>323</v>
      </c>
      <c r="H311" s="191">
        <v>60</v>
      </c>
      <c r="I311" s="192">
        <v>0</v>
      </c>
      <c r="J311" s="192">
        <f t="shared" si="39"/>
        <v>0</v>
      </c>
      <c r="K311" s="193">
        <v>0.016</v>
      </c>
      <c r="L311" s="191">
        <f t="shared" si="40"/>
        <v>0.96</v>
      </c>
      <c r="M311" s="193">
        <v>0</v>
      </c>
      <c r="N311" s="191">
        <f t="shared" si="41"/>
        <v>0</v>
      </c>
      <c r="O311" s="194">
        <v>10</v>
      </c>
      <c r="P311" s="160">
        <v>32</v>
      </c>
      <c r="Q311" s="159" t="s">
        <v>168</v>
      </c>
    </row>
    <row r="312" spans="2:17" s="17" customFormat="1" ht="12.75" customHeight="1">
      <c r="B312" s="183" t="s">
        <v>1039</v>
      </c>
      <c r="C312" s="183" t="s">
        <v>163</v>
      </c>
      <c r="D312" s="183" t="s">
        <v>1001</v>
      </c>
      <c r="E312" s="184" t="s">
        <v>1040</v>
      </c>
      <c r="F312" s="184" t="s">
        <v>1041</v>
      </c>
      <c r="G312" s="183" t="s">
        <v>323</v>
      </c>
      <c r="H312" s="185">
        <v>20</v>
      </c>
      <c r="I312" s="186">
        <v>0</v>
      </c>
      <c r="J312" s="186">
        <f t="shared" si="39"/>
        <v>0</v>
      </c>
      <c r="K312" s="187">
        <v>1E-05</v>
      </c>
      <c r="L312" s="185">
        <f t="shared" si="40"/>
        <v>0.0002</v>
      </c>
      <c r="M312" s="187">
        <v>0</v>
      </c>
      <c r="N312" s="185">
        <f t="shared" si="41"/>
        <v>0</v>
      </c>
      <c r="O312" s="188">
        <v>10</v>
      </c>
      <c r="P312" s="158">
        <v>16</v>
      </c>
      <c r="Q312" s="17" t="s">
        <v>168</v>
      </c>
    </row>
    <row r="313" spans="2:17" s="17" customFormat="1" ht="12.75" customHeight="1">
      <c r="B313" s="189" t="s">
        <v>1042</v>
      </c>
      <c r="C313" s="189" t="s">
        <v>461</v>
      </c>
      <c r="D313" s="189" t="s">
        <v>462</v>
      </c>
      <c r="E313" s="190" t="s">
        <v>1043</v>
      </c>
      <c r="F313" s="190" t="s">
        <v>1044</v>
      </c>
      <c r="G313" s="189" t="s">
        <v>323</v>
      </c>
      <c r="H313" s="191">
        <v>19</v>
      </c>
      <c r="I313" s="192">
        <v>0</v>
      </c>
      <c r="J313" s="192">
        <f t="shared" si="39"/>
        <v>0</v>
      </c>
      <c r="K313" s="193">
        <v>0.00203</v>
      </c>
      <c r="L313" s="191">
        <f t="shared" si="40"/>
        <v>0.03857</v>
      </c>
      <c r="M313" s="193">
        <v>0</v>
      </c>
      <c r="N313" s="191">
        <f t="shared" si="41"/>
        <v>0</v>
      </c>
      <c r="O313" s="194">
        <v>10</v>
      </c>
      <c r="P313" s="160">
        <v>32</v>
      </c>
      <c r="Q313" s="159" t="s">
        <v>168</v>
      </c>
    </row>
    <row r="314" spans="2:17" s="17" customFormat="1" ht="12.75" customHeight="1">
      <c r="B314" s="189" t="s">
        <v>1045</v>
      </c>
      <c r="C314" s="189" t="s">
        <v>461</v>
      </c>
      <c r="D314" s="189" t="s">
        <v>462</v>
      </c>
      <c r="E314" s="190" t="s">
        <v>1046</v>
      </c>
      <c r="F314" s="190" t="s">
        <v>1047</v>
      </c>
      <c r="G314" s="189" t="s">
        <v>323</v>
      </c>
      <c r="H314" s="191">
        <v>1</v>
      </c>
      <c r="I314" s="192">
        <v>0</v>
      </c>
      <c r="J314" s="192">
        <f t="shared" si="39"/>
        <v>0</v>
      </c>
      <c r="K314" s="193">
        <v>0.00281</v>
      </c>
      <c r="L314" s="191">
        <f t="shared" si="40"/>
        <v>0.00281</v>
      </c>
      <c r="M314" s="193">
        <v>0</v>
      </c>
      <c r="N314" s="191">
        <f t="shared" si="41"/>
        <v>0</v>
      </c>
      <c r="O314" s="194">
        <v>10</v>
      </c>
      <c r="P314" s="160">
        <v>32</v>
      </c>
      <c r="Q314" s="159" t="s">
        <v>168</v>
      </c>
    </row>
    <row r="315" spans="2:17" s="17" customFormat="1" ht="12.75" customHeight="1">
      <c r="B315" s="183" t="s">
        <v>1048</v>
      </c>
      <c r="C315" s="183" t="s">
        <v>163</v>
      </c>
      <c r="D315" s="183" t="s">
        <v>1001</v>
      </c>
      <c r="E315" s="184" t="s">
        <v>1049</v>
      </c>
      <c r="F315" s="184" t="s">
        <v>1050</v>
      </c>
      <c r="G315" s="183" t="s">
        <v>199</v>
      </c>
      <c r="H315" s="185">
        <v>2.748</v>
      </c>
      <c r="I315" s="186">
        <v>0</v>
      </c>
      <c r="J315" s="186">
        <f t="shared" si="39"/>
        <v>0</v>
      </c>
      <c r="K315" s="187">
        <v>0</v>
      </c>
      <c r="L315" s="185">
        <f t="shared" si="40"/>
        <v>0</v>
      </c>
      <c r="M315" s="187">
        <v>0</v>
      </c>
      <c r="N315" s="185">
        <f t="shared" si="41"/>
        <v>0</v>
      </c>
      <c r="O315" s="188">
        <v>10</v>
      </c>
      <c r="P315" s="158">
        <v>16</v>
      </c>
      <c r="Q315" s="17" t="s">
        <v>168</v>
      </c>
    </row>
    <row r="316" spans="3:17" s="134" customFormat="1" ht="12.75" customHeight="1">
      <c r="C316" s="139" t="s">
        <v>118</v>
      </c>
      <c r="E316" s="140" t="s">
        <v>1051</v>
      </c>
      <c r="F316" s="140" t="s">
        <v>1052</v>
      </c>
      <c r="J316" s="141">
        <f>SUM(J317:J335)</f>
        <v>0</v>
      </c>
      <c r="L316" s="142">
        <f>SUM(L317:L335)</f>
        <v>0.003864</v>
      </c>
      <c r="N316" s="142">
        <f>SUM(N317:N335)</f>
        <v>0</v>
      </c>
      <c r="Q316" s="140" t="s">
        <v>161</v>
      </c>
    </row>
    <row r="317" spans="2:17" s="17" customFormat="1" ht="12.75" customHeight="1">
      <c r="B317" s="183" t="s">
        <v>1053</v>
      </c>
      <c r="C317" s="183" t="s">
        <v>163</v>
      </c>
      <c r="D317" s="183" t="s">
        <v>226</v>
      </c>
      <c r="E317" s="184" t="s">
        <v>1054</v>
      </c>
      <c r="F317" s="184" t="s">
        <v>1055</v>
      </c>
      <c r="G317" s="183" t="s">
        <v>323</v>
      </c>
      <c r="H317" s="185">
        <v>1</v>
      </c>
      <c r="I317" s="186">
        <v>0</v>
      </c>
      <c r="J317" s="186">
        <f aca="true" t="shared" si="42" ref="J317:J335">H317*I317</f>
        <v>0</v>
      </c>
      <c r="K317" s="187">
        <v>0</v>
      </c>
      <c r="L317" s="185">
        <f aca="true" t="shared" si="43" ref="L317:L335">H317*K317</f>
        <v>0</v>
      </c>
      <c r="M317" s="187">
        <v>0</v>
      </c>
      <c r="N317" s="185">
        <f aca="true" t="shared" si="44" ref="N317:N335">H317*M317</f>
        <v>0</v>
      </c>
      <c r="O317" s="188">
        <v>10</v>
      </c>
      <c r="P317" s="158">
        <v>16</v>
      </c>
      <c r="Q317" s="17" t="s">
        <v>168</v>
      </c>
    </row>
    <row r="318" spans="2:17" s="17" customFormat="1" ht="12.75" customHeight="1">
      <c r="B318" s="183" t="s">
        <v>1056</v>
      </c>
      <c r="C318" s="183" t="s">
        <v>163</v>
      </c>
      <c r="D318" s="183" t="s">
        <v>226</v>
      </c>
      <c r="E318" s="184" t="s">
        <v>1057</v>
      </c>
      <c r="F318" s="184" t="s">
        <v>1058</v>
      </c>
      <c r="G318" s="183" t="s">
        <v>323</v>
      </c>
      <c r="H318" s="185">
        <v>1</v>
      </c>
      <c r="I318" s="186">
        <v>0</v>
      </c>
      <c r="J318" s="186">
        <f t="shared" si="42"/>
        <v>0</v>
      </c>
      <c r="K318" s="187">
        <v>0</v>
      </c>
      <c r="L318" s="185">
        <f t="shared" si="43"/>
        <v>0</v>
      </c>
      <c r="M318" s="187">
        <v>0</v>
      </c>
      <c r="N318" s="185">
        <f t="shared" si="44"/>
        <v>0</v>
      </c>
      <c r="O318" s="188">
        <v>10</v>
      </c>
      <c r="P318" s="158">
        <v>16</v>
      </c>
      <c r="Q318" s="17" t="s">
        <v>168</v>
      </c>
    </row>
    <row r="319" spans="2:17" s="17" customFormat="1" ht="12.75" customHeight="1">
      <c r="B319" s="183" t="s">
        <v>1059</v>
      </c>
      <c r="C319" s="183" t="s">
        <v>163</v>
      </c>
      <c r="D319" s="183" t="s">
        <v>226</v>
      </c>
      <c r="E319" s="184" t="s">
        <v>1060</v>
      </c>
      <c r="F319" s="184" t="s">
        <v>1061</v>
      </c>
      <c r="G319" s="183" t="s">
        <v>323</v>
      </c>
      <c r="H319" s="185">
        <v>1</v>
      </c>
      <c r="I319" s="186">
        <v>0</v>
      </c>
      <c r="J319" s="186">
        <f t="shared" si="42"/>
        <v>0</v>
      </c>
      <c r="K319" s="187">
        <v>0</v>
      </c>
      <c r="L319" s="185">
        <f t="shared" si="43"/>
        <v>0</v>
      </c>
      <c r="M319" s="187">
        <v>0</v>
      </c>
      <c r="N319" s="185">
        <f t="shared" si="44"/>
        <v>0</v>
      </c>
      <c r="O319" s="188">
        <v>10</v>
      </c>
      <c r="P319" s="158">
        <v>16</v>
      </c>
      <c r="Q319" s="17" t="s">
        <v>168</v>
      </c>
    </row>
    <row r="320" spans="2:17" s="17" customFormat="1" ht="12.75" customHeight="1">
      <c r="B320" s="183" t="s">
        <v>1062</v>
      </c>
      <c r="C320" s="183" t="s">
        <v>163</v>
      </c>
      <c r="D320" s="183" t="s">
        <v>226</v>
      </c>
      <c r="E320" s="184" t="s">
        <v>1063</v>
      </c>
      <c r="F320" s="184" t="s">
        <v>1064</v>
      </c>
      <c r="G320" s="183" t="s">
        <v>323</v>
      </c>
      <c r="H320" s="185">
        <v>1</v>
      </c>
      <c r="I320" s="186">
        <v>0</v>
      </c>
      <c r="J320" s="186">
        <f t="shared" si="42"/>
        <v>0</v>
      </c>
      <c r="K320" s="187">
        <v>0</v>
      </c>
      <c r="L320" s="185">
        <f t="shared" si="43"/>
        <v>0</v>
      </c>
      <c r="M320" s="187">
        <v>0</v>
      </c>
      <c r="N320" s="185">
        <f t="shared" si="44"/>
        <v>0</v>
      </c>
      <c r="O320" s="188">
        <v>10</v>
      </c>
      <c r="P320" s="158">
        <v>16</v>
      </c>
      <c r="Q320" s="17" t="s">
        <v>168</v>
      </c>
    </row>
    <row r="321" spans="2:17" s="17" customFormat="1" ht="12.75" customHeight="1">
      <c r="B321" s="183" t="s">
        <v>1065</v>
      </c>
      <c r="C321" s="183" t="s">
        <v>163</v>
      </c>
      <c r="D321" s="183" t="s">
        <v>226</v>
      </c>
      <c r="E321" s="184" t="s">
        <v>1066</v>
      </c>
      <c r="F321" s="184" t="s">
        <v>1067</v>
      </c>
      <c r="G321" s="183" t="s">
        <v>323</v>
      </c>
      <c r="H321" s="185">
        <v>20</v>
      </c>
      <c r="I321" s="186">
        <v>0</v>
      </c>
      <c r="J321" s="186">
        <f t="shared" si="42"/>
        <v>0</v>
      </c>
      <c r="K321" s="187">
        <v>0</v>
      </c>
      <c r="L321" s="185">
        <f t="shared" si="43"/>
        <v>0</v>
      </c>
      <c r="M321" s="187">
        <v>0</v>
      </c>
      <c r="N321" s="185">
        <f t="shared" si="44"/>
        <v>0</v>
      </c>
      <c r="O321" s="188">
        <v>10</v>
      </c>
      <c r="P321" s="158">
        <v>16</v>
      </c>
      <c r="Q321" s="17" t="s">
        <v>168</v>
      </c>
    </row>
    <row r="322" spans="2:17" s="17" customFormat="1" ht="12.75" customHeight="1">
      <c r="B322" s="183" t="s">
        <v>1068</v>
      </c>
      <c r="C322" s="183" t="s">
        <v>163</v>
      </c>
      <c r="D322" s="183" t="s">
        <v>226</v>
      </c>
      <c r="E322" s="184" t="s">
        <v>1069</v>
      </c>
      <c r="F322" s="184" t="s">
        <v>1070</v>
      </c>
      <c r="G322" s="183" t="s">
        <v>323</v>
      </c>
      <c r="H322" s="185">
        <v>1</v>
      </c>
      <c r="I322" s="186">
        <v>0</v>
      </c>
      <c r="J322" s="186">
        <f t="shared" si="42"/>
        <v>0</v>
      </c>
      <c r="K322" s="187">
        <v>0</v>
      </c>
      <c r="L322" s="185">
        <f t="shared" si="43"/>
        <v>0</v>
      </c>
      <c r="M322" s="187">
        <v>0</v>
      </c>
      <c r="N322" s="185">
        <f t="shared" si="44"/>
        <v>0</v>
      </c>
      <c r="O322" s="188">
        <v>10</v>
      </c>
      <c r="P322" s="158">
        <v>16</v>
      </c>
      <c r="Q322" s="17" t="s">
        <v>168</v>
      </c>
    </row>
    <row r="323" spans="2:17" s="17" customFormat="1" ht="12.75" customHeight="1">
      <c r="B323" s="183" t="s">
        <v>1071</v>
      </c>
      <c r="C323" s="183" t="s">
        <v>163</v>
      </c>
      <c r="D323" s="183" t="s">
        <v>226</v>
      </c>
      <c r="E323" s="184" t="s">
        <v>1072</v>
      </c>
      <c r="F323" s="184" t="s">
        <v>1073</v>
      </c>
      <c r="G323" s="183" t="s">
        <v>323</v>
      </c>
      <c r="H323" s="185">
        <v>1</v>
      </c>
      <c r="I323" s="186">
        <v>0</v>
      </c>
      <c r="J323" s="186">
        <f t="shared" si="42"/>
        <v>0</v>
      </c>
      <c r="K323" s="187">
        <v>0</v>
      </c>
      <c r="L323" s="185">
        <f t="shared" si="43"/>
        <v>0</v>
      </c>
      <c r="M323" s="187">
        <v>0</v>
      </c>
      <c r="N323" s="185">
        <f t="shared" si="44"/>
        <v>0</v>
      </c>
      <c r="O323" s="188">
        <v>10</v>
      </c>
      <c r="P323" s="158">
        <v>16</v>
      </c>
      <c r="Q323" s="17" t="s">
        <v>168</v>
      </c>
    </row>
    <row r="324" spans="2:17" s="17" customFormat="1" ht="12.75" customHeight="1">
      <c r="B324" s="183" t="s">
        <v>1074</v>
      </c>
      <c r="C324" s="183" t="s">
        <v>163</v>
      </c>
      <c r="D324" s="183" t="s">
        <v>226</v>
      </c>
      <c r="E324" s="184" t="s">
        <v>1075</v>
      </c>
      <c r="F324" s="184" t="s">
        <v>1076</v>
      </c>
      <c r="G324" s="183" t="s">
        <v>323</v>
      </c>
      <c r="H324" s="185">
        <v>4</v>
      </c>
      <c r="I324" s="186">
        <v>0</v>
      </c>
      <c r="J324" s="186">
        <f t="shared" si="42"/>
        <v>0</v>
      </c>
      <c r="K324" s="187">
        <v>0</v>
      </c>
      <c r="L324" s="185">
        <f t="shared" si="43"/>
        <v>0</v>
      </c>
      <c r="M324" s="187">
        <v>0</v>
      </c>
      <c r="N324" s="185">
        <f t="shared" si="44"/>
        <v>0</v>
      </c>
      <c r="O324" s="188">
        <v>10</v>
      </c>
      <c r="P324" s="158">
        <v>16</v>
      </c>
      <c r="Q324" s="17" t="s">
        <v>168</v>
      </c>
    </row>
    <row r="325" spans="2:17" s="17" customFormat="1" ht="12.75" customHeight="1">
      <c r="B325" s="183" t="s">
        <v>1077</v>
      </c>
      <c r="C325" s="183" t="s">
        <v>163</v>
      </c>
      <c r="D325" s="183" t="s">
        <v>226</v>
      </c>
      <c r="E325" s="184" t="s">
        <v>1078</v>
      </c>
      <c r="F325" s="184" t="s">
        <v>1079</v>
      </c>
      <c r="G325" s="183" t="s">
        <v>323</v>
      </c>
      <c r="H325" s="185">
        <v>1</v>
      </c>
      <c r="I325" s="186">
        <v>0</v>
      </c>
      <c r="J325" s="186">
        <f t="shared" si="42"/>
        <v>0</v>
      </c>
      <c r="K325" s="187">
        <v>0</v>
      </c>
      <c r="L325" s="185">
        <f t="shared" si="43"/>
        <v>0</v>
      </c>
      <c r="M325" s="187">
        <v>0</v>
      </c>
      <c r="N325" s="185">
        <f t="shared" si="44"/>
        <v>0</v>
      </c>
      <c r="O325" s="188">
        <v>10</v>
      </c>
      <c r="P325" s="158">
        <v>16</v>
      </c>
      <c r="Q325" s="17" t="s">
        <v>168</v>
      </c>
    </row>
    <row r="326" spans="2:17" s="17" customFormat="1" ht="12.75" customHeight="1">
      <c r="B326" s="183" t="s">
        <v>1080</v>
      </c>
      <c r="C326" s="183" t="s">
        <v>163</v>
      </c>
      <c r="D326" s="183" t="s">
        <v>226</v>
      </c>
      <c r="E326" s="184" t="s">
        <v>1081</v>
      </c>
      <c r="F326" s="184" t="s">
        <v>1082</v>
      </c>
      <c r="G326" s="183" t="s">
        <v>323</v>
      </c>
      <c r="H326" s="185">
        <v>16</v>
      </c>
      <c r="I326" s="186">
        <v>0</v>
      </c>
      <c r="J326" s="186">
        <f t="shared" si="42"/>
        <v>0</v>
      </c>
      <c r="K326" s="187">
        <v>0</v>
      </c>
      <c r="L326" s="185">
        <f t="shared" si="43"/>
        <v>0</v>
      </c>
      <c r="M326" s="187">
        <v>0</v>
      </c>
      <c r="N326" s="185">
        <f t="shared" si="44"/>
        <v>0</v>
      </c>
      <c r="O326" s="188">
        <v>10</v>
      </c>
      <c r="P326" s="158">
        <v>16</v>
      </c>
      <c r="Q326" s="17" t="s">
        <v>168</v>
      </c>
    </row>
    <row r="327" spans="2:17" s="17" customFormat="1" ht="12.75" customHeight="1">
      <c r="B327" s="183" t="s">
        <v>1083</v>
      </c>
      <c r="C327" s="183" t="s">
        <v>163</v>
      </c>
      <c r="D327" s="183" t="s">
        <v>226</v>
      </c>
      <c r="E327" s="184" t="s">
        <v>1084</v>
      </c>
      <c r="F327" s="184" t="s">
        <v>1085</v>
      </c>
      <c r="G327" s="183" t="s">
        <v>323</v>
      </c>
      <c r="H327" s="185">
        <v>6</v>
      </c>
      <c r="I327" s="186">
        <v>0</v>
      </c>
      <c r="J327" s="186">
        <f t="shared" si="42"/>
        <v>0</v>
      </c>
      <c r="K327" s="187">
        <v>0</v>
      </c>
      <c r="L327" s="185">
        <f t="shared" si="43"/>
        <v>0</v>
      </c>
      <c r="M327" s="187">
        <v>0</v>
      </c>
      <c r="N327" s="185">
        <f t="shared" si="44"/>
        <v>0</v>
      </c>
      <c r="O327" s="188">
        <v>10</v>
      </c>
      <c r="P327" s="158">
        <v>16</v>
      </c>
      <c r="Q327" s="17" t="s">
        <v>168</v>
      </c>
    </row>
    <row r="328" spans="2:17" s="17" customFormat="1" ht="12.75" customHeight="1">
      <c r="B328" s="183" t="s">
        <v>1086</v>
      </c>
      <c r="C328" s="183" t="s">
        <v>163</v>
      </c>
      <c r="D328" s="183" t="s">
        <v>226</v>
      </c>
      <c r="E328" s="184" t="s">
        <v>1087</v>
      </c>
      <c r="F328" s="184" t="s">
        <v>1088</v>
      </c>
      <c r="G328" s="183" t="s">
        <v>323</v>
      </c>
      <c r="H328" s="185">
        <v>1</v>
      </c>
      <c r="I328" s="186">
        <v>0</v>
      </c>
      <c r="J328" s="186">
        <f t="shared" si="42"/>
        <v>0</v>
      </c>
      <c r="K328" s="187">
        <v>0</v>
      </c>
      <c r="L328" s="185">
        <f t="shared" si="43"/>
        <v>0</v>
      </c>
      <c r="M328" s="187">
        <v>0</v>
      </c>
      <c r="N328" s="185">
        <f t="shared" si="44"/>
        <v>0</v>
      </c>
      <c r="O328" s="188">
        <v>10</v>
      </c>
      <c r="P328" s="158">
        <v>16</v>
      </c>
      <c r="Q328" s="17" t="s">
        <v>168</v>
      </c>
    </row>
    <row r="329" spans="2:17" s="17" customFormat="1" ht="12.75" customHeight="1">
      <c r="B329" s="183" t="s">
        <v>1089</v>
      </c>
      <c r="C329" s="183" t="s">
        <v>163</v>
      </c>
      <c r="D329" s="183" t="s">
        <v>1051</v>
      </c>
      <c r="E329" s="184" t="s">
        <v>1090</v>
      </c>
      <c r="F329" s="184" t="s">
        <v>1091</v>
      </c>
      <c r="G329" s="183" t="s">
        <v>203</v>
      </c>
      <c r="H329" s="185">
        <v>27.6</v>
      </c>
      <c r="I329" s="186">
        <v>0</v>
      </c>
      <c r="J329" s="186">
        <f t="shared" si="42"/>
        <v>0</v>
      </c>
      <c r="K329" s="187">
        <v>0.00014</v>
      </c>
      <c r="L329" s="185">
        <f t="shared" si="43"/>
        <v>0.003864</v>
      </c>
      <c r="M329" s="187">
        <v>0</v>
      </c>
      <c r="N329" s="185">
        <f t="shared" si="44"/>
        <v>0</v>
      </c>
      <c r="O329" s="188">
        <v>10</v>
      </c>
      <c r="P329" s="158">
        <v>16</v>
      </c>
      <c r="Q329" s="17" t="s">
        <v>168</v>
      </c>
    </row>
    <row r="330" spans="2:17" s="17" customFormat="1" ht="12.75" customHeight="1">
      <c r="B330" s="183" t="s">
        <v>1092</v>
      </c>
      <c r="C330" s="183" t="s">
        <v>163</v>
      </c>
      <c r="D330" s="183" t="s">
        <v>226</v>
      </c>
      <c r="E330" s="184" t="s">
        <v>1093</v>
      </c>
      <c r="F330" s="184" t="s">
        <v>1094</v>
      </c>
      <c r="G330" s="183" t="s">
        <v>203</v>
      </c>
      <c r="H330" s="185">
        <v>9.44</v>
      </c>
      <c r="I330" s="186">
        <v>0</v>
      </c>
      <c r="J330" s="186">
        <f t="shared" si="42"/>
        <v>0</v>
      </c>
      <c r="K330" s="187">
        <v>0</v>
      </c>
      <c r="L330" s="185">
        <f t="shared" si="43"/>
        <v>0</v>
      </c>
      <c r="M330" s="187">
        <v>0</v>
      </c>
      <c r="N330" s="185">
        <f t="shared" si="44"/>
        <v>0</v>
      </c>
      <c r="O330" s="188">
        <v>10</v>
      </c>
      <c r="P330" s="158">
        <v>16</v>
      </c>
      <c r="Q330" s="17" t="s">
        <v>168</v>
      </c>
    </row>
    <row r="331" spans="2:17" s="17" customFormat="1" ht="12.75" customHeight="1">
      <c r="B331" s="183" t="s">
        <v>1095</v>
      </c>
      <c r="C331" s="183" t="s">
        <v>163</v>
      </c>
      <c r="D331" s="183" t="s">
        <v>226</v>
      </c>
      <c r="E331" s="184" t="s">
        <v>1096</v>
      </c>
      <c r="F331" s="184" t="s">
        <v>1097</v>
      </c>
      <c r="G331" s="183" t="s">
        <v>203</v>
      </c>
      <c r="H331" s="185">
        <v>15.24</v>
      </c>
      <c r="I331" s="186">
        <v>0</v>
      </c>
      <c r="J331" s="186">
        <f t="shared" si="42"/>
        <v>0</v>
      </c>
      <c r="K331" s="187">
        <v>0</v>
      </c>
      <c r="L331" s="185">
        <f t="shared" si="43"/>
        <v>0</v>
      </c>
      <c r="M331" s="187">
        <v>0</v>
      </c>
      <c r="N331" s="185">
        <f t="shared" si="44"/>
        <v>0</v>
      </c>
      <c r="O331" s="188">
        <v>10</v>
      </c>
      <c r="P331" s="158">
        <v>16</v>
      </c>
      <c r="Q331" s="17" t="s">
        <v>168</v>
      </c>
    </row>
    <row r="332" spans="2:17" s="17" customFormat="1" ht="12.75" customHeight="1">
      <c r="B332" s="183" t="s">
        <v>1098</v>
      </c>
      <c r="C332" s="183" t="s">
        <v>163</v>
      </c>
      <c r="D332" s="183" t="s">
        <v>226</v>
      </c>
      <c r="E332" s="184" t="s">
        <v>1099</v>
      </c>
      <c r="F332" s="184" t="s">
        <v>1100</v>
      </c>
      <c r="G332" s="183" t="s">
        <v>203</v>
      </c>
      <c r="H332" s="185">
        <v>15.96</v>
      </c>
      <c r="I332" s="186">
        <v>0</v>
      </c>
      <c r="J332" s="186">
        <f t="shared" si="42"/>
        <v>0</v>
      </c>
      <c r="K332" s="187">
        <v>0</v>
      </c>
      <c r="L332" s="185">
        <f t="shared" si="43"/>
        <v>0</v>
      </c>
      <c r="M332" s="187">
        <v>0</v>
      </c>
      <c r="N332" s="185">
        <f t="shared" si="44"/>
        <v>0</v>
      </c>
      <c r="O332" s="188">
        <v>10</v>
      </c>
      <c r="P332" s="158">
        <v>16</v>
      </c>
      <c r="Q332" s="17" t="s">
        <v>168</v>
      </c>
    </row>
    <row r="333" spans="2:17" s="17" customFormat="1" ht="12.75" customHeight="1">
      <c r="B333" s="183" t="s">
        <v>1101</v>
      </c>
      <c r="C333" s="183" t="s">
        <v>163</v>
      </c>
      <c r="D333" s="183" t="s">
        <v>1051</v>
      </c>
      <c r="E333" s="184" t="s">
        <v>1102</v>
      </c>
      <c r="F333" s="184" t="s">
        <v>1103</v>
      </c>
      <c r="G333" s="183" t="s">
        <v>323</v>
      </c>
      <c r="H333" s="185">
        <v>7</v>
      </c>
      <c r="I333" s="186">
        <v>0</v>
      </c>
      <c r="J333" s="186">
        <f t="shared" si="42"/>
        <v>0</v>
      </c>
      <c r="K333" s="187">
        <v>0</v>
      </c>
      <c r="L333" s="185">
        <f t="shared" si="43"/>
        <v>0</v>
      </c>
      <c r="M333" s="187">
        <v>0</v>
      </c>
      <c r="N333" s="185">
        <f t="shared" si="44"/>
        <v>0</v>
      </c>
      <c r="O333" s="188">
        <v>10</v>
      </c>
      <c r="P333" s="158">
        <v>16</v>
      </c>
      <c r="Q333" s="17" t="s">
        <v>168</v>
      </c>
    </row>
    <row r="334" spans="2:17" s="17" customFormat="1" ht="12.75" customHeight="1">
      <c r="B334" s="183" t="s">
        <v>1104</v>
      </c>
      <c r="C334" s="183" t="s">
        <v>163</v>
      </c>
      <c r="D334" s="183" t="s">
        <v>226</v>
      </c>
      <c r="E334" s="184" t="s">
        <v>1105</v>
      </c>
      <c r="F334" s="184" t="s">
        <v>1106</v>
      </c>
      <c r="G334" s="183" t="s">
        <v>229</v>
      </c>
      <c r="H334" s="185">
        <v>1</v>
      </c>
      <c r="I334" s="186">
        <v>0</v>
      </c>
      <c r="J334" s="186">
        <f t="shared" si="42"/>
        <v>0</v>
      </c>
      <c r="K334" s="187">
        <v>0</v>
      </c>
      <c r="L334" s="185">
        <f t="shared" si="43"/>
        <v>0</v>
      </c>
      <c r="M334" s="187">
        <v>0</v>
      </c>
      <c r="N334" s="185">
        <f t="shared" si="44"/>
        <v>0</v>
      </c>
      <c r="O334" s="188">
        <v>10</v>
      </c>
      <c r="P334" s="158">
        <v>16</v>
      </c>
      <c r="Q334" s="17" t="s">
        <v>168</v>
      </c>
    </row>
    <row r="335" spans="2:17" s="17" customFormat="1" ht="12.75" customHeight="1">
      <c r="B335" s="183" t="s">
        <v>1107</v>
      </c>
      <c r="C335" s="183" t="s">
        <v>163</v>
      </c>
      <c r="D335" s="183" t="s">
        <v>1051</v>
      </c>
      <c r="E335" s="184" t="s">
        <v>1108</v>
      </c>
      <c r="F335" s="184" t="s">
        <v>1109</v>
      </c>
      <c r="G335" s="183" t="s">
        <v>101</v>
      </c>
      <c r="H335" s="185">
        <v>1.79</v>
      </c>
      <c r="I335" s="186">
        <v>0</v>
      </c>
      <c r="J335" s="186">
        <f t="shared" si="42"/>
        <v>0</v>
      </c>
      <c r="K335" s="187">
        <v>0</v>
      </c>
      <c r="L335" s="185">
        <f t="shared" si="43"/>
        <v>0</v>
      </c>
      <c r="M335" s="187">
        <v>0</v>
      </c>
      <c r="N335" s="185">
        <f t="shared" si="44"/>
        <v>0</v>
      </c>
      <c r="O335" s="188">
        <v>10</v>
      </c>
      <c r="P335" s="158">
        <v>16</v>
      </c>
      <c r="Q335" s="17" t="s">
        <v>168</v>
      </c>
    </row>
    <row r="336" spans="3:17" s="134" customFormat="1" ht="12.75" customHeight="1">
      <c r="C336" s="139" t="s">
        <v>118</v>
      </c>
      <c r="E336" s="140" t="s">
        <v>1110</v>
      </c>
      <c r="F336" s="140" t="s">
        <v>1111</v>
      </c>
      <c r="J336" s="141">
        <f>SUM(J337:J345)</f>
        <v>0</v>
      </c>
      <c r="L336" s="142">
        <f>SUM(L337:L345)</f>
        <v>12.6962245</v>
      </c>
      <c r="N336" s="142">
        <f>SUM(N337:N345)</f>
        <v>0</v>
      </c>
      <c r="Q336" s="140" t="s">
        <v>161</v>
      </c>
    </row>
    <row r="337" spans="2:17" s="17" customFormat="1" ht="12.75" customHeight="1">
      <c r="B337" s="183" t="s">
        <v>1112</v>
      </c>
      <c r="C337" s="183" t="s">
        <v>163</v>
      </c>
      <c r="D337" s="183" t="s">
        <v>1110</v>
      </c>
      <c r="E337" s="184" t="s">
        <v>1113</v>
      </c>
      <c r="F337" s="184" t="s">
        <v>1114</v>
      </c>
      <c r="G337" s="183" t="s">
        <v>203</v>
      </c>
      <c r="H337" s="185">
        <v>75.6</v>
      </c>
      <c r="I337" s="186">
        <v>0</v>
      </c>
      <c r="J337" s="186">
        <f aca="true" t="shared" si="45" ref="J337:J345">H337*I337</f>
        <v>0</v>
      </c>
      <c r="K337" s="187">
        <v>0.00147</v>
      </c>
      <c r="L337" s="185">
        <f aca="true" t="shared" si="46" ref="L337:L345">H337*K337</f>
        <v>0.111132</v>
      </c>
      <c r="M337" s="187">
        <v>0</v>
      </c>
      <c r="N337" s="185">
        <f aca="true" t="shared" si="47" ref="N337:N345">H337*M337</f>
        <v>0</v>
      </c>
      <c r="O337" s="188">
        <v>10</v>
      </c>
      <c r="P337" s="158">
        <v>16</v>
      </c>
      <c r="Q337" s="17" t="s">
        <v>168</v>
      </c>
    </row>
    <row r="338" spans="2:17" s="17" customFormat="1" ht="12.75" customHeight="1">
      <c r="B338" s="183" t="s">
        <v>1115</v>
      </c>
      <c r="C338" s="183" t="s">
        <v>163</v>
      </c>
      <c r="D338" s="183" t="s">
        <v>1110</v>
      </c>
      <c r="E338" s="184" t="s">
        <v>1116</v>
      </c>
      <c r="F338" s="184" t="s">
        <v>1117</v>
      </c>
      <c r="G338" s="183" t="s">
        <v>203</v>
      </c>
      <c r="H338" s="185">
        <v>75.6</v>
      </c>
      <c r="I338" s="186">
        <v>0</v>
      </c>
      <c r="J338" s="186">
        <f t="shared" si="45"/>
        <v>0</v>
      </c>
      <c r="K338" s="187">
        <v>0.00096</v>
      </c>
      <c r="L338" s="185">
        <f t="shared" si="46"/>
        <v>0.072576</v>
      </c>
      <c r="M338" s="187">
        <v>0</v>
      </c>
      <c r="N338" s="185">
        <f t="shared" si="47"/>
        <v>0</v>
      </c>
      <c r="O338" s="188">
        <v>10</v>
      </c>
      <c r="P338" s="158">
        <v>16</v>
      </c>
      <c r="Q338" s="17" t="s">
        <v>168</v>
      </c>
    </row>
    <row r="339" spans="2:17" s="17" customFormat="1" ht="12.75" customHeight="1">
      <c r="B339" s="183" t="s">
        <v>1118</v>
      </c>
      <c r="C339" s="183" t="s">
        <v>163</v>
      </c>
      <c r="D339" s="183" t="s">
        <v>1110</v>
      </c>
      <c r="E339" s="184" t="s">
        <v>1119</v>
      </c>
      <c r="F339" s="184" t="s">
        <v>1120</v>
      </c>
      <c r="G339" s="183" t="s">
        <v>203</v>
      </c>
      <c r="H339" s="185">
        <v>412</v>
      </c>
      <c r="I339" s="186">
        <v>0</v>
      </c>
      <c r="J339" s="186">
        <f t="shared" si="45"/>
        <v>0</v>
      </c>
      <c r="K339" s="187">
        <v>0.00046</v>
      </c>
      <c r="L339" s="185">
        <f t="shared" si="46"/>
        <v>0.18952</v>
      </c>
      <c r="M339" s="187">
        <v>0</v>
      </c>
      <c r="N339" s="185">
        <f t="shared" si="47"/>
        <v>0</v>
      </c>
      <c r="O339" s="188">
        <v>10</v>
      </c>
      <c r="P339" s="158">
        <v>16</v>
      </c>
      <c r="Q339" s="17" t="s">
        <v>168</v>
      </c>
    </row>
    <row r="340" spans="2:17" s="17" customFormat="1" ht="12.75" customHeight="1">
      <c r="B340" s="183" t="s">
        <v>1121</v>
      </c>
      <c r="C340" s="183" t="s">
        <v>163</v>
      </c>
      <c r="D340" s="183" t="s">
        <v>1110</v>
      </c>
      <c r="E340" s="184" t="s">
        <v>1122</v>
      </c>
      <c r="F340" s="184" t="s">
        <v>1123</v>
      </c>
      <c r="G340" s="183" t="s">
        <v>203</v>
      </c>
      <c r="H340" s="185">
        <v>24</v>
      </c>
      <c r="I340" s="186">
        <v>0</v>
      </c>
      <c r="J340" s="186">
        <f t="shared" si="45"/>
        <v>0</v>
      </c>
      <c r="K340" s="187">
        <v>0.00046</v>
      </c>
      <c r="L340" s="185">
        <f t="shared" si="46"/>
        <v>0.011040000000000001</v>
      </c>
      <c r="M340" s="187">
        <v>0</v>
      </c>
      <c r="N340" s="185">
        <f t="shared" si="47"/>
        <v>0</v>
      </c>
      <c r="O340" s="188">
        <v>10</v>
      </c>
      <c r="P340" s="158">
        <v>16</v>
      </c>
      <c r="Q340" s="17" t="s">
        <v>168</v>
      </c>
    </row>
    <row r="341" spans="2:17" s="17" customFormat="1" ht="12.75" customHeight="1">
      <c r="B341" s="183" t="s">
        <v>1124</v>
      </c>
      <c r="C341" s="183" t="s">
        <v>163</v>
      </c>
      <c r="D341" s="183" t="s">
        <v>1110</v>
      </c>
      <c r="E341" s="184" t="s">
        <v>1125</v>
      </c>
      <c r="F341" s="184" t="s">
        <v>1126</v>
      </c>
      <c r="G341" s="183" t="s">
        <v>194</v>
      </c>
      <c r="H341" s="185">
        <v>313.3</v>
      </c>
      <c r="I341" s="186">
        <v>0</v>
      </c>
      <c r="J341" s="186">
        <f t="shared" si="45"/>
        <v>0</v>
      </c>
      <c r="K341" s="187">
        <v>0.006</v>
      </c>
      <c r="L341" s="185">
        <f t="shared" si="46"/>
        <v>1.8798000000000001</v>
      </c>
      <c r="M341" s="187">
        <v>0</v>
      </c>
      <c r="N341" s="185">
        <f t="shared" si="47"/>
        <v>0</v>
      </c>
      <c r="O341" s="188">
        <v>10</v>
      </c>
      <c r="P341" s="158">
        <v>16</v>
      </c>
      <c r="Q341" s="17" t="s">
        <v>168</v>
      </c>
    </row>
    <row r="342" spans="2:17" s="17" customFormat="1" ht="12.75" customHeight="1">
      <c r="B342" s="189" t="s">
        <v>1127</v>
      </c>
      <c r="C342" s="189" t="s">
        <v>461</v>
      </c>
      <c r="D342" s="189" t="s">
        <v>462</v>
      </c>
      <c r="E342" s="190" t="s">
        <v>1128</v>
      </c>
      <c r="F342" s="190" t="s">
        <v>1129</v>
      </c>
      <c r="G342" s="189" t="s">
        <v>194</v>
      </c>
      <c r="H342" s="191">
        <v>365.065</v>
      </c>
      <c r="I342" s="192">
        <v>0</v>
      </c>
      <c r="J342" s="192">
        <f t="shared" si="45"/>
        <v>0</v>
      </c>
      <c r="K342" s="193">
        <v>0.0225</v>
      </c>
      <c r="L342" s="191">
        <f t="shared" si="46"/>
        <v>8.2139625</v>
      </c>
      <c r="M342" s="193">
        <v>0</v>
      </c>
      <c r="N342" s="191">
        <f t="shared" si="47"/>
        <v>0</v>
      </c>
      <c r="O342" s="194">
        <v>10</v>
      </c>
      <c r="P342" s="160">
        <v>32</v>
      </c>
      <c r="Q342" s="159" t="s">
        <v>168</v>
      </c>
    </row>
    <row r="343" spans="2:17" s="17" customFormat="1" ht="12.75" customHeight="1">
      <c r="B343" s="189" t="s">
        <v>1130</v>
      </c>
      <c r="C343" s="189" t="s">
        <v>461</v>
      </c>
      <c r="D343" s="189" t="s">
        <v>462</v>
      </c>
      <c r="E343" s="190" t="s">
        <v>1131</v>
      </c>
      <c r="F343" s="190" t="s">
        <v>1132</v>
      </c>
      <c r="G343" s="189" t="s">
        <v>194</v>
      </c>
      <c r="H343" s="191">
        <v>54.142</v>
      </c>
      <c r="I343" s="192">
        <v>0</v>
      </c>
      <c r="J343" s="192">
        <f t="shared" si="45"/>
        <v>0</v>
      </c>
      <c r="K343" s="193">
        <v>0.0225</v>
      </c>
      <c r="L343" s="191">
        <f t="shared" si="46"/>
        <v>1.218195</v>
      </c>
      <c r="M343" s="193">
        <v>0</v>
      </c>
      <c r="N343" s="191">
        <f t="shared" si="47"/>
        <v>0</v>
      </c>
      <c r="O343" s="194">
        <v>10</v>
      </c>
      <c r="P343" s="160">
        <v>32</v>
      </c>
      <c r="Q343" s="159" t="s">
        <v>168</v>
      </c>
    </row>
    <row r="344" spans="2:17" s="17" customFormat="1" ht="12.75" customHeight="1">
      <c r="B344" s="183" t="s">
        <v>1133</v>
      </c>
      <c r="C344" s="183" t="s">
        <v>163</v>
      </c>
      <c r="D344" s="183" t="s">
        <v>1110</v>
      </c>
      <c r="E344" s="184" t="s">
        <v>1134</v>
      </c>
      <c r="F344" s="184" t="s">
        <v>1135</v>
      </c>
      <c r="G344" s="183" t="s">
        <v>194</v>
      </c>
      <c r="H344" s="185">
        <v>139.86</v>
      </c>
      <c r="I344" s="186">
        <v>0</v>
      </c>
      <c r="J344" s="186">
        <f t="shared" si="45"/>
        <v>0</v>
      </c>
      <c r="K344" s="187">
        <v>0.00715</v>
      </c>
      <c r="L344" s="185">
        <f t="shared" si="46"/>
        <v>0.9999990000000001</v>
      </c>
      <c r="M344" s="187">
        <v>0</v>
      </c>
      <c r="N344" s="185">
        <f t="shared" si="47"/>
        <v>0</v>
      </c>
      <c r="O344" s="188">
        <v>10</v>
      </c>
      <c r="P344" s="158">
        <v>16</v>
      </c>
      <c r="Q344" s="17" t="s">
        <v>168</v>
      </c>
    </row>
    <row r="345" spans="2:17" s="17" customFormat="1" ht="12.75" customHeight="1">
      <c r="B345" s="183" t="s">
        <v>1136</v>
      </c>
      <c r="C345" s="183" t="s">
        <v>163</v>
      </c>
      <c r="D345" s="183" t="s">
        <v>1110</v>
      </c>
      <c r="E345" s="184" t="s">
        <v>1137</v>
      </c>
      <c r="F345" s="184" t="s">
        <v>1138</v>
      </c>
      <c r="G345" s="183" t="s">
        <v>199</v>
      </c>
      <c r="H345" s="185">
        <v>12.696</v>
      </c>
      <c r="I345" s="186">
        <v>0</v>
      </c>
      <c r="J345" s="186">
        <f t="shared" si="45"/>
        <v>0</v>
      </c>
      <c r="K345" s="187">
        <v>0</v>
      </c>
      <c r="L345" s="185">
        <f t="shared" si="46"/>
        <v>0</v>
      </c>
      <c r="M345" s="187">
        <v>0</v>
      </c>
      <c r="N345" s="185">
        <f t="shared" si="47"/>
        <v>0</v>
      </c>
      <c r="O345" s="188">
        <v>10</v>
      </c>
      <c r="P345" s="158">
        <v>16</v>
      </c>
      <c r="Q345" s="17" t="s">
        <v>168</v>
      </c>
    </row>
    <row r="346" spans="3:17" s="134" customFormat="1" ht="12.75" customHeight="1">
      <c r="C346" s="139" t="s">
        <v>118</v>
      </c>
      <c r="E346" s="140" t="s">
        <v>1139</v>
      </c>
      <c r="F346" s="140" t="s">
        <v>1140</v>
      </c>
      <c r="J346" s="141">
        <f>SUM(J347:J352)</f>
        <v>0</v>
      </c>
      <c r="L346" s="142">
        <f>SUM(L347:L352)</f>
        <v>5.4585744499999995</v>
      </c>
      <c r="N346" s="142">
        <f>SUM(N347:N352)</f>
        <v>0</v>
      </c>
      <c r="Q346" s="140" t="s">
        <v>161</v>
      </c>
    </row>
    <row r="347" spans="2:17" s="17" customFormat="1" ht="12.75" customHeight="1">
      <c r="B347" s="183" t="s">
        <v>1141</v>
      </c>
      <c r="C347" s="183" t="s">
        <v>163</v>
      </c>
      <c r="D347" s="183" t="s">
        <v>226</v>
      </c>
      <c r="E347" s="184" t="s">
        <v>1142</v>
      </c>
      <c r="F347" s="184" t="s">
        <v>1143</v>
      </c>
      <c r="G347" s="183" t="s">
        <v>203</v>
      </c>
      <c r="H347" s="185">
        <v>577</v>
      </c>
      <c r="I347" s="186">
        <v>0</v>
      </c>
      <c r="J347" s="186">
        <f aca="true" t="shared" si="48" ref="J347:J352">H347*I347</f>
        <v>0</v>
      </c>
      <c r="K347" s="187">
        <v>0.0002</v>
      </c>
      <c r="L347" s="185">
        <f aca="true" t="shared" si="49" ref="L347:L352">H347*K347</f>
        <v>0.1154</v>
      </c>
      <c r="M347" s="187">
        <v>0</v>
      </c>
      <c r="N347" s="185">
        <f aca="true" t="shared" si="50" ref="N347:N352">H347*M347</f>
        <v>0</v>
      </c>
      <c r="O347" s="188">
        <v>10</v>
      </c>
      <c r="P347" s="158">
        <v>16</v>
      </c>
      <c r="Q347" s="17" t="s">
        <v>168</v>
      </c>
    </row>
    <row r="348" spans="2:17" s="17" customFormat="1" ht="12.75" customHeight="1">
      <c r="B348" s="183" t="s">
        <v>1144</v>
      </c>
      <c r="C348" s="183" t="s">
        <v>163</v>
      </c>
      <c r="D348" s="183" t="s">
        <v>226</v>
      </c>
      <c r="E348" s="184" t="s">
        <v>1145</v>
      </c>
      <c r="F348" s="184" t="s">
        <v>1146</v>
      </c>
      <c r="G348" s="183" t="s">
        <v>203</v>
      </c>
      <c r="H348" s="185">
        <v>77.4</v>
      </c>
      <c r="I348" s="186">
        <v>0</v>
      </c>
      <c r="J348" s="186">
        <f t="shared" si="48"/>
        <v>0</v>
      </c>
      <c r="K348" s="187">
        <v>0.0002</v>
      </c>
      <c r="L348" s="185">
        <f t="shared" si="49"/>
        <v>0.015480000000000002</v>
      </c>
      <c r="M348" s="187">
        <v>0</v>
      </c>
      <c r="N348" s="185">
        <f t="shared" si="50"/>
        <v>0</v>
      </c>
      <c r="O348" s="188">
        <v>10</v>
      </c>
      <c r="P348" s="158">
        <v>16</v>
      </c>
      <c r="Q348" s="17" t="s">
        <v>168</v>
      </c>
    </row>
    <row r="349" spans="2:17" s="17" customFormat="1" ht="12.75" customHeight="1">
      <c r="B349" s="183" t="s">
        <v>1147</v>
      </c>
      <c r="C349" s="183" t="s">
        <v>163</v>
      </c>
      <c r="D349" s="183" t="s">
        <v>1139</v>
      </c>
      <c r="E349" s="184" t="s">
        <v>1148</v>
      </c>
      <c r="F349" s="184" t="s">
        <v>1149</v>
      </c>
      <c r="G349" s="183" t="s">
        <v>194</v>
      </c>
      <c r="H349" s="185">
        <v>645.39</v>
      </c>
      <c r="I349" s="186">
        <v>0</v>
      </c>
      <c r="J349" s="186">
        <f t="shared" si="48"/>
        <v>0</v>
      </c>
      <c r="K349" s="187">
        <v>9E-05</v>
      </c>
      <c r="L349" s="185">
        <f t="shared" si="49"/>
        <v>0.0580851</v>
      </c>
      <c r="M349" s="187">
        <v>0</v>
      </c>
      <c r="N349" s="185">
        <f t="shared" si="50"/>
        <v>0</v>
      </c>
      <c r="O349" s="188">
        <v>10</v>
      </c>
      <c r="P349" s="158">
        <v>16</v>
      </c>
      <c r="Q349" s="17" t="s">
        <v>168</v>
      </c>
    </row>
    <row r="350" spans="2:17" s="17" customFormat="1" ht="12.75" customHeight="1">
      <c r="B350" s="189" t="s">
        <v>1150</v>
      </c>
      <c r="C350" s="189" t="s">
        <v>461</v>
      </c>
      <c r="D350" s="189" t="s">
        <v>462</v>
      </c>
      <c r="E350" s="190" t="s">
        <v>1151</v>
      </c>
      <c r="F350" s="190" t="s">
        <v>1152</v>
      </c>
      <c r="G350" s="189" t="s">
        <v>194</v>
      </c>
      <c r="H350" s="191">
        <v>709.929</v>
      </c>
      <c r="I350" s="192">
        <v>0</v>
      </c>
      <c r="J350" s="192">
        <f t="shared" si="48"/>
        <v>0</v>
      </c>
      <c r="K350" s="193">
        <v>0.00735</v>
      </c>
      <c r="L350" s="191">
        <f t="shared" si="49"/>
        <v>5.2179781499999995</v>
      </c>
      <c r="M350" s="193">
        <v>0</v>
      </c>
      <c r="N350" s="191">
        <f t="shared" si="50"/>
        <v>0</v>
      </c>
      <c r="O350" s="194">
        <v>10</v>
      </c>
      <c r="P350" s="160">
        <v>32</v>
      </c>
      <c r="Q350" s="159" t="s">
        <v>168</v>
      </c>
    </row>
    <row r="351" spans="2:17" s="17" customFormat="1" ht="12.75" customHeight="1">
      <c r="B351" s="183" t="s">
        <v>1153</v>
      </c>
      <c r="C351" s="183" t="s">
        <v>163</v>
      </c>
      <c r="D351" s="183" t="s">
        <v>1139</v>
      </c>
      <c r="E351" s="184" t="s">
        <v>1154</v>
      </c>
      <c r="F351" s="184" t="s">
        <v>1155</v>
      </c>
      <c r="G351" s="183" t="s">
        <v>194</v>
      </c>
      <c r="H351" s="185">
        <v>645.39</v>
      </c>
      <c r="I351" s="186">
        <v>0</v>
      </c>
      <c r="J351" s="186">
        <f t="shared" si="48"/>
        <v>0</v>
      </c>
      <c r="K351" s="187">
        <v>8E-05</v>
      </c>
      <c r="L351" s="185">
        <f t="shared" si="49"/>
        <v>0.0516312</v>
      </c>
      <c r="M351" s="187">
        <v>0</v>
      </c>
      <c r="N351" s="185">
        <f t="shared" si="50"/>
        <v>0</v>
      </c>
      <c r="O351" s="188">
        <v>10</v>
      </c>
      <c r="P351" s="158">
        <v>16</v>
      </c>
      <c r="Q351" s="17" t="s">
        <v>168</v>
      </c>
    </row>
    <row r="352" spans="2:17" s="17" customFormat="1" ht="12.75" customHeight="1">
      <c r="B352" s="183" t="s">
        <v>1156</v>
      </c>
      <c r="C352" s="183" t="s">
        <v>163</v>
      </c>
      <c r="D352" s="183" t="s">
        <v>1139</v>
      </c>
      <c r="E352" s="184" t="s">
        <v>1157</v>
      </c>
      <c r="F352" s="184" t="s">
        <v>1158</v>
      </c>
      <c r="G352" s="183" t="s">
        <v>199</v>
      </c>
      <c r="H352" s="185">
        <v>5.459</v>
      </c>
      <c r="I352" s="186">
        <v>0</v>
      </c>
      <c r="J352" s="186">
        <f t="shared" si="48"/>
        <v>0</v>
      </c>
      <c r="K352" s="187">
        <v>0</v>
      </c>
      <c r="L352" s="185">
        <f t="shared" si="49"/>
        <v>0</v>
      </c>
      <c r="M352" s="187">
        <v>0</v>
      </c>
      <c r="N352" s="185">
        <f t="shared" si="50"/>
        <v>0</v>
      </c>
      <c r="O352" s="188">
        <v>10</v>
      </c>
      <c r="P352" s="158">
        <v>16</v>
      </c>
      <c r="Q352" s="17" t="s">
        <v>168</v>
      </c>
    </row>
    <row r="353" spans="3:17" s="134" customFormat="1" ht="12.75" customHeight="1">
      <c r="C353" s="139" t="s">
        <v>118</v>
      </c>
      <c r="E353" s="140" t="s">
        <v>1159</v>
      </c>
      <c r="F353" s="140" t="s">
        <v>1160</v>
      </c>
      <c r="J353" s="141">
        <f>SUM(J354:J358)</f>
        <v>0</v>
      </c>
      <c r="L353" s="142">
        <f>SUM(L354:L358)</f>
        <v>6.6735159</v>
      </c>
      <c r="N353" s="142">
        <f>SUM(N354:N358)</f>
        <v>0</v>
      </c>
      <c r="Q353" s="140" t="s">
        <v>161</v>
      </c>
    </row>
    <row r="354" spans="2:17" s="17" customFormat="1" ht="12.75" customHeight="1">
      <c r="B354" s="183" t="s">
        <v>1161</v>
      </c>
      <c r="C354" s="183" t="s">
        <v>163</v>
      </c>
      <c r="D354" s="183" t="s">
        <v>1159</v>
      </c>
      <c r="E354" s="184" t="s">
        <v>1162</v>
      </c>
      <c r="F354" s="184" t="s">
        <v>1163</v>
      </c>
      <c r="G354" s="183" t="s">
        <v>194</v>
      </c>
      <c r="H354" s="185">
        <v>308.339</v>
      </c>
      <c r="I354" s="186">
        <v>0</v>
      </c>
      <c r="J354" s="186">
        <f>H354*I354</f>
        <v>0</v>
      </c>
      <c r="K354" s="187">
        <v>0.006</v>
      </c>
      <c r="L354" s="185">
        <f>H354*K354</f>
        <v>1.850034</v>
      </c>
      <c r="M354" s="187">
        <v>0</v>
      </c>
      <c r="N354" s="185">
        <f>H354*M354</f>
        <v>0</v>
      </c>
      <c r="O354" s="188">
        <v>10</v>
      </c>
      <c r="P354" s="158">
        <v>16</v>
      </c>
      <c r="Q354" s="17" t="s">
        <v>168</v>
      </c>
    </row>
    <row r="355" spans="2:17" s="17" customFormat="1" ht="12.75" customHeight="1">
      <c r="B355" s="189" t="s">
        <v>1164</v>
      </c>
      <c r="C355" s="189" t="s">
        <v>461</v>
      </c>
      <c r="D355" s="189" t="s">
        <v>462</v>
      </c>
      <c r="E355" s="190" t="s">
        <v>1165</v>
      </c>
      <c r="F355" s="190" t="s">
        <v>1166</v>
      </c>
      <c r="G355" s="189" t="s">
        <v>194</v>
      </c>
      <c r="H355" s="191">
        <v>346.824</v>
      </c>
      <c r="I355" s="192">
        <v>0</v>
      </c>
      <c r="J355" s="192">
        <f>H355*I355</f>
        <v>0</v>
      </c>
      <c r="K355" s="193">
        <v>0.0138</v>
      </c>
      <c r="L355" s="191">
        <f>H355*K355</f>
        <v>4.7861712</v>
      </c>
      <c r="M355" s="193">
        <v>0</v>
      </c>
      <c r="N355" s="191">
        <f>H355*M355</f>
        <v>0</v>
      </c>
      <c r="O355" s="194">
        <v>10</v>
      </c>
      <c r="P355" s="160">
        <v>32</v>
      </c>
      <c r="Q355" s="159" t="s">
        <v>168</v>
      </c>
    </row>
    <row r="356" spans="2:17" s="17" customFormat="1" ht="12.75" customHeight="1">
      <c r="B356" s="183" t="s">
        <v>1167</v>
      </c>
      <c r="C356" s="183" t="s">
        <v>163</v>
      </c>
      <c r="D356" s="183" t="s">
        <v>1159</v>
      </c>
      <c r="E356" s="184" t="s">
        <v>1168</v>
      </c>
      <c r="F356" s="184" t="s">
        <v>1169</v>
      </c>
      <c r="G356" s="183" t="s">
        <v>203</v>
      </c>
      <c r="H356" s="185">
        <v>8.13</v>
      </c>
      <c r="I356" s="186">
        <v>0</v>
      </c>
      <c r="J356" s="186">
        <f>H356*I356</f>
        <v>0</v>
      </c>
      <c r="K356" s="187">
        <v>0.00079</v>
      </c>
      <c r="L356" s="185">
        <f>H356*K356</f>
        <v>0.006422700000000001</v>
      </c>
      <c r="M356" s="187">
        <v>0</v>
      </c>
      <c r="N356" s="185">
        <f>H356*M356</f>
        <v>0</v>
      </c>
      <c r="O356" s="188">
        <v>10</v>
      </c>
      <c r="P356" s="158">
        <v>16</v>
      </c>
      <c r="Q356" s="17" t="s">
        <v>168</v>
      </c>
    </row>
    <row r="357" spans="2:17" s="17" customFormat="1" ht="12.75" customHeight="1">
      <c r="B357" s="183" t="s">
        <v>1170</v>
      </c>
      <c r="C357" s="183" t="s">
        <v>163</v>
      </c>
      <c r="D357" s="183" t="s">
        <v>1159</v>
      </c>
      <c r="E357" s="184" t="s">
        <v>1171</v>
      </c>
      <c r="F357" s="184" t="s">
        <v>1172</v>
      </c>
      <c r="G357" s="183" t="s">
        <v>203</v>
      </c>
      <c r="H357" s="185">
        <v>29.7</v>
      </c>
      <c r="I357" s="186">
        <v>0</v>
      </c>
      <c r="J357" s="186">
        <f>H357*I357</f>
        <v>0</v>
      </c>
      <c r="K357" s="187">
        <v>0.00104</v>
      </c>
      <c r="L357" s="185">
        <f>H357*K357</f>
        <v>0.030887999999999995</v>
      </c>
      <c r="M357" s="187">
        <v>0</v>
      </c>
      <c r="N357" s="185">
        <f>H357*M357</f>
        <v>0</v>
      </c>
      <c r="O357" s="188">
        <v>10</v>
      </c>
      <c r="P357" s="158">
        <v>16</v>
      </c>
      <c r="Q357" s="17" t="s">
        <v>168</v>
      </c>
    </row>
    <row r="358" spans="2:17" s="17" customFormat="1" ht="12.75" customHeight="1">
      <c r="B358" s="183" t="s">
        <v>1173</v>
      </c>
      <c r="C358" s="183" t="s">
        <v>163</v>
      </c>
      <c r="D358" s="183" t="s">
        <v>1159</v>
      </c>
      <c r="E358" s="184" t="s">
        <v>1174</v>
      </c>
      <c r="F358" s="184" t="s">
        <v>1175</v>
      </c>
      <c r="G358" s="183" t="s">
        <v>199</v>
      </c>
      <c r="H358" s="185">
        <v>6.674</v>
      </c>
      <c r="I358" s="186">
        <v>0</v>
      </c>
      <c r="J358" s="186">
        <f>H358*I358</f>
        <v>0</v>
      </c>
      <c r="K358" s="187">
        <v>0</v>
      </c>
      <c r="L358" s="185">
        <f>H358*K358</f>
        <v>0</v>
      </c>
      <c r="M358" s="187">
        <v>0</v>
      </c>
      <c r="N358" s="185">
        <f>H358*M358</f>
        <v>0</v>
      </c>
      <c r="O358" s="188">
        <v>10</v>
      </c>
      <c r="P358" s="158">
        <v>16</v>
      </c>
      <c r="Q358" s="17" t="s">
        <v>168</v>
      </c>
    </row>
    <row r="359" spans="3:17" s="134" customFormat="1" ht="12.75" customHeight="1">
      <c r="C359" s="139" t="s">
        <v>118</v>
      </c>
      <c r="E359" s="140" t="s">
        <v>1176</v>
      </c>
      <c r="F359" s="140" t="s">
        <v>1177</v>
      </c>
      <c r="J359" s="141">
        <f>J360</f>
        <v>0</v>
      </c>
      <c r="L359" s="142">
        <f>L360</f>
        <v>0.15002584</v>
      </c>
      <c r="N359" s="142">
        <f>N360</f>
        <v>0</v>
      </c>
      <c r="Q359" s="140" t="s">
        <v>161</v>
      </c>
    </row>
    <row r="360" spans="2:17" s="17" customFormat="1" ht="12.75" customHeight="1">
      <c r="B360" s="183" t="s">
        <v>1178</v>
      </c>
      <c r="C360" s="183" t="s">
        <v>163</v>
      </c>
      <c r="D360" s="183" t="s">
        <v>1176</v>
      </c>
      <c r="E360" s="184" t="s">
        <v>1179</v>
      </c>
      <c r="F360" s="184" t="s">
        <v>1180</v>
      </c>
      <c r="G360" s="183" t="s">
        <v>194</v>
      </c>
      <c r="H360" s="185">
        <v>245.944</v>
      </c>
      <c r="I360" s="186">
        <v>0</v>
      </c>
      <c r="J360" s="186">
        <f>H360*I360</f>
        <v>0</v>
      </c>
      <c r="K360" s="187">
        <v>0.00061</v>
      </c>
      <c r="L360" s="185">
        <f>H360*K360</f>
        <v>0.15002584</v>
      </c>
      <c r="M360" s="187">
        <v>0</v>
      </c>
      <c r="N360" s="185">
        <f>H360*M360</f>
        <v>0</v>
      </c>
      <c r="O360" s="188">
        <v>10</v>
      </c>
      <c r="P360" s="158">
        <v>16</v>
      </c>
      <c r="Q360" s="17" t="s">
        <v>168</v>
      </c>
    </row>
    <row r="361" spans="3:17" s="134" customFormat="1" ht="12.75" customHeight="1">
      <c r="C361" s="139" t="s">
        <v>118</v>
      </c>
      <c r="E361" s="140" t="s">
        <v>1181</v>
      </c>
      <c r="F361" s="140" t="s">
        <v>1182</v>
      </c>
      <c r="J361" s="141">
        <f>SUM(J362:J363)</f>
        <v>0</v>
      </c>
      <c r="L361" s="142">
        <f>SUM(L362:L363)</f>
        <v>0.6489081400000001</v>
      </c>
      <c r="N361" s="142">
        <f>SUM(N362:N363)</f>
        <v>0</v>
      </c>
      <c r="Q361" s="140" t="s">
        <v>161</v>
      </c>
    </row>
    <row r="362" spans="2:17" s="17" customFormat="1" ht="12.75" customHeight="1">
      <c r="B362" s="183" t="s">
        <v>1183</v>
      </c>
      <c r="C362" s="183" t="s">
        <v>163</v>
      </c>
      <c r="D362" s="183" t="s">
        <v>1181</v>
      </c>
      <c r="E362" s="184" t="s">
        <v>1184</v>
      </c>
      <c r="F362" s="184" t="s">
        <v>1185</v>
      </c>
      <c r="G362" s="183" t="s">
        <v>194</v>
      </c>
      <c r="H362" s="185">
        <v>3226.032</v>
      </c>
      <c r="I362" s="186">
        <v>0</v>
      </c>
      <c r="J362" s="186">
        <f>H362*I362</f>
        <v>0</v>
      </c>
      <c r="K362" s="187">
        <v>0.00019</v>
      </c>
      <c r="L362" s="185">
        <f>H362*K362</f>
        <v>0.6129460800000001</v>
      </c>
      <c r="M362" s="187">
        <v>0</v>
      </c>
      <c r="N362" s="185">
        <f>H362*M362</f>
        <v>0</v>
      </c>
      <c r="O362" s="188">
        <v>10</v>
      </c>
      <c r="P362" s="158">
        <v>16</v>
      </c>
      <c r="Q362" s="17" t="s">
        <v>168</v>
      </c>
    </row>
    <row r="363" spans="2:17" s="17" customFormat="1" ht="12.75" customHeight="1">
      <c r="B363" s="183" t="s">
        <v>1186</v>
      </c>
      <c r="C363" s="183" t="s">
        <v>163</v>
      </c>
      <c r="D363" s="183" t="s">
        <v>1181</v>
      </c>
      <c r="E363" s="184" t="s">
        <v>1187</v>
      </c>
      <c r="F363" s="184" t="s">
        <v>1188</v>
      </c>
      <c r="G363" s="183" t="s">
        <v>194</v>
      </c>
      <c r="H363" s="185">
        <v>189.274</v>
      </c>
      <c r="I363" s="186">
        <v>0</v>
      </c>
      <c r="J363" s="186">
        <f>H363*I363</f>
        <v>0</v>
      </c>
      <c r="K363" s="187">
        <v>0.00019</v>
      </c>
      <c r="L363" s="185">
        <f>H363*K363</f>
        <v>0.035962060000000004</v>
      </c>
      <c r="M363" s="187">
        <v>0</v>
      </c>
      <c r="N363" s="185">
        <f>H363*M363</f>
        <v>0</v>
      </c>
      <c r="O363" s="188">
        <v>10</v>
      </c>
      <c r="P363" s="158">
        <v>16</v>
      </c>
      <c r="Q363" s="17" t="s">
        <v>168</v>
      </c>
    </row>
    <row r="364" spans="3:17" s="134" customFormat="1" ht="12.75" customHeight="1">
      <c r="C364" s="135" t="s">
        <v>118</v>
      </c>
      <c r="E364" s="136" t="s">
        <v>461</v>
      </c>
      <c r="F364" s="136" t="s">
        <v>1189</v>
      </c>
      <c r="J364" s="137">
        <f>J365+J367+J374</f>
        <v>0</v>
      </c>
      <c r="L364" s="138">
        <f>L365+L367+L374</f>
        <v>0</v>
      </c>
      <c r="N364" s="138">
        <f>N365+N367+N374</f>
        <v>0</v>
      </c>
      <c r="Q364" s="136" t="s">
        <v>160</v>
      </c>
    </row>
    <row r="365" spans="3:17" s="134" customFormat="1" ht="12.75" customHeight="1">
      <c r="C365" s="139" t="s">
        <v>118</v>
      </c>
      <c r="E365" s="140" t="s">
        <v>1190</v>
      </c>
      <c r="F365" s="140" t="s">
        <v>930</v>
      </c>
      <c r="J365" s="141">
        <f>J366</f>
        <v>0</v>
      </c>
      <c r="L365" s="142">
        <f>L366</f>
        <v>0</v>
      </c>
      <c r="N365" s="142">
        <f>N366</f>
        <v>0</v>
      </c>
      <c r="Q365" s="140" t="s">
        <v>161</v>
      </c>
    </row>
    <row r="366" spans="2:17" s="17" customFormat="1" ht="12.75" customHeight="1">
      <c r="B366" s="183" t="s">
        <v>1191</v>
      </c>
      <c r="C366" s="183" t="s">
        <v>163</v>
      </c>
      <c r="D366" s="183" t="s">
        <v>226</v>
      </c>
      <c r="E366" s="184" t="s">
        <v>1192</v>
      </c>
      <c r="F366" s="184" t="s">
        <v>1193</v>
      </c>
      <c r="G366" s="183" t="s">
        <v>323</v>
      </c>
      <c r="H366" s="185">
        <v>1</v>
      </c>
      <c r="I366" s="186">
        <v>0</v>
      </c>
      <c r="J366" s="186">
        <f>H366*I366</f>
        <v>0</v>
      </c>
      <c r="K366" s="187">
        <v>0</v>
      </c>
      <c r="L366" s="185">
        <f>H366*K366</f>
        <v>0</v>
      </c>
      <c r="M366" s="187">
        <v>0</v>
      </c>
      <c r="N366" s="185">
        <f>H366*M366</f>
        <v>0</v>
      </c>
      <c r="O366" s="188">
        <v>10</v>
      </c>
      <c r="P366" s="158">
        <v>64</v>
      </c>
      <c r="Q366" s="17" t="s">
        <v>168</v>
      </c>
    </row>
    <row r="367" spans="3:17" s="134" customFormat="1" ht="12.75" customHeight="1">
      <c r="C367" s="139" t="s">
        <v>118</v>
      </c>
      <c r="E367" s="140" t="s">
        <v>1194</v>
      </c>
      <c r="F367" s="140" t="s">
        <v>1195</v>
      </c>
      <c r="J367" s="141">
        <f>SUM(J368:J373)</f>
        <v>0</v>
      </c>
      <c r="L367" s="142">
        <f>SUM(L368:L373)</f>
        <v>0</v>
      </c>
      <c r="N367" s="142">
        <f>SUM(N368:N373)</f>
        <v>0</v>
      </c>
      <c r="Q367" s="140" t="s">
        <v>161</v>
      </c>
    </row>
    <row r="368" spans="2:17" s="17" customFormat="1" ht="12.75" customHeight="1">
      <c r="B368" s="183" t="s">
        <v>1196</v>
      </c>
      <c r="C368" s="183" t="s">
        <v>163</v>
      </c>
      <c r="D368" s="183" t="s">
        <v>226</v>
      </c>
      <c r="E368" s="184" t="s">
        <v>1197</v>
      </c>
      <c r="F368" s="184" t="s">
        <v>1198</v>
      </c>
      <c r="G368" s="183" t="s">
        <v>323</v>
      </c>
      <c r="H368" s="185">
        <v>1</v>
      </c>
      <c r="I368" s="186">
        <v>0</v>
      </c>
      <c r="J368" s="186">
        <f aca="true" t="shared" si="51" ref="J368:J373">H368*I368</f>
        <v>0</v>
      </c>
      <c r="K368" s="187">
        <v>0</v>
      </c>
      <c r="L368" s="185">
        <f aca="true" t="shared" si="52" ref="L368:L373">H368*K368</f>
        <v>0</v>
      </c>
      <c r="M368" s="187">
        <v>0</v>
      </c>
      <c r="N368" s="185">
        <f aca="true" t="shared" si="53" ref="N368:N373">H368*M368</f>
        <v>0</v>
      </c>
      <c r="O368" s="188">
        <v>10</v>
      </c>
      <c r="P368" s="158">
        <v>64</v>
      </c>
      <c r="Q368" s="17" t="s">
        <v>168</v>
      </c>
    </row>
    <row r="369" spans="2:17" s="17" customFormat="1" ht="12.75" customHeight="1">
      <c r="B369" s="183" t="s">
        <v>1199</v>
      </c>
      <c r="C369" s="183" t="s">
        <v>163</v>
      </c>
      <c r="D369" s="183" t="s">
        <v>226</v>
      </c>
      <c r="E369" s="184" t="s">
        <v>1200</v>
      </c>
      <c r="F369" s="184" t="s">
        <v>1201</v>
      </c>
      <c r="G369" s="183" t="s">
        <v>323</v>
      </c>
      <c r="H369" s="185">
        <v>1</v>
      </c>
      <c r="I369" s="186">
        <v>0</v>
      </c>
      <c r="J369" s="186">
        <f t="shared" si="51"/>
        <v>0</v>
      </c>
      <c r="K369" s="187">
        <v>0</v>
      </c>
      <c r="L369" s="185">
        <f t="shared" si="52"/>
        <v>0</v>
      </c>
      <c r="M369" s="187">
        <v>0</v>
      </c>
      <c r="N369" s="185">
        <f t="shared" si="53"/>
        <v>0</v>
      </c>
      <c r="O369" s="188">
        <v>10</v>
      </c>
      <c r="P369" s="158">
        <v>64</v>
      </c>
      <c r="Q369" s="17" t="s">
        <v>168</v>
      </c>
    </row>
    <row r="370" spans="2:17" s="17" customFormat="1" ht="12.75" customHeight="1">
      <c r="B370" s="183" t="s">
        <v>1202</v>
      </c>
      <c r="C370" s="183" t="s">
        <v>163</v>
      </c>
      <c r="D370" s="183" t="s">
        <v>226</v>
      </c>
      <c r="E370" s="184" t="s">
        <v>1203</v>
      </c>
      <c r="F370" s="184" t="s">
        <v>1204</v>
      </c>
      <c r="G370" s="183" t="s">
        <v>323</v>
      </c>
      <c r="H370" s="185">
        <v>1</v>
      </c>
      <c r="I370" s="186">
        <v>0</v>
      </c>
      <c r="J370" s="186">
        <f t="shared" si="51"/>
        <v>0</v>
      </c>
      <c r="K370" s="187">
        <v>0</v>
      </c>
      <c r="L370" s="185">
        <f t="shared" si="52"/>
        <v>0</v>
      </c>
      <c r="M370" s="187">
        <v>0</v>
      </c>
      <c r="N370" s="185">
        <f t="shared" si="53"/>
        <v>0</v>
      </c>
      <c r="O370" s="188">
        <v>10</v>
      </c>
      <c r="P370" s="158">
        <v>64</v>
      </c>
      <c r="Q370" s="17" t="s">
        <v>168</v>
      </c>
    </row>
    <row r="371" spans="2:17" s="17" customFormat="1" ht="12.75" customHeight="1">
      <c r="B371" s="183" t="s">
        <v>1205</v>
      </c>
      <c r="C371" s="183" t="s">
        <v>163</v>
      </c>
      <c r="D371" s="183" t="s">
        <v>226</v>
      </c>
      <c r="E371" s="184" t="s">
        <v>1206</v>
      </c>
      <c r="F371" s="184" t="s">
        <v>1207</v>
      </c>
      <c r="G371" s="183" t="s">
        <v>323</v>
      </c>
      <c r="H371" s="185">
        <v>2</v>
      </c>
      <c r="I371" s="186">
        <v>0</v>
      </c>
      <c r="J371" s="186">
        <f t="shared" si="51"/>
        <v>0</v>
      </c>
      <c r="K371" s="187">
        <v>0</v>
      </c>
      <c r="L371" s="185">
        <f t="shared" si="52"/>
        <v>0</v>
      </c>
      <c r="M371" s="187">
        <v>0</v>
      </c>
      <c r="N371" s="185">
        <f t="shared" si="53"/>
        <v>0</v>
      </c>
      <c r="O371" s="188">
        <v>10</v>
      </c>
      <c r="P371" s="158">
        <v>64</v>
      </c>
      <c r="Q371" s="17" t="s">
        <v>168</v>
      </c>
    </row>
    <row r="372" spans="2:17" s="17" customFormat="1" ht="12.75" customHeight="1">
      <c r="B372" s="183" t="s">
        <v>1208</v>
      </c>
      <c r="C372" s="183" t="s">
        <v>163</v>
      </c>
      <c r="D372" s="183" t="s">
        <v>226</v>
      </c>
      <c r="E372" s="184" t="s">
        <v>1209</v>
      </c>
      <c r="F372" s="184" t="s">
        <v>1210</v>
      </c>
      <c r="G372" s="183" t="s">
        <v>323</v>
      </c>
      <c r="H372" s="185">
        <v>1</v>
      </c>
      <c r="I372" s="186">
        <v>0</v>
      </c>
      <c r="J372" s="186">
        <f t="shared" si="51"/>
        <v>0</v>
      </c>
      <c r="K372" s="187">
        <v>0</v>
      </c>
      <c r="L372" s="185">
        <f t="shared" si="52"/>
        <v>0</v>
      </c>
      <c r="M372" s="187">
        <v>0</v>
      </c>
      <c r="N372" s="185">
        <f t="shared" si="53"/>
        <v>0</v>
      </c>
      <c r="O372" s="188">
        <v>10</v>
      </c>
      <c r="P372" s="158">
        <v>64</v>
      </c>
      <c r="Q372" s="17" t="s">
        <v>168</v>
      </c>
    </row>
    <row r="373" spans="2:17" s="17" customFormat="1" ht="12.75" customHeight="1">
      <c r="B373" s="183" t="s">
        <v>1211</v>
      </c>
      <c r="C373" s="183" t="s">
        <v>163</v>
      </c>
      <c r="D373" s="183" t="s">
        <v>226</v>
      </c>
      <c r="E373" s="184" t="s">
        <v>1212</v>
      </c>
      <c r="F373" s="184" t="s">
        <v>1213</v>
      </c>
      <c r="G373" s="183" t="s">
        <v>229</v>
      </c>
      <c r="H373" s="185">
        <v>1</v>
      </c>
      <c r="I373" s="186">
        <f>Vzduchotechnika!B83</f>
        <v>0</v>
      </c>
      <c r="J373" s="186">
        <f t="shared" si="51"/>
        <v>0</v>
      </c>
      <c r="K373" s="187">
        <v>0</v>
      </c>
      <c r="L373" s="185">
        <f t="shared" si="52"/>
        <v>0</v>
      </c>
      <c r="M373" s="187">
        <v>0</v>
      </c>
      <c r="N373" s="185">
        <f t="shared" si="53"/>
        <v>0</v>
      </c>
      <c r="O373" s="188">
        <v>10</v>
      </c>
      <c r="P373" s="158">
        <v>64</v>
      </c>
      <c r="Q373" s="17" t="s">
        <v>168</v>
      </c>
    </row>
    <row r="374" spans="3:17" s="134" customFormat="1" ht="12.75" customHeight="1">
      <c r="C374" s="139" t="s">
        <v>118</v>
      </c>
      <c r="E374" s="140" t="s">
        <v>1214</v>
      </c>
      <c r="F374" s="140" t="s">
        <v>1215</v>
      </c>
      <c r="J374" s="141">
        <f>J375</f>
        <v>0</v>
      </c>
      <c r="L374" s="142">
        <f>L375</f>
        <v>0</v>
      </c>
      <c r="N374" s="142">
        <f>N375</f>
        <v>0</v>
      </c>
      <c r="Q374" s="140" t="s">
        <v>161</v>
      </c>
    </row>
    <row r="375" spans="2:17" s="17" customFormat="1" ht="12.75" customHeight="1">
      <c r="B375" s="183" t="s">
        <v>1216</v>
      </c>
      <c r="C375" s="183" t="s">
        <v>163</v>
      </c>
      <c r="D375" s="183" t="s">
        <v>1217</v>
      </c>
      <c r="E375" s="184" t="s">
        <v>1218</v>
      </c>
      <c r="F375" s="184" t="s">
        <v>1219</v>
      </c>
      <c r="G375" s="183" t="s">
        <v>323</v>
      </c>
      <c r="H375" s="185">
        <v>1</v>
      </c>
      <c r="I375" s="186">
        <v>0</v>
      </c>
      <c r="J375" s="186">
        <f>H375*I375</f>
        <v>0</v>
      </c>
      <c r="K375" s="187">
        <v>0</v>
      </c>
      <c r="L375" s="185">
        <f>H375*K375</f>
        <v>0</v>
      </c>
      <c r="M375" s="187">
        <v>0</v>
      </c>
      <c r="N375" s="185">
        <f>H375*M375</f>
        <v>0</v>
      </c>
      <c r="O375" s="188">
        <v>10</v>
      </c>
      <c r="P375" s="158">
        <v>64</v>
      </c>
      <c r="Q375" s="17" t="s">
        <v>168</v>
      </c>
    </row>
    <row r="376" spans="6:14" s="143" customFormat="1" ht="12.75" customHeight="1">
      <c r="F376" s="144" t="s">
        <v>143</v>
      </c>
      <c r="J376" s="145">
        <f>J14+J215+J364</f>
        <v>0</v>
      </c>
      <c r="L376" s="146">
        <f>L14+L215+L364</f>
        <v>2132.9453402200006</v>
      </c>
      <c r="N376" s="146">
        <f>N14+N215+N364</f>
        <v>0</v>
      </c>
    </row>
  </sheetData>
  <sheetProtection/>
  <mergeCells count="1">
    <mergeCell ref="D9:E9"/>
  </mergeCells>
  <printOptions horizontalCentered="1"/>
  <pageMargins left="0.41" right="0.39" top="0.46" bottom="0.39" header="0" footer="0"/>
  <pageSetup fitToHeight="20" fitToWidth="1"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97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8515625" style="195" customWidth="1"/>
    <col min="2" max="2" width="56.57421875" style="195" customWidth="1"/>
    <col min="3" max="3" width="8.7109375" style="195" customWidth="1"/>
    <col min="4" max="4" width="4.421875" style="195" customWidth="1"/>
    <col min="5" max="6" width="12.28125" style="196" customWidth="1"/>
    <col min="7" max="8" width="15.7109375" style="196" customWidth="1"/>
    <col min="9" max="9" width="16.7109375" style="195" customWidth="1"/>
    <col min="10" max="16384" width="9.140625" style="195" customWidth="1"/>
  </cols>
  <sheetData>
    <row r="2" ht="12.75">
      <c r="A2" s="195" t="s">
        <v>1392</v>
      </c>
    </row>
    <row r="3" ht="12.75">
      <c r="A3" s="195" t="s">
        <v>1220</v>
      </c>
    </row>
    <row r="4" ht="12.75">
      <c r="A4" s="195" t="s">
        <v>1221</v>
      </c>
    </row>
    <row r="6" spans="1:9" ht="38.25">
      <c r="A6" s="249" t="s">
        <v>1222</v>
      </c>
      <c r="B6" s="249" t="s">
        <v>1223</v>
      </c>
      <c r="C6" s="249" t="s">
        <v>1351</v>
      </c>
      <c r="D6" s="249" t="s">
        <v>150</v>
      </c>
      <c r="E6" s="246" t="s">
        <v>1352</v>
      </c>
      <c r="F6" s="246" t="s">
        <v>1353</v>
      </c>
      <c r="G6" s="246" t="s">
        <v>1354</v>
      </c>
      <c r="H6" s="246" t="s">
        <v>1355</v>
      </c>
      <c r="I6" s="247" t="s">
        <v>140</v>
      </c>
    </row>
    <row r="7" spans="1:8" ht="18">
      <c r="A7" s="197"/>
      <c r="B7" s="197"/>
      <c r="H7" s="198"/>
    </row>
    <row r="9" ht="12.75">
      <c r="A9" s="199"/>
    </row>
    <row r="10" ht="12.75">
      <c r="A10" s="199"/>
    </row>
    <row r="12" spans="1:7" ht="18">
      <c r="A12" s="208">
        <v>1</v>
      </c>
      <c r="B12" s="208" t="s">
        <v>1224</v>
      </c>
      <c r="C12" s="208"/>
      <c r="D12" s="208"/>
      <c r="E12" s="209"/>
      <c r="F12" s="210"/>
      <c r="G12" s="210"/>
    </row>
    <row r="13" spans="1:7" ht="12.75">
      <c r="A13" s="211"/>
      <c r="B13" s="211"/>
      <c r="C13" s="211"/>
      <c r="D13" s="211"/>
      <c r="E13" s="210"/>
      <c r="F13" s="210"/>
      <c r="G13" s="210"/>
    </row>
    <row r="14" spans="1:9" s="200" customFormat="1" ht="25.5">
      <c r="A14" s="212">
        <v>1.01</v>
      </c>
      <c r="B14" s="213" t="s">
        <v>1225</v>
      </c>
      <c r="C14" s="240">
        <v>22</v>
      </c>
      <c r="D14" s="240" t="s">
        <v>1226</v>
      </c>
      <c r="E14" s="214">
        <v>0</v>
      </c>
      <c r="F14" s="214">
        <v>0</v>
      </c>
      <c r="G14" s="214">
        <f>C14*E14</f>
        <v>0</v>
      </c>
      <c r="H14" s="214">
        <f>C14*F14</f>
        <v>0</v>
      </c>
      <c r="I14" s="214">
        <f>G14+H14</f>
        <v>0</v>
      </c>
    </row>
    <row r="15" spans="1:9" ht="12.75">
      <c r="A15" s="212">
        <f>A14+0.01</f>
        <v>1.02</v>
      </c>
      <c r="B15" s="211" t="s">
        <v>1227</v>
      </c>
      <c r="C15" s="241">
        <v>22</v>
      </c>
      <c r="D15" s="241" t="s">
        <v>1226</v>
      </c>
      <c r="E15" s="210">
        <v>0</v>
      </c>
      <c r="F15" s="214">
        <v>0</v>
      </c>
      <c r="G15" s="214">
        <f aca="true" t="shared" si="0" ref="G15:G29">C15*E15</f>
        <v>0</v>
      </c>
      <c r="H15" s="214">
        <f aca="true" t="shared" si="1" ref="H15:H29">C15*F15</f>
        <v>0</v>
      </c>
      <c r="I15" s="214">
        <f aca="true" t="shared" si="2" ref="I15:I29">G15+H15</f>
        <v>0</v>
      </c>
    </row>
    <row r="16" spans="1:9" ht="12.75">
      <c r="A16" s="212">
        <f aca="true" t="shared" si="3" ref="A16:A29">A15+0.01</f>
        <v>1.03</v>
      </c>
      <c r="B16" s="211" t="s">
        <v>1228</v>
      </c>
      <c r="C16" s="241">
        <v>45</v>
      </c>
      <c r="D16" s="241" t="s">
        <v>203</v>
      </c>
      <c r="E16" s="215">
        <v>0</v>
      </c>
      <c r="F16" s="214">
        <v>0</v>
      </c>
      <c r="G16" s="214">
        <f t="shared" si="0"/>
        <v>0</v>
      </c>
      <c r="H16" s="214">
        <f t="shared" si="1"/>
        <v>0</v>
      </c>
      <c r="I16" s="214">
        <f t="shared" si="2"/>
        <v>0</v>
      </c>
    </row>
    <row r="17" spans="1:9" ht="12.75">
      <c r="A17" s="212">
        <f t="shared" si="3"/>
        <v>1.04</v>
      </c>
      <c r="B17" s="211" t="s">
        <v>1229</v>
      </c>
      <c r="C17" s="241">
        <v>18</v>
      </c>
      <c r="D17" s="241" t="s">
        <v>203</v>
      </c>
      <c r="E17" s="215">
        <v>0</v>
      </c>
      <c r="F17" s="214">
        <v>0</v>
      </c>
      <c r="G17" s="214">
        <f t="shared" si="0"/>
        <v>0</v>
      </c>
      <c r="H17" s="214">
        <f t="shared" si="1"/>
        <v>0</v>
      </c>
      <c r="I17" s="214">
        <f t="shared" si="2"/>
        <v>0</v>
      </c>
    </row>
    <row r="18" spans="1:9" ht="12.75">
      <c r="A18" s="212">
        <f t="shared" si="3"/>
        <v>1.05</v>
      </c>
      <c r="B18" s="211" t="s">
        <v>1230</v>
      </c>
      <c r="C18" s="241">
        <v>5</v>
      </c>
      <c r="D18" s="241" t="s">
        <v>203</v>
      </c>
      <c r="E18" s="215">
        <v>0</v>
      </c>
      <c r="F18" s="214">
        <v>0</v>
      </c>
      <c r="G18" s="214">
        <f t="shared" si="0"/>
        <v>0</v>
      </c>
      <c r="H18" s="214">
        <f t="shared" si="1"/>
        <v>0</v>
      </c>
      <c r="I18" s="214">
        <f t="shared" si="2"/>
        <v>0</v>
      </c>
    </row>
    <row r="19" spans="1:9" ht="12.75">
      <c r="A19" s="212">
        <f t="shared" si="3"/>
        <v>1.06</v>
      </c>
      <c r="B19" s="211" t="s">
        <v>1231</v>
      </c>
      <c r="C19" s="241">
        <v>16</v>
      </c>
      <c r="D19" s="241" t="s">
        <v>1226</v>
      </c>
      <c r="E19" s="210">
        <v>0</v>
      </c>
      <c r="F19" s="214">
        <v>0</v>
      </c>
      <c r="G19" s="214">
        <f t="shared" si="0"/>
        <v>0</v>
      </c>
      <c r="H19" s="214">
        <f t="shared" si="1"/>
        <v>0</v>
      </c>
      <c r="I19" s="214">
        <f t="shared" si="2"/>
        <v>0</v>
      </c>
    </row>
    <row r="20" spans="1:9" ht="12.75">
      <c r="A20" s="212">
        <f t="shared" si="3"/>
        <v>1.07</v>
      </c>
      <c r="B20" s="211" t="s">
        <v>1232</v>
      </c>
      <c r="C20" s="241">
        <v>6</v>
      </c>
      <c r="D20" s="241" t="s">
        <v>1226</v>
      </c>
      <c r="E20" s="210">
        <v>0</v>
      </c>
      <c r="F20" s="214">
        <v>0</v>
      </c>
      <c r="G20" s="214">
        <f t="shared" si="0"/>
        <v>0</v>
      </c>
      <c r="H20" s="214">
        <f t="shared" si="1"/>
        <v>0</v>
      </c>
      <c r="I20" s="214">
        <f t="shared" si="2"/>
        <v>0</v>
      </c>
    </row>
    <row r="21" spans="1:9" ht="12.75">
      <c r="A21" s="212">
        <f t="shared" si="3"/>
        <v>1.08</v>
      </c>
      <c r="B21" s="211" t="s">
        <v>1233</v>
      </c>
      <c r="C21" s="241">
        <v>4</v>
      </c>
      <c r="D21" s="241" t="s">
        <v>1226</v>
      </c>
      <c r="E21" s="210">
        <v>0</v>
      </c>
      <c r="F21" s="214">
        <v>0</v>
      </c>
      <c r="G21" s="214">
        <f t="shared" si="0"/>
        <v>0</v>
      </c>
      <c r="H21" s="214">
        <f t="shared" si="1"/>
        <v>0</v>
      </c>
      <c r="I21" s="214">
        <f t="shared" si="2"/>
        <v>0</v>
      </c>
    </row>
    <row r="22" spans="1:9" ht="12.75">
      <c r="A22" s="212">
        <f t="shared" si="3"/>
        <v>1.09</v>
      </c>
      <c r="B22" s="211" t="s">
        <v>1234</v>
      </c>
      <c r="C22" s="241">
        <v>2</v>
      </c>
      <c r="D22" s="241" t="s">
        <v>1226</v>
      </c>
      <c r="E22" s="210">
        <v>0</v>
      </c>
      <c r="F22" s="214">
        <v>0</v>
      </c>
      <c r="G22" s="214">
        <f t="shared" si="0"/>
        <v>0</v>
      </c>
      <c r="H22" s="214">
        <f t="shared" si="1"/>
        <v>0</v>
      </c>
      <c r="I22" s="214">
        <f t="shared" si="2"/>
        <v>0</v>
      </c>
    </row>
    <row r="23" spans="1:9" ht="12.75">
      <c r="A23" s="212">
        <f t="shared" si="3"/>
        <v>1.1</v>
      </c>
      <c r="B23" s="211" t="s">
        <v>1235</v>
      </c>
      <c r="C23" s="241">
        <v>3</v>
      </c>
      <c r="D23" s="241" t="s">
        <v>1226</v>
      </c>
      <c r="E23" s="210">
        <v>0</v>
      </c>
      <c r="F23" s="214">
        <v>0</v>
      </c>
      <c r="G23" s="214">
        <f t="shared" si="0"/>
        <v>0</v>
      </c>
      <c r="H23" s="214">
        <f t="shared" si="1"/>
        <v>0</v>
      </c>
      <c r="I23" s="214">
        <f t="shared" si="2"/>
        <v>0</v>
      </c>
    </row>
    <row r="24" spans="1:9" ht="12.75">
      <c r="A24" s="212">
        <f t="shared" si="3"/>
        <v>1.11</v>
      </c>
      <c r="B24" s="211" t="s">
        <v>1236</v>
      </c>
      <c r="C24" s="241">
        <v>3</v>
      </c>
      <c r="D24" s="241" t="s">
        <v>1226</v>
      </c>
      <c r="E24" s="210">
        <v>0</v>
      </c>
      <c r="F24" s="214">
        <v>0</v>
      </c>
      <c r="G24" s="214">
        <f t="shared" si="0"/>
        <v>0</v>
      </c>
      <c r="H24" s="214">
        <f t="shared" si="1"/>
        <v>0</v>
      </c>
      <c r="I24" s="214">
        <f t="shared" si="2"/>
        <v>0</v>
      </c>
    </row>
    <row r="25" spans="1:9" ht="12.75">
      <c r="A25" s="212">
        <f t="shared" si="3"/>
        <v>1.12</v>
      </c>
      <c r="B25" s="211" t="s">
        <v>1237</v>
      </c>
      <c r="C25" s="241">
        <v>3</v>
      </c>
      <c r="D25" s="241" t="s">
        <v>1226</v>
      </c>
      <c r="E25" s="210">
        <v>0</v>
      </c>
      <c r="F25" s="214">
        <v>0</v>
      </c>
      <c r="G25" s="214">
        <f t="shared" si="0"/>
        <v>0</v>
      </c>
      <c r="H25" s="214">
        <f t="shared" si="1"/>
        <v>0</v>
      </c>
      <c r="I25" s="214">
        <f t="shared" si="2"/>
        <v>0</v>
      </c>
    </row>
    <row r="26" spans="1:9" ht="12.75">
      <c r="A26" s="212">
        <f t="shared" si="3"/>
        <v>1.1300000000000001</v>
      </c>
      <c r="B26" s="211" t="s">
        <v>1238</v>
      </c>
      <c r="C26" s="241">
        <v>1</v>
      </c>
      <c r="D26" s="241" t="s">
        <v>1226</v>
      </c>
      <c r="E26" s="210">
        <v>0</v>
      </c>
      <c r="F26" s="214">
        <v>0</v>
      </c>
      <c r="G26" s="214">
        <f t="shared" si="0"/>
        <v>0</v>
      </c>
      <c r="H26" s="214">
        <f t="shared" si="1"/>
        <v>0</v>
      </c>
      <c r="I26" s="214">
        <f t="shared" si="2"/>
        <v>0</v>
      </c>
    </row>
    <row r="27" spans="1:9" ht="12.75">
      <c r="A27" s="212">
        <f t="shared" si="3"/>
        <v>1.1400000000000001</v>
      </c>
      <c r="B27" s="211" t="s">
        <v>1239</v>
      </c>
      <c r="C27" s="241">
        <v>2</v>
      </c>
      <c r="D27" s="241" t="s">
        <v>1226</v>
      </c>
      <c r="E27" s="210">
        <v>0</v>
      </c>
      <c r="F27" s="214">
        <v>0</v>
      </c>
      <c r="G27" s="214">
        <f t="shared" si="0"/>
        <v>0</v>
      </c>
      <c r="H27" s="214">
        <f t="shared" si="1"/>
        <v>0</v>
      </c>
      <c r="I27" s="214">
        <f t="shared" si="2"/>
        <v>0</v>
      </c>
    </row>
    <row r="28" spans="1:9" ht="12.75">
      <c r="A28" s="212">
        <f t="shared" si="3"/>
        <v>1.1500000000000001</v>
      </c>
      <c r="B28" s="211" t="s">
        <v>1240</v>
      </c>
      <c r="C28" s="241">
        <v>12</v>
      </c>
      <c r="D28" s="241" t="s">
        <v>1241</v>
      </c>
      <c r="E28" s="215">
        <v>0</v>
      </c>
      <c r="F28" s="214">
        <v>0</v>
      </c>
      <c r="G28" s="214">
        <f t="shared" si="0"/>
        <v>0</v>
      </c>
      <c r="H28" s="214">
        <f t="shared" si="1"/>
        <v>0</v>
      </c>
      <c r="I28" s="214">
        <f t="shared" si="2"/>
        <v>0</v>
      </c>
    </row>
    <row r="29" spans="1:9" ht="12.75">
      <c r="A29" s="212">
        <f t="shared" si="3"/>
        <v>1.1600000000000001</v>
      </c>
      <c r="B29" s="211" t="s">
        <v>1242</v>
      </c>
      <c r="C29" s="241">
        <v>8</v>
      </c>
      <c r="D29" s="241" t="s">
        <v>1241</v>
      </c>
      <c r="E29" s="215">
        <v>0</v>
      </c>
      <c r="F29" s="214">
        <v>0</v>
      </c>
      <c r="G29" s="214">
        <f t="shared" si="0"/>
        <v>0</v>
      </c>
      <c r="H29" s="214">
        <f t="shared" si="1"/>
        <v>0</v>
      </c>
      <c r="I29" s="214">
        <f t="shared" si="2"/>
        <v>0</v>
      </c>
    </row>
    <row r="30" spans="1:9" ht="12.75">
      <c r="A30" s="216"/>
      <c r="B30" s="211"/>
      <c r="C30" s="241"/>
      <c r="D30" s="241"/>
      <c r="E30" s="210"/>
      <c r="F30" s="210"/>
      <c r="G30" s="210"/>
      <c r="H30" s="210"/>
      <c r="I30" s="211"/>
    </row>
    <row r="31" spans="1:9" ht="13.5" thickBot="1">
      <c r="A31" s="217"/>
      <c r="B31" s="217"/>
      <c r="C31" s="242"/>
      <c r="D31" s="242"/>
      <c r="E31" s="218"/>
      <c r="F31" s="218"/>
      <c r="G31" s="218"/>
      <c r="H31" s="218"/>
      <c r="I31" s="217"/>
    </row>
    <row r="32" spans="1:9" ht="12.75">
      <c r="A32" s="211"/>
      <c r="B32" s="219" t="s">
        <v>1243</v>
      </c>
      <c r="C32" s="241"/>
      <c r="D32" s="241"/>
      <c r="E32" s="210"/>
      <c r="F32" s="210"/>
      <c r="G32" s="210">
        <f>SUM(G14:G31)</f>
        <v>0</v>
      </c>
      <c r="H32" s="210">
        <f>SUM(H14:H31)</f>
        <v>0</v>
      </c>
      <c r="I32" s="210">
        <f>SUM(I14:I31)</f>
        <v>0</v>
      </c>
    </row>
    <row r="33" spans="1:9" ht="12.75">
      <c r="A33" s="220"/>
      <c r="B33" s="211"/>
      <c r="C33" s="241"/>
      <c r="D33" s="241"/>
      <c r="E33" s="210"/>
      <c r="F33" s="210"/>
      <c r="G33" s="210"/>
      <c r="H33" s="210"/>
      <c r="I33" s="211"/>
    </row>
    <row r="34" spans="1:9" ht="18">
      <c r="A34" s="208"/>
      <c r="B34" s="208"/>
      <c r="C34" s="243"/>
      <c r="D34" s="243"/>
      <c r="E34" s="209"/>
      <c r="F34" s="210"/>
      <c r="G34" s="210"/>
      <c r="H34" s="210"/>
      <c r="I34" s="211"/>
    </row>
    <row r="35" spans="1:9" ht="18">
      <c r="A35" s="208">
        <v>2</v>
      </c>
      <c r="B35" s="208" t="s">
        <v>1244</v>
      </c>
      <c r="C35" s="243"/>
      <c r="D35" s="243"/>
      <c r="E35" s="209"/>
      <c r="F35" s="210"/>
      <c r="G35" s="210"/>
      <c r="H35" s="210"/>
      <c r="I35" s="211"/>
    </row>
    <row r="36" spans="1:9" ht="12.75">
      <c r="A36" s="211"/>
      <c r="B36" s="211"/>
      <c r="C36" s="241"/>
      <c r="D36" s="241"/>
      <c r="E36" s="210"/>
      <c r="F36" s="210"/>
      <c r="G36" s="210"/>
      <c r="H36" s="210"/>
      <c r="I36" s="211"/>
    </row>
    <row r="37" spans="1:9" ht="12.75">
      <c r="A37" s="216">
        <v>2.01</v>
      </c>
      <c r="B37" s="211" t="s">
        <v>1245</v>
      </c>
      <c r="C37" s="241">
        <v>45</v>
      </c>
      <c r="D37" s="241" t="s">
        <v>203</v>
      </c>
      <c r="E37" s="215">
        <v>0</v>
      </c>
      <c r="F37" s="210">
        <v>0</v>
      </c>
      <c r="G37" s="210">
        <f>C37*E37</f>
        <v>0</v>
      </c>
      <c r="H37" s="210">
        <f>C37*F37</f>
        <v>0</v>
      </c>
      <c r="I37" s="210">
        <f>G37+H37</f>
        <v>0</v>
      </c>
    </row>
    <row r="38" spans="1:9" ht="12.75">
      <c r="A38" s="216">
        <f aca="true" t="shared" si="4" ref="A38:A50">A37+0.01</f>
        <v>2.0199999999999996</v>
      </c>
      <c r="B38" s="211" t="s">
        <v>1246</v>
      </c>
      <c r="C38" s="241">
        <v>15</v>
      </c>
      <c r="D38" s="241" t="s">
        <v>1226</v>
      </c>
      <c r="E38" s="210">
        <v>0</v>
      </c>
      <c r="F38" s="210">
        <v>0</v>
      </c>
      <c r="G38" s="210">
        <f aca="true" t="shared" si="5" ref="G38:G50">C38*E38</f>
        <v>0</v>
      </c>
      <c r="H38" s="210">
        <f aca="true" t="shared" si="6" ref="H38:H50">C38*F38</f>
        <v>0</v>
      </c>
      <c r="I38" s="210">
        <f aca="true" t="shared" si="7" ref="I38:I50">G38+H38</f>
        <v>0</v>
      </c>
    </row>
    <row r="39" spans="1:9" ht="12.75">
      <c r="A39" s="216">
        <f t="shared" si="4"/>
        <v>2.0299999999999994</v>
      </c>
      <c r="B39" s="211" t="s">
        <v>1247</v>
      </c>
      <c r="C39" s="241">
        <v>10</v>
      </c>
      <c r="D39" s="241" t="s">
        <v>1226</v>
      </c>
      <c r="E39" s="210">
        <v>0</v>
      </c>
      <c r="F39" s="210">
        <v>0</v>
      </c>
      <c r="G39" s="210">
        <f t="shared" si="5"/>
        <v>0</v>
      </c>
      <c r="H39" s="210">
        <f t="shared" si="6"/>
        <v>0</v>
      </c>
      <c r="I39" s="210">
        <f t="shared" si="7"/>
        <v>0</v>
      </c>
    </row>
    <row r="40" spans="1:9" ht="12.75">
      <c r="A40" s="216">
        <f t="shared" si="4"/>
        <v>2.039999999999999</v>
      </c>
      <c r="B40" s="211" t="s">
        <v>1248</v>
      </c>
      <c r="C40" s="241">
        <v>5</v>
      </c>
      <c r="D40" s="241" t="s">
        <v>1226</v>
      </c>
      <c r="E40" s="210">
        <v>0</v>
      </c>
      <c r="F40" s="210">
        <v>0</v>
      </c>
      <c r="G40" s="210">
        <f t="shared" si="5"/>
        <v>0</v>
      </c>
      <c r="H40" s="210">
        <f t="shared" si="6"/>
        <v>0</v>
      </c>
      <c r="I40" s="210">
        <f t="shared" si="7"/>
        <v>0</v>
      </c>
    </row>
    <row r="41" spans="1:9" ht="12.75">
      <c r="A41" s="216">
        <f t="shared" si="4"/>
        <v>2.049999999999999</v>
      </c>
      <c r="B41" s="211" t="s">
        <v>1249</v>
      </c>
      <c r="C41" s="241">
        <v>4</v>
      </c>
      <c r="D41" s="241" t="s">
        <v>1226</v>
      </c>
      <c r="E41" s="210">
        <v>0</v>
      </c>
      <c r="F41" s="210">
        <v>0</v>
      </c>
      <c r="G41" s="210">
        <f t="shared" si="5"/>
        <v>0</v>
      </c>
      <c r="H41" s="210">
        <f t="shared" si="6"/>
        <v>0</v>
      </c>
      <c r="I41" s="210">
        <f t="shared" si="7"/>
        <v>0</v>
      </c>
    </row>
    <row r="42" spans="1:9" ht="12.75">
      <c r="A42" s="216">
        <f t="shared" si="4"/>
        <v>2.0599999999999987</v>
      </c>
      <c r="B42" s="211" t="s">
        <v>1250</v>
      </c>
      <c r="C42" s="241">
        <v>16</v>
      </c>
      <c r="D42" s="241" t="s">
        <v>203</v>
      </c>
      <c r="E42" s="215">
        <v>0</v>
      </c>
      <c r="F42" s="210">
        <v>0</v>
      </c>
      <c r="G42" s="210">
        <f t="shared" si="5"/>
        <v>0</v>
      </c>
      <c r="H42" s="210">
        <f t="shared" si="6"/>
        <v>0</v>
      </c>
      <c r="I42" s="210">
        <f t="shared" si="7"/>
        <v>0</v>
      </c>
    </row>
    <row r="43" spans="1:9" ht="12.75">
      <c r="A43" s="216">
        <f t="shared" si="4"/>
        <v>2.0699999999999985</v>
      </c>
      <c r="B43" s="211" t="s">
        <v>1251</v>
      </c>
      <c r="C43" s="241">
        <v>4</v>
      </c>
      <c r="D43" s="241" t="s">
        <v>1226</v>
      </c>
      <c r="E43" s="210">
        <v>0</v>
      </c>
      <c r="F43" s="210">
        <v>0</v>
      </c>
      <c r="G43" s="210">
        <f t="shared" si="5"/>
        <v>0</v>
      </c>
      <c r="H43" s="210">
        <f t="shared" si="6"/>
        <v>0</v>
      </c>
      <c r="I43" s="210">
        <f t="shared" si="7"/>
        <v>0</v>
      </c>
    </row>
    <row r="44" spans="1:9" ht="12.75">
      <c r="A44" s="216">
        <f t="shared" si="4"/>
        <v>2.0799999999999983</v>
      </c>
      <c r="B44" s="211" t="s">
        <v>1252</v>
      </c>
      <c r="C44" s="241">
        <v>5</v>
      </c>
      <c r="D44" s="241" t="s">
        <v>1226</v>
      </c>
      <c r="E44" s="210">
        <v>0</v>
      </c>
      <c r="F44" s="210">
        <v>0</v>
      </c>
      <c r="G44" s="210">
        <f t="shared" si="5"/>
        <v>0</v>
      </c>
      <c r="H44" s="210">
        <f t="shared" si="6"/>
        <v>0</v>
      </c>
      <c r="I44" s="210">
        <f t="shared" si="7"/>
        <v>0</v>
      </c>
    </row>
    <row r="45" spans="1:9" ht="12.75">
      <c r="A45" s="216">
        <f t="shared" si="4"/>
        <v>2.089999999999998</v>
      </c>
      <c r="B45" s="211" t="s">
        <v>1253</v>
      </c>
      <c r="C45" s="241">
        <v>9</v>
      </c>
      <c r="D45" s="241" t="s">
        <v>203</v>
      </c>
      <c r="E45" s="210">
        <v>0</v>
      </c>
      <c r="F45" s="210">
        <v>0</v>
      </c>
      <c r="G45" s="210">
        <f t="shared" si="5"/>
        <v>0</v>
      </c>
      <c r="H45" s="210">
        <f t="shared" si="6"/>
        <v>0</v>
      </c>
      <c r="I45" s="210">
        <f t="shared" si="7"/>
        <v>0</v>
      </c>
    </row>
    <row r="46" spans="1:9" ht="12.75">
      <c r="A46" s="216">
        <f t="shared" si="4"/>
        <v>2.099999999999998</v>
      </c>
      <c r="B46" s="211" t="s">
        <v>1254</v>
      </c>
      <c r="C46" s="241">
        <v>3</v>
      </c>
      <c r="D46" s="241" t="s">
        <v>1226</v>
      </c>
      <c r="E46" s="210">
        <v>0</v>
      </c>
      <c r="F46" s="210">
        <v>0</v>
      </c>
      <c r="G46" s="210">
        <f t="shared" si="5"/>
        <v>0</v>
      </c>
      <c r="H46" s="210">
        <f t="shared" si="6"/>
        <v>0</v>
      </c>
      <c r="I46" s="210">
        <f t="shared" si="7"/>
        <v>0</v>
      </c>
    </row>
    <row r="47" spans="1:9" ht="12.75">
      <c r="A47" s="216">
        <f t="shared" si="4"/>
        <v>2.1099999999999977</v>
      </c>
      <c r="B47" s="211" t="s">
        <v>1255</v>
      </c>
      <c r="C47" s="241">
        <v>11</v>
      </c>
      <c r="D47" s="241" t="s">
        <v>1226</v>
      </c>
      <c r="E47" s="210">
        <v>0</v>
      </c>
      <c r="F47" s="210">
        <v>0</v>
      </c>
      <c r="G47" s="210">
        <f t="shared" si="5"/>
        <v>0</v>
      </c>
      <c r="H47" s="210">
        <f t="shared" si="6"/>
        <v>0</v>
      </c>
      <c r="I47" s="210">
        <f t="shared" si="7"/>
        <v>0</v>
      </c>
    </row>
    <row r="48" spans="1:9" ht="12.75">
      <c r="A48" s="216">
        <f t="shared" si="4"/>
        <v>2.1199999999999974</v>
      </c>
      <c r="B48" s="211" t="s">
        <v>1256</v>
      </c>
      <c r="C48" s="241">
        <v>10</v>
      </c>
      <c r="D48" s="241" t="s">
        <v>1226</v>
      </c>
      <c r="E48" s="210">
        <v>0</v>
      </c>
      <c r="F48" s="210">
        <v>0</v>
      </c>
      <c r="G48" s="210">
        <f t="shared" si="5"/>
        <v>0</v>
      </c>
      <c r="H48" s="210">
        <f t="shared" si="6"/>
        <v>0</v>
      </c>
      <c r="I48" s="210">
        <f t="shared" si="7"/>
        <v>0</v>
      </c>
    </row>
    <row r="49" spans="1:9" ht="12.75">
      <c r="A49" s="216">
        <f t="shared" si="4"/>
        <v>2.1299999999999972</v>
      </c>
      <c r="B49" s="211" t="s">
        <v>1257</v>
      </c>
      <c r="C49" s="241">
        <v>48</v>
      </c>
      <c r="D49" s="241" t="s">
        <v>194</v>
      </c>
      <c r="E49" s="210">
        <v>0</v>
      </c>
      <c r="F49" s="210">
        <v>0</v>
      </c>
      <c r="G49" s="210">
        <f t="shared" si="5"/>
        <v>0</v>
      </c>
      <c r="H49" s="210">
        <f t="shared" si="6"/>
        <v>0</v>
      </c>
      <c r="I49" s="210">
        <f t="shared" si="7"/>
        <v>0</v>
      </c>
    </row>
    <row r="50" spans="1:9" ht="12.75">
      <c r="A50" s="216">
        <f t="shared" si="4"/>
        <v>2.139999999999997</v>
      </c>
      <c r="B50" s="211" t="s">
        <v>1258</v>
      </c>
      <c r="C50" s="241">
        <v>19</v>
      </c>
      <c r="D50" s="241" t="s">
        <v>1226</v>
      </c>
      <c r="E50" s="215">
        <v>0</v>
      </c>
      <c r="F50" s="210">
        <v>0</v>
      </c>
      <c r="G50" s="210">
        <f t="shared" si="5"/>
        <v>0</v>
      </c>
      <c r="H50" s="210">
        <f t="shared" si="6"/>
        <v>0</v>
      </c>
      <c r="I50" s="210">
        <f t="shared" si="7"/>
        <v>0</v>
      </c>
    </row>
    <row r="51" spans="1:9" ht="13.5" thickBot="1">
      <c r="A51" s="217"/>
      <c r="B51" s="217"/>
      <c r="C51" s="242"/>
      <c r="D51" s="242"/>
      <c r="E51" s="218"/>
      <c r="F51" s="218"/>
      <c r="G51" s="218"/>
      <c r="H51" s="218"/>
      <c r="I51" s="217"/>
    </row>
    <row r="52" spans="1:9" ht="12.75">
      <c r="A52" s="211"/>
      <c r="B52" s="219" t="s">
        <v>1243</v>
      </c>
      <c r="C52" s="241"/>
      <c r="D52" s="241"/>
      <c r="E52" s="210"/>
      <c r="F52" s="210"/>
      <c r="G52" s="210">
        <f>SUM(G37:G51)</f>
        <v>0</v>
      </c>
      <c r="H52" s="210">
        <f>SUM(H37:H51)</f>
        <v>0</v>
      </c>
      <c r="I52" s="210">
        <f>SUM(I37:I51)</f>
        <v>0</v>
      </c>
    </row>
    <row r="53" spans="1:9" ht="18">
      <c r="A53" s="208"/>
      <c r="B53" s="208"/>
      <c r="C53" s="241"/>
      <c r="D53" s="241"/>
      <c r="E53" s="210"/>
      <c r="F53" s="210"/>
      <c r="G53" s="210"/>
      <c r="H53" s="210"/>
      <c r="I53" s="211"/>
    </row>
    <row r="54" spans="1:9" ht="18">
      <c r="A54" s="208">
        <v>3</v>
      </c>
      <c r="B54" s="208" t="s">
        <v>1259</v>
      </c>
      <c r="C54" s="243"/>
      <c r="D54" s="243"/>
      <c r="E54" s="209"/>
      <c r="F54" s="210"/>
      <c r="G54" s="210"/>
      <c r="H54" s="210"/>
      <c r="I54" s="211"/>
    </row>
    <row r="55" spans="1:9" ht="12.75">
      <c r="A55" s="216"/>
      <c r="B55" s="211"/>
      <c r="C55" s="241"/>
      <c r="D55" s="241"/>
      <c r="E55" s="210"/>
      <c r="F55" s="210"/>
      <c r="G55" s="210"/>
      <c r="H55" s="210"/>
      <c r="I55" s="211"/>
    </row>
    <row r="56" spans="1:9" ht="12.75">
      <c r="A56" s="216">
        <v>3.01</v>
      </c>
      <c r="B56" s="211" t="s">
        <v>1260</v>
      </c>
      <c r="C56" s="241">
        <v>7</v>
      </c>
      <c r="D56" s="241" t="s">
        <v>229</v>
      </c>
      <c r="E56" s="210">
        <v>0</v>
      </c>
      <c r="F56" s="210">
        <v>0</v>
      </c>
      <c r="G56" s="210">
        <f>C56*E56</f>
        <v>0</v>
      </c>
      <c r="H56" s="210">
        <f>C56*F56</f>
        <v>0</v>
      </c>
      <c r="I56" s="210">
        <f>G56+H56</f>
        <v>0</v>
      </c>
    </row>
    <row r="57" spans="1:9" ht="13.5" thickBot="1">
      <c r="A57" s="216">
        <f>A56+0.01</f>
        <v>3.0199999999999996</v>
      </c>
      <c r="B57" s="211" t="s">
        <v>1261</v>
      </c>
      <c r="C57" s="241">
        <v>14</v>
      </c>
      <c r="D57" s="241" t="s">
        <v>1226</v>
      </c>
      <c r="E57" s="210">
        <v>0</v>
      </c>
      <c r="F57" s="210">
        <v>0</v>
      </c>
      <c r="G57" s="210">
        <f>C57*E57</f>
        <v>0</v>
      </c>
      <c r="H57" s="218">
        <f>C57*F57</f>
        <v>0</v>
      </c>
      <c r="I57" s="218">
        <f>G57+H57</f>
        <v>0</v>
      </c>
    </row>
    <row r="58" spans="1:9" ht="12.75">
      <c r="A58" s="221"/>
      <c r="B58" s="222" t="s">
        <v>1243</v>
      </c>
      <c r="C58" s="244"/>
      <c r="D58" s="244"/>
      <c r="E58" s="223"/>
      <c r="F58" s="223"/>
      <c r="G58" s="223">
        <f>SUM(G56:G57)</f>
        <v>0</v>
      </c>
      <c r="H58" s="223">
        <f>SUM(H56:H57)</f>
        <v>0</v>
      </c>
      <c r="I58" s="223">
        <f>SUM(I56:I57)</f>
        <v>0</v>
      </c>
    </row>
    <row r="59" spans="1:9" ht="12.75">
      <c r="A59" s="224"/>
      <c r="B59" s="224"/>
      <c r="C59" s="245"/>
      <c r="D59" s="245"/>
      <c r="E59" s="215"/>
      <c r="F59" s="215"/>
      <c r="G59" s="215"/>
      <c r="H59" s="210"/>
      <c r="I59" s="211"/>
    </row>
    <row r="60" spans="1:9" ht="12.75">
      <c r="A60" s="224"/>
      <c r="B60" s="224"/>
      <c r="C60" s="245"/>
      <c r="D60" s="245"/>
      <c r="E60" s="215"/>
      <c r="F60" s="215"/>
      <c r="G60" s="215"/>
      <c r="H60" s="210"/>
      <c r="I60" s="211"/>
    </row>
    <row r="61" spans="1:9" ht="18">
      <c r="A61" s="208">
        <v>4</v>
      </c>
      <c r="B61" s="208" t="s">
        <v>1262</v>
      </c>
      <c r="C61" s="243"/>
      <c r="D61" s="243"/>
      <c r="E61" s="209"/>
      <c r="F61" s="210"/>
      <c r="G61" s="210"/>
      <c r="H61" s="210"/>
      <c r="I61" s="211"/>
    </row>
    <row r="62" spans="1:9" ht="12.75">
      <c r="A62" s="216"/>
      <c r="B62" s="211"/>
      <c r="C62" s="241"/>
      <c r="D62" s="241"/>
      <c r="E62" s="210"/>
      <c r="F62" s="210"/>
      <c r="G62" s="210"/>
      <c r="H62" s="210"/>
      <c r="I62" s="211"/>
    </row>
    <row r="63" spans="1:9" ht="12.75">
      <c r="A63" s="216">
        <v>4.01</v>
      </c>
      <c r="B63" s="211" t="s">
        <v>1263</v>
      </c>
      <c r="C63" s="241">
        <v>1</v>
      </c>
      <c r="D63" s="241" t="s">
        <v>1226</v>
      </c>
      <c r="E63" s="210">
        <v>0</v>
      </c>
      <c r="F63" s="210">
        <v>0</v>
      </c>
      <c r="G63" s="210">
        <f>C63*E63</f>
        <v>0</v>
      </c>
      <c r="H63" s="210">
        <f>C63*F63</f>
        <v>0</v>
      </c>
      <c r="I63" s="210">
        <f>G63+H63</f>
        <v>0</v>
      </c>
    </row>
    <row r="64" spans="1:9" ht="12.75">
      <c r="A64" s="216">
        <f aca="true" t="shared" si="8" ref="A64:A74">A63+0.01</f>
        <v>4.02</v>
      </c>
      <c r="B64" s="211" t="s">
        <v>1264</v>
      </c>
      <c r="C64" s="241">
        <v>1</v>
      </c>
      <c r="D64" s="241" t="s">
        <v>1226</v>
      </c>
      <c r="E64" s="210">
        <v>0</v>
      </c>
      <c r="F64" s="210">
        <v>0</v>
      </c>
      <c r="G64" s="210">
        <f aca="true" t="shared" si="9" ref="G64:G74">C64*E64</f>
        <v>0</v>
      </c>
      <c r="H64" s="210">
        <f aca="true" t="shared" si="10" ref="H64:H74">C64*F64</f>
        <v>0</v>
      </c>
      <c r="I64" s="210">
        <f aca="true" t="shared" si="11" ref="I64:I74">G64+H64</f>
        <v>0</v>
      </c>
    </row>
    <row r="65" spans="1:9" ht="12.75">
      <c r="A65" s="216">
        <f t="shared" si="8"/>
        <v>4.029999999999999</v>
      </c>
      <c r="B65" s="211" t="s">
        <v>1265</v>
      </c>
      <c r="C65" s="241">
        <v>1</v>
      </c>
      <c r="D65" s="241" t="s">
        <v>1226</v>
      </c>
      <c r="E65" s="210">
        <v>0</v>
      </c>
      <c r="F65" s="210">
        <v>0</v>
      </c>
      <c r="G65" s="210">
        <f t="shared" si="9"/>
        <v>0</v>
      </c>
      <c r="H65" s="210">
        <f t="shared" si="10"/>
        <v>0</v>
      </c>
      <c r="I65" s="210">
        <f t="shared" si="11"/>
        <v>0</v>
      </c>
    </row>
    <row r="66" spans="1:9" ht="12.75">
      <c r="A66" s="216">
        <f t="shared" si="8"/>
        <v>4.039999999999999</v>
      </c>
      <c r="B66" s="211" t="s">
        <v>1266</v>
      </c>
      <c r="C66" s="241">
        <v>1</v>
      </c>
      <c r="D66" s="241" t="s">
        <v>1226</v>
      </c>
      <c r="E66" s="210">
        <v>0</v>
      </c>
      <c r="F66" s="210">
        <v>0</v>
      </c>
      <c r="G66" s="210">
        <f t="shared" si="9"/>
        <v>0</v>
      </c>
      <c r="H66" s="210">
        <f t="shared" si="10"/>
        <v>0</v>
      </c>
      <c r="I66" s="210">
        <f t="shared" si="11"/>
        <v>0</v>
      </c>
    </row>
    <row r="67" spans="1:9" ht="12.75">
      <c r="A67" s="216">
        <f t="shared" si="8"/>
        <v>4.049999999999999</v>
      </c>
      <c r="B67" s="211" t="s">
        <v>1267</v>
      </c>
      <c r="C67" s="241">
        <v>1</v>
      </c>
      <c r="D67" s="241" t="s">
        <v>1226</v>
      </c>
      <c r="E67" s="210">
        <v>0</v>
      </c>
      <c r="F67" s="210">
        <v>0</v>
      </c>
      <c r="G67" s="210">
        <f t="shared" si="9"/>
        <v>0</v>
      </c>
      <c r="H67" s="210">
        <f t="shared" si="10"/>
        <v>0</v>
      </c>
      <c r="I67" s="210">
        <f t="shared" si="11"/>
        <v>0</v>
      </c>
    </row>
    <row r="68" spans="1:9" s="200" customFormat="1" ht="25.5">
      <c r="A68" s="216">
        <f t="shared" si="8"/>
        <v>4.059999999999999</v>
      </c>
      <c r="B68" s="213" t="s">
        <v>1268</v>
      </c>
      <c r="C68" s="240">
        <v>1</v>
      </c>
      <c r="D68" s="240" t="s">
        <v>1226</v>
      </c>
      <c r="E68" s="214">
        <v>0</v>
      </c>
      <c r="F68" s="210">
        <v>0</v>
      </c>
      <c r="G68" s="210">
        <f t="shared" si="9"/>
        <v>0</v>
      </c>
      <c r="H68" s="210">
        <f t="shared" si="10"/>
        <v>0</v>
      </c>
      <c r="I68" s="210">
        <f t="shared" si="11"/>
        <v>0</v>
      </c>
    </row>
    <row r="69" spans="1:9" s="200" customFormat="1" ht="12.75">
      <c r="A69" s="216">
        <f t="shared" si="8"/>
        <v>4.0699999999999985</v>
      </c>
      <c r="B69" s="211" t="s">
        <v>1245</v>
      </c>
      <c r="C69" s="241">
        <v>15</v>
      </c>
      <c r="D69" s="241" t="s">
        <v>203</v>
      </c>
      <c r="E69" s="215">
        <v>0</v>
      </c>
      <c r="F69" s="210">
        <v>0</v>
      </c>
      <c r="G69" s="210">
        <f t="shared" si="9"/>
        <v>0</v>
      </c>
      <c r="H69" s="210">
        <f t="shared" si="10"/>
        <v>0</v>
      </c>
      <c r="I69" s="210">
        <f t="shared" si="11"/>
        <v>0</v>
      </c>
    </row>
    <row r="70" spans="1:9" s="200" customFormat="1" ht="12.75">
      <c r="A70" s="216">
        <f t="shared" si="8"/>
        <v>4.079999999999998</v>
      </c>
      <c r="B70" s="211" t="s">
        <v>1269</v>
      </c>
      <c r="C70" s="241">
        <v>3</v>
      </c>
      <c r="D70" s="241" t="s">
        <v>1226</v>
      </c>
      <c r="E70" s="210">
        <v>0</v>
      </c>
      <c r="F70" s="210">
        <v>0</v>
      </c>
      <c r="G70" s="210">
        <f t="shared" si="9"/>
        <v>0</v>
      </c>
      <c r="H70" s="210">
        <f t="shared" si="10"/>
        <v>0</v>
      </c>
      <c r="I70" s="210">
        <f t="shared" si="11"/>
        <v>0</v>
      </c>
    </row>
    <row r="71" spans="1:9" s="200" customFormat="1" ht="12.75">
      <c r="A71" s="216">
        <f t="shared" si="8"/>
        <v>4.089999999999998</v>
      </c>
      <c r="B71" s="211" t="s">
        <v>1270</v>
      </c>
      <c r="C71" s="241">
        <v>1</v>
      </c>
      <c r="D71" s="241" t="s">
        <v>1226</v>
      </c>
      <c r="E71" s="210">
        <v>0</v>
      </c>
      <c r="F71" s="210">
        <v>0</v>
      </c>
      <c r="G71" s="210">
        <f t="shared" si="9"/>
        <v>0</v>
      </c>
      <c r="H71" s="210">
        <f t="shared" si="10"/>
        <v>0</v>
      </c>
      <c r="I71" s="210">
        <f t="shared" si="11"/>
        <v>0</v>
      </c>
    </row>
    <row r="72" spans="1:9" s="200" customFormat="1" ht="12.75">
      <c r="A72" s="216">
        <f t="shared" si="8"/>
        <v>4.099999999999998</v>
      </c>
      <c r="B72" s="211" t="s">
        <v>1271</v>
      </c>
      <c r="C72" s="241">
        <v>1</v>
      </c>
      <c r="D72" s="241" t="s">
        <v>1226</v>
      </c>
      <c r="E72" s="210">
        <v>0</v>
      </c>
      <c r="F72" s="210">
        <v>0</v>
      </c>
      <c r="G72" s="210">
        <f t="shared" si="9"/>
        <v>0</v>
      </c>
      <c r="H72" s="210">
        <f t="shared" si="10"/>
        <v>0</v>
      </c>
      <c r="I72" s="210">
        <f t="shared" si="11"/>
        <v>0</v>
      </c>
    </row>
    <row r="73" spans="1:9" s="200" customFormat="1" ht="12.75">
      <c r="A73" s="216">
        <f t="shared" si="8"/>
        <v>4.109999999999998</v>
      </c>
      <c r="B73" s="211" t="s">
        <v>1272</v>
      </c>
      <c r="C73" s="241">
        <v>1</v>
      </c>
      <c r="D73" s="241" t="s">
        <v>1226</v>
      </c>
      <c r="E73" s="210">
        <v>0</v>
      </c>
      <c r="F73" s="210">
        <v>0</v>
      </c>
      <c r="G73" s="210">
        <f t="shared" si="9"/>
        <v>0</v>
      </c>
      <c r="H73" s="210">
        <f t="shared" si="10"/>
        <v>0</v>
      </c>
      <c r="I73" s="210">
        <f t="shared" si="11"/>
        <v>0</v>
      </c>
    </row>
    <row r="74" spans="1:9" ht="13.5" thickBot="1">
      <c r="A74" s="216">
        <f t="shared" si="8"/>
        <v>4.119999999999997</v>
      </c>
      <c r="B74" s="213" t="s">
        <v>1273</v>
      </c>
      <c r="C74" s="241">
        <v>2</v>
      </c>
      <c r="D74" s="241" t="s">
        <v>194</v>
      </c>
      <c r="E74" s="210">
        <v>0</v>
      </c>
      <c r="F74" s="210">
        <v>0</v>
      </c>
      <c r="G74" s="210">
        <f t="shared" si="9"/>
        <v>0</v>
      </c>
      <c r="H74" s="218">
        <f t="shared" si="10"/>
        <v>0</v>
      </c>
      <c r="I74" s="218">
        <f t="shared" si="11"/>
        <v>0</v>
      </c>
    </row>
    <row r="75" spans="1:9" ht="12.75">
      <c r="A75" s="221"/>
      <c r="B75" s="222" t="s">
        <v>1243</v>
      </c>
      <c r="C75" s="221"/>
      <c r="D75" s="221"/>
      <c r="E75" s="223"/>
      <c r="F75" s="223"/>
      <c r="G75" s="223">
        <f>SUM(G63:G74)</f>
        <v>0</v>
      </c>
      <c r="H75" s="223">
        <f>SUM(H63:H74)</f>
        <v>0</v>
      </c>
      <c r="I75" s="223">
        <f>SUM(I63:I74)</f>
        <v>0</v>
      </c>
    </row>
    <row r="76" spans="1:9" ht="12.75">
      <c r="A76" s="224"/>
      <c r="B76" s="225"/>
      <c r="C76" s="211"/>
      <c r="D76" s="211"/>
      <c r="E76" s="210"/>
      <c r="F76" s="210"/>
      <c r="G76" s="210"/>
      <c r="H76" s="210"/>
      <c r="I76" s="211"/>
    </row>
    <row r="77" spans="1:9" ht="12.75">
      <c r="A77" s="211" t="s">
        <v>1274</v>
      </c>
      <c r="B77" s="211"/>
      <c r="C77" s="211"/>
      <c r="D77" s="211"/>
      <c r="E77" s="210"/>
      <c r="F77" s="210"/>
      <c r="G77" s="210"/>
      <c r="H77" s="210"/>
      <c r="I77" s="211"/>
    </row>
    <row r="78" spans="1:9" ht="12.75">
      <c r="A78" s="211" t="s">
        <v>1275</v>
      </c>
      <c r="B78" s="215">
        <f>G32+G52+G58+G75</f>
        <v>0</v>
      </c>
      <c r="C78" s="211"/>
      <c r="D78" s="211"/>
      <c r="E78" s="210"/>
      <c r="F78" s="210"/>
      <c r="G78" s="210"/>
      <c r="H78" s="210"/>
      <c r="I78" s="211"/>
    </row>
    <row r="79" spans="1:9" ht="12.75">
      <c r="A79" s="224" t="s">
        <v>102</v>
      </c>
      <c r="B79" s="210">
        <f>H32+H52+H58+H75</f>
        <v>0</v>
      </c>
      <c r="C79" s="211"/>
      <c r="D79" s="211"/>
      <c r="E79" s="210"/>
      <c r="F79" s="210"/>
      <c r="G79" s="210"/>
      <c r="H79" s="210"/>
      <c r="I79" s="211"/>
    </row>
    <row r="80" spans="1:9" ht="12.75">
      <c r="A80" s="224" t="s">
        <v>1276</v>
      </c>
      <c r="B80" s="210">
        <v>0</v>
      </c>
      <c r="C80" s="211"/>
      <c r="D80" s="211"/>
      <c r="E80" s="210"/>
      <c r="F80" s="210"/>
      <c r="G80" s="210"/>
      <c r="H80" s="210"/>
      <c r="I80" s="211"/>
    </row>
    <row r="81" spans="1:9" ht="12.75">
      <c r="A81" s="224" t="s">
        <v>1284</v>
      </c>
      <c r="B81" s="210">
        <v>0</v>
      </c>
      <c r="C81" s="211"/>
      <c r="D81" s="211"/>
      <c r="E81" s="210"/>
      <c r="F81" s="210"/>
      <c r="G81" s="210"/>
      <c r="H81" s="210"/>
      <c r="I81" s="211"/>
    </row>
    <row r="82" spans="1:9" ht="13.5" thickBot="1">
      <c r="A82" s="224" t="s">
        <v>1277</v>
      </c>
      <c r="B82" s="215">
        <v>0</v>
      </c>
      <c r="C82" s="211"/>
      <c r="D82" s="211"/>
      <c r="E82" s="210"/>
      <c r="F82" s="210"/>
      <c r="G82" s="210"/>
      <c r="H82" s="210"/>
      <c r="I82" s="211"/>
    </row>
    <row r="83" spans="1:9" ht="14.25">
      <c r="A83" s="227" t="s">
        <v>1278</v>
      </c>
      <c r="B83" s="248">
        <f>SUM(B78:B82)</f>
        <v>0</v>
      </c>
      <c r="C83" s="211"/>
      <c r="D83" s="211"/>
      <c r="E83" s="210"/>
      <c r="F83" s="210"/>
      <c r="G83" s="210"/>
      <c r="H83" s="210"/>
      <c r="I83" s="211"/>
    </row>
    <row r="84" spans="1:9" ht="15">
      <c r="A84" s="228"/>
      <c r="B84" s="229"/>
      <c r="C84" s="211"/>
      <c r="D84" s="211"/>
      <c r="E84" s="210"/>
      <c r="F84" s="210"/>
      <c r="G84" s="210"/>
      <c r="H84" s="210"/>
      <c r="I84" s="211"/>
    </row>
    <row r="85" spans="1:7" ht="12.75">
      <c r="A85" s="224"/>
      <c r="B85" s="225"/>
      <c r="C85" s="211"/>
      <c r="D85" s="211"/>
      <c r="E85" s="210"/>
      <c r="F85" s="210"/>
      <c r="G85" s="210"/>
    </row>
    <row r="86" spans="1:7" ht="12.75">
      <c r="A86" s="211" t="s">
        <v>1279</v>
      </c>
      <c r="B86" s="226"/>
      <c r="C86" s="211"/>
      <c r="D86" s="211"/>
      <c r="E86" s="210"/>
      <c r="F86" s="210"/>
      <c r="G86" s="210"/>
    </row>
    <row r="87" spans="1:7" ht="12.75">
      <c r="A87" s="211" t="s">
        <v>1285</v>
      </c>
      <c r="B87" s="211"/>
      <c r="C87" s="211"/>
      <c r="D87" s="211"/>
      <c r="E87" s="210"/>
      <c r="F87" s="210"/>
      <c r="G87" s="210"/>
    </row>
    <row r="88" spans="1:7" ht="12.75">
      <c r="A88" s="211" t="s">
        <v>1280</v>
      </c>
      <c r="B88" s="211"/>
      <c r="C88" s="211"/>
      <c r="D88" s="211"/>
      <c r="E88" s="210"/>
      <c r="F88" s="210"/>
      <c r="G88" s="210"/>
    </row>
    <row r="89" spans="1:7" ht="12.75">
      <c r="A89" s="211"/>
      <c r="B89" s="211"/>
      <c r="C89" s="211"/>
      <c r="D89" s="211"/>
      <c r="E89" s="210"/>
      <c r="F89" s="210"/>
      <c r="G89" s="210"/>
    </row>
    <row r="90" spans="1:7" ht="12.75">
      <c r="A90" s="211"/>
      <c r="B90" s="211"/>
      <c r="C90" s="211"/>
      <c r="D90" s="211"/>
      <c r="E90" s="210"/>
      <c r="F90" s="210"/>
      <c r="G90" s="210"/>
    </row>
    <row r="91" spans="1:7" ht="12.75">
      <c r="A91" s="211"/>
      <c r="B91" s="211"/>
      <c r="C91" s="211"/>
      <c r="D91" s="211"/>
      <c r="E91" s="210"/>
      <c r="F91" s="210"/>
      <c r="G91" s="210"/>
    </row>
    <row r="92" spans="1:7" ht="12.75">
      <c r="A92" s="211"/>
      <c r="B92" s="211"/>
      <c r="C92" s="211"/>
      <c r="D92" s="211"/>
      <c r="E92" s="210"/>
      <c r="F92" s="210"/>
      <c r="G92" s="210"/>
    </row>
    <row r="93" spans="1:7" ht="12.75">
      <c r="A93" s="211"/>
      <c r="B93" s="211"/>
      <c r="C93" s="211"/>
      <c r="D93" s="211"/>
      <c r="E93" s="210"/>
      <c r="F93" s="210"/>
      <c r="G93" s="210"/>
    </row>
    <row r="94" spans="1:7" ht="12.75">
      <c r="A94" s="211"/>
      <c r="B94" s="211"/>
      <c r="C94" s="211"/>
      <c r="D94" s="211"/>
      <c r="E94" s="210"/>
      <c r="F94" s="210"/>
      <c r="G94" s="210"/>
    </row>
    <row r="95" spans="1:7" ht="12.75">
      <c r="A95" s="211"/>
      <c r="B95" s="211"/>
      <c r="C95" s="211"/>
      <c r="D95" s="211"/>
      <c r="E95" s="210"/>
      <c r="F95" s="210"/>
      <c r="G95" s="210"/>
    </row>
    <row r="96" spans="1:7" ht="12.75">
      <c r="A96" s="211"/>
      <c r="B96" s="211"/>
      <c r="C96" s="211"/>
      <c r="D96" s="211"/>
      <c r="E96" s="210"/>
      <c r="F96" s="210"/>
      <c r="G96" s="210"/>
    </row>
    <row r="97" spans="1:7" ht="12.75">
      <c r="A97" s="211"/>
      <c r="B97" s="211"/>
      <c r="C97" s="211"/>
      <c r="D97" s="211"/>
      <c r="E97" s="210"/>
      <c r="F97" s="210"/>
      <c r="G97" s="210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3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140625" style="233" customWidth="1"/>
    <col min="2" max="2" width="55.00390625" style="202" bestFit="1" customWidth="1"/>
    <col min="3" max="3" width="20.140625" style="202" customWidth="1"/>
    <col min="4" max="4" width="7.57421875" style="202" customWidth="1"/>
    <col min="5" max="5" width="8.57421875" style="202" customWidth="1"/>
    <col min="6" max="7" width="12.28125" style="202" customWidth="1"/>
    <col min="8" max="9" width="15.7109375" style="202" customWidth="1"/>
    <col min="10" max="10" width="16.7109375" style="202" customWidth="1"/>
    <col min="11" max="16384" width="9.140625" style="202" customWidth="1"/>
  </cols>
  <sheetData>
    <row r="1" spans="1:10" ht="38.25">
      <c r="A1" s="206" t="s">
        <v>146</v>
      </c>
      <c r="B1" s="206" t="s">
        <v>139</v>
      </c>
      <c r="C1" s="206"/>
      <c r="D1" s="206" t="s">
        <v>1356</v>
      </c>
      <c r="E1" s="206" t="s">
        <v>1351</v>
      </c>
      <c r="F1" s="207" t="s">
        <v>1352</v>
      </c>
      <c r="G1" s="207" t="s">
        <v>1353</v>
      </c>
      <c r="H1" s="207" t="s">
        <v>1354</v>
      </c>
      <c r="I1" s="207" t="s">
        <v>1355</v>
      </c>
      <c r="J1" s="207" t="s">
        <v>140</v>
      </c>
    </row>
    <row r="2" ht="12.75">
      <c r="B2" s="202" t="s">
        <v>1286</v>
      </c>
    </row>
    <row r="3" spans="1:10" ht="12.75">
      <c r="A3" s="233">
        <v>1</v>
      </c>
      <c r="B3" s="203" t="s">
        <v>1287</v>
      </c>
      <c r="C3" s="203"/>
      <c r="D3" s="231" t="s">
        <v>229</v>
      </c>
      <c r="E3" s="231">
        <v>4</v>
      </c>
      <c r="F3" s="230">
        <v>0</v>
      </c>
      <c r="G3" s="230">
        <v>0</v>
      </c>
      <c r="H3" s="230">
        <f>E3*F3</f>
        <v>0</v>
      </c>
      <c r="I3" s="230">
        <f>E3*G3</f>
        <v>0</v>
      </c>
      <c r="J3" s="230">
        <f>H3+I3</f>
        <v>0</v>
      </c>
    </row>
    <row r="4" spans="1:10" ht="12.75">
      <c r="A4" s="233">
        <v>2</v>
      </c>
      <c r="B4" s="203" t="s">
        <v>1288</v>
      </c>
      <c r="C4" s="203"/>
      <c r="D4" s="231" t="s">
        <v>229</v>
      </c>
      <c r="E4" s="231">
        <v>1</v>
      </c>
      <c r="F4" s="230">
        <v>0</v>
      </c>
      <c r="G4" s="230">
        <v>0</v>
      </c>
      <c r="H4" s="230">
        <f aca="true" t="shared" si="0" ref="H4:H67">E4*F4</f>
        <v>0</v>
      </c>
      <c r="I4" s="230">
        <f aca="true" t="shared" si="1" ref="I4:I67">E4*G4</f>
        <v>0</v>
      </c>
      <c r="J4" s="230">
        <f aca="true" t="shared" si="2" ref="J4:J67">H4+I4</f>
        <v>0</v>
      </c>
    </row>
    <row r="5" spans="1:10" ht="12.75">
      <c r="A5" s="233">
        <v>3</v>
      </c>
      <c r="B5" s="203" t="s">
        <v>1289</v>
      </c>
      <c r="C5" s="203"/>
      <c r="D5" s="231" t="s">
        <v>229</v>
      </c>
      <c r="E5" s="231">
        <v>1</v>
      </c>
      <c r="F5" s="230">
        <v>0</v>
      </c>
      <c r="G5" s="230">
        <v>0</v>
      </c>
      <c r="H5" s="230">
        <f t="shared" si="0"/>
        <v>0</v>
      </c>
      <c r="I5" s="230">
        <f t="shared" si="1"/>
        <v>0</v>
      </c>
      <c r="J5" s="230">
        <f t="shared" si="2"/>
        <v>0</v>
      </c>
    </row>
    <row r="6" spans="1:10" ht="12.75">
      <c r="A6" s="233">
        <v>4</v>
      </c>
      <c r="B6" s="203" t="s">
        <v>1290</v>
      </c>
      <c r="C6" s="203"/>
      <c r="D6" s="231" t="s">
        <v>203</v>
      </c>
      <c r="E6" s="231">
        <v>40</v>
      </c>
      <c r="F6" s="230">
        <v>0</v>
      </c>
      <c r="G6" s="230">
        <v>0</v>
      </c>
      <c r="H6" s="230">
        <f t="shared" si="0"/>
        <v>0</v>
      </c>
      <c r="I6" s="230">
        <f t="shared" si="1"/>
        <v>0</v>
      </c>
      <c r="J6" s="230">
        <f t="shared" si="2"/>
        <v>0</v>
      </c>
    </row>
    <row r="7" spans="1:10" ht="12.75">
      <c r="A7" s="233">
        <v>5</v>
      </c>
      <c r="B7" s="203" t="s">
        <v>1291</v>
      </c>
      <c r="C7" s="203"/>
      <c r="D7" s="231" t="s">
        <v>203</v>
      </c>
      <c r="E7" s="231">
        <v>15</v>
      </c>
      <c r="F7" s="230">
        <v>0</v>
      </c>
      <c r="G7" s="230">
        <v>0</v>
      </c>
      <c r="H7" s="230">
        <f t="shared" si="0"/>
        <v>0</v>
      </c>
      <c r="I7" s="230">
        <f t="shared" si="1"/>
        <v>0</v>
      </c>
      <c r="J7" s="230">
        <f t="shared" si="2"/>
        <v>0</v>
      </c>
    </row>
    <row r="8" spans="1:10" ht="12.75">
      <c r="A8" s="233">
        <v>6</v>
      </c>
      <c r="B8" s="203" t="s">
        <v>1292</v>
      </c>
      <c r="C8" s="203"/>
      <c r="D8" s="231" t="s">
        <v>203</v>
      </c>
      <c r="E8" s="231">
        <v>40</v>
      </c>
      <c r="F8" s="230">
        <v>0</v>
      </c>
      <c r="G8" s="230">
        <v>0</v>
      </c>
      <c r="H8" s="230">
        <f t="shared" si="0"/>
        <v>0</v>
      </c>
      <c r="I8" s="230">
        <f t="shared" si="1"/>
        <v>0</v>
      </c>
      <c r="J8" s="230">
        <f t="shared" si="2"/>
        <v>0</v>
      </c>
    </row>
    <row r="9" spans="1:10" ht="12.75">
      <c r="A9" s="233">
        <v>7</v>
      </c>
      <c r="B9" s="203" t="s">
        <v>1293</v>
      </c>
      <c r="C9" s="203"/>
      <c r="D9" s="231" t="s">
        <v>203</v>
      </c>
      <c r="E9" s="231">
        <v>90</v>
      </c>
      <c r="F9" s="230">
        <v>0</v>
      </c>
      <c r="G9" s="230">
        <v>0</v>
      </c>
      <c r="H9" s="230">
        <f t="shared" si="0"/>
        <v>0</v>
      </c>
      <c r="I9" s="230">
        <f t="shared" si="1"/>
        <v>0</v>
      </c>
      <c r="J9" s="230">
        <f t="shared" si="2"/>
        <v>0</v>
      </c>
    </row>
    <row r="10" spans="1:10" ht="12.75">
      <c r="A10" s="233">
        <v>8</v>
      </c>
      <c r="B10" s="203" t="s">
        <v>1294</v>
      </c>
      <c r="C10" s="203"/>
      <c r="D10" s="231" t="s">
        <v>203</v>
      </c>
      <c r="E10" s="231">
        <v>30</v>
      </c>
      <c r="F10" s="230">
        <v>0</v>
      </c>
      <c r="G10" s="230">
        <v>0</v>
      </c>
      <c r="H10" s="230">
        <f t="shared" si="0"/>
        <v>0</v>
      </c>
      <c r="I10" s="230">
        <f t="shared" si="1"/>
        <v>0</v>
      </c>
      <c r="J10" s="230">
        <f t="shared" si="2"/>
        <v>0</v>
      </c>
    </row>
    <row r="11" spans="1:10" ht="12.75">
      <c r="A11" s="233">
        <v>9</v>
      </c>
      <c r="B11" s="203" t="s">
        <v>1295</v>
      </c>
      <c r="C11" s="203"/>
      <c r="D11" s="231" t="s">
        <v>203</v>
      </c>
      <c r="E11" s="231">
        <v>30</v>
      </c>
      <c r="F11" s="230">
        <v>0</v>
      </c>
      <c r="G11" s="230">
        <v>0</v>
      </c>
      <c r="H11" s="230">
        <f t="shared" si="0"/>
        <v>0</v>
      </c>
      <c r="I11" s="230">
        <f t="shared" si="1"/>
        <v>0</v>
      </c>
      <c r="J11" s="230">
        <f t="shared" si="2"/>
        <v>0</v>
      </c>
    </row>
    <row r="12" spans="1:10" ht="12.75">
      <c r="A12" s="233">
        <v>10</v>
      </c>
      <c r="B12" s="203" t="s">
        <v>1296</v>
      </c>
      <c r="C12" s="203"/>
      <c r="D12" s="231" t="s">
        <v>203</v>
      </c>
      <c r="E12" s="231">
        <v>5</v>
      </c>
      <c r="F12" s="230">
        <v>0</v>
      </c>
      <c r="G12" s="230">
        <v>0</v>
      </c>
      <c r="H12" s="230">
        <f t="shared" si="0"/>
        <v>0</v>
      </c>
      <c r="I12" s="230">
        <f t="shared" si="1"/>
        <v>0</v>
      </c>
      <c r="J12" s="230">
        <f t="shared" si="2"/>
        <v>0</v>
      </c>
    </row>
    <row r="13" spans="2:10" ht="12.75">
      <c r="B13" s="204"/>
      <c r="C13" s="204"/>
      <c r="D13" s="232"/>
      <c r="E13" s="232"/>
      <c r="F13" s="230"/>
      <c r="G13" s="230"/>
      <c r="H13" s="230">
        <f t="shared" si="0"/>
        <v>0</v>
      </c>
      <c r="I13" s="230">
        <f t="shared" si="1"/>
        <v>0</v>
      </c>
      <c r="J13" s="230">
        <f t="shared" si="2"/>
        <v>0</v>
      </c>
    </row>
    <row r="14" spans="1:10" ht="12.75">
      <c r="A14" s="233">
        <v>11</v>
      </c>
      <c r="B14" s="203" t="s">
        <v>1297</v>
      </c>
      <c r="C14" s="203"/>
      <c r="D14" s="231" t="s">
        <v>1226</v>
      </c>
      <c r="E14" s="231">
        <v>3</v>
      </c>
      <c r="F14" s="230">
        <v>0</v>
      </c>
      <c r="G14" s="230">
        <v>0</v>
      </c>
      <c r="H14" s="230">
        <f t="shared" si="0"/>
        <v>0</v>
      </c>
      <c r="I14" s="230">
        <f t="shared" si="1"/>
        <v>0</v>
      </c>
      <c r="J14" s="230">
        <f t="shared" si="2"/>
        <v>0</v>
      </c>
    </row>
    <row r="15" spans="1:10" ht="12.75">
      <c r="A15" s="233">
        <v>12</v>
      </c>
      <c r="B15" s="203" t="s">
        <v>1298</v>
      </c>
      <c r="C15" s="203"/>
      <c r="D15" s="231" t="s">
        <v>1226</v>
      </c>
      <c r="E15" s="231">
        <v>11</v>
      </c>
      <c r="F15" s="230">
        <v>0</v>
      </c>
      <c r="G15" s="230">
        <v>0</v>
      </c>
      <c r="H15" s="230">
        <f t="shared" si="0"/>
        <v>0</v>
      </c>
      <c r="I15" s="230">
        <f t="shared" si="1"/>
        <v>0</v>
      </c>
      <c r="J15" s="230">
        <f t="shared" si="2"/>
        <v>0</v>
      </c>
    </row>
    <row r="16" spans="1:10" ht="12.75">
      <c r="A16" s="233">
        <v>13</v>
      </c>
      <c r="B16" s="203" t="s">
        <v>1299</v>
      </c>
      <c r="C16" s="203"/>
      <c r="D16" s="231" t="s">
        <v>1226</v>
      </c>
      <c r="E16" s="231">
        <v>15</v>
      </c>
      <c r="F16" s="230">
        <v>0</v>
      </c>
      <c r="G16" s="230">
        <v>0</v>
      </c>
      <c r="H16" s="230">
        <f t="shared" si="0"/>
        <v>0</v>
      </c>
      <c r="I16" s="230">
        <f t="shared" si="1"/>
        <v>0</v>
      </c>
      <c r="J16" s="230">
        <f t="shared" si="2"/>
        <v>0</v>
      </c>
    </row>
    <row r="17" spans="1:10" ht="12.75">
      <c r="A17" s="233">
        <v>14</v>
      </c>
      <c r="B17" s="203" t="s">
        <v>1300</v>
      </c>
      <c r="C17" s="203"/>
      <c r="D17" s="231" t="s">
        <v>1226</v>
      </c>
      <c r="E17" s="231">
        <v>1</v>
      </c>
      <c r="F17" s="230">
        <v>0</v>
      </c>
      <c r="G17" s="230">
        <v>0</v>
      </c>
      <c r="H17" s="230">
        <f t="shared" si="0"/>
        <v>0</v>
      </c>
      <c r="I17" s="230">
        <f t="shared" si="1"/>
        <v>0</v>
      </c>
      <c r="J17" s="230">
        <f t="shared" si="2"/>
        <v>0</v>
      </c>
    </row>
    <row r="18" spans="1:10" ht="12.75">
      <c r="A18" s="233">
        <v>15</v>
      </c>
      <c r="B18" s="202" t="s">
        <v>1301</v>
      </c>
      <c r="C18" s="203"/>
      <c r="D18" s="231" t="s">
        <v>1226</v>
      </c>
      <c r="E18" s="231">
        <v>13</v>
      </c>
      <c r="F18" s="230">
        <v>0</v>
      </c>
      <c r="G18" s="230">
        <v>0</v>
      </c>
      <c r="H18" s="230">
        <f t="shared" si="0"/>
        <v>0</v>
      </c>
      <c r="I18" s="230">
        <f t="shared" si="1"/>
        <v>0</v>
      </c>
      <c r="J18" s="230">
        <f t="shared" si="2"/>
        <v>0</v>
      </c>
    </row>
    <row r="19" spans="1:10" ht="12.75">
      <c r="A19" s="233">
        <v>16</v>
      </c>
      <c r="B19" s="202" t="s">
        <v>1302</v>
      </c>
      <c r="C19" s="203"/>
      <c r="D19" s="231" t="s">
        <v>1226</v>
      </c>
      <c r="E19" s="231">
        <v>23</v>
      </c>
      <c r="F19" s="230">
        <v>0</v>
      </c>
      <c r="G19" s="230">
        <v>0</v>
      </c>
      <c r="H19" s="230">
        <f t="shared" si="0"/>
        <v>0</v>
      </c>
      <c r="I19" s="230">
        <f t="shared" si="1"/>
        <v>0</v>
      </c>
      <c r="J19" s="230">
        <f t="shared" si="2"/>
        <v>0</v>
      </c>
    </row>
    <row r="20" spans="1:10" ht="12.75">
      <c r="A20" s="233">
        <v>17</v>
      </c>
      <c r="B20" s="203" t="s">
        <v>1294</v>
      </c>
      <c r="C20" s="203"/>
      <c r="D20" s="231" t="s">
        <v>203</v>
      </c>
      <c r="E20" s="231">
        <v>340</v>
      </c>
      <c r="F20" s="230">
        <v>0</v>
      </c>
      <c r="G20" s="230">
        <v>0</v>
      </c>
      <c r="H20" s="230">
        <f t="shared" si="0"/>
        <v>0</v>
      </c>
      <c r="I20" s="230">
        <f t="shared" si="1"/>
        <v>0</v>
      </c>
      <c r="J20" s="230">
        <f t="shared" si="2"/>
        <v>0</v>
      </c>
    </row>
    <row r="21" spans="1:10" ht="12.75">
      <c r="A21" s="233">
        <v>18</v>
      </c>
      <c r="B21" s="203" t="s">
        <v>1295</v>
      </c>
      <c r="C21" s="203"/>
      <c r="D21" s="231" t="s">
        <v>203</v>
      </c>
      <c r="E21" s="231">
        <v>130</v>
      </c>
      <c r="F21" s="230">
        <v>0</v>
      </c>
      <c r="G21" s="230">
        <v>0</v>
      </c>
      <c r="H21" s="230">
        <f t="shared" si="0"/>
        <v>0</v>
      </c>
      <c r="I21" s="230">
        <f t="shared" si="1"/>
        <v>0</v>
      </c>
      <c r="J21" s="230">
        <f t="shared" si="2"/>
        <v>0</v>
      </c>
    </row>
    <row r="22" spans="2:10" ht="12.75">
      <c r="B22" s="204"/>
      <c r="C22" s="204"/>
      <c r="D22" s="232"/>
      <c r="E22" s="232"/>
      <c r="F22" s="230"/>
      <c r="G22" s="230"/>
      <c r="H22" s="230"/>
      <c r="I22" s="230"/>
      <c r="J22" s="230"/>
    </row>
    <row r="23" spans="2:10" ht="12.75">
      <c r="B23" s="203" t="s">
        <v>1303</v>
      </c>
      <c r="C23" s="203"/>
      <c r="D23" s="231"/>
      <c r="E23" s="231"/>
      <c r="F23" s="230"/>
      <c r="G23" s="230"/>
      <c r="H23" s="230"/>
      <c r="I23" s="230"/>
      <c r="J23" s="230"/>
    </row>
    <row r="24" spans="1:10" ht="12.75">
      <c r="A24" s="233">
        <v>19</v>
      </c>
      <c r="B24" s="203" t="s">
        <v>1304</v>
      </c>
      <c r="C24" s="203"/>
      <c r="D24" s="231" t="s">
        <v>203</v>
      </c>
      <c r="E24" s="231">
        <v>250</v>
      </c>
      <c r="F24" s="230">
        <v>0</v>
      </c>
      <c r="G24" s="230">
        <v>0</v>
      </c>
      <c r="H24" s="230">
        <f t="shared" si="0"/>
        <v>0</v>
      </c>
      <c r="I24" s="230">
        <f t="shared" si="1"/>
        <v>0</v>
      </c>
      <c r="J24" s="230">
        <f t="shared" si="2"/>
        <v>0</v>
      </c>
    </row>
    <row r="25" spans="1:10" ht="12.75">
      <c r="A25" s="233">
        <v>20</v>
      </c>
      <c r="B25" s="203" t="s">
        <v>1305</v>
      </c>
      <c r="C25" s="203"/>
      <c r="D25" s="231" t="s">
        <v>203</v>
      </c>
      <c r="E25" s="231">
        <v>100</v>
      </c>
      <c r="F25" s="230">
        <v>0</v>
      </c>
      <c r="G25" s="230">
        <v>0</v>
      </c>
      <c r="H25" s="230">
        <f t="shared" si="0"/>
        <v>0</v>
      </c>
      <c r="I25" s="230">
        <f t="shared" si="1"/>
        <v>0</v>
      </c>
      <c r="J25" s="230">
        <f t="shared" si="2"/>
        <v>0</v>
      </c>
    </row>
    <row r="26" spans="1:10" ht="12.75">
      <c r="A26" s="233">
        <v>21</v>
      </c>
      <c r="B26" s="203" t="s">
        <v>1306</v>
      </c>
      <c r="C26" s="203"/>
      <c r="D26" s="231" t="s">
        <v>1226</v>
      </c>
      <c r="E26" s="231">
        <v>140</v>
      </c>
      <c r="F26" s="230">
        <v>0</v>
      </c>
      <c r="G26" s="230">
        <v>0</v>
      </c>
      <c r="H26" s="230">
        <f t="shared" si="0"/>
        <v>0</v>
      </c>
      <c r="I26" s="230">
        <f t="shared" si="1"/>
        <v>0</v>
      </c>
      <c r="J26" s="230">
        <f t="shared" si="2"/>
        <v>0</v>
      </c>
    </row>
    <row r="27" spans="1:10" ht="12.75">
      <c r="A27" s="233">
        <v>22</v>
      </c>
      <c r="B27" s="203" t="s">
        <v>1307</v>
      </c>
      <c r="C27" s="203"/>
      <c r="D27" s="231" t="s">
        <v>1226</v>
      </c>
      <c r="E27" s="231">
        <v>50</v>
      </c>
      <c r="F27" s="230">
        <v>0</v>
      </c>
      <c r="G27" s="230">
        <v>0</v>
      </c>
      <c r="H27" s="230">
        <f t="shared" si="0"/>
        <v>0</v>
      </c>
      <c r="I27" s="230">
        <f t="shared" si="1"/>
        <v>0</v>
      </c>
      <c r="J27" s="230">
        <f t="shared" si="2"/>
        <v>0</v>
      </c>
    </row>
    <row r="28" spans="1:10" ht="12.75">
      <c r="A28" s="233">
        <v>23</v>
      </c>
      <c r="B28" s="203" t="s">
        <v>1308</v>
      </c>
      <c r="C28" s="203"/>
      <c r="D28" s="231" t="s">
        <v>229</v>
      </c>
      <c r="E28" s="231">
        <v>6</v>
      </c>
      <c r="F28" s="230">
        <v>0</v>
      </c>
      <c r="G28" s="230">
        <v>0</v>
      </c>
      <c r="H28" s="230">
        <f t="shared" si="0"/>
        <v>0</v>
      </c>
      <c r="I28" s="230">
        <f t="shared" si="1"/>
        <v>0</v>
      </c>
      <c r="J28" s="230">
        <f t="shared" si="2"/>
        <v>0</v>
      </c>
    </row>
    <row r="29" spans="1:10" ht="12.75">
      <c r="A29" s="233">
        <v>24</v>
      </c>
      <c r="B29" s="203" t="s">
        <v>1309</v>
      </c>
      <c r="C29" s="203"/>
      <c r="D29" s="231" t="s">
        <v>1357</v>
      </c>
      <c r="E29" s="231">
        <v>1</v>
      </c>
      <c r="F29" s="230">
        <v>0</v>
      </c>
      <c r="G29" s="230">
        <v>0</v>
      </c>
      <c r="H29" s="230">
        <f t="shared" si="0"/>
        <v>0</v>
      </c>
      <c r="I29" s="230">
        <f t="shared" si="1"/>
        <v>0</v>
      </c>
      <c r="J29" s="230">
        <f t="shared" si="2"/>
        <v>0</v>
      </c>
    </row>
    <row r="30" spans="1:10" ht="12.75">
      <c r="A30" s="233">
        <v>25</v>
      </c>
      <c r="B30" s="203" t="s">
        <v>1310</v>
      </c>
      <c r="C30" s="203"/>
      <c r="D30" s="231" t="s">
        <v>1357</v>
      </c>
      <c r="E30" s="231">
        <v>1</v>
      </c>
      <c r="F30" s="230">
        <v>0</v>
      </c>
      <c r="G30" s="230">
        <v>0</v>
      </c>
      <c r="H30" s="230">
        <f t="shared" si="0"/>
        <v>0</v>
      </c>
      <c r="I30" s="230">
        <f t="shared" si="1"/>
        <v>0</v>
      </c>
      <c r="J30" s="230">
        <f t="shared" si="2"/>
        <v>0</v>
      </c>
    </row>
    <row r="31" spans="1:10" ht="12.75">
      <c r="A31" s="233">
        <v>26</v>
      </c>
      <c r="B31" s="203" t="s">
        <v>1311</v>
      </c>
      <c r="C31" s="203"/>
      <c r="D31" s="231" t="s">
        <v>229</v>
      </c>
      <c r="E31" s="231">
        <v>1</v>
      </c>
      <c r="F31" s="230">
        <v>0</v>
      </c>
      <c r="G31" s="230">
        <v>0</v>
      </c>
      <c r="H31" s="230">
        <f t="shared" si="0"/>
        <v>0</v>
      </c>
      <c r="I31" s="230">
        <f t="shared" si="1"/>
        <v>0</v>
      </c>
      <c r="J31" s="230">
        <f t="shared" si="2"/>
        <v>0</v>
      </c>
    </row>
    <row r="32" spans="1:10" ht="12.75">
      <c r="A32" s="233">
        <v>27</v>
      </c>
      <c r="B32" s="203" t="s">
        <v>1312</v>
      </c>
      <c r="C32" s="203"/>
      <c r="D32" s="231" t="s">
        <v>1226</v>
      </c>
      <c r="E32" s="231">
        <v>6</v>
      </c>
      <c r="F32" s="230">
        <v>0</v>
      </c>
      <c r="G32" s="230">
        <v>0</v>
      </c>
      <c r="H32" s="230">
        <f t="shared" si="0"/>
        <v>0</v>
      </c>
      <c r="I32" s="230">
        <f t="shared" si="1"/>
        <v>0</v>
      </c>
      <c r="J32" s="230">
        <f t="shared" si="2"/>
        <v>0</v>
      </c>
    </row>
    <row r="33" spans="4:10" ht="12.75">
      <c r="D33" s="233"/>
      <c r="E33" s="233"/>
      <c r="F33" s="230"/>
      <c r="G33" s="230"/>
      <c r="H33" s="230"/>
      <c r="I33" s="230"/>
      <c r="J33" s="230"/>
    </row>
    <row r="34" spans="2:10" ht="12.75">
      <c r="B34" s="201" t="s">
        <v>1313</v>
      </c>
      <c r="D34" s="233"/>
      <c r="E34" s="233"/>
      <c r="F34" s="230"/>
      <c r="G34" s="230"/>
      <c r="H34" s="230"/>
      <c r="I34" s="230"/>
      <c r="J34" s="230"/>
    </row>
    <row r="35" spans="3:10" ht="12.75">
      <c r="C35" s="205" t="s">
        <v>1314</v>
      </c>
      <c r="D35" s="234"/>
      <c r="E35" s="233"/>
      <c r="F35" s="230"/>
      <c r="G35" s="230"/>
      <c r="H35" s="230"/>
      <c r="I35" s="230"/>
      <c r="J35" s="230"/>
    </row>
    <row r="36" spans="1:10" ht="12.75">
      <c r="A36" s="233">
        <v>28</v>
      </c>
      <c r="B36" s="202" t="s">
        <v>1315</v>
      </c>
      <c r="D36" s="233" t="s">
        <v>229</v>
      </c>
      <c r="E36" s="233">
        <v>1</v>
      </c>
      <c r="F36" s="230">
        <v>0</v>
      </c>
      <c r="G36" s="230">
        <v>0</v>
      </c>
      <c r="H36" s="230">
        <f t="shared" si="0"/>
        <v>0</v>
      </c>
      <c r="I36" s="230">
        <f t="shared" si="1"/>
        <v>0</v>
      </c>
      <c r="J36" s="230">
        <f t="shared" si="2"/>
        <v>0</v>
      </c>
    </row>
    <row r="37" spans="1:10" ht="12.75">
      <c r="A37" s="233">
        <v>29</v>
      </c>
      <c r="B37" s="202" t="s">
        <v>1316</v>
      </c>
      <c r="D37" s="233" t="s">
        <v>1226</v>
      </c>
      <c r="E37" s="233">
        <v>5</v>
      </c>
      <c r="F37" s="230">
        <v>0</v>
      </c>
      <c r="G37" s="230">
        <v>0</v>
      </c>
      <c r="H37" s="230">
        <f t="shared" si="0"/>
        <v>0</v>
      </c>
      <c r="I37" s="230">
        <f t="shared" si="1"/>
        <v>0</v>
      </c>
      <c r="J37" s="230">
        <f t="shared" si="2"/>
        <v>0</v>
      </c>
    </row>
    <row r="38" spans="1:10" ht="12.75">
      <c r="A38" s="233">
        <v>30</v>
      </c>
      <c r="B38" s="202" t="s">
        <v>1317</v>
      </c>
      <c r="D38" s="233" t="s">
        <v>1226</v>
      </c>
      <c r="E38" s="233">
        <v>7</v>
      </c>
      <c r="F38" s="230">
        <v>0</v>
      </c>
      <c r="G38" s="230">
        <v>0</v>
      </c>
      <c r="H38" s="230">
        <f t="shared" si="0"/>
        <v>0</v>
      </c>
      <c r="I38" s="230">
        <f t="shared" si="1"/>
        <v>0</v>
      </c>
      <c r="J38" s="230">
        <f t="shared" si="2"/>
        <v>0</v>
      </c>
    </row>
    <row r="39" spans="1:10" ht="12.75">
      <c r="A39" s="233">
        <v>31</v>
      </c>
      <c r="B39" s="202" t="s">
        <v>1318</v>
      </c>
      <c r="D39" s="233" t="s">
        <v>1226</v>
      </c>
      <c r="E39" s="233">
        <v>1</v>
      </c>
      <c r="F39" s="230">
        <v>0</v>
      </c>
      <c r="G39" s="230">
        <v>0</v>
      </c>
      <c r="H39" s="230">
        <f t="shared" si="0"/>
        <v>0</v>
      </c>
      <c r="I39" s="230">
        <f t="shared" si="1"/>
        <v>0</v>
      </c>
      <c r="J39" s="230">
        <f t="shared" si="2"/>
        <v>0</v>
      </c>
    </row>
    <row r="40" spans="1:10" ht="12.75">
      <c r="A40" s="233">
        <v>32</v>
      </c>
      <c r="B40" s="202" t="s">
        <v>1319</v>
      </c>
      <c r="D40" s="233" t="s">
        <v>1226</v>
      </c>
      <c r="E40" s="233">
        <v>1</v>
      </c>
      <c r="F40" s="230">
        <v>0</v>
      </c>
      <c r="G40" s="230">
        <v>0</v>
      </c>
      <c r="H40" s="230">
        <f t="shared" si="0"/>
        <v>0</v>
      </c>
      <c r="I40" s="230">
        <f t="shared" si="1"/>
        <v>0</v>
      </c>
      <c r="J40" s="230">
        <f t="shared" si="2"/>
        <v>0</v>
      </c>
    </row>
    <row r="41" spans="1:10" ht="12.75">
      <c r="A41" s="233">
        <v>33</v>
      </c>
      <c r="B41" s="202" t="s">
        <v>1320</v>
      </c>
      <c r="D41" s="233" t="s">
        <v>1226</v>
      </c>
      <c r="E41" s="233">
        <v>1</v>
      </c>
      <c r="F41" s="230">
        <v>0</v>
      </c>
      <c r="G41" s="230">
        <v>0</v>
      </c>
      <c r="H41" s="230">
        <f t="shared" si="0"/>
        <v>0</v>
      </c>
      <c r="I41" s="230">
        <f t="shared" si="1"/>
        <v>0</v>
      </c>
      <c r="J41" s="230">
        <f t="shared" si="2"/>
        <v>0</v>
      </c>
    </row>
    <row r="42" spans="1:10" ht="12.75">
      <c r="A42" s="233">
        <v>34</v>
      </c>
      <c r="B42" s="202" t="s">
        <v>1299</v>
      </c>
      <c r="D42" s="233" t="s">
        <v>1226</v>
      </c>
      <c r="E42" s="233">
        <v>13</v>
      </c>
      <c r="F42" s="230">
        <v>0</v>
      </c>
      <c r="G42" s="230">
        <v>0</v>
      </c>
      <c r="H42" s="230">
        <f t="shared" si="0"/>
        <v>0</v>
      </c>
      <c r="I42" s="230">
        <f t="shared" si="1"/>
        <v>0</v>
      </c>
      <c r="J42" s="230">
        <f t="shared" si="2"/>
        <v>0</v>
      </c>
    </row>
    <row r="43" spans="1:10" ht="12.75">
      <c r="A43" s="233">
        <v>35</v>
      </c>
      <c r="B43" s="202" t="s">
        <v>1291</v>
      </c>
      <c r="D43" s="233" t="s">
        <v>203</v>
      </c>
      <c r="E43" s="233">
        <v>15</v>
      </c>
      <c r="F43" s="230">
        <v>0</v>
      </c>
      <c r="G43" s="230">
        <v>0</v>
      </c>
      <c r="H43" s="230">
        <f t="shared" si="0"/>
        <v>0</v>
      </c>
      <c r="I43" s="230">
        <f t="shared" si="1"/>
        <v>0</v>
      </c>
      <c r="J43" s="230">
        <f t="shared" si="2"/>
        <v>0</v>
      </c>
    </row>
    <row r="44" spans="1:10" ht="12.75">
      <c r="A44" s="233">
        <v>36</v>
      </c>
      <c r="B44" s="202" t="s">
        <v>1321</v>
      </c>
      <c r="D44" s="233" t="s">
        <v>203</v>
      </c>
      <c r="E44" s="233">
        <v>15</v>
      </c>
      <c r="F44" s="230">
        <v>0</v>
      </c>
      <c r="G44" s="230">
        <v>0</v>
      </c>
      <c r="H44" s="230">
        <f t="shared" si="0"/>
        <v>0</v>
      </c>
      <c r="I44" s="230">
        <f t="shared" si="1"/>
        <v>0</v>
      </c>
      <c r="J44" s="230">
        <f t="shared" si="2"/>
        <v>0</v>
      </c>
    </row>
    <row r="45" spans="1:10" ht="12.75">
      <c r="A45" s="233">
        <v>37</v>
      </c>
      <c r="B45" s="202" t="s">
        <v>1293</v>
      </c>
      <c r="D45" s="233" t="s">
        <v>203</v>
      </c>
      <c r="E45" s="233">
        <v>90</v>
      </c>
      <c r="F45" s="230">
        <v>0</v>
      </c>
      <c r="G45" s="230">
        <v>0</v>
      </c>
      <c r="H45" s="230">
        <f t="shared" si="0"/>
        <v>0</v>
      </c>
      <c r="I45" s="230">
        <f t="shared" si="1"/>
        <v>0</v>
      </c>
      <c r="J45" s="230">
        <f t="shared" si="2"/>
        <v>0</v>
      </c>
    </row>
    <row r="46" spans="1:10" ht="12.75">
      <c r="A46" s="233">
        <v>38</v>
      </c>
      <c r="B46" s="202" t="s">
        <v>1296</v>
      </c>
      <c r="D46" s="233"/>
      <c r="E46" s="233"/>
      <c r="F46" s="230"/>
      <c r="G46" s="230"/>
      <c r="H46" s="230"/>
      <c r="I46" s="230"/>
      <c r="J46" s="230"/>
    </row>
    <row r="47" spans="3:10" ht="12.75">
      <c r="C47" s="205" t="s">
        <v>1322</v>
      </c>
      <c r="D47" s="234"/>
      <c r="E47" s="233"/>
      <c r="F47" s="230"/>
      <c r="G47" s="230"/>
      <c r="H47" s="230"/>
      <c r="I47" s="230"/>
      <c r="J47" s="230"/>
    </row>
    <row r="48" spans="1:10" ht="12.75">
      <c r="A48" s="233">
        <v>39</v>
      </c>
      <c r="B48" s="202" t="s">
        <v>1297</v>
      </c>
      <c r="D48" s="233" t="s">
        <v>1226</v>
      </c>
      <c r="E48" s="233">
        <v>3</v>
      </c>
      <c r="F48" s="230">
        <v>0</v>
      </c>
      <c r="G48" s="230">
        <v>0</v>
      </c>
      <c r="H48" s="230">
        <f t="shared" si="0"/>
        <v>0</v>
      </c>
      <c r="I48" s="230">
        <f t="shared" si="1"/>
        <v>0</v>
      </c>
      <c r="J48" s="230">
        <f t="shared" si="2"/>
        <v>0</v>
      </c>
    </row>
    <row r="49" spans="1:10" ht="12.75">
      <c r="A49" s="233">
        <v>40</v>
      </c>
      <c r="B49" s="202" t="s">
        <v>1323</v>
      </c>
      <c r="D49" s="233" t="s">
        <v>1226</v>
      </c>
      <c r="E49" s="233">
        <v>1</v>
      </c>
      <c r="F49" s="230">
        <v>0</v>
      </c>
      <c r="G49" s="230">
        <v>0</v>
      </c>
      <c r="H49" s="230">
        <f t="shared" si="0"/>
        <v>0</v>
      </c>
      <c r="I49" s="230">
        <f t="shared" si="1"/>
        <v>0</v>
      </c>
      <c r="J49" s="230">
        <f t="shared" si="2"/>
        <v>0</v>
      </c>
    </row>
    <row r="50" spans="1:10" ht="12.75">
      <c r="A50" s="233">
        <v>41</v>
      </c>
      <c r="B50" s="202" t="s">
        <v>1324</v>
      </c>
      <c r="D50" s="233" t="s">
        <v>1226</v>
      </c>
      <c r="E50" s="233">
        <v>2</v>
      </c>
      <c r="F50" s="230">
        <v>0</v>
      </c>
      <c r="G50" s="230">
        <v>0</v>
      </c>
      <c r="H50" s="230">
        <f t="shared" si="0"/>
        <v>0</v>
      </c>
      <c r="I50" s="230">
        <f t="shared" si="1"/>
        <v>0</v>
      </c>
      <c r="J50" s="230">
        <f t="shared" si="2"/>
        <v>0</v>
      </c>
    </row>
    <row r="51" spans="1:10" ht="12.75">
      <c r="A51" s="233">
        <v>42</v>
      </c>
      <c r="B51" s="202" t="s">
        <v>1325</v>
      </c>
      <c r="D51" s="233" t="s">
        <v>1226</v>
      </c>
      <c r="E51" s="233">
        <v>1</v>
      </c>
      <c r="F51" s="230">
        <v>0</v>
      </c>
      <c r="G51" s="230">
        <v>0</v>
      </c>
      <c r="H51" s="230">
        <f t="shared" si="0"/>
        <v>0</v>
      </c>
      <c r="I51" s="230">
        <f t="shared" si="1"/>
        <v>0</v>
      </c>
      <c r="J51" s="230">
        <f t="shared" si="2"/>
        <v>0</v>
      </c>
    </row>
    <row r="52" spans="1:10" ht="12.75">
      <c r="A52" s="233">
        <v>43</v>
      </c>
      <c r="B52" s="202" t="s">
        <v>1326</v>
      </c>
      <c r="D52" s="233" t="s">
        <v>1226</v>
      </c>
      <c r="E52" s="233">
        <v>1</v>
      </c>
      <c r="F52" s="230">
        <v>0</v>
      </c>
      <c r="G52" s="230">
        <v>0</v>
      </c>
      <c r="H52" s="230">
        <f t="shared" si="0"/>
        <v>0</v>
      </c>
      <c r="I52" s="230">
        <f t="shared" si="1"/>
        <v>0</v>
      </c>
      <c r="J52" s="230">
        <f t="shared" si="2"/>
        <v>0</v>
      </c>
    </row>
    <row r="53" spans="1:10" ht="12.75">
      <c r="A53" s="233">
        <v>44</v>
      </c>
      <c r="B53" s="202" t="s">
        <v>1327</v>
      </c>
      <c r="D53" s="233" t="s">
        <v>1226</v>
      </c>
      <c r="E53" s="233">
        <v>1</v>
      </c>
      <c r="F53" s="230">
        <v>0</v>
      </c>
      <c r="G53" s="230">
        <v>0</v>
      </c>
      <c r="H53" s="230">
        <f t="shared" si="0"/>
        <v>0</v>
      </c>
      <c r="I53" s="230">
        <f t="shared" si="1"/>
        <v>0</v>
      </c>
      <c r="J53" s="230">
        <f t="shared" si="2"/>
        <v>0</v>
      </c>
    </row>
    <row r="54" spans="1:10" ht="12.75">
      <c r="A54" s="233">
        <v>45</v>
      </c>
      <c r="B54" s="202" t="s">
        <v>1328</v>
      </c>
      <c r="D54" s="233" t="s">
        <v>1226</v>
      </c>
      <c r="E54" s="233">
        <v>1</v>
      </c>
      <c r="F54" s="230">
        <v>0</v>
      </c>
      <c r="G54" s="230">
        <v>0</v>
      </c>
      <c r="H54" s="230">
        <f t="shared" si="0"/>
        <v>0</v>
      </c>
      <c r="I54" s="230">
        <f t="shared" si="1"/>
        <v>0</v>
      </c>
      <c r="J54" s="230">
        <f t="shared" si="2"/>
        <v>0</v>
      </c>
    </row>
    <row r="55" spans="1:10" ht="12.75">
      <c r="A55" s="233">
        <v>46</v>
      </c>
      <c r="B55" s="202" t="s">
        <v>1299</v>
      </c>
      <c r="D55" s="233" t="s">
        <v>1226</v>
      </c>
      <c r="E55" s="233">
        <v>6</v>
      </c>
      <c r="F55" s="230">
        <v>0</v>
      </c>
      <c r="G55" s="230">
        <v>0</v>
      </c>
      <c r="H55" s="230">
        <f t="shared" si="0"/>
        <v>0</v>
      </c>
      <c r="I55" s="230">
        <f t="shared" si="1"/>
        <v>0</v>
      </c>
      <c r="J55" s="230">
        <f t="shared" si="2"/>
        <v>0</v>
      </c>
    </row>
    <row r="56" spans="1:10" ht="12.75">
      <c r="A56" s="233">
        <v>47</v>
      </c>
      <c r="B56" s="202" t="s">
        <v>1329</v>
      </c>
      <c r="D56" s="233" t="s">
        <v>1226</v>
      </c>
      <c r="E56" s="233">
        <v>1</v>
      </c>
      <c r="F56" s="230">
        <v>0</v>
      </c>
      <c r="G56" s="230">
        <v>0</v>
      </c>
      <c r="H56" s="230">
        <f t="shared" si="0"/>
        <v>0</v>
      </c>
      <c r="I56" s="230">
        <f t="shared" si="1"/>
        <v>0</v>
      </c>
      <c r="J56" s="230">
        <f t="shared" si="2"/>
        <v>0</v>
      </c>
    </row>
    <row r="57" spans="1:10" ht="12.75">
      <c r="A57" s="233">
        <v>48</v>
      </c>
      <c r="B57" s="202" t="s">
        <v>1330</v>
      </c>
      <c r="D57" s="233" t="s">
        <v>1226</v>
      </c>
      <c r="E57" s="233">
        <v>6</v>
      </c>
      <c r="F57" s="230">
        <v>0</v>
      </c>
      <c r="G57" s="230">
        <v>0</v>
      </c>
      <c r="H57" s="230">
        <f t="shared" si="0"/>
        <v>0</v>
      </c>
      <c r="I57" s="230">
        <f t="shared" si="1"/>
        <v>0</v>
      </c>
      <c r="J57" s="230">
        <f t="shared" si="2"/>
        <v>0</v>
      </c>
    </row>
    <row r="58" spans="1:10" ht="12.75">
      <c r="A58" s="233">
        <v>49</v>
      </c>
      <c r="B58" s="202" t="s">
        <v>1294</v>
      </c>
      <c r="D58" s="233" t="s">
        <v>203</v>
      </c>
      <c r="E58" s="233">
        <v>65</v>
      </c>
      <c r="F58" s="230">
        <v>0</v>
      </c>
      <c r="G58" s="230">
        <v>0</v>
      </c>
      <c r="H58" s="230">
        <f t="shared" si="0"/>
        <v>0</v>
      </c>
      <c r="I58" s="230">
        <f t="shared" si="1"/>
        <v>0</v>
      </c>
      <c r="J58" s="230">
        <f t="shared" si="2"/>
        <v>0</v>
      </c>
    </row>
    <row r="59" spans="1:10" ht="12.75">
      <c r="A59" s="233">
        <v>50</v>
      </c>
      <c r="B59" s="202" t="s">
        <v>1295</v>
      </c>
      <c r="D59" s="233" t="s">
        <v>203</v>
      </c>
      <c r="E59" s="233">
        <v>20</v>
      </c>
      <c r="F59" s="230">
        <v>0</v>
      </c>
      <c r="G59" s="230">
        <v>0</v>
      </c>
      <c r="H59" s="230">
        <f t="shared" si="0"/>
        <v>0</v>
      </c>
      <c r="I59" s="230">
        <f t="shared" si="1"/>
        <v>0</v>
      </c>
      <c r="J59" s="230">
        <f t="shared" si="2"/>
        <v>0</v>
      </c>
    </row>
    <row r="60" spans="4:10" ht="12.75">
      <c r="D60" s="233"/>
      <c r="E60" s="233"/>
      <c r="F60" s="230"/>
      <c r="G60" s="230"/>
      <c r="H60" s="230"/>
      <c r="I60" s="230"/>
      <c r="J60" s="230"/>
    </row>
    <row r="61" spans="2:10" ht="12.75">
      <c r="B61" s="201" t="s">
        <v>1331</v>
      </c>
      <c r="D61" s="233"/>
      <c r="E61" s="233"/>
      <c r="F61" s="230"/>
      <c r="G61" s="230"/>
      <c r="H61" s="230"/>
      <c r="I61" s="230"/>
      <c r="J61" s="230"/>
    </row>
    <row r="62" spans="3:10" ht="12.75">
      <c r="C62" s="205" t="s">
        <v>1314</v>
      </c>
      <c r="D62" s="234"/>
      <c r="E62" s="233"/>
      <c r="F62" s="230"/>
      <c r="G62" s="230"/>
      <c r="H62" s="230"/>
      <c r="I62" s="230"/>
      <c r="J62" s="230"/>
    </row>
    <row r="63" spans="1:10" ht="12.75">
      <c r="A63" s="233">
        <v>51</v>
      </c>
      <c r="B63" s="202" t="s">
        <v>1315</v>
      </c>
      <c r="D63" s="233" t="s">
        <v>229</v>
      </c>
      <c r="E63" s="233">
        <v>1</v>
      </c>
      <c r="F63" s="230">
        <v>0</v>
      </c>
      <c r="G63" s="230">
        <v>0</v>
      </c>
      <c r="H63" s="230">
        <f t="shared" si="0"/>
        <v>0</v>
      </c>
      <c r="I63" s="230">
        <f t="shared" si="1"/>
        <v>0</v>
      </c>
      <c r="J63" s="230">
        <f t="shared" si="2"/>
        <v>0</v>
      </c>
    </row>
    <row r="64" spans="1:10" ht="12.75">
      <c r="A64" s="233">
        <v>52</v>
      </c>
      <c r="B64" s="202" t="s">
        <v>1316</v>
      </c>
      <c r="D64" s="233" t="s">
        <v>1226</v>
      </c>
      <c r="E64" s="233">
        <v>4</v>
      </c>
      <c r="F64" s="230">
        <v>0</v>
      </c>
      <c r="G64" s="230">
        <v>0</v>
      </c>
      <c r="H64" s="230">
        <f t="shared" si="0"/>
        <v>0</v>
      </c>
      <c r="I64" s="230">
        <f t="shared" si="1"/>
        <v>0</v>
      </c>
      <c r="J64" s="230">
        <f t="shared" si="2"/>
        <v>0</v>
      </c>
    </row>
    <row r="65" spans="1:10" ht="12.75">
      <c r="A65" s="233">
        <v>53</v>
      </c>
      <c r="B65" s="202" t="s">
        <v>1317</v>
      </c>
      <c r="D65" s="233" t="s">
        <v>1226</v>
      </c>
      <c r="E65" s="233">
        <v>6</v>
      </c>
      <c r="F65" s="230">
        <v>0</v>
      </c>
      <c r="G65" s="230">
        <v>0</v>
      </c>
      <c r="H65" s="230">
        <f t="shared" si="0"/>
        <v>0</v>
      </c>
      <c r="I65" s="230">
        <f t="shared" si="1"/>
        <v>0</v>
      </c>
      <c r="J65" s="230">
        <f t="shared" si="2"/>
        <v>0</v>
      </c>
    </row>
    <row r="66" spans="1:10" ht="12.75">
      <c r="A66" s="233">
        <v>54</v>
      </c>
      <c r="B66" s="202" t="s">
        <v>1318</v>
      </c>
      <c r="D66" s="233" t="s">
        <v>1226</v>
      </c>
      <c r="E66" s="233">
        <v>1</v>
      </c>
      <c r="F66" s="230">
        <v>0</v>
      </c>
      <c r="G66" s="230">
        <v>0</v>
      </c>
      <c r="H66" s="230">
        <f t="shared" si="0"/>
        <v>0</v>
      </c>
      <c r="I66" s="230">
        <f t="shared" si="1"/>
        <v>0</v>
      </c>
      <c r="J66" s="230">
        <f t="shared" si="2"/>
        <v>0</v>
      </c>
    </row>
    <row r="67" spans="1:10" ht="12.75">
      <c r="A67" s="233">
        <v>55</v>
      </c>
      <c r="B67" s="202" t="s">
        <v>1319</v>
      </c>
      <c r="D67" s="233" t="s">
        <v>1226</v>
      </c>
      <c r="E67" s="233">
        <v>1</v>
      </c>
      <c r="F67" s="230">
        <v>0</v>
      </c>
      <c r="G67" s="230">
        <v>0</v>
      </c>
      <c r="H67" s="230">
        <f t="shared" si="0"/>
        <v>0</v>
      </c>
      <c r="I67" s="230">
        <f t="shared" si="1"/>
        <v>0</v>
      </c>
      <c r="J67" s="230">
        <f t="shared" si="2"/>
        <v>0</v>
      </c>
    </row>
    <row r="68" spans="1:10" ht="12.75">
      <c r="A68" s="233">
        <v>56</v>
      </c>
      <c r="B68" s="202" t="s">
        <v>1320</v>
      </c>
      <c r="D68" s="233" t="s">
        <v>1226</v>
      </c>
      <c r="E68" s="233">
        <v>1</v>
      </c>
      <c r="F68" s="230">
        <v>0</v>
      </c>
      <c r="G68" s="230">
        <v>0</v>
      </c>
      <c r="H68" s="230">
        <f aca="true" t="shared" si="3" ref="H68:H131">E68*F68</f>
        <v>0</v>
      </c>
      <c r="I68" s="230">
        <f aca="true" t="shared" si="4" ref="I68:I131">E68*G68</f>
        <v>0</v>
      </c>
      <c r="J68" s="230">
        <f aca="true" t="shared" si="5" ref="J68:J131">H68+I68</f>
        <v>0</v>
      </c>
    </row>
    <row r="69" spans="1:10" ht="12.75">
      <c r="A69" s="233">
        <v>57</v>
      </c>
      <c r="B69" s="202" t="s">
        <v>1299</v>
      </c>
      <c r="D69" s="233" t="s">
        <v>1226</v>
      </c>
      <c r="E69" s="233">
        <v>11</v>
      </c>
      <c r="F69" s="230">
        <v>0</v>
      </c>
      <c r="G69" s="230">
        <v>0</v>
      </c>
      <c r="H69" s="230">
        <f t="shared" si="3"/>
        <v>0</v>
      </c>
      <c r="I69" s="230">
        <f t="shared" si="4"/>
        <v>0</v>
      </c>
      <c r="J69" s="230">
        <f t="shared" si="5"/>
        <v>0</v>
      </c>
    </row>
    <row r="70" spans="1:10" ht="12.75">
      <c r="A70" s="233">
        <v>58</v>
      </c>
      <c r="B70" s="202" t="s">
        <v>1291</v>
      </c>
      <c r="D70" s="233" t="s">
        <v>203</v>
      </c>
      <c r="E70" s="233">
        <v>15</v>
      </c>
      <c r="F70" s="230">
        <v>0</v>
      </c>
      <c r="G70" s="230">
        <v>0</v>
      </c>
      <c r="H70" s="230">
        <f t="shared" si="3"/>
        <v>0</v>
      </c>
      <c r="I70" s="230">
        <f t="shared" si="4"/>
        <v>0</v>
      </c>
      <c r="J70" s="230">
        <f t="shared" si="5"/>
        <v>0</v>
      </c>
    </row>
    <row r="71" spans="1:10" ht="12.75">
      <c r="A71" s="233">
        <v>59</v>
      </c>
      <c r="B71" s="202" t="s">
        <v>1321</v>
      </c>
      <c r="D71" s="233" t="s">
        <v>203</v>
      </c>
      <c r="E71" s="233">
        <v>15</v>
      </c>
      <c r="F71" s="230">
        <v>0</v>
      </c>
      <c r="G71" s="230">
        <v>0</v>
      </c>
      <c r="H71" s="230">
        <f t="shared" si="3"/>
        <v>0</v>
      </c>
      <c r="I71" s="230">
        <f t="shared" si="4"/>
        <v>0</v>
      </c>
      <c r="J71" s="230">
        <f t="shared" si="5"/>
        <v>0</v>
      </c>
    </row>
    <row r="72" spans="1:10" ht="12.75">
      <c r="A72" s="233">
        <v>60</v>
      </c>
      <c r="B72" s="202" t="s">
        <v>1293</v>
      </c>
      <c r="D72" s="233" t="s">
        <v>203</v>
      </c>
      <c r="E72" s="233">
        <v>90</v>
      </c>
      <c r="F72" s="230">
        <v>0</v>
      </c>
      <c r="G72" s="230">
        <v>0</v>
      </c>
      <c r="H72" s="230">
        <f t="shared" si="3"/>
        <v>0</v>
      </c>
      <c r="I72" s="230">
        <f t="shared" si="4"/>
        <v>0</v>
      </c>
      <c r="J72" s="230">
        <f t="shared" si="5"/>
        <v>0</v>
      </c>
    </row>
    <row r="73" spans="1:10" ht="12.75">
      <c r="A73" s="233">
        <v>61</v>
      </c>
      <c r="B73" s="202" t="s">
        <v>1296</v>
      </c>
      <c r="D73" s="233"/>
      <c r="E73" s="233"/>
      <c r="F73" s="230"/>
      <c r="G73" s="230"/>
      <c r="H73" s="230"/>
      <c r="I73" s="230"/>
      <c r="J73" s="230"/>
    </row>
    <row r="74" spans="3:10" ht="12.75">
      <c r="C74" s="205" t="s">
        <v>1322</v>
      </c>
      <c r="D74" s="234"/>
      <c r="E74" s="233"/>
      <c r="F74" s="230"/>
      <c r="G74" s="230"/>
      <c r="H74" s="230"/>
      <c r="I74" s="230"/>
      <c r="J74" s="230"/>
    </row>
    <row r="75" spans="1:10" ht="12.75">
      <c r="A75" s="233">
        <v>62</v>
      </c>
      <c r="B75" s="202" t="s">
        <v>1297</v>
      </c>
      <c r="D75" s="233" t="s">
        <v>1226</v>
      </c>
      <c r="E75" s="233">
        <v>2</v>
      </c>
      <c r="F75" s="230">
        <v>0</v>
      </c>
      <c r="G75" s="230">
        <v>0</v>
      </c>
      <c r="H75" s="230">
        <f t="shared" si="3"/>
        <v>0</v>
      </c>
      <c r="I75" s="230">
        <f t="shared" si="4"/>
        <v>0</v>
      </c>
      <c r="J75" s="230">
        <f t="shared" si="5"/>
        <v>0</v>
      </c>
    </row>
    <row r="76" spans="1:10" ht="12.75">
      <c r="A76" s="233">
        <v>63</v>
      </c>
      <c r="B76" s="202" t="s">
        <v>1323</v>
      </c>
      <c r="D76" s="233" t="s">
        <v>1226</v>
      </c>
      <c r="E76" s="233">
        <v>2</v>
      </c>
      <c r="F76" s="230">
        <v>0</v>
      </c>
      <c r="G76" s="230">
        <v>0</v>
      </c>
      <c r="H76" s="230">
        <f t="shared" si="3"/>
        <v>0</v>
      </c>
      <c r="I76" s="230">
        <f t="shared" si="4"/>
        <v>0</v>
      </c>
      <c r="J76" s="230">
        <f t="shared" si="5"/>
        <v>0</v>
      </c>
    </row>
    <row r="77" spans="1:10" ht="12.75">
      <c r="A77" s="233">
        <v>64</v>
      </c>
      <c r="B77" s="202" t="s">
        <v>1325</v>
      </c>
      <c r="D77" s="233" t="s">
        <v>1226</v>
      </c>
      <c r="E77" s="233">
        <v>1</v>
      </c>
      <c r="F77" s="230">
        <v>0</v>
      </c>
      <c r="G77" s="230">
        <v>0</v>
      </c>
      <c r="H77" s="230">
        <f t="shared" si="3"/>
        <v>0</v>
      </c>
      <c r="I77" s="230">
        <f t="shared" si="4"/>
        <v>0</v>
      </c>
      <c r="J77" s="230">
        <f t="shared" si="5"/>
        <v>0</v>
      </c>
    </row>
    <row r="78" spans="1:10" ht="12.75">
      <c r="A78" s="233">
        <v>65</v>
      </c>
      <c r="B78" s="202" t="s">
        <v>1326</v>
      </c>
      <c r="D78" s="233" t="s">
        <v>1226</v>
      </c>
      <c r="E78" s="233">
        <v>1</v>
      </c>
      <c r="F78" s="230">
        <v>0</v>
      </c>
      <c r="G78" s="230">
        <v>0</v>
      </c>
      <c r="H78" s="230">
        <f t="shared" si="3"/>
        <v>0</v>
      </c>
      <c r="I78" s="230">
        <f t="shared" si="4"/>
        <v>0</v>
      </c>
      <c r="J78" s="230">
        <f t="shared" si="5"/>
        <v>0</v>
      </c>
    </row>
    <row r="79" spans="1:10" ht="12.75">
      <c r="A79" s="233">
        <v>66</v>
      </c>
      <c r="B79" s="202" t="s">
        <v>1327</v>
      </c>
      <c r="D79" s="233" t="s">
        <v>1226</v>
      </c>
      <c r="E79" s="233">
        <v>1</v>
      </c>
      <c r="F79" s="230">
        <v>0</v>
      </c>
      <c r="G79" s="230">
        <v>0</v>
      </c>
      <c r="H79" s="230">
        <f t="shared" si="3"/>
        <v>0</v>
      </c>
      <c r="I79" s="230">
        <f t="shared" si="4"/>
        <v>0</v>
      </c>
      <c r="J79" s="230">
        <f t="shared" si="5"/>
        <v>0</v>
      </c>
    </row>
    <row r="80" spans="1:10" ht="12.75">
      <c r="A80" s="233">
        <v>67</v>
      </c>
      <c r="B80" s="202" t="s">
        <v>1328</v>
      </c>
      <c r="D80" s="233" t="s">
        <v>1226</v>
      </c>
      <c r="E80" s="233">
        <v>1</v>
      </c>
      <c r="F80" s="230">
        <v>0</v>
      </c>
      <c r="G80" s="230">
        <v>0</v>
      </c>
      <c r="H80" s="230">
        <f t="shared" si="3"/>
        <v>0</v>
      </c>
      <c r="I80" s="230">
        <f t="shared" si="4"/>
        <v>0</v>
      </c>
      <c r="J80" s="230">
        <f t="shared" si="5"/>
        <v>0</v>
      </c>
    </row>
    <row r="81" spans="1:10" ht="12.75">
      <c r="A81" s="233">
        <v>68</v>
      </c>
      <c r="B81" s="202" t="s">
        <v>1299</v>
      </c>
      <c r="D81" s="233" t="s">
        <v>1226</v>
      </c>
      <c r="E81" s="233">
        <v>5</v>
      </c>
      <c r="F81" s="230">
        <v>0</v>
      </c>
      <c r="G81" s="230">
        <v>0</v>
      </c>
      <c r="H81" s="230">
        <f t="shared" si="3"/>
        <v>0</v>
      </c>
      <c r="I81" s="230">
        <f t="shared" si="4"/>
        <v>0</v>
      </c>
      <c r="J81" s="230">
        <f t="shared" si="5"/>
        <v>0</v>
      </c>
    </row>
    <row r="82" spans="1:10" ht="12.75">
      <c r="A82" s="233">
        <v>69</v>
      </c>
      <c r="B82" s="202" t="s">
        <v>1329</v>
      </c>
      <c r="D82" s="233" t="s">
        <v>1226</v>
      </c>
      <c r="E82" s="233">
        <v>1</v>
      </c>
      <c r="F82" s="230">
        <v>0</v>
      </c>
      <c r="G82" s="230">
        <v>0</v>
      </c>
      <c r="H82" s="230">
        <f t="shared" si="3"/>
        <v>0</v>
      </c>
      <c r="I82" s="230">
        <f t="shared" si="4"/>
        <v>0</v>
      </c>
      <c r="J82" s="230">
        <f t="shared" si="5"/>
        <v>0</v>
      </c>
    </row>
    <row r="83" spans="1:10" ht="12.75">
      <c r="A83" s="233">
        <v>70</v>
      </c>
      <c r="B83" s="202" t="s">
        <v>1330</v>
      </c>
      <c r="D83" s="233" t="s">
        <v>1226</v>
      </c>
      <c r="E83" s="233">
        <v>7</v>
      </c>
      <c r="F83" s="230">
        <v>0</v>
      </c>
      <c r="G83" s="230">
        <v>0</v>
      </c>
      <c r="H83" s="230">
        <f t="shared" si="3"/>
        <v>0</v>
      </c>
      <c r="I83" s="230">
        <f t="shared" si="4"/>
        <v>0</v>
      </c>
      <c r="J83" s="230">
        <f t="shared" si="5"/>
        <v>0</v>
      </c>
    </row>
    <row r="84" spans="1:10" ht="12.75">
      <c r="A84" s="233">
        <v>71</v>
      </c>
      <c r="B84" s="202" t="s">
        <v>1294</v>
      </c>
      <c r="D84" s="233" t="s">
        <v>203</v>
      </c>
      <c r="E84" s="233">
        <v>60</v>
      </c>
      <c r="F84" s="230">
        <v>0</v>
      </c>
      <c r="G84" s="230">
        <v>0</v>
      </c>
      <c r="H84" s="230">
        <f t="shared" si="3"/>
        <v>0</v>
      </c>
      <c r="I84" s="230">
        <f t="shared" si="4"/>
        <v>0</v>
      </c>
      <c r="J84" s="230">
        <f t="shared" si="5"/>
        <v>0</v>
      </c>
    </row>
    <row r="85" spans="1:10" ht="12.75">
      <c r="A85" s="233">
        <v>72</v>
      </c>
      <c r="B85" s="202" t="s">
        <v>1295</v>
      </c>
      <c r="D85" s="233" t="s">
        <v>203</v>
      </c>
      <c r="E85" s="233">
        <v>15</v>
      </c>
      <c r="F85" s="230">
        <v>0</v>
      </c>
      <c r="G85" s="230">
        <v>0</v>
      </c>
      <c r="H85" s="230">
        <f t="shared" si="3"/>
        <v>0</v>
      </c>
      <c r="I85" s="230">
        <f t="shared" si="4"/>
        <v>0</v>
      </c>
      <c r="J85" s="230">
        <f t="shared" si="5"/>
        <v>0</v>
      </c>
    </row>
    <row r="86" spans="4:10" ht="12.75">
      <c r="D86" s="233"/>
      <c r="E86" s="233"/>
      <c r="F86" s="230"/>
      <c r="G86" s="230"/>
      <c r="H86" s="230"/>
      <c r="I86" s="230"/>
      <c r="J86" s="230"/>
    </row>
    <row r="87" spans="2:10" ht="12.75">
      <c r="B87" s="201" t="s">
        <v>1332</v>
      </c>
      <c r="D87" s="233"/>
      <c r="E87" s="233"/>
      <c r="F87" s="230"/>
      <c r="G87" s="230"/>
      <c r="H87" s="230"/>
      <c r="I87" s="230"/>
      <c r="J87" s="230"/>
    </row>
    <row r="88" spans="3:10" ht="12.75">
      <c r="C88" s="205" t="s">
        <v>1314</v>
      </c>
      <c r="D88" s="234"/>
      <c r="E88" s="233"/>
      <c r="F88" s="230"/>
      <c r="G88" s="230"/>
      <c r="H88" s="230"/>
      <c r="I88" s="230"/>
      <c r="J88" s="230"/>
    </row>
    <row r="89" spans="1:10" ht="12.75">
      <c r="A89" s="233">
        <v>73</v>
      </c>
      <c r="B89" s="202" t="s">
        <v>1315</v>
      </c>
      <c r="D89" s="233" t="s">
        <v>229</v>
      </c>
      <c r="E89" s="233">
        <v>1</v>
      </c>
      <c r="F89" s="230">
        <v>0</v>
      </c>
      <c r="G89" s="230">
        <v>0</v>
      </c>
      <c r="H89" s="230">
        <f t="shared" si="3"/>
        <v>0</v>
      </c>
      <c r="I89" s="230">
        <f t="shared" si="4"/>
        <v>0</v>
      </c>
      <c r="J89" s="230">
        <f t="shared" si="5"/>
        <v>0</v>
      </c>
    </row>
    <row r="90" spans="1:10" ht="12.75">
      <c r="A90" s="233">
        <v>74</v>
      </c>
      <c r="B90" s="202" t="s">
        <v>1316</v>
      </c>
      <c r="D90" s="233" t="s">
        <v>1226</v>
      </c>
      <c r="E90" s="233">
        <v>5</v>
      </c>
      <c r="F90" s="230">
        <v>0</v>
      </c>
      <c r="G90" s="230">
        <v>0</v>
      </c>
      <c r="H90" s="230">
        <f t="shared" si="3"/>
        <v>0</v>
      </c>
      <c r="I90" s="230">
        <f t="shared" si="4"/>
        <v>0</v>
      </c>
      <c r="J90" s="230">
        <f t="shared" si="5"/>
        <v>0</v>
      </c>
    </row>
    <row r="91" spans="1:10" ht="12.75">
      <c r="A91" s="233">
        <v>75</v>
      </c>
      <c r="B91" s="202" t="s">
        <v>1317</v>
      </c>
      <c r="D91" s="233" t="s">
        <v>1226</v>
      </c>
      <c r="E91" s="233">
        <v>7</v>
      </c>
      <c r="F91" s="230">
        <v>0</v>
      </c>
      <c r="G91" s="230">
        <v>0</v>
      </c>
      <c r="H91" s="230">
        <f t="shared" si="3"/>
        <v>0</v>
      </c>
      <c r="I91" s="230">
        <f t="shared" si="4"/>
        <v>0</v>
      </c>
      <c r="J91" s="230">
        <f t="shared" si="5"/>
        <v>0</v>
      </c>
    </row>
    <row r="92" spans="1:10" ht="12.75">
      <c r="A92" s="233">
        <v>76</v>
      </c>
      <c r="B92" s="202" t="s">
        <v>1318</v>
      </c>
      <c r="D92" s="233" t="s">
        <v>1226</v>
      </c>
      <c r="E92" s="233">
        <v>1</v>
      </c>
      <c r="F92" s="230">
        <v>0</v>
      </c>
      <c r="G92" s="230">
        <v>0</v>
      </c>
      <c r="H92" s="230">
        <f t="shared" si="3"/>
        <v>0</v>
      </c>
      <c r="I92" s="230">
        <f t="shared" si="4"/>
        <v>0</v>
      </c>
      <c r="J92" s="230">
        <f t="shared" si="5"/>
        <v>0</v>
      </c>
    </row>
    <row r="93" spans="1:10" ht="12.75">
      <c r="A93" s="233">
        <v>77</v>
      </c>
      <c r="B93" s="202" t="s">
        <v>1319</v>
      </c>
      <c r="D93" s="233" t="s">
        <v>1226</v>
      </c>
      <c r="E93" s="233">
        <v>1</v>
      </c>
      <c r="F93" s="230">
        <v>0</v>
      </c>
      <c r="G93" s="230">
        <v>0</v>
      </c>
      <c r="H93" s="230">
        <f t="shared" si="3"/>
        <v>0</v>
      </c>
      <c r="I93" s="230">
        <f t="shared" si="4"/>
        <v>0</v>
      </c>
      <c r="J93" s="230">
        <f t="shared" si="5"/>
        <v>0</v>
      </c>
    </row>
    <row r="94" spans="1:10" ht="12.75">
      <c r="A94" s="233">
        <v>78</v>
      </c>
      <c r="B94" s="202" t="s">
        <v>1320</v>
      </c>
      <c r="D94" s="233" t="s">
        <v>1226</v>
      </c>
      <c r="E94" s="233">
        <v>1</v>
      </c>
      <c r="F94" s="230">
        <v>0</v>
      </c>
      <c r="G94" s="230">
        <v>0</v>
      </c>
      <c r="H94" s="230">
        <f t="shared" si="3"/>
        <v>0</v>
      </c>
      <c r="I94" s="230">
        <f t="shared" si="4"/>
        <v>0</v>
      </c>
      <c r="J94" s="230">
        <f t="shared" si="5"/>
        <v>0</v>
      </c>
    </row>
    <row r="95" spans="1:10" ht="12.75">
      <c r="A95" s="233">
        <v>79</v>
      </c>
      <c r="B95" s="202" t="s">
        <v>1299</v>
      </c>
      <c r="D95" s="233" t="s">
        <v>1226</v>
      </c>
      <c r="E95" s="233">
        <v>13</v>
      </c>
      <c r="F95" s="230">
        <v>0</v>
      </c>
      <c r="G95" s="230">
        <v>0</v>
      </c>
      <c r="H95" s="230">
        <f t="shared" si="3"/>
        <v>0</v>
      </c>
      <c r="I95" s="230">
        <f t="shared" si="4"/>
        <v>0</v>
      </c>
      <c r="J95" s="230">
        <f t="shared" si="5"/>
        <v>0</v>
      </c>
    </row>
    <row r="96" spans="1:10" ht="12.75">
      <c r="A96" s="233">
        <v>80</v>
      </c>
      <c r="B96" s="202" t="s">
        <v>1291</v>
      </c>
      <c r="D96" s="233" t="s">
        <v>203</v>
      </c>
      <c r="E96" s="233">
        <v>5</v>
      </c>
      <c r="F96" s="230">
        <v>0</v>
      </c>
      <c r="G96" s="230">
        <v>0</v>
      </c>
      <c r="H96" s="230">
        <f t="shared" si="3"/>
        <v>0</v>
      </c>
      <c r="I96" s="230">
        <f t="shared" si="4"/>
        <v>0</v>
      </c>
      <c r="J96" s="230">
        <f t="shared" si="5"/>
        <v>0</v>
      </c>
    </row>
    <row r="97" spans="1:10" ht="12.75">
      <c r="A97" s="233">
        <v>81</v>
      </c>
      <c r="B97" s="202" t="s">
        <v>1321</v>
      </c>
      <c r="D97" s="233" t="s">
        <v>203</v>
      </c>
      <c r="E97" s="233">
        <v>15</v>
      </c>
      <c r="F97" s="230">
        <v>0</v>
      </c>
      <c r="G97" s="230">
        <v>0</v>
      </c>
      <c r="H97" s="230">
        <f t="shared" si="3"/>
        <v>0</v>
      </c>
      <c r="I97" s="230">
        <f t="shared" si="4"/>
        <v>0</v>
      </c>
      <c r="J97" s="230">
        <f t="shared" si="5"/>
        <v>0</v>
      </c>
    </row>
    <row r="98" spans="1:10" ht="12.75">
      <c r="A98" s="233">
        <v>82</v>
      </c>
      <c r="B98" s="202" t="s">
        <v>1293</v>
      </c>
      <c r="D98" s="233" t="s">
        <v>203</v>
      </c>
      <c r="E98" s="233">
        <v>50</v>
      </c>
      <c r="F98" s="230">
        <v>0</v>
      </c>
      <c r="G98" s="230">
        <v>0</v>
      </c>
      <c r="H98" s="230">
        <f t="shared" si="3"/>
        <v>0</v>
      </c>
      <c r="I98" s="230">
        <f t="shared" si="4"/>
        <v>0</v>
      </c>
      <c r="J98" s="230">
        <f t="shared" si="5"/>
        <v>0</v>
      </c>
    </row>
    <row r="99" spans="1:10" ht="12.75">
      <c r="A99" s="233">
        <v>83</v>
      </c>
      <c r="B99" s="202" t="s">
        <v>1296</v>
      </c>
      <c r="D99" s="233"/>
      <c r="E99" s="233"/>
      <c r="F99" s="230"/>
      <c r="G99" s="230"/>
      <c r="H99" s="230"/>
      <c r="I99" s="230"/>
      <c r="J99" s="230"/>
    </row>
    <row r="100" spans="3:10" ht="12.75">
      <c r="C100" s="205" t="s">
        <v>1322</v>
      </c>
      <c r="D100" s="234"/>
      <c r="E100" s="233"/>
      <c r="F100" s="230"/>
      <c r="G100" s="230"/>
      <c r="H100" s="230"/>
      <c r="I100" s="230"/>
      <c r="J100" s="230"/>
    </row>
    <row r="101" spans="1:10" ht="12.75">
      <c r="A101" s="233">
        <v>84</v>
      </c>
      <c r="B101" s="202" t="s">
        <v>1297</v>
      </c>
      <c r="D101" s="233" t="s">
        <v>1226</v>
      </c>
      <c r="E101" s="233">
        <v>3</v>
      </c>
      <c r="F101" s="230">
        <v>0</v>
      </c>
      <c r="G101" s="230">
        <v>0</v>
      </c>
      <c r="H101" s="230">
        <f t="shared" si="3"/>
        <v>0</v>
      </c>
      <c r="I101" s="230">
        <f t="shared" si="4"/>
        <v>0</v>
      </c>
      <c r="J101" s="230">
        <f t="shared" si="5"/>
        <v>0</v>
      </c>
    </row>
    <row r="102" spans="1:10" ht="12.75">
      <c r="A102" s="233">
        <v>85</v>
      </c>
      <c r="B102" s="202" t="s">
        <v>1323</v>
      </c>
      <c r="D102" s="233" t="s">
        <v>1226</v>
      </c>
      <c r="E102" s="233">
        <v>1</v>
      </c>
      <c r="F102" s="230">
        <v>0</v>
      </c>
      <c r="G102" s="230">
        <v>0</v>
      </c>
      <c r="H102" s="230">
        <f t="shared" si="3"/>
        <v>0</v>
      </c>
      <c r="I102" s="230">
        <f t="shared" si="4"/>
        <v>0</v>
      </c>
      <c r="J102" s="230">
        <f t="shared" si="5"/>
        <v>0</v>
      </c>
    </row>
    <row r="103" spans="1:10" ht="12.75">
      <c r="A103" s="233">
        <v>86</v>
      </c>
      <c r="B103" s="202" t="s">
        <v>1325</v>
      </c>
      <c r="D103" s="233" t="s">
        <v>1226</v>
      </c>
      <c r="E103" s="233">
        <v>1</v>
      </c>
      <c r="F103" s="230">
        <v>0</v>
      </c>
      <c r="G103" s="230">
        <v>0</v>
      </c>
      <c r="H103" s="230">
        <f t="shared" si="3"/>
        <v>0</v>
      </c>
      <c r="I103" s="230">
        <f t="shared" si="4"/>
        <v>0</v>
      </c>
      <c r="J103" s="230">
        <f t="shared" si="5"/>
        <v>0</v>
      </c>
    </row>
    <row r="104" spans="1:10" ht="12.75">
      <c r="A104" s="233">
        <v>87</v>
      </c>
      <c r="B104" s="202" t="s">
        <v>1326</v>
      </c>
      <c r="D104" s="233" t="s">
        <v>1226</v>
      </c>
      <c r="E104" s="233">
        <v>1</v>
      </c>
      <c r="F104" s="230">
        <v>0</v>
      </c>
      <c r="G104" s="230">
        <v>0</v>
      </c>
      <c r="H104" s="230">
        <f t="shared" si="3"/>
        <v>0</v>
      </c>
      <c r="I104" s="230">
        <f t="shared" si="4"/>
        <v>0</v>
      </c>
      <c r="J104" s="230">
        <f t="shared" si="5"/>
        <v>0</v>
      </c>
    </row>
    <row r="105" spans="1:10" ht="12.75">
      <c r="A105" s="233">
        <v>88</v>
      </c>
      <c r="B105" s="202" t="s">
        <v>1327</v>
      </c>
      <c r="D105" s="233" t="s">
        <v>1226</v>
      </c>
      <c r="E105" s="233">
        <v>1</v>
      </c>
      <c r="F105" s="230">
        <v>0</v>
      </c>
      <c r="G105" s="230">
        <v>0</v>
      </c>
      <c r="H105" s="230">
        <f t="shared" si="3"/>
        <v>0</v>
      </c>
      <c r="I105" s="230">
        <f t="shared" si="4"/>
        <v>0</v>
      </c>
      <c r="J105" s="230">
        <f t="shared" si="5"/>
        <v>0</v>
      </c>
    </row>
    <row r="106" spans="1:10" ht="12.75">
      <c r="A106" s="233">
        <v>89</v>
      </c>
      <c r="B106" s="202" t="s">
        <v>1328</v>
      </c>
      <c r="D106" s="233" t="s">
        <v>1226</v>
      </c>
      <c r="E106" s="233">
        <v>1</v>
      </c>
      <c r="F106" s="230">
        <v>0</v>
      </c>
      <c r="G106" s="230">
        <v>0</v>
      </c>
      <c r="H106" s="230">
        <f t="shared" si="3"/>
        <v>0</v>
      </c>
      <c r="I106" s="230">
        <f t="shared" si="4"/>
        <v>0</v>
      </c>
      <c r="J106" s="230">
        <f t="shared" si="5"/>
        <v>0</v>
      </c>
    </row>
    <row r="107" spans="1:10" ht="12.75">
      <c r="A107" s="233">
        <v>90</v>
      </c>
      <c r="B107" s="202" t="s">
        <v>1299</v>
      </c>
      <c r="D107" s="233" t="s">
        <v>1226</v>
      </c>
      <c r="E107" s="233">
        <v>4</v>
      </c>
      <c r="F107" s="230">
        <v>0</v>
      </c>
      <c r="G107" s="230">
        <v>0</v>
      </c>
      <c r="H107" s="230">
        <f t="shared" si="3"/>
        <v>0</v>
      </c>
      <c r="I107" s="230">
        <f t="shared" si="4"/>
        <v>0</v>
      </c>
      <c r="J107" s="230">
        <f t="shared" si="5"/>
        <v>0</v>
      </c>
    </row>
    <row r="108" spans="1:10" ht="12.75">
      <c r="A108" s="233">
        <v>91</v>
      </c>
      <c r="B108" s="202" t="s">
        <v>1329</v>
      </c>
      <c r="D108" s="233" t="s">
        <v>1226</v>
      </c>
      <c r="E108" s="233">
        <v>1</v>
      </c>
      <c r="F108" s="230">
        <v>0</v>
      </c>
      <c r="G108" s="230">
        <v>0</v>
      </c>
      <c r="H108" s="230">
        <f t="shared" si="3"/>
        <v>0</v>
      </c>
      <c r="I108" s="230">
        <f t="shared" si="4"/>
        <v>0</v>
      </c>
      <c r="J108" s="230">
        <f t="shared" si="5"/>
        <v>0</v>
      </c>
    </row>
    <row r="109" spans="1:10" ht="12.75">
      <c r="A109" s="233">
        <v>92</v>
      </c>
      <c r="B109" s="202" t="s">
        <v>1330</v>
      </c>
      <c r="D109" s="233" t="s">
        <v>1226</v>
      </c>
      <c r="E109" s="233">
        <v>6</v>
      </c>
      <c r="F109" s="230">
        <v>0</v>
      </c>
      <c r="G109" s="230">
        <v>0</v>
      </c>
      <c r="H109" s="230">
        <f t="shared" si="3"/>
        <v>0</v>
      </c>
      <c r="I109" s="230">
        <f t="shared" si="4"/>
        <v>0</v>
      </c>
      <c r="J109" s="230">
        <f t="shared" si="5"/>
        <v>0</v>
      </c>
    </row>
    <row r="110" spans="1:10" ht="12.75">
      <c r="A110" s="233">
        <v>93</v>
      </c>
      <c r="B110" s="202" t="s">
        <v>1294</v>
      </c>
      <c r="D110" s="233" t="s">
        <v>203</v>
      </c>
      <c r="E110" s="233">
        <v>75</v>
      </c>
      <c r="F110" s="230">
        <v>0</v>
      </c>
      <c r="G110" s="230">
        <v>0</v>
      </c>
      <c r="H110" s="230">
        <f t="shared" si="3"/>
        <v>0</v>
      </c>
      <c r="I110" s="230">
        <f t="shared" si="4"/>
        <v>0</v>
      </c>
      <c r="J110" s="230">
        <f t="shared" si="5"/>
        <v>0</v>
      </c>
    </row>
    <row r="111" spans="1:10" ht="12.75">
      <c r="A111" s="233">
        <v>94</v>
      </c>
      <c r="B111" s="202" t="s">
        <v>1295</v>
      </c>
      <c r="D111" s="233" t="s">
        <v>203</v>
      </c>
      <c r="E111" s="233">
        <v>10</v>
      </c>
      <c r="F111" s="230">
        <v>0</v>
      </c>
      <c r="G111" s="230">
        <v>0</v>
      </c>
      <c r="H111" s="230">
        <f t="shared" si="3"/>
        <v>0</v>
      </c>
      <c r="I111" s="230">
        <f t="shared" si="4"/>
        <v>0</v>
      </c>
      <c r="J111" s="230">
        <f t="shared" si="5"/>
        <v>0</v>
      </c>
    </row>
    <row r="112" spans="4:10" ht="12.75">
      <c r="D112" s="233"/>
      <c r="E112" s="233"/>
      <c r="F112" s="230"/>
      <c r="G112" s="230"/>
      <c r="H112" s="230"/>
      <c r="I112" s="230"/>
      <c r="J112" s="230"/>
    </row>
    <row r="113" spans="2:10" ht="12.75">
      <c r="B113" s="201" t="s">
        <v>1333</v>
      </c>
      <c r="D113" s="233"/>
      <c r="E113" s="233"/>
      <c r="F113" s="230"/>
      <c r="G113" s="230"/>
      <c r="H113" s="230"/>
      <c r="I113" s="230"/>
      <c r="J113" s="230"/>
    </row>
    <row r="114" spans="3:10" ht="12.75">
      <c r="C114" s="205" t="s">
        <v>1314</v>
      </c>
      <c r="D114" s="234"/>
      <c r="E114" s="233"/>
      <c r="F114" s="230"/>
      <c r="G114" s="230"/>
      <c r="H114" s="230"/>
      <c r="I114" s="230"/>
      <c r="J114" s="230"/>
    </row>
    <row r="115" spans="1:10" ht="12.75">
      <c r="A115" s="233">
        <v>95</v>
      </c>
      <c r="B115" s="202" t="s">
        <v>1315</v>
      </c>
      <c r="D115" s="233" t="s">
        <v>229</v>
      </c>
      <c r="E115" s="233">
        <v>1</v>
      </c>
      <c r="F115" s="230">
        <v>0</v>
      </c>
      <c r="G115" s="230">
        <v>0</v>
      </c>
      <c r="H115" s="230">
        <f t="shared" si="3"/>
        <v>0</v>
      </c>
      <c r="I115" s="230">
        <f t="shared" si="4"/>
        <v>0</v>
      </c>
      <c r="J115" s="230">
        <f t="shared" si="5"/>
        <v>0</v>
      </c>
    </row>
    <row r="116" spans="1:10" ht="12.75">
      <c r="A116" s="233">
        <v>96</v>
      </c>
      <c r="B116" s="202" t="s">
        <v>1316</v>
      </c>
      <c r="D116" s="233" t="s">
        <v>1226</v>
      </c>
      <c r="E116" s="233">
        <v>5</v>
      </c>
      <c r="F116" s="230">
        <v>0</v>
      </c>
      <c r="G116" s="230">
        <v>0</v>
      </c>
      <c r="H116" s="230">
        <f t="shared" si="3"/>
        <v>0</v>
      </c>
      <c r="I116" s="230">
        <f t="shared" si="4"/>
        <v>0</v>
      </c>
      <c r="J116" s="230">
        <f t="shared" si="5"/>
        <v>0</v>
      </c>
    </row>
    <row r="117" spans="1:10" ht="12.75">
      <c r="A117" s="233">
        <v>97</v>
      </c>
      <c r="B117" s="202" t="s">
        <v>1317</v>
      </c>
      <c r="D117" s="233" t="s">
        <v>1226</v>
      </c>
      <c r="E117" s="233">
        <v>7</v>
      </c>
      <c r="F117" s="230">
        <v>0</v>
      </c>
      <c r="G117" s="230">
        <v>0</v>
      </c>
      <c r="H117" s="230">
        <f t="shared" si="3"/>
        <v>0</v>
      </c>
      <c r="I117" s="230">
        <f t="shared" si="4"/>
        <v>0</v>
      </c>
      <c r="J117" s="230">
        <f t="shared" si="5"/>
        <v>0</v>
      </c>
    </row>
    <row r="118" spans="1:10" ht="12.75">
      <c r="A118" s="233">
        <v>98</v>
      </c>
      <c r="B118" s="202" t="s">
        <v>1318</v>
      </c>
      <c r="D118" s="233" t="s">
        <v>1226</v>
      </c>
      <c r="E118" s="233">
        <v>1</v>
      </c>
      <c r="F118" s="230">
        <v>0</v>
      </c>
      <c r="G118" s="230">
        <v>0</v>
      </c>
      <c r="H118" s="230">
        <f t="shared" si="3"/>
        <v>0</v>
      </c>
      <c r="I118" s="230">
        <f t="shared" si="4"/>
        <v>0</v>
      </c>
      <c r="J118" s="230">
        <f t="shared" si="5"/>
        <v>0</v>
      </c>
    </row>
    <row r="119" spans="1:10" ht="12.75">
      <c r="A119" s="233">
        <v>99</v>
      </c>
      <c r="B119" s="202" t="s">
        <v>1319</v>
      </c>
      <c r="D119" s="233" t="s">
        <v>1226</v>
      </c>
      <c r="E119" s="233">
        <v>1</v>
      </c>
      <c r="F119" s="230">
        <v>0</v>
      </c>
      <c r="G119" s="230">
        <v>0</v>
      </c>
      <c r="H119" s="230">
        <f t="shared" si="3"/>
        <v>0</v>
      </c>
      <c r="I119" s="230">
        <f t="shared" si="4"/>
        <v>0</v>
      </c>
      <c r="J119" s="230">
        <f t="shared" si="5"/>
        <v>0</v>
      </c>
    </row>
    <row r="120" spans="1:10" ht="12.75">
      <c r="A120" s="233">
        <v>100</v>
      </c>
      <c r="B120" s="202" t="s">
        <v>1320</v>
      </c>
      <c r="D120" s="233" t="s">
        <v>1226</v>
      </c>
      <c r="E120" s="233">
        <v>1</v>
      </c>
      <c r="F120" s="230">
        <v>0</v>
      </c>
      <c r="G120" s="230">
        <v>0</v>
      </c>
      <c r="H120" s="230">
        <f t="shared" si="3"/>
        <v>0</v>
      </c>
      <c r="I120" s="230">
        <f t="shared" si="4"/>
        <v>0</v>
      </c>
      <c r="J120" s="230">
        <f t="shared" si="5"/>
        <v>0</v>
      </c>
    </row>
    <row r="121" spans="1:10" ht="12.75">
      <c r="A121" s="233">
        <v>101</v>
      </c>
      <c r="B121" s="202" t="s">
        <v>1299</v>
      </c>
      <c r="D121" s="233" t="s">
        <v>1226</v>
      </c>
      <c r="E121" s="233">
        <v>13</v>
      </c>
      <c r="F121" s="230">
        <v>0</v>
      </c>
      <c r="G121" s="230">
        <v>0</v>
      </c>
      <c r="H121" s="230">
        <f t="shared" si="3"/>
        <v>0</v>
      </c>
      <c r="I121" s="230">
        <f t="shared" si="4"/>
        <v>0</v>
      </c>
      <c r="J121" s="230">
        <f t="shared" si="5"/>
        <v>0</v>
      </c>
    </row>
    <row r="122" spans="1:10" ht="12.75">
      <c r="A122" s="233">
        <v>102</v>
      </c>
      <c r="B122" s="202" t="s">
        <v>1291</v>
      </c>
      <c r="D122" s="233" t="s">
        <v>203</v>
      </c>
      <c r="E122" s="233">
        <v>10</v>
      </c>
      <c r="F122" s="230">
        <v>0</v>
      </c>
      <c r="G122" s="230">
        <v>0</v>
      </c>
      <c r="H122" s="230">
        <f t="shared" si="3"/>
        <v>0</v>
      </c>
      <c r="I122" s="230">
        <f t="shared" si="4"/>
        <v>0</v>
      </c>
      <c r="J122" s="230">
        <f t="shared" si="5"/>
        <v>0</v>
      </c>
    </row>
    <row r="123" spans="1:10" ht="12.75">
      <c r="A123" s="233">
        <v>103</v>
      </c>
      <c r="B123" s="202" t="s">
        <v>1321</v>
      </c>
      <c r="D123" s="233" t="s">
        <v>203</v>
      </c>
      <c r="E123" s="233">
        <v>15</v>
      </c>
      <c r="F123" s="230">
        <v>0</v>
      </c>
      <c r="G123" s="230">
        <v>0</v>
      </c>
      <c r="H123" s="230">
        <f t="shared" si="3"/>
        <v>0</v>
      </c>
      <c r="I123" s="230">
        <f t="shared" si="4"/>
        <v>0</v>
      </c>
      <c r="J123" s="230">
        <f t="shared" si="5"/>
        <v>0</v>
      </c>
    </row>
    <row r="124" spans="1:10" ht="12.75">
      <c r="A124" s="233">
        <v>104</v>
      </c>
      <c r="B124" s="202" t="s">
        <v>1293</v>
      </c>
      <c r="D124" s="233" t="s">
        <v>203</v>
      </c>
      <c r="E124" s="233">
        <v>80</v>
      </c>
      <c r="F124" s="230">
        <v>0</v>
      </c>
      <c r="G124" s="230">
        <v>0</v>
      </c>
      <c r="H124" s="230">
        <f t="shared" si="3"/>
        <v>0</v>
      </c>
      <c r="I124" s="230">
        <f t="shared" si="4"/>
        <v>0</v>
      </c>
      <c r="J124" s="230">
        <f t="shared" si="5"/>
        <v>0</v>
      </c>
    </row>
    <row r="125" spans="1:10" ht="12.75">
      <c r="A125" s="233">
        <v>105</v>
      </c>
      <c r="B125" s="202" t="s">
        <v>1296</v>
      </c>
      <c r="D125" s="233"/>
      <c r="E125" s="233"/>
      <c r="F125" s="230"/>
      <c r="G125" s="230"/>
      <c r="H125" s="230"/>
      <c r="I125" s="230"/>
      <c r="J125" s="230"/>
    </row>
    <row r="126" spans="3:10" ht="12.75">
      <c r="C126" s="205" t="s">
        <v>1322</v>
      </c>
      <c r="D126" s="234"/>
      <c r="E126" s="233"/>
      <c r="F126" s="230"/>
      <c r="G126" s="230"/>
      <c r="H126" s="230"/>
      <c r="I126" s="230"/>
      <c r="J126" s="230"/>
    </row>
    <row r="127" spans="1:10" ht="12.75">
      <c r="A127" s="233">
        <v>106</v>
      </c>
      <c r="B127" s="202" t="s">
        <v>1297</v>
      </c>
      <c r="D127" s="233" t="s">
        <v>1226</v>
      </c>
      <c r="E127" s="233">
        <v>2</v>
      </c>
      <c r="F127" s="230">
        <v>0</v>
      </c>
      <c r="G127" s="230">
        <v>0</v>
      </c>
      <c r="H127" s="230">
        <f t="shared" si="3"/>
        <v>0</v>
      </c>
      <c r="I127" s="230">
        <f t="shared" si="4"/>
        <v>0</v>
      </c>
      <c r="J127" s="230">
        <f t="shared" si="5"/>
        <v>0</v>
      </c>
    </row>
    <row r="128" spans="1:10" ht="12.75">
      <c r="A128" s="233">
        <v>107</v>
      </c>
      <c r="B128" s="202" t="s">
        <v>1323</v>
      </c>
      <c r="D128" s="233" t="s">
        <v>1226</v>
      </c>
      <c r="E128" s="233">
        <v>1</v>
      </c>
      <c r="F128" s="230">
        <v>0</v>
      </c>
      <c r="G128" s="230">
        <v>0</v>
      </c>
      <c r="H128" s="230">
        <f t="shared" si="3"/>
        <v>0</v>
      </c>
      <c r="I128" s="230">
        <f t="shared" si="4"/>
        <v>0</v>
      </c>
      <c r="J128" s="230">
        <f t="shared" si="5"/>
        <v>0</v>
      </c>
    </row>
    <row r="129" spans="1:10" ht="12.75">
      <c r="A129" s="233">
        <v>108</v>
      </c>
      <c r="B129" s="202" t="s">
        <v>1324</v>
      </c>
      <c r="D129" s="233" t="s">
        <v>1226</v>
      </c>
      <c r="E129" s="233">
        <v>2</v>
      </c>
      <c r="F129" s="230">
        <v>0</v>
      </c>
      <c r="G129" s="230">
        <v>0</v>
      </c>
      <c r="H129" s="230">
        <f t="shared" si="3"/>
        <v>0</v>
      </c>
      <c r="I129" s="230">
        <f t="shared" si="4"/>
        <v>0</v>
      </c>
      <c r="J129" s="230">
        <f t="shared" si="5"/>
        <v>0</v>
      </c>
    </row>
    <row r="130" spans="1:10" ht="12.75">
      <c r="A130" s="233">
        <v>109</v>
      </c>
      <c r="B130" s="202" t="s">
        <v>1325</v>
      </c>
      <c r="D130" s="233" t="s">
        <v>1226</v>
      </c>
      <c r="E130" s="233">
        <v>1</v>
      </c>
      <c r="F130" s="230">
        <v>0</v>
      </c>
      <c r="G130" s="230">
        <v>0</v>
      </c>
      <c r="H130" s="230">
        <f t="shared" si="3"/>
        <v>0</v>
      </c>
      <c r="I130" s="230">
        <f t="shared" si="4"/>
        <v>0</v>
      </c>
      <c r="J130" s="230">
        <f t="shared" si="5"/>
        <v>0</v>
      </c>
    </row>
    <row r="131" spans="1:10" ht="12.75">
      <c r="A131" s="233">
        <v>110</v>
      </c>
      <c r="B131" s="202" t="s">
        <v>1326</v>
      </c>
      <c r="D131" s="233" t="s">
        <v>1226</v>
      </c>
      <c r="E131" s="233">
        <v>1</v>
      </c>
      <c r="F131" s="230">
        <v>0</v>
      </c>
      <c r="G131" s="230">
        <v>0</v>
      </c>
      <c r="H131" s="230">
        <f t="shared" si="3"/>
        <v>0</v>
      </c>
      <c r="I131" s="230">
        <f t="shared" si="4"/>
        <v>0</v>
      </c>
      <c r="J131" s="230">
        <f t="shared" si="5"/>
        <v>0</v>
      </c>
    </row>
    <row r="132" spans="1:10" ht="12.75">
      <c r="A132" s="233">
        <v>111</v>
      </c>
      <c r="B132" s="202" t="s">
        <v>1327</v>
      </c>
      <c r="D132" s="233" t="s">
        <v>1226</v>
      </c>
      <c r="E132" s="233">
        <v>1</v>
      </c>
      <c r="F132" s="230">
        <v>0</v>
      </c>
      <c r="G132" s="230">
        <v>0</v>
      </c>
      <c r="H132" s="230">
        <f aca="true" t="shared" si="6" ref="H132:H195">E132*F132</f>
        <v>0</v>
      </c>
      <c r="I132" s="230">
        <f aca="true" t="shared" si="7" ref="I132:I195">E132*G132</f>
        <v>0</v>
      </c>
      <c r="J132" s="230">
        <f aca="true" t="shared" si="8" ref="J132:J195">H132+I132</f>
        <v>0</v>
      </c>
    </row>
    <row r="133" spans="1:10" ht="12.75">
      <c r="A133" s="233">
        <v>112</v>
      </c>
      <c r="B133" s="202" t="s">
        <v>1328</v>
      </c>
      <c r="D133" s="233" t="s">
        <v>1226</v>
      </c>
      <c r="E133" s="233">
        <v>1</v>
      </c>
      <c r="F133" s="230">
        <v>0</v>
      </c>
      <c r="G133" s="230">
        <v>0</v>
      </c>
      <c r="H133" s="230">
        <f t="shared" si="6"/>
        <v>0</v>
      </c>
      <c r="I133" s="230">
        <f t="shared" si="7"/>
        <v>0</v>
      </c>
      <c r="J133" s="230">
        <f t="shared" si="8"/>
        <v>0</v>
      </c>
    </row>
    <row r="134" spans="1:10" ht="12.75">
      <c r="A134" s="233">
        <v>113</v>
      </c>
      <c r="B134" s="202" t="s">
        <v>1299</v>
      </c>
      <c r="D134" s="233" t="s">
        <v>1226</v>
      </c>
      <c r="E134" s="233">
        <v>5</v>
      </c>
      <c r="F134" s="230">
        <v>0</v>
      </c>
      <c r="G134" s="230">
        <v>0</v>
      </c>
      <c r="H134" s="230">
        <f t="shared" si="6"/>
        <v>0</v>
      </c>
      <c r="I134" s="230">
        <f t="shared" si="7"/>
        <v>0</v>
      </c>
      <c r="J134" s="230">
        <f t="shared" si="8"/>
        <v>0</v>
      </c>
    </row>
    <row r="135" spans="1:10" ht="12.75">
      <c r="A135" s="233">
        <v>114</v>
      </c>
      <c r="B135" s="202" t="s">
        <v>1329</v>
      </c>
      <c r="D135" s="233" t="s">
        <v>1226</v>
      </c>
      <c r="E135" s="233">
        <v>1</v>
      </c>
      <c r="F135" s="230">
        <v>0</v>
      </c>
      <c r="G135" s="230">
        <v>0</v>
      </c>
      <c r="H135" s="230">
        <f t="shared" si="6"/>
        <v>0</v>
      </c>
      <c r="I135" s="230">
        <f t="shared" si="7"/>
        <v>0</v>
      </c>
      <c r="J135" s="230">
        <f t="shared" si="8"/>
        <v>0</v>
      </c>
    </row>
    <row r="136" spans="1:10" ht="12.75">
      <c r="A136" s="233">
        <v>115</v>
      </c>
      <c r="B136" s="202" t="s">
        <v>1330</v>
      </c>
      <c r="D136" s="233" t="s">
        <v>1226</v>
      </c>
      <c r="E136" s="233">
        <v>7</v>
      </c>
      <c r="F136" s="230">
        <v>0</v>
      </c>
      <c r="G136" s="230">
        <v>0</v>
      </c>
      <c r="H136" s="230">
        <f t="shared" si="6"/>
        <v>0</v>
      </c>
      <c r="I136" s="230">
        <f t="shared" si="7"/>
        <v>0</v>
      </c>
      <c r="J136" s="230">
        <f t="shared" si="8"/>
        <v>0</v>
      </c>
    </row>
    <row r="137" spans="1:10" ht="12.75">
      <c r="A137" s="233">
        <v>116</v>
      </c>
      <c r="B137" s="202" t="s">
        <v>1294</v>
      </c>
      <c r="D137" s="233" t="s">
        <v>203</v>
      </c>
      <c r="E137" s="233">
        <v>80</v>
      </c>
      <c r="F137" s="230">
        <v>0</v>
      </c>
      <c r="G137" s="230">
        <v>0</v>
      </c>
      <c r="H137" s="230">
        <f t="shared" si="6"/>
        <v>0</v>
      </c>
      <c r="I137" s="230">
        <f t="shared" si="7"/>
        <v>0</v>
      </c>
      <c r="J137" s="230">
        <f t="shared" si="8"/>
        <v>0</v>
      </c>
    </row>
    <row r="138" spans="2:10" ht="12.75">
      <c r="B138" s="202" t="s">
        <v>1295</v>
      </c>
      <c r="D138" s="233" t="s">
        <v>203</v>
      </c>
      <c r="E138" s="233">
        <v>20</v>
      </c>
      <c r="F138" s="230">
        <v>0</v>
      </c>
      <c r="G138" s="230">
        <v>0</v>
      </c>
      <c r="H138" s="230">
        <f t="shared" si="6"/>
        <v>0</v>
      </c>
      <c r="I138" s="230">
        <f t="shared" si="7"/>
        <v>0</v>
      </c>
      <c r="J138" s="230">
        <f t="shared" si="8"/>
        <v>0</v>
      </c>
    </row>
    <row r="139" spans="4:10" ht="12.75">
      <c r="D139" s="233"/>
      <c r="E139" s="233"/>
      <c r="F139" s="230"/>
      <c r="G139" s="230"/>
      <c r="H139" s="230"/>
      <c r="I139" s="230"/>
      <c r="J139" s="230"/>
    </row>
    <row r="140" spans="2:10" ht="12.75">
      <c r="B140" s="201" t="s">
        <v>1334</v>
      </c>
      <c r="D140" s="233"/>
      <c r="E140" s="233"/>
      <c r="F140" s="230"/>
      <c r="G140" s="230"/>
      <c r="H140" s="230"/>
      <c r="I140" s="230"/>
      <c r="J140" s="230"/>
    </row>
    <row r="141" spans="3:10" ht="12.75">
      <c r="C141" s="205" t="s">
        <v>1314</v>
      </c>
      <c r="D141" s="234"/>
      <c r="E141" s="233"/>
      <c r="F141" s="230"/>
      <c r="G141" s="230"/>
      <c r="H141" s="230"/>
      <c r="I141" s="230"/>
      <c r="J141" s="230"/>
    </row>
    <row r="142" spans="1:10" ht="12.75">
      <c r="A142" s="233">
        <v>117</v>
      </c>
      <c r="B142" s="202" t="s">
        <v>1315</v>
      </c>
      <c r="D142" s="233" t="s">
        <v>229</v>
      </c>
      <c r="E142" s="233">
        <v>1</v>
      </c>
      <c r="F142" s="230">
        <v>0</v>
      </c>
      <c r="G142" s="230">
        <v>0</v>
      </c>
      <c r="H142" s="230">
        <f t="shared" si="6"/>
        <v>0</v>
      </c>
      <c r="I142" s="230">
        <f t="shared" si="7"/>
        <v>0</v>
      </c>
      <c r="J142" s="230">
        <f t="shared" si="8"/>
        <v>0</v>
      </c>
    </row>
    <row r="143" spans="1:10" ht="12.75">
      <c r="A143" s="233">
        <v>118</v>
      </c>
      <c r="B143" s="202" t="s">
        <v>1316</v>
      </c>
      <c r="D143" s="233" t="s">
        <v>1226</v>
      </c>
      <c r="E143" s="233">
        <v>5</v>
      </c>
      <c r="F143" s="230">
        <v>0</v>
      </c>
      <c r="G143" s="230">
        <v>0</v>
      </c>
      <c r="H143" s="230">
        <f t="shared" si="6"/>
        <v>0</v>
      </c>
      <c r="I143" s="230">
        <f t="shared" si="7"/>
        <v>0</v>
      </c>
      <c r="J143" s="230">
        <f t="shared" si="8"/>
        <v>0</v>
      </c>
    </row>
    <row r="144" spans="1:10" ht="12.75">
      <c r="A144" s="233">
        <v>119</v>
      </c>
      <c r="B144" s="202" t="s">
        <v>1317</v>
      </c>
      <c r="D144" s="233" t="s">
        <v>1226</v>
      </c>
      <c r="E144" s="233">
        <v>9</v>
      </c>
      <c r="F144" s="230">
        <v>0</v>
      </c>
      <c r="G144" s="230">
        <v>0</v>
      </c>
      <c r="H144" s="230">
        <f t="shared" si="6"/>
        <v>0</v>
      </c>
      <c r="I144" s="230">
        <f t="shared" si="7"/>
        <v>0</v>
      </c>
      <c r="J144" s="230">
        <f t="shared" si="8"/>
        <v>0</v>
      </c>
    </row>
    <row r="145" spans="1:10" ht="12.75">
      <c r="A145" s="233">
        <v>120</v>
      </c>
      <c r="B145" s="202" t="s">
        <v>1318</v>
      </c>
      <c r="D145" s="233" t="s">
        <v>1226</v>
      </c>
      <c r="E145" s="233">
        <v>1</v>
      </c>
      <c r="F145" s="230">
        <v>0</v>
      </c>
      <c r="G145" s="230">
        <v>0</v>
      </c>
      <c r="H145" s="230">
        <f t="shared" si="6"/>
        <v>0</v>
      </c>
      <c r="I145" s="230">
        <f t="shared" si="7"/>
        <v>0</v>
      </c>
      <c r="J145" s="230">
        <f t="shared" si="8"/>
        <v>0</v>
      </c>
    </row>
    <row r="146" spans="1:10" ht="12.75">
      <c r="A146" s="233">
        <v>121</v>
      </c>
      <c r="B146" s="202" t="s">
        <v>1319</v>
      </c>
      <c r="D146" s="233" t="s">
        <v>1226</v>
      </c>
      <c r="E146" s="233">
        <v>1</v>
      </c>
      <c r="F146" s="230">
        <v>0</v>
      </c>
      <c r="G146" s="230">
        <v>0</v>
      </c>
      <c r="H146" s="230">
        <f t="shared" si="6"/>
        <v>0</v>
      </c>
      <c r="I146" s="230">
        <f t="shared" si="7"/>
        <v>0</v>
      </c>
      <c r="J146" s="230">
        <f t="shared" si="8"/>
        <v>0</v>
      </c>
    </row>
    <row r="147" spans="1:10" ht="12.75">
      <c r="A147" s="233">
        <v>122</v>
      </c>
      <c r="B147" s="202" t="s">
        <v>1320</v>
      </c>
      <c r="D147" s="233" t="s">
        <v>1226</v>
      </c>
      <c r="E147" s="233">
        <v>1</v>
      </c>
      <c r="F147" s="230">
        <v>0</v>
      </c>
      <c r="G147" s="230">
        <v>0</v>
      </c>
      <c r="H147" s="230">
        <f t="shared" si="6"/>
        <v>0</v>
      </c>
      <c r="I147" s="230">
        <f t="shared" si="7"/>
        <v>0</v>
      </c>
      <c r="J147" s="230">
        <f t="shared" si="8"/>
        <v>0</v>
      </c>
    </row>
    <row r="148" spans="1:10" ht="12.75">
      <c r="A148" s="233">
        <v>123</v>
      </c>
      <c r="B148" s="202" t="s">
        <v>1299</v>
      </c>
      <c r="D148" s="233" t="s">
        <v>1226</v>
      </c>
      <c r="E148" s="233">
        <v>15</v>
      </c>
      <c r="F148" s="230">
        <v>0</v>
      </c>
      <c r="G148" s="230">
        <v>0</v>
      </c>
      <c r="H148" s="230">
        <f t="shared" si="6"/>
        <v>0</v>
      </c>
      <c r="I148" s="230">
        <f t="shared" si="7"/>
        <v>0</v>
      </c>
      <c r="J148" s="230">
        <f t="shared" si="8"/>
        <v>0</v>
      </c>
    </row>
    <row r="149" spans="1:10" ht="12.75">
      <c r="A149" s="233">
        <v>124</v>
      </c>
      <c r="B149" s="202" t="s">
        <v>1291</v>
      </c>
      <c r="D149" s="233" t="s">
        <v>203</v>
      </c>
      <c r="E149" s="233">
        <v>15</v>
      </c>
      <c r="F149" s="230">
        <v>0</v>
      </c>
      <c r="G149" s="230">
        <v>0</v>
      </c>
      <c r="H149" s="230">
        <f t="shared" si="6"/>
        <v>0</v>
      </c>
      <c r="I149" s="230">
        <f t="shared" si="7"/>
        <v>0</v>
      </c>
      <c r="J149" s="230">
        <f t="shared" si="8"/>
        <v>0</v>
      </c>
    </row>
    <row r="150" spans="1:10" ht="12.75">
      <c r="A150" s="233">
        <v>125</v>
      </c>
      <c r="B150" s="202" t="s">
        <v>1321</v>
      </c>
      <c r="D150" s="233" t="s">
        <v>203</v>
      </c>
      <c r="E150" s="233">
        <v>15</v>
      </c>
      <c r="F150" s="230">
        <v>0</v>
      </c>
      <c r="G150" s="230">
        <v>0</v>
      </c>
      <c r="H150" s="230">
        <f t="shared" si="6"/>
        <v>0</v>
      </c>
      <c r="I150" s="230">
        <f t="shared" si="7"/>
        <v>0</v>
      </c>
      <c r="J150" s="230">
        <f t="shared" si="8"/>
        <v>0</v>
      </c>
    </row>
    <row r="151" spans="1:10" ht="12.75">
      <c r="A151" s="233">
        <v>126</v>
      </c>
      <c r="B151" s="202" t="s">
        <v>1293</v>
      </c>
      <c r="D151" s="233" t="s">
        <v>203</v>
      </c>
      <c r="E151" s="233">
        <v>90</v>
      </c>
      <c r="F151" s="230">
        <v>0</v>
      </c>
      <c r="G151" s="230">
        <v>0</v>
      </c>
      <c r="H151" s="230">
        <f t="shared" si="6"/>
        <v>0</v>
      </c>
      <c r="I151" s="230">
        <f t="shared" si="7"/>
        <v>0</v>
      </c>
      <c r="J151" s="230">
        <f t="shared" si="8"/>
        <v>0</v>
      </c>
    </row>
    <row r="152" spans="1:10" ht="12.75">
      <c r="A152" s="233">
        <v>127</v>
      </c>
      <c r="B152" s="202" t="s">
        <v>1296</v>
      </c>
      <c r="D152" s="233"/>
      <c r="E152" s="233"/>
      <c r="F152" s="230"/>
      <c r="G152" s="230"/>
      <c r="H152" s="230"/>
      <c r="I152" s="230"/>
      <c r="J152" s="230"/>
    </row>
    <row r="153" spans="3:10" ht="12.75">
      <c r="C153" s="205" t="s">
        <v>1322</v>
      </c>
      <c r="D153" s="234"/>
      <c r="E153" s="233"/>
      <c r="F153" s="230"/>
      <c r="G153" s="230"/>
      <c r="H153" s="230"/>
      <c r="I153" s="230"/>
      <c r="J153" s="230"/>
    </row>
    <row r="154" spans="1:10" ht="12.75">
      <c r="A154" s="233">
        <v>128</v>
      </c>
      <c r="B154" s="202" t="s">
        <v>1297</v>
      </c>
      <c r="D154" s="233" t="s">
        <v>1226</v>
      </c>
      <c r="E154" s="233">
        <v>4</v>
      </c>
      <c r="F154" s="230">
        <v>0</v>
      </c>
      <c r="G154" s="230">
        <v>0</v>
      </c>
      <c r="H154" s="230">
        <f t="shared" si="6"/>
        <v>0</v>
      </c>
      <c r="I154" s="230">
        <f t="shared" si="7"/>
        <v>0</v>
      </c>
      <c r="J154" s="230">
        <f t="shared" si="8"/>
        <v>0</v>
      </c>
    </row>
    <row r="155" spans="1:10" ht="12.75">
      <c r="A155" s="233">
        <v>129</v>
      </c>
      <c r="B155" s="202" t="s">
        <v>1325</v>
      </c>
      <c r="D155" s="233" t="s">
        <v>1226</v>
      </c>
      <c r="E155" s="233">
        <v>1</v>
      </c>
      <c r="F155" s="230">
        <v>0</v>
      </c>
      <c r="G155" s="230">
        <v>0</v>
      </c>
      <c r="H155" s="230">
        <f t="shared" si="6"/>
        <v>0</v>
      </c>
      <c r="I155" s="230">
        <f t="shared" si="7"/>
        <v>0</v>
      </c>
      <c r="J155" s="230">
        <f t="shared" si="8"/>
        <v>0</v>
      </c>
    </row>
    <row r="156" spans="1:10" ht="12.75">
      <c r="A156" s="233">
        <v>130</v>
      </c>
      <c r="B156" s="202" t="s">
        <v>1326</v>
      </c>
      <c r="D156" s="233" t="s">
        <v>1226</v>
      </c>
      <c r="E156" s="233">
        <v>1</v>
      </c>
      <c r="F156" s="230">
        <v>0</v>
      </c>
      <c r="G156" s="230">
        <v>0</v>
      </c>
      <c r="H156" s="230">
        <f t="shared" si="6"/>
        <v>0</v>
      </c>
      <c r="I156" s="230">
        <f t="shared" si="7"/>
        <v>0</v>
      </c>
      <c r="J156" s="230">
        <f t="shared" si="8"/>
        <v>0</v>
      </c>
    </row>
    <row r="157" spans="1:10" ht="12.75">
      <c r="A157" s="233">
        <v>131</v>
      </c>
      <c r="B157" s="202" t="s">
        <v>1327</v>
      </c>
      <c r="D157" s="233" t="s">
        <v>1226</v>
      </c>
      <c r="E157" s="233">
        <v>1</v>
      </c>
      <c r="F157" s="230">
        <v>0</v>
      </c>
      <c r="G157" s="230">
        <v>0</v>
      </c>
      <c r="H157" s="230">
        <f t="shared" si="6"/>
        <v>0</v>
      </c>
      <c r="I157" s="230">
        <f t="shared" si="7"/>
        <v>0</v>
      </c>
      <c r="J157" s="230">
        <f t="shared" si="8"/>
        <v>0</v>
      </c>
    </row>
    <row r="158" spans="1:10" ht="12.75">
      <c r="A158" s="233">
        <v>132</v>
      </c>
      <c r="B158" s="202" t="s">
        <v>1328</v>
      </c>
      <c r="D158" s="233" t="s">
        <v>1226</v>
      </c>
      <c r="E158" s="233">
        <v>1</v>
      </c>
      <c r="F158" s="230">
        <v>0</v>
      </c>
      <c r="G158" s="230">
        <v>0</v>
      </c>
      <c r="H158" s="230">
        <f t="shared" si="6"/>
        <v>0</v>
      </c>
      <c r="I158" s="230">
        <f t="shared" si="7"/>
        <v>0</v>
      </c>
      <c r="J158" s="230">
        <f t="shared" si="8"/>
        <v>0</v>
      </c>
    </row>
    <row r="159" spans="1:10" ht="12.75">
      <c r="A159" s="233">
        <v>133</v>
      </c>
      <c r="B159" s="202" t="s">
        <v>1299</v>
      </c>
      <c r="D159" s="233" t="s">
        <v>1226</v>
      </c>
      <c r="E159" s="233">
        <v>5</v>
      </c>
      <c r="F159" s="230">
        <v>0</v>
      </c>
      <c r="G159" s="230">
        <v>0</v>
      </c>
      <c r="H159" s="230">
        <f t="shared" si="6"/>
        <v>0</v>
      </c>
      <c r="I159" s="230">
        <f t="shared" si="7"/>
        <v>0</v>
      </c>
      <c r="J159" s="230">
        <f t="shared" si="8"/>
        <v>0</v>
      </c>
    </row>
    <row r="160" spans="1:10" ht="12.75">
      <c r="A160" s="233">
        <v>134</v>
      </c>
      <c r="B160" s="202" t="s">
        <v>1330</v>
      </c>
      <c r="D160" s="233" t="s">
        <v>1226</v>
      </c>
      <c r="E160" s="233">
        <v>7</v>
      </c>
      <c r="F160" s="230">
        <v>0</v>
      </c>
      <c r="G160" s="230">
        <v>0</v>
      </c>
      <c r="H160" s="230">
        <f t="shared" si="6"/>
        <v>0</v>
      </c>
      <c r="I160" s="230">
        <f t="shared" si="7"/>
        <v>0</v>
      </c>
      <c r="J160" s="230">
        <f t="shared" si="8"/>
        <v>0</v>
      </c>
    </row>
    <row r="161" spans="1:10" ht="12.75">
      <c r="A161" s="233">
        <v>135</v>
      </c>
      <c r="B161" s="202" t="s">
        <v>1294</v>
      </c>
      <c r="D161" s="233" t="s">
        <v>203</v>
      </c>
      <c r="E161" s="233">
        <v>90</v>
      </c>
      <c r="F161" s="230">
        <v>0</v>
      </c>
      <c r="G161" s="230">
        <v>0</v>
      </c>
      <c r="H161" s="230">
        <f t="shared" si="6"/>
        <v>0</v>
      </c>
      <c r="I161" s="230">
        <f t="shared" si="7"/>
        <v>0</v>
      </c>
      <c r="J161" s="230">
        <f t="shared" si="8"/>
        <v>0</v>
      </c>
    </row>
    <row r="162" spans="1:10" ht="12.75">
      <c r="A162" s="233">
        <v>136</v>
      </c>
      <c r="B162" s="202" t="s">
        <v>1295</v>
      </c>
      <c r="D162" s="233" t="s">
        <v>203</v>
      </c>
      <c r="E162" s="233">
        <v>10</v>
      </c>
      <c r="F162" s="230">
        <v>0</v>
      </c>
      <c r="G162" s="230">
        <v>0</v>
      </c>
      <c r="H162" s="230">
        <f t="shared" si="6"/>
        <v>0</v>
      </c>
      <c r="I162" s="230">
        <f t="shared" si="7"/>
        <v>0</v>
      </c>
      <c r="J162" s="230">
        <f t="shared" si="8"/>
        <v>0</v>
      </c>
    </row>
    <row r="163" spans="4:10" ht="12.75">
      <c r="D163" s="233"/>
      <c r="E163" s="233"/>
      <c r="F163" s="230"/>
      <c r="G163" s="230"/>
      <c r="H163" s="230"/>
      <c r="I163" s="230"/>
      <c r="J163" s="230"/>
    </row>
    <row r="164" spans="2:10" ht="12.75">
      <c r="B164" s="201" t="s">
        <v>1335</v>
      </c>
      <c r="D164" s="233"/>
      <c r="E164" s="233"/>
      <c r="F164" s="230"/>
      <c r="G164" s="230"/>
      <c r="H164" s="230"/>
      <c r="I164" s="230"/>
      <c r="J164" s="230"/>
    </row>
    <row r="165" spans="3:10" ht="12.75">
      <c r="C165" s="205" t="s">
        <v>1314</v>
      </c>
      <c r="D165" s="234"/>
      <c r="E165" s="233"/>
      <c r="F165" s="230"/>
      <c r="G165" s="230"/>
      <c r="H165" s="230"/>
      <c r="I165" s="230"/>
      <c r="J165" s="230"/>
    </row>
    <row r="166" spans="1:10" ht="12.75">
      <c r="A166" s="233">
        <v>137</v>
      </c>
      <c r="B166" s="202" t="s">
        <v>1336</v>
      </c>
      <c r="D166" s="233" t="s">
        <v>229</v>
      </c>
      <c r="E166" s="233">
        <v>1</v>
      </c>
      <c r="F166" s="230">
        <v>0</v>
      </c>
      <c r="G166" s="230">
        <v>0</v>
      </c>
      <c r="H166" s="230">
        <f t="shared" si="6"/>
        <v>0</v>
      </c>
      <c r="I166" s="230">
        <f t="shared" si="7"/>
        <v>0</v>
      </c>
      <c r="J166" s="230">
        <f t="shared" si="8"/>
        <v>0</v>
      </c>
    </row>
    <row r="167" spans="1:10" ht="12.75">
      <c r="A167" s="233">
        <v>138</v>
      </c>
      <c r="B167" s="202" t="s">
        <v>1316</v>
      </c>
      <c r="D167" s="233" t="s">
        <v>1226</v>
      </c>
      <c r="E167" s="233">
        <v>5</v>
      </c>
      <c r="F167" s="230">
        <v>0</v>
      </c>
      <c r="G167" s="230">
        <v>0</v>
      </c>
      <c r="H167" s="230">
        <f t="shared" si="6"/>
        <v>0</v>
      </c>
      <c r="I167" s="230">
        <f t="shared" si="7"/>
        <v>0</v>
      </c>
      <c r="J167" s="230">
        <f t="shared" si="8"/>
        <v>0</v>
      </c>
    </row>
    <row r="168" spans="1:10" ht="12.75">
      <c r="A168" s="233">
        <v>139</v>
      </c>
      <c r="B168" s="202" t="s">
        <v>1317</v>
      </c>
      <c r="D168" s="233" t="s">
        <v>1226</v>
      </c>
      <c r="E168" s="233">
        <v>7</v>
      </c>
      <c r="F168" s="230">
        <v>0</v>
      </c>
      <c r="G168" s="230">
        <v>0</v>
      </c>
      <c r="H168" s="230">
        <f t="shared" si="6"/>
        <v>0</v>
      </c>
      <c r="I168" s="230">
        <f t="shared" si="7"/>
        <v>0</v>
      </c>
      <c r="J168" s="230">
        <f t="shared" si="8"/>
        <v>0</v>
      </c>
    </row>
    <row r="169" spans="1:10" ht="12.75">
      <c r="A169" s="233">
        <v>140</v>
      </c>
      <c r="B169" s="202" t="s">
        <v>1318</v>
      </c>
      <c r="D169" s="233" t="s">
        <v>1226</v>
      </c>
      <c r="E169" s="233">
        <v>1</v>
      </c>
      <c r="F169" s="230">
        <v>0</v>
      </c>
      <c r="G169" s="230">
        <v>0</v>
      </c>
      <c r="H169" s="230">
        <f t="shared" si="6"/>
        <v>0</v>
      </c>
      <c r="I169" s="230">
        <f t="shared" si="7"/>
        <v>0</v>
      </c>
      <c r="J169" s="230">
        <f t="shared" si="8"/>
        <v>0</v>
      </c>
    </row>
    <row r="170" spans="1:10" ht="12.75">
      <c r="A170" s="233">
        <v>141</v>
      </c>
      <c r="B170" s="202" t="s">
        <v>1319</v>
      </c>
      <c r="D170" s="233" t="s">
        <v>1226</v>
      </c>
      <c r="E170" s="233">
        <v>1</v>
      </c>
      <c r="F170" s="230">
        <v>0</v>
      </c>
      <c r="G170" s="230">
        <v>0</v>
      </c>
      <c r="H170" s="230">
        <f t="shared" si="6"/>
        <v>0</v>
      </c>
      <c r="I170" s="230">
        <f t="shared" si="7"/>
        <v>0</v>
      </c>
      <c r="J170" s="230">
        <f t="shared" si="8"/>
        <v>0</v>
      </c>
    </row>
    <row r="171" spans="1:10" ht="12.75">
      <c r="A171" s="233">
        <v>142</v>
      </c>
      <c r="B171" s="202" t="s">
        <v>1320</v>
      </c>
      <c r="D171" s="233" t="s">
        <v>1226</v>
      </c>
      <c r="E171" s="233">
        <v>1</v>
      </c>
      <c r="F171" s="230">
        <v>0</v>
      </c>
      <c r="G171" s="230">
        <v>0</v>
      </c>
      <c r="H171" s="230">
        <f t="shared" si="6"/>
        <v>0</v>
      </c>
      <c r="I171" s="230">
        <f t="shared" si="7"/>
        <v>0</v>
      </c>
      <c r="J171" s="230">
        <f t="shared" si="8"/>
        <v>0</v>
      </c>
    </row>
    <row r="172" spans="1:10" ht="12.75">
      <c r="A172" s="233">
        <v>143</v>
      </c>
      <c r="B172" s="202" t="s">
        <v>1299</v>
      </c>
      <c r="D172" s="233" t="s">
        <v>1226</v>
      </c>
      <c r="E172" s="233">
        <v>13</v>
      </c>
      <c r="F172" s="230">
        <v>0</v>
      </c>
      <c r="G172" s="230">
        <v>0</v>
      </c>
      <c r="H172" s="230">
        <f t="shared" si="6"/>
        <v>0</v>
      </c>
      <c r="I172" s="230">
        <f t="shared" si="7"/>
        <v>0</v>
      </c>
      <c r="J172" s="230">
        <f t="shared" si="8"/>
        <v>0</v>
      </c>
    </row>
    <row r="173" spans="1:10" ht="12.75">
      <c r="A173" s="233">
        <v>144</v>
      </c>
      <c r="B173" s="202" t="s">
        <v>1291</v>
      </c>
      <c r="D173" s="233" t="s">
        <v>203</v>
      </c>
      <c r="E173" s="233">
        <v>15</v>
      </c>
      <c r="F173" s="230">
        <v>0</v>
      </c>
      <c r="G173" s="230">
        <v>0</v>
      </c>
      <c r="H173" s="230">
        <f t="shared" si="6"/>
        <v>0</v>
      </c>
      <c r="I173" s="230">
        <f t="shared" si="7"/>
        <v>0</v>
      </c>
      <c r="J173" s="230">
        <f t="shared" si="8"/>
        <v>0</v>
      </c>
    </row>
    <row r="174" spans="1:10" ht="12.75">
      <c r="A174" s="233">
        <v>145</v>
      </c>
      <c r="B174" s="202" t="s">
        <v>1321</v>
      </c>
      <c r="D174" s="233" t="s">
        <v>203</v>
      </c>
      <c r="E174" s="233">
        <v>15</v>
      </c>
      <c r="F174" s="230">
        <v>0</v>
      </c>
      <c r="G174" s="230">
        <v>0</v>
      </c>
      <c r="H174" s="230">
        <f t="shared" si="6"/>
        <v>0</v>
      </c>
      <c r="I174" s="230">
        <f t="shared" si="7"/>
        <v>0</v>
      </c>
      <c r="J174" s="230">
        <f t="shared" si="8"/>
        <v>0</v>
      </c>
    </row>
    <row r="175" spans="1:10" ht="12.75">
      <c r="A175" s="233">
        <v>146</v>
      </c>
      <c r="B175" s="202" t="s">
        <v>1293</v>
      </c>
      <c r="D175" s="233" t="s">
        <v>203</v>
      </c>
      <c r="E175" s="233">
        <v>90</v>
      </c>
      <c r="F175" s="230">
        <v>0</v>
      </c>
      <c r="G175" s="230">
        <v>0</v>
      </c>
      <c r="H175" s="230">
        <f t="shared" si="6"/>
        <v>0</v>
      </c>
      <c r="I175" s="230">
        <f t="shared" si="7"/>
        <v>0</v>
      </c>
      <c r="J175" s="230">
        <f t="shared" si="8"/>
        <v>0</v>
      </c>
    </row>
    <row r="176" spans="1:10" ht="12.75">
      <c r="A176" s="233">
        <v>147</v>
      </c>
      <c r="B176" s="202" t="s">
        <v>1296</v>
      </c>
      <c r="D176" s="233"/>
      <c r="E176" s="233"/>
      <c r="F176" s="230"/>
      <c r="G176" s="230"/>
      <c r="H176" s="230"/>
      <c r="I176" s="230"/>
      <c r="J176" s="230"/>
    </row>
    <row r="177" spans="3:10" ht="12.75">
      <c r="C177" s="205" t="s">
        <v>1322</v>
      </c>
      <c r="D177" s="234"/>
      <c r="E177" s="233"/>
      <c r="F177" s="230"/>
      <c r="G177" s="230"/>
      <c r="H177" s="230"/>
      <c r="I177" s="230"/>
      <c r="J177" s="230"/>
    </row>
    <row r="178" spans="1:10" ht="12.75">
      <c r="A178" s="233">
        <v>148</v>
      </c>
      <c r="B178" s="202" t="s">
        <v>1297</v>
      </c>
      <c r="D178" s="233" t="s">
        <v>1226</v>
      </c>
      <c r="E178" s="233">
        <v>3</v>
      </c>
      <c r="F178" s="230">
        <v>0</v>
      </c>
      <c r="G178" s="230">
        <v>0</v>
      </c>
      <c r="H178" s="230">
        <f t="shared" si="6"/>
        <v>0</v>
      </c>
      <c r="I178" s="230">
        <f t="shared" si="7"/>
        <v>0</v>
      </c>
      <c r="J178" s="230">
        <f t="shared" si="8"/>
        <v>0</v>
      </c>
    </row>
    <row r="179" spans="1:10" ht="12.75">
      <c r="A179" s="233">
        <v>149</v>
      </c>
      <c r="B179" s="202" t="s">
        <v>1323</v>
      </c>
      <c r="D179" s="233" t="s">
        <v>1226</v>
      </c>
      <c r="E179" s="233">
        <v>1</v>
      </c>
      <c r="F179" s="230">
        <v>0</v>
      </c>
      <c r="G179" s="230">
        <v>0</v>
      </c>
      <c r="H179" s="230">
        <f t="shared" si="6"/>
        <v>0</v>
      </c>
      <c r="I179" s="230">
        <f t="shared" si="7"/>
        <v>0</v>
      </c>
      <c r="J179" s="230">
        <f t="shared" si="8"/>
        <v>0</v>
      </c>
    </row>
    <row r="180" spans="1:10" ht="12.75">
      <c r="A180" s="233">
        <v>150</v>
      </c>
      <c r="B180" s="202" t="s">
        <v>1325</v>
      </c>
      <c r="D180" s="233" t="s">
        <v>1226</v>
      </c>
      <c r="E180" s="233">
        <v>1</v>
      </c>
      <c r="F180" s="230">
        <v>0</v>
      </c>
      <c r="G180" s="230">
        <v>0</v>
      </c>
      <c r="H180" s="230">
        <f t="shared" si="6"/>
        <v>0</v>
      </c>
      <c r="I180" s="230">
        <f t="shared" si="7"/>
        <v>0</v>
      </c>
      <c r="J180" s="230">
        <f t="shared" si="8"/>
        <v>0</v>
      </c>
    </row>
    <row r="181" spans="1:10" ht="12.75">
      <c r="A181" s="233">
        <v>151</v>
      </c>
      <c r="B181" s="202" t="s">
        <v>1326</v>
      </c>
      <c r="D181" s="233" t="s">
        <v>1226</v>
      </c>
      <c r="E181" s="233">
        <v>1</v>
      </c>
      <c r="F181" s="230">
        <v>0</v>
      </c>
      <c r="G181" s="230">
        <v>0</v>
      </c>
      <c r="H181" s="230">
        <f t="shared" si="6"/>
        <v>0</v>
      </c>
      <c r="I181" s="230">
        <f t="shared" si="7"/>
        <v>0</v>
      </c>
      <c r="J181" s="230">
        <f t="shared" si="8"/>
        <v>0</v>
      </c>
    </row>
    <row r="182" spans="1:10" ht="12.75">
      <c r="A182" s="233">
        <v>152</v>
      </c>
      <c r="B182" s="202" t="s">
        <v>1327</v>
      </c>
      <c r="D182" s="233" t="s">
        <v>1226</v>
      </c>
      <c r="E182" s="233">
        <v>1</v>
      </c>
      <c r="F182" s="230">
        <v>0</v>
      </c>
      <c r="G182" s="230">
        <v>0</v>
      </c>
      <c r="H182" s="230">
        <f t="shared" si="6"/>
        <v>0</v>
      </c>
      <c r="I182" s="230">
        <f t="shared" si="7"/>
        <v>0</v>
      </c>
      <c r="J182" s="230">
        <f t="shared" si="8"/>
        <v>0</v>
      </c>
    </row>
    <row r="183" spans="1:10" ht="12.75">
      <c r="A183" s="233">
        <v>153</v>
      </c>
      <c r="B183" s="202" t="s">
        <v>1328</v>
      </c>
      <c r="D183" s="233" t="s">
        <v>1226</v>
      </c>
      <c r="E183" s="233">
        <v>1</v>
      </c>
      <c r="F183" s="230">
        <v>0</v>
      </c>
      <c r="G183" s="230">
        <v>0</v>
      </c>
      <c r="H183" s="230">
        <f t="shared" si="6"/>
        <v>0</v>
      </c>
      <c r="I183" s="230">
        <f t="shared" si="7"/>
        <v>0</v>
      </c>
      <c r="J183" s="230">
        <f t="shared" si="8"/>
        <v>0</v>
      </c>
    </row>
    <row r="184" spans="1:10" ht="12.75">
      <c r="A184" s="233">
        <v>154</v>
      </c>
      <c r="B184" s="202" t="s">
        <v>1299</v>
      </c>
      <c r="D184" s="233" t="s">
        <v>1226</v>
      </c>
      <c r="E184" s="233">
        <v>4</v>
      </c>
      <c r="F184" s="230">
        <v>0</v>
      </c>
      <c r="G184" s="230">
        <v>0</v>
      </c>
      <c r="H184" s="230">
        <f t="shared" si="6"/>
        <v>0</v>
      </c>
      <c r="I184" s="230">
        <f t="shared" si="7"/>
        <v>0</v>
      </c>
      <c r="J184" s="230">
        <f t="shared" si="8"/>
        <v>0</v>
      </c>
    </row>
    <row r="185" spans="1:10" ht="12.75">
      <c r="A185" s="233">
        <v>155</v>
      </c>
      <c r="B185" s="202" t="s">
        <v>1329</v>
      </c>
      <c r="D185" s="233" t="s">
        <v>1226</v>
      </c>
      <c r="E185" s="233">
        <v>1</v>
      </c>
      <c r="F185" s="230">
        <v>0</v>
      </c>
      <c r="G185" s="230">
        <v>0</v>
      </c>
      <c r="H185" s="230">
        <f t="shared" si="6"/>
        <v>0</v>
      </c>
      <c r="I185" s="230">
        <f t="shared" si="7"/>
        <v>0</v>
      </c>
      <c r="J185" s="230">
        <f t="shared" si="8"/>
        <v>0</v>
      </c>
    </row>
    <row r="186" spans="1:10" ht="12.75">
      <c r="A186" s="233">
        <v>156</v>
      </c>
      <c r="B186" s="202" t="s">
        <v>1330</v>
      </c>
      <c r="D186" s="233" t="s">
        <v>1226</v>
      </c>
      <c r="E186" s="233">
        <v>6</v>
      </c>
      <c r="F186" s="230">
        <v>0</v>
      </c>
      <c r="G186" s="230">
        <v>0</v>
      </c>
      <c r="H186" s="230">
        <f t="shared" si="6"/>
        <v>0</v>
      </c>
      <c r="I186" s="230">
        <f t="shared" si="7"/>
        <v>0</v>
      </c>
      <c r="J186" s="230">
        <f t="shared" si="8"/>
        <v>0</v>
      </c>
    </row>
    <row r="187" spans="1:10" ht="12.75">
      <c r="A187" s="233">
        <v>157</v>
      </c>
      <c r="B187" s="202" t="s">
        <v>1294</v>
      </c>
      <c r="D187" s="233" t="s">
        <v>203</v>
      </c>
      <c r="E187" s="233">
        <v>80</v>
      </c>
      <c r="F187" s="230">
        <v>0</v>
      </c>
      <c r="G187" s="230">
        <v>0</v>
      </c>
      <c r="H187" s="230">
        <f t="shared" si="6"/>
        <v>0</v>
      </c>
      <c r="I187" s="230">
        <f t="shared" si="7"/>
        <v>0</v>
      </c>
      <c r="J187" s="230">
        <f t="shared" si="8"/>
        <v>0</v>
      </c>
    </row>
    <row r="188" spans="1:10" ht="12.75">
      <c r="A188" s="233">
        <v>158</v>
      </c>
      <c r="B188" s="202" t="s">
        <v>1295</v>
      </c>
      <c r="D188" s="233" t="s">
        <v>203</v>
      </c>
      <c r="E188" s="233">
        <v>10</v>
      </c>
      <c r="F188" s="230">
        <v>0</v>
      </c>
      <c r="G188" s="230">
        <v>0</v>
      </c>
      <c r="H188" s="230">
        <f t="shared" si="6"/>
        <v>0</v>
      </c>
      <c r="I188" s="230">
        <f t="shared" si="7"/>
        <v>0</v>
      </c>
      <c r="J188" s="230">
        <f t="shared" si="8"/>
        <v>0</v>
      </c>
    </row>
    <row r="189" spans="4:10" ht="12.75">
      <c r="D189" s="233"/>
      <c r="E189" s="233"/>
      <c r="F189" s="230"/>
      <c r="G189" s="230"/>
      <c r="H189" s="230"/>
      <c r="I189" s="230"/>
      <c r="J189" s="230"/>
    </row>
    <row r="190" spans="2:10" ht="12.75">
      <c r="B190" s="201" t="s">
        <v>1337</v>
      </c>
      <c r="D190" s="233"/>
      <c r="E190" s="233"/>
      <c r="F190" s="230"/>
      <c r="G190" s="230"/>
      <c r="H190" s="230"/>
      <c r="I190" s="230"/>
      <c r="J190" s="230"/>
    </row>
    <row r="191" spans="3:10" ht="12.75">
      <c r="C191" s="205" t="s">
        <v>1314</v>
      </c>
      <c r="D191" s="234"/>
      <c r="E191" s="233"/>
      <c r="F191" s="230"/>
      <c r="G191" s="230"/>
      <c r="H191" s="230"/>
      <c r="I191" s="230"/>
      <c r="J191" s="230"/>
    </row>
    <row r="192" spans="1:10" ht="12.75">
      <c r="A192" s="233">
        <v>159</v>
      </c>
      <c r="B192" s="202" t="s">
        <v>1315</v>
      </c>
      <c r="D192" s="233" t="s">
        <v>229</v>
      </c>
      <c r="E192" s="233">
        <v>1</v>
      </c>
      <c r="F192" s="230">
        <v>0</v>
      </c>
      <c r="G192" s="230">
        <v>0</v>
      </c>
      <c r="H192" s="230">
        <f t="shared" si="6"/>
        <v>0</v>
      </c>
      <c r="I192" s="230">
        <f t="shared" si="7"/>
        <v>0</v>
      </c>
      <c r="J192" s="230">
        <f t="shared" si="8"/>
        <v>0</v>
      </c>
    </row>
    <row r="193" spans="1:10" ht="12.75">
      <c r="A193" s="233">
        <v>160</v>
      </c>
      <c r="B193" s="202" t="s">
        <v>1316</v>
      </c>
      <c r="D193" s="233" t="s">
        <v>1226</v>
      </c>
      <c r="E193" s="233">
        <v>4</v>
      </c>
      <c r="F193" s="230">
        <v>0</v>
      </c>
      <c r="G193" s="230">
        <v>0</v>
      </c>
      <c r="H193" s="230">
        <f t="shared" si="6"/>
        <v>0</v>
      </c>
      <c r="I193" s="230">
        <f t="shared" si="7"/>
        <v>0</v>
      </c>
      <c r="J193" s="230">
        <f t="shared" si="8"/>
        <v>0</v>
      </c>
    </row>
    <row r="194" spans="1:10" ht="12.75">
      <c r="A194" s="233">
        <v>161</v>
      </c>
      <c r="B194" s="202" t="s">
        <v>1317</v>
      </c>
      <c r="D194" s="233" t="s">
        <v>1226</v>
      </c>
      <c r="E194" s="233">
        <v>6</v>
      </c>
      <c r="F194" s="230">
        <v>0</v>
      </c>
      <c r="G194" s="230">
        <v>0</v>
      </c>
      <c r="H194" s="230">
        <f t="shared" si="6"/>
        <v>0</v>
      </c>
      <c r="I194" s="230">
        <f t="shared" si="7"/>
        <v>0</v>
      </c>
      <c r="J194" s="230">
        <f t="shared" si="8"/>
        <v>0</v>
      </c>
    </row>
    <row r="195" spans="1:10" ht="12.75">
      <c r="A195" s="233">
        <v>162</v>
      </c>
      <c r="B195" s="202" t="s">
        <v>1318</v>
      </c>
      <c r="D195" s="233" t="s">
        <v>1226</v>
      </c>
      <c r="E195" s="233">
        <v>1</v>
      </c>
      <c r="F195" s="230">
        <v>0</v>
      </c>
      <c r="G195" s="230">
        <v>0</v>
      </c>
      <c r="H195" s="230">
        <f t="shared" si="6"/>
        <v>0</v>
      </c>
      <c r="I195" s="230">
        <f t="shared" si="7"/>
        <v>0</v>
      </c>
      <c r="J195" s="230">
        <f t="shared" si="8"/>
        <v>0</v>
      </c>
    </row>
    <row r="196" spans="1:10" ht="12.75">
      <c r="A196" s="233">
        <v>163</v>
      </c>
      <c r="B196" s="202" t="s">
        <v>1319</v>
      </c>
      <c r="D196" s="233" t="s">
        <v>1226</v>
      </c>
      <c r="E196" s="233">
        <v>1</v>
      </c>
      <c r="F196" s="230">
        <v>0</v>
      </c>
      <c r="G196" s="230">
        <v>0</v>
      </c>
      <c r="H196" s="230">
        <f aca="true" t="shared" si="9" ref="H196:H259">E196*F196</f>
        <v>0</v>
      </c>
      <c r="I196" s="230">
        <f aca="true" t="shared" si="10" ref="I196:I259">E196*G196</f>
        <v>0</v>
      </c>
      <c r="J196" s="230">
        <f aca="true" t="shared" si="11" ref="J196:J259">H196+I196</f>
        <v>0</v>
      </c>
    </row>
    <row r="197" spans="1:10" ht="12.75">
      <c r="A197" s="233">
        <v>164</v>
      </c>
      <c r="B197" s="202" t="s">
        <v>1320</v>
      </c>
      <c r="D197" s="233" t="s">
        <v>1226</v>
      </c>
      <c r="E197" s="233">
        <v>1</v>
      </c>
      <c r="F197" s="230">
        <v>0</v>
      </c>
      <c r="G197" s="230">
        <v>0</v>
      </c>
      <c r="H197" s="230">
        <f t="shared" si="9"/>
        <v>0</v>
      </c>
      <c r="I197" s="230">
        <f t="shared" si="10"/>
        <v>0</v>
      </c>
      <c r="J197" s="230">
        <f t="shared" si="11"/>
        <v>0</v>
      </c>
    </row>
    <row r="198" spans="1:10" ht="12.75">
      <c r="A198" s="233">
        <v>165</v>
      </c>
      <c r="B198" s="202" t="s">
        <v>1299</v>
      </c>
      <c r="D198" s="233" t="s">
        <v>1226</v>
      </c>
      <c r="E198" s="233">
        <v>11</v>
      </c>
      <c r="F198" s="230">
        <v>0</v>
      </c>
      <c r="G198" s="230">
        <v>0</v>
      </c>
      <c r="H198" s="230">
        <f t="shared" si="9"/>
        <v>0</v>
      </c>
      <c r="I198" s="230">
        <f t="shared" si="10"/>
        <v>0</v>
      </c>
      <c r="J198" s="230">
        <f t="shared" si="11"/>
        <v>0</v>
      </c>
    </row>
    <row r="199" spans="1:10" ht="12.75">
      <c r="A199" s="233">
        <v>166</v>
      </c>
      <c r="B199" s="202" t="s">
        <v>1291</v>
      </c>
      <c r="D199" s="233" t="s">
        <v>203</v>
      </c>
      <c r="E199" s="233">
        <v>5</v>
      </c>
      <c r="F199" s="230">
        <v>0</v>
      </c>
      <c r="G199" s="230">
        <v>0</v>
      </c>
      <c r="H199" s="230">
        <f t="shared" si="9"/>
        <v>0</v>
      </c>
      <c r="I199" s="230">
        <f t="shared" si="10"/>
        <v>0</v>
      </c>
      <c r="J199" s="230">
        <f t="shared" si="11"/>
        <v>0</v>
      </c>
    </row>
    <row r="200" spans="1:10" ht="12.75">
      <c r="A200" s="233">
        <v>167</v>
      </c>
      <c r="B200" s="202" t="s">
        <v>1321</v>
      </c>
      <c r="D200" s="233" t="s">
        <v>203</v>
      </c>
      <c r="E200" s="233">
        <v>15</v>
      </c>
      <c r="F200" s="230">
        <v>0</v>
      </c>
      <c r="G200" s="230">
        <v>0</v>
      </c>
      <c r="H200" s="230">
        <f t="shared" si="9"/>
        <v>0</v>
      </c>
      <c r="I200" s="230">
        <f t="shared" si="10"/>
        <v>0</v>
      </c>
      <c r="J200" s="230">
        <f t="shared" si="11"/>
        <v>0</v>
      </c>
    </row>
    <row r="201" spans="1:10" ht="12.75">
      <c r="A201" s="233">
        <v>168</v>
      </c>
      <c r="B201" s="202" t="s">
        <v>1293</v>
      </c>
      <c r="D201" s="233" t="s">
        <v>203</v>
      </c>
      <c r="E201" s="233">
        <v>50</v>
      </c>
      <c r="F201" s="230">
        <v>0</v>
      </c>
      <c r="G201" s="230">
        <v>0</v>
      </c>
      <c r="H201" s="230">
        <f t="shared" si="9"/>
        <v>0</v>
      </c>
      <c r="I201" s="230">
        <f t="shared" si="10"/>
        <v>0</v>
      </c>
      <c r="J201" s="230">
        <f t="shared" si="11"/>
        <v>0</v>
      </c>
    </row>
    <row r="202" spans="1:10" ht="12.75">
      <c r="A202" s="233">
        <v>169</v>
      </c>
      <c r="B202" s="202" t="s">
        <v>1296</v>
      </c>
      <c r="D202" s="233"/>
      <c r="E202" s="233"/>
      <c r="F202" s="230"/>
      <c r="G202" s="230"/>
      <c r="H202" s="230"/>
      <c r="I202" s="230"/>
      <c r="J202" s="230"/>
    </row>
    <row r="203" spans="3:10" ht="12.75">
      <c r="C203" s="205" t="s">
        <v>1322</v>
      </c>
      <c r="D203" s="234"/>
      <c r="E203" s="233"/>
      <c r="F203" s="230"/>
      <c r="G203" s="230"/>
      <c r="H203" s="230"/>
      <c r="I203" s="230"/>
      <c r="J203" s="230"/>
    </row>
    <row r="204" spans="1:10" ht="12.75">
      <c r="A204" s="233">
        <v>170</v>
      </c>
      <c r="B204" s="202" t="s">
        <v>1297</v>
      </c>
      <c r="D204" s="233" t="s">
        <v>1226</v>
      </c>
      <c r="E204" s="233">
        <v>2</v>
      </c>
      <c r="F204" s="230">
        <v>0</v>
      </c>
      <c r="G204" s="230">
        <v>0</v>
      </c>
      <c r="H204" s="230">
        <f t="shared" si="9"/>
        <v>0</v>
      </c>
      <c r="I204" s="230">
        <f t="shared" si="10"/>
        <v>0</v>
      </c>
      <c r="J204" s="230">
        <f t="shared" si="11"/>
        <v>0</v>
      </c>
    </row>
    <row r="205" spans="1:10" ht="12.75">
      <c r="A205" s="233">
        <v>171</v>
      </c>
      <c r="B205" s="202" t="s">
        <v>1323</v>
      </c>
      <c r="D205" s="233" t="s">
        <v>1226</v>
      </c>
      <c r="E205" s="233">
        <v>2</v>
      </c>
      <c r="F205" s="230">
        <v>0</v>
      </c>
      <c r="G205" s="230">
        <v>0</v>
      </c>
      <c r="H205" s="230">
        <f t="shared" si="9"/>
        <v>0</v>
      </c>
      <c r="I205" s="230">
        <f t="shared" si="10"/>
        <v>0</v>
      </c>
      <c r="J205" s="230">
        <f t="shared" si="11"/>
        <v>0</v>
      </c>
    </row>
    <row r="206" spans="1:10" ht="12.75">
      <c r="A206" s="233">
        <v>172</v>
      </c>
      <c r="B206" s="202" t="s">
        <v>1325</v>
      </c>
      <c r="D206" s="233" t="s">
        <v>1226</v>
      </c>
      <c r="E206" s="233">
        <v>1</v>
      </c>
      <c r="F206" s="230">
        <v>0</v>
      </c>
      <c r="G206" s="230">
        <v>0</v>
      </c>
      <c r="H206" s="230">
        <f t="shared" si="9"/>
        <v>0</v>
      </c>
      <c r="I206" s="230">
        <f t="shared" si="10"/>
        <v>0</v>
      </c>
      <c r="J206" s="230">
        <f t="shared" si="11"/>
        <v>0</v>
      </c>
    </row>
    <row r="207" spans="1:10" ht="12.75">
      <c r="A207" s="233">
        <v>173</v>
      </c>
      <c r="B207" s="202" t="s">
        <v>1326</v>
      </c>
      <c r="D207" s="233" t="s">
        <v>1226</v>
      </c>
      <c r="E207" s="233">
        <v>1</v>
      </c>
      <c r="F207" s="230">
        <v>0</v>
      </c>
      <c r="G207" s="230">
        <v>0</v>
      </c>
      <c r="H207" s="230">
        <f t="shared" si="9"/>
        <v>0</v>
      </c>
      <c r="I207" s="230">
        <f t="shared" si="10"/>
        <v>0</v>
      </c>
      <c r="J207" s="230">
        <f t="shared" si="11"/>
        <v>0</v>
      </c>
    </row>
    <row r="208" spans="1:10" ht="12.75">
      <c r="A208" s="233">
        <v>174</v>
      </c>
      <c r="B208" s="202" t="s">
        <v>1327</v>
      </c>
      <c r="D208" s="233" t="s">
        <v>1226</v>
      </c>
      <c r="E208" s="233">
        <v>1</v>
      </c>
      <c r="F208" s="230">
        <v>0</v>
      </c>
      <c r="G208" s="230">
        <v>0</v>
      </c>
      <c r="H208" s="230">
        <f t="shared" si="9"/>
        <v>0</v>
      </c>
      <c r="I208" s="230">
        <f t="shared" si="10"/>
        <v>0</v>
      </c>
      <c r="J208" s="230">
        <f t="shared" si="11"/>
        <v>0</v>
      </c>
    </row>
    <row r="209" spans="1:10" ht="12.75">
      <c r="A209" s="233">
        <v>175</v>
      </c>
      <c r="B209" s="202" t="s">
        <v>1328</v>
      </c>
      <c r="D209" s="233" t="s">
        <v>1226</v>
      </c>
      <c r="E209" s="233">
        <v>1</v>
      </c>
      <c r="F209" s="230">
        <v>0</v>
      </c>
      <c r="G209" s="230">
        <v>0</v>
      </c>
      <c r="H209" s="230">
        <f t="shared" si="9"/>
        <v>0</v>
      </c>
      <c r="I209" s="230">
        <f t="shared" si="10"/>
        <v>0</v>
      </c>
      <c r="J209" s="230">
        <f t="shared" si="11"/>
        <v>0</v>
      </c>
    </row>
    <row r="210" spans="1:10" ht="12.75">
      <c r="A210" s="233">
        <v>176</v>
      </c>
      <c r="B210" s="202" t="s">
        <v>1299</v>
      </c>
      <c r="D210" s="233" t="s">
        <v>1226</v>
      </c>
      <c r="E210" s="233">
        <v>4</v>
      </c>
      <c r="F210" s="230">
        <v>0</v>
      </c>
      <c r="G210" s="230">
        <v>0</v>
      </c>
      <c r="H210" s="230">
        <f t="shared" si="9"/>
        <v>0</v>
      </c>
      <c r="I210" s="230">
        <f t="shared" si="10"/>
        <v>0</v>
      </c>
      <c r="J210" s="230">
        <f t="shared" si="11"/>
        <v>0</v>
      </c>
    </row>
    <row r="211" spans="1:10" ht="12.75">
      <c r="A211" s="233">
        <v>177</v>
      </c>
      <c r="B211" s="202" t="s">
        <v>1329</v>
      </c>
      <c r="D211" s="233" t="s">
        <v>1226</v>
      </c>
      <c r="E211" s="233">
        <v>1</v>
      </c>
      <c r="F211" s="230">
        <v>0</v>
      </c>
      <c r="G211" s="230">
        <v>0</v>
      </c>
      <c r="H211" s="230">
        <f t="shared" si="9"/>
        <v>0</v>
      </c>
      <c r="I211" s="230">
        <f t="shared" si="10"/>
        <v>0</v>
      </c>
      <c r="J211" s="230">
        <f t="shared" si="11"/>
        <v>0</v>
      </c>
    </row>
    <row r="212" spans="1:10" ht="12.75">
      <c r="A212" s="233">
        <v>178</v>
      </c>
      <c r="B212" s="202" t="s">
        <v>1330</v>
      </c>
      <c r="D212" s="233" t="s">
        <v>1226</v>
      </c>
      <c r="E212" s="233">
        <v>6</v>
      </c>
      <c r="F212" s="230">
        <v>0</v>
      </c>
      <c r="G212" s="230">
        <v>0</v>
      </c>
      <c r="H212" s="230">
        <f t="shared" si="9"/>
        <v>0</v>
      </c>
      <c r="I212" s="230">
        <f t="shared" si="10"/>
        <v>0</v>
      </c>
      <c r="J212" s="230">
        <f t="shared" si="11"/>
        <v>0</v>
      </c>
    </row>
    <row r="213" spans="1:10" ht="12.75">
      <c r="A213" s="233">
        <v>179</v>
      </c>
      <c r="B213" s="202" t="s">
        <v>1294</v>
      </c>
      <c r="D213" s="233" t="s">
        <v>203</v>
      </c>
      <c r="E213" s="233">
        <v>75</v>
      </c>
      <c r="F213" s="230">
        <v>0</v>
      </c>
      <c r="G213" s="230">
        <v>0</v>
      </c>
      <c r="H213" s="230">
        <f t="shared" si="9"/>
        <v>0</v>
      </c>
      <c r="I213" s="230">
        <f t="shared" si="10"/>
        <v>0</v>
      </c>
      <c r="J213" s="230">
        <f t="shared" si="11"/>
        <v>0</v>
      </c>
    </row>
    <row r="214" spans="1:10" ht="12.75">
      <c r="A214" s="233">
        <v>180</v>
      </c>
      <c r="B214" s="202" t="s">
        <v>1295</v>
      </c>
      <c r="D214" s="233" t="s">
        <v>203</v>
      </c>
      <c r="E214" s="233">
        <v>10</v>
      </c>
      <c r="F214" s="230">
        <v>0</v>
      </c>
      <c r="G214" s="230">
        <v>0</v>
      </c>
      <c r="H214" s="230">
        <f t="shared" si="9"/>
        <v>0</v>
      </c>
      <c r="I214" s="230">
        <f t="shared" si="10"/>
        <v>0</v>
      </c>
      <c r="J214" s="230">
        <f t="shared" si="11"/>
        <v>0</v>
      </c>
    </row>
    <row r="215" spans="4:10" ht="12.75">
      <c r="D215" s="233"/>
      <c r="E215" s="233"/>
      <c r="F215" s="230"/>
      <c r="G215" s="230"/>
      <c r="H215" s="230"/>
      <c r="I215" s="230"/>
      <c r="J215" s="230"/>
    </row>
    <row r="216" spans="2:10" ht="12.75">
      <c r="B216" s="201" t="s">
        <v>1338</v>
      </c>
      <c r="D216" s="233"/>
      <c r="E216" s="233"/>
      <c r="F216" s="230"/>
      <c r="G216" s="230"/>
      <c r="H216" s="230"/>
      <c r="I216" s="230"/>
      <c r="J216" s="230"/>
    </row>
    <row r="217" spans="3:10" ht="12.75">
      <c r="C217" s="205" t="s">
        <v>1314</v>
      </c>
      <c r="D217" s="234"/>
      <c r="E217" s="233"/>
      <c r="F217" s="230"/>
      <c r="G217" s="230"/>
      <c r="H217" s="230"/>
      <c r="I217" s="230"/>
      <c r="J217" s="230"/>
    </row>
    <row r="218" spans="1:10" ht="12.75">
      <c r="A218" s="233">
        <v>181</v>
      </c>
      <c r="B218" s="202" t="s">
        <v>1315</v>
      </c>
      <c r="D218" s="233" t="s">
        <v>229</v>
      </c>
      <c r="E218" s="233">
        <v>1</v>
      </c>
      <c r="F218" s="230">
        <v>0</v>
      </c>
      <c r="G218" s="230">
        <v>0</v>
      </c>
      <c r="H218" s="230">
        <f t="shared" si="9"/>
        <v>0</v>
      </c>
      <c r="I218" s="230">
        <f t="shared" si="10"/>
        <v>0</v>
      </c>
      <c r="J218" s="230">
        <f t="shared" si="11"/>
        <v>0</v>
      </c>
    </row>
    <row r="219" spans="1:10" ht="12.75">
      <c r="A219" s="233">
        <v>182</v>
      </c>
      <c r="B219" s="202" t="s">
        <v>1316</v>
      </c>
      <c r="D219" s="233" t="s">
        <v>1226</v>
      </c>
      <c r="E219" s="233">
        <v>5</v>
      </c>
      <c r="F219" s="230">
        <v>0</v>
      </c>
      <c r="G219" s="230">
        <v>0</v>
      </c>
      <c r="H219" s="230">
        <f t="shared" si="9"/>
        <v>0</v>
      </c>
      <c r="I219" s="230">
        <f t="shared" si="10"/>
        <v>0</v>
      </c>
      <c r="J219" s="230">
        <f t="shared" si="11"/>
        <v>0</v>
      </c>
    </row>
    <row r="220" spans="1:10" ht="12.75">
      <c r="A220" s="233">
        <v>183</v>
      </c>
      <c r="B220" s="202" t="s">
        <v>1317</v>
      </c>
      <c r="D220" s="233" t="s">
        <v>1226</v>
      </c>
      <c r="E220" s="233">
        <v>10</v>
      </c>
      <c r="F220" s="230">
        <v>0</v>
      </c>
      <c r="G220" s="230">
        <v>0</v>
      </c>
      <c r="H220" s="230">
        <f t="shared" si="9"/>
        <v>0</v>
      </c>
      <c r="I220" s="230">
        <f t="shared" si="10"/>
        <v>0</v>
      </c>
      <c r="J220" s="230">
        <f t="shared" si="11"/>
        <v>0</v>
      </c>
    </row>
    <row r="221" spans="1:10" ht="12.75">
      <c r="A221" s="233">
        <v>184</v>
      </c>
      <c r="B221" s="202" t="s">
        <v>1318</v>
      </c>
      <c r="D221" s="233" t="s">
        <v>1226</v>
      </c>
      <c r="E221" s="233">
        <v>1</v>
      </c>
      <c r="F221" s="230">
        <v>0</v>
      </c>
      <c r="G221" s="230">
        <v>0</v>
      </c>
      <c r="H221" s="230">
        <f t="shared" si="9"/>
        <v>0</v>
      </c>
      <c r="I221" s="230">
        <f t="shared" si="10"/>
        <v>0</v>
      </c>
      <c r="J221" s="230">
        <f t="shared" si="11"/>
        <v>0</v>
      </c>
    </row>
    <row r="222" spans="1:10" ht="12.75">
      <c r="A222" s="233">
        <v>185</v>
      </c>
      <c r="B222" s="202" t="s">
        <v>1319</v>
      </c>
      <c r="D222" s="233" t="s">
        <v>1226</v>
      </c>
      <c r="E222" s="233">
        <v>1</v>
      </c>
      <c r="F222" s="230">
        <v>0</v>
      </c>
      <c r="G222" s="230">
        <v>0</v>
      </c>
      <c r="H222" s="230">
        <f t="shared" si="9"/>
        <v>0</v>
      </c>
      <c r="I222" s="230">
        <f t="shared" si="10"/>
        <v>0</v>
      </c>
      <c r="J222" s="230">
        <f t="shared" si="11"/>
        <v>0</v>
      </c>
    </row>
    <row r="223" spans="1:10" ht="12.75">
      <c r="A223" s="233">
        <v>186</v>
      </c>
      <c r="B223" s="202" t="s">
        <v>1320</v>
      </c>
      <c r="D223" s="233" t="s">
        <v>1226</v>
      </c>
      <c r="E223" s="233">
        <v>1</v>
      </c>
      <c r="F223" s="230">
        <v>0</v>
      </c>
      <c r="G223" s="230">
        <v>0</v>
      </c>
      <c r="H223" s="230">
        <f t="shared" si="9"/>
        <v>0</v>
      </c>
      <c r="I223" s="230">
        <f t="shared" si="10"/>
        <v>0</v>
      </c>
      <c r="J223" s="230">
        <f t="shared" si="11"/>
        <v>0</v>
      </c>
    </row>
    <row r="224" spans="1:10" ht="12.75">
      <c r="A224" s="233">
        <v>187</v>
      </c>
      <c r="B224" s="202" t="s">
        <v>1299</v>
      </c>
      <c r="D224" s="233" t="s">
        <v>1226</v>
      </c>
      <c r="E224" s="233">
        <v>16</v>
      </c>
      <c r="F224" s="230">
        <v>0</v>
      </c>
      <c r="G224" s="230">
        <v>0</v>
      </c>
      <c r="H224" s="230">
        <f t="shared" si="9"/>
        <v>0</v>
      </c>
      <c r="I224" s="230">
        <f t="shared" si="10"/>
        <v>0</v>
      </c>
      <c r="J224" s="230">
        <f t="shared" si="11"/>
        <v>0</v>
      </c>
    </row>
    <row r="225" spans="1:10" ht="12.75">
      <c r="A225" s="233">
        <v>188</v>
      </c>
      <c r="B225" s="202" t="s">
        <v>1291</v>
      </c>
      <c r="D225" s="233" t="s">
        <v>203</v>
      </c>
      <c r="E225" s="233">
        <v>5</v>
      </c>
      <c r="F225" s="230">
        <v>0</v>
      </c>
      <c r="G225" s="230">
        <v>0</v>
      </c>
      <c r="H225" s="230">
        <f t="shared" si="9"/>
        <v>0</v>
      </c>
      <c r="I225" s="230">
        <f t="shared" si="10"/>
        <v>0</v>
      </c>
      <c r="J225" s="230">
        <f t="shared" si="11"/>
        <v>0</v>
      </c>
    </row>
    <row r="226" spans="1:10" ht="12.75">
      <c r="A226" s="233">
        <v>189</v>
      </c>
      <c r="B226" s="202" t="s">
        <v>1321</v>
      </c>
      <c r="D226" s="233" t="s">
        <v>203</v>
      </c>
      <c r="E226" s="233">
        <v>15</v>
      </c>
      <c r="F226" s="230">
        <v>0</v>
      </c>
      <c r="G226" s="230">
        <v>0</v>
      </c>
      <c r="H226" s="230">
        <f t="shared" si="9"/>
        <v>0</v>
      </c>
      <c r="I226" s="230">
        <f t="shared" si="10"/>
        <v>0</v>
      </c>
      <c r="J226" s="230">
        <f t="shared" si="11"/>
        <v>0</v>
      </c>
    </row>
    <row r="227" spans="1:10" ht="12.75">
      <c r="A227" s="233">
        <v>190</v>
      </c>
      <c r="B227" s="202" t="s">
        <v>1293</v>
      </c>
      <c r="D227" s="233" t="s">
        <v>203</v>
      </c>
      <c r="E227" s="233">
        <v>95</v>
      </c>
      <c r="F227" s="230">
        <v>0</v>
      </c>
      <c r="G227" s="230">
        <v>0</v>
      </c>
      <c r="H227" s="230">
        <f t="shared" si="9"/>
        <v>0</v>
      </c>
      <c r="I227" s="230">
        <f t="shared" si="10"/>
        <v>0</v>
      </c>
      <c r="J227" s="230">
        <f t="shared" si="11"/>
        <v>0</v>
      </c>
    </row>
    <row r="228" spans="1:10" ht="12.75">
      <c r="A228" s="233">
        <v>191</v>
      </c>
      <c r="B228" s="202" t="s">
        <v>1296</v>
      </c>
      <c r="D228" s="233"/>
      <c r="E228" s="233"/>
      <c r="F228" s="230"/>
      <c r="G228" s="230"/>
      <c r="H228" s="230"/>
      <c r="I228" s="230"/>
      <c r="J228" s="230"/>
    </row>
    <row r="229" spans="3:10" ht="12.75">
      <c r="C229" s="205" t="s">
        <v>1322</v>
      </c>
      <c r="D229" s="234"/>
      <c r="E229" s="233"/>
      <c r="F229" s="230"/>
      <c r="G229" s="230"/>
      <c r="H229" s="230"/>
      <c r="I229" s="230"/>
      <c r="J229" s="230"/>
    </row>
    <row r="230" spans="1:10" ht="12.75">
      <c r="A230" s="233">
        <v>192</v>
      </c>
      <c r="B230" s="202" t="s">
        <v>1297</v>
      </c>
      <c r="D230" s="233" t="s">
        <v>1226</v>
      </c>
      <c r="E230" s="233">
        <v>4</v>
      </c>
      <c r="F230" s="230">
        <v>0</v>
      </c>
      <c r="G230" s="230">
        <v>0</v>
      </c>
      <c r="H230" s="230">
        <f t="shared" si="9"/>
        <v>0</v>
      </c>
      <c r="I230" s="230">
        <f t="shared" si="10"/>
        <v>0</v>
      </c>
      <c r="J230" s="230">
        <f t="shared" si="11"/>
        <v>0</v>
      </c>
    </row>
    <row r="231" spans="1:10" ht="12.75">
      <c r="A231" s="233">
        <v>193</v>
      </c>
      <c r="B231" s="202" t="s">
        <v>1323</v>
      </c>
      <c r="D231" s="233" t="s">
        <v>1226</v>
      </c>
      <c r="E231" s="233">
        <v>1</v>
      </c>
      <c r="F231" s="230">
        <v>0</v>
      </c>
      <c r="G231" s="230">
        <v>0</v>
      </c>
      <c r="H231" s="230">
        <f t="shared" si="9"/>
        <v>0</v>
      </c>
      <c r="I231" s="230">
        <f t="shared" si="10"/>
        <v>0</v>
      </c>
      <c r="J231" s="230">
        <f t="shared" si="11"/>
        <v>0</v>
      </c>
    </row>
    <row r="232" spans="1:10" ht="12.75">
      <c r="A232" s="233">
        <v>194</v>
      </c>
      <c r="B232" s="202" t="s">
        <v>1325</v>
      </c>
      <c r="D232" s="233" t="s">
        <v>1226</v>
      </c>
      <c r="E232" s="233">
        <v>1</v>
      </c>
      <c r="F232" s="230">
        <v>0</v>
      </c>
      <c r="G232" s="230">
        <v>0</v>
      </c>
      <c r="H232" s="230">
        <f t="shared" si="9"/>
        <v>0</v>
      </c>
      <c r="I232" s="230">
        <f t="shared" si="10"/>
        <v>0</v>
      </c>
      <c r="J232" s="230">
        <f t="shared" si="11"/>
        <v>0</v>
      </c>
    </row>
    <row r="233" spans="1:10" ht="12.75">
      <c r="A233" s="233">
        <v>195</v>
      </c>
      <c r="B233" s="202" t="s">
        <v>1326</v>
      </c>
      <c r="D233" s="233" t="s">
        <v>1226</v>
      </c>
      <c r="E233" s="233">
        <v>1</v>
      </c>
      <c r="F233" s="230">
        <v>0</v>
      </c>
      <c r="G233" s="230">
        <v>0</v>
      </c>
      <c r="H233" s="230">
        <f t="shared" si="9"/>
        <v>0</v>
      </c>
      <c r="I233" s="230">
        <f t="shared" si="10"/>
        <v>0</v>
      </c>
      <c r="J233" s="230">
        <f t="shared" si="11"/>
        <v>0</v>
      </c>
    </row>
    <row r="234" spans="1:10" ht="12.75">
      <c r="A234" s="233">
        <v>196</v>
      </c>
      <c r="B234" s="202" t="s">
        <v>1327</v>
      </c>
      <c r="D234" s="233" t="s">
        <v>1226</v>
      </c>
      <c r="E234" s="233">
        <v>1</v>
      </c>
      <c r="F234" s="230">
        <v>0</v>
      </c>
      <c r="G234" s="230">
        <v>0</v>
      </c>
      <c r="H234" s="230">
        <f t="shared" si="9"/>
        <v>0</v>
      </c>
      <c r="I234" s="230">
        <f t="shared" si="10"/>
        <v>0</v>
      </c>
      <c r="J234" s="230">
        <f t="shared" si="11"/>
        <v>0</v>
      </c>
    </row>
    <row r="235" spans="1:10" ht="12.75">
      <c r="A235" s="233">
        <v>197</v>
      </c>
      <c r="B235" s="202" t="s">
        <v>1328</v>
      </c>
      <c r="D235" s="233" t="s">
        <v>1226</v>
      </c>
      <c r="E235" s="233">
        <v>1</v>
      </c>
      <c r="F235" s="230">
        <v>0</v>
      </c>
      <c r="G235" s="230">
        <v>0</v>
      </c>
      <c r="H235" s="230">
        <f t="shared" si="9"/>
        <v>0</v>
      </c>
      <c r="I235" s="230">
        <f t="shared" si="10"/>
        <v>0</v>
      </c>
      <c r="J235" s="230">
        <f t="shared" si="11"/>
        <v>0</v>
      </c>
    </row>
    <row r="236" spans="1:10" ht="12.75">
      <c r="A236" s="233">
        <v>198</v>
      </c>
      <c r="B236" s="202" t="s">
        <v>1299</v>
      </c>
      <c r="D236" s="233" t="s">
        <v>1226</v>
      </c>
      <c r="E236" s="233">
        <v>5</v>
      </c>
      <c r="F236" s="230">
        <v>0</v>
      </c>
      <c r="G236" s="230">
        <v>0</v>
      </c>
      <c r="H236" s="230">
        <f t="shared" si="9"/>
        <v>0</v>
      </c>
      <c r="I236" s="230">
        <f t="shared" si="10"/>
        <v>0</v>
      </c>
      <c r="J236" s="230">
        <f t="shared" si="11"/>
        <v>0</v>
      </c>
    </row>
    <row r="237" spans="1:10" ht="12.75">
      <c r="A237" s="233">
        <v>199</v>
      </c>
      <c r="B237" s="202" t="s">
        <v>1329</v>
      </c>
      <c r="D237" s="233" t="s">
        <v>1226</v>
      </c>
      <c r="E237" s="233">
        <v>1</v>
      </c>
      <c r="F237" s="230">
        <v>0</v>
      </c>
      <c r="G237" s="230">
        <v>0</v>
      </c>
      <c r="H237" s="230">
        <f t="shared" si="9"/>
        <v>0</v>
      </c>
      <c r="I237" s="230">
        <f t="shared" si="10"/>
        <v>0</v>
      </c>
      <c r="J237" s="230">
        <f t="shared" si="11"/>
        <v>0</v>
      </c>
    </row>
    <row r="238" spans="1:10" ht="12.75">
      <c r="A238" s="233">
        <v>200</v>
      </c>
      <c r="B238" s="202" t="s">
        <v>1330</v>
      </c>
      <c r="D238" s="233" t="s">
        <v>1226</v>
      </c>
      <c r="E238" s="233">
        <v>7</v>
      </c>
      <c r="F238" s="230">
        <v>0</v>
      </c>
      <c r="G238" s="230">
        <v>0</v>
      </c>
      <c r="H238" s="230">
        <f t="shared" si="9"/>
        <v>0</v>
      </c>
      <c r="I238" s="230">
        <f t="shared" si="10"/>
        <v>0</v>
      </c>
      <c r="J238" s="230">
        <f t="shared" si="11"/>
        <v>0</v>
      </c>
    </row>
    <row r="239" spans="1:10" ht="12.75">
      <c r="A239" s="233">
        <v>201</v>
      </c>
      <c r="B239" s="202" t="s">
        <v>1294</v>
      </c>
      <c r="D239" s="233" t="s">
        <v>203</v>
      </c>
      <c r="E239" s="233">
        <v>95</v>
      </c>
      <c r="F239" s="230">
        <v>0</v>
      </c>
      <c r="G239" s="230">
        <v>0</v>
      </c>
      <c r="H239" s="230">
        <f t="shared" si="9"/>
        <v>0</v>
      </c>
      <c r="I239" s="230">
        <f t="shared" si="10"/>
        <v>0</v>
      </c>
      <c r="J239" s="230">
        <f t="shared" si="11"/>
        <v>0</v>
      </c>
    </row>
    <row r="240" spans="1:10" ht="12.75">
      <c r="A240" s="233">
        <v>202</v>
      </c>
      <c r="B240" s="202" t="s">
        <v>1295</v>
      </c>
      <c r="D240" s="233" t="s">
        <v>203</v>
      </c>
      <c r="E240" s="233">
        <v>10</v>
      </c>
      <c r="F240" s="230">
        <v>0</v>
      </c>
      <c r="G240" s="230">
        <v>0</v>
      </c>
      <c r="H240" s="230">
        <f t="shared" si="9"/>
        <v>0</v>
      </c>
      <c r="I240" s="230">
        <f t="shared" si="10"/>
        <v>0</v>
      </c>
      <c r="J240" s="230">
        <f t="shared" si="11"/>
        <v>0</v>
      </c>
    </row>
    <row r="241" spans="4:10" ht="12.75">
      <c r="D241" s="233"/>
      <c r="E241" s="233"/>
      <c r="F241" s="230"/>
      <c r="G241" s="230"/>
      <c r="H241" s="230"/>
      <c r="I241" s="230"/>
      <c r="J241" s="230"/>
    </row>
    <row r="242" spans="2:10" ht="12.75">
      <c r="B242" s="201" t="s">
        <v>1339</v>
      </c>
      <c r="D242" s="233"/>
      <c r="E242" s="233"/>
      <c r="F242" s="230"/>
      <c r="G242" s="230"/>
      <c r="H242" s="230"/>
      <c r="I242" s="230"/>
      <c r="J242" s="230"/>
    </row>
    <row r="243" spans="3:10" ht="12.75">
      <c r="C243" s="205" t="s">
        <v>1314</v>
      </c>
      <c r="D243" s="234"/>
      <c r="E243" s="233"/>
      <c r="F243" s="230"/>
      <c r="G243" s="230"/>
      <c r="H243" s="230"/>
      <c r="I243" s="230"/>
      <c r="J243" s="230"/>
    </row>
    <row r="244" spans="1:10" ht="12.75">
      <c r="A244" s="233">
        <v>203</v>
      </c>
      <c r="B244" s="202" t="s">
        <v>1336</v>
      </c>
      <c r="D244" s="233" t="s">
        <v>229</v>
      </c>
      <c r="E244" s="233">
        <v>1</v>
      </c>
      <c r="F244" s="230">
        <v>0</v>
      </c>
      <c r="G244" s="230">
        <v>0</v>
      </c>
      <c r="H244" s="230">
        <f t="shared" si="9"/>
        <v>0</v>
      </c>
      <c r="I244" s="230">
        <f t="shared" si="10"/>
        <v>0</v>
      </c>
      <c r="J244" s="230">
        <f t="shared" si="11"/>
        <v>0</v>
      </c>
    </row>
    <row r="245" spans="1:10" ht="12.75">
      <c r="A245" s="233">
        <v>204</v>
      </c>
      <c r="B245" s="202" t="s">
        <v>1316</v>
      </c>
      <c r="D245" s="233" t="s">
        <v>1226</v>
      </c>
      <c r="E245" s="233">
        <v>5</v>
      </c>
      <c r="F245" s="230">
        <v>0</v>
      </c>
      <c r="G245" s="230">
        <v>0</v>
      </c>
      <c r="H245" s="230">
        <f t="shared" si="9"/>
        <v>0</v>
      </c>
      <c r="I245" s="230">
        <f t="shared" si="10"/>
        <v>0</v>
      </c>
      <c r="J245" s="230">
        <f t="shared" si="11"/>
        <v>0</v>
      </c>
    </row>
    <row r="246" spans="1:10" ht="12.75">
      <c r="A246" s="233">
        <v>205</v>
      </c>
      <c r="B246" s="202" t="s">
        <v>1317</v>
      </c>
      <c r="D246" s="233" t="s">
        <v>1226</v>
      </c>
      <c r="E246" s="233">
        <v>13</v>
      </c>
      <c r="F246" s="230">
        <v>0</v>
      </c>
      <c r="G246" s="230">
        <v>0</v>
      </c>
      <c r="H246" s="230">
        <f t="shared" si="9"/>
        <v>0</v>
      </c>
      <c r="I246" s="230">
        <f t="shared" si="10"/>
        <v>0</v>
      </c>
      <c r="J246" s="230">
        <f t="shared" si="11"/>
        <v>0</v>
      </c>
    </row>
    <row r="247" spans="1:10" ht="12.75">
      <c r="A247" s="233">
        <v>206</v>
      </c>
      <c r="B247" s="202" t="s">
        <v>1318</v>
      </c>
      <c r="D247" s="233" t="s">
        <v>1226</v>
      </c>
      <c r="E247" s="233">
        <v>1</v>
      </c>
      <c r="F247" s="230">
        <v>0</v>
      </c>
      <c r="G247" s="230">
        <v>0</v>
      </c>
      <c r="H247" s="230">
        <f t="shared" si="9"/>
        <v>0</v>
      </c>
      <c r="I247" s="230">
        <f t="shared" si="10"/>
        <v>0</v>
      </c>
      <c r="J247" s="230">
        <f t="shared" si="11"/>
        <v>0</v>
      </c>
    </row>
    <row r="248" spans="1:10" ht="12.75">
      <c r="A248" s="233">
        <v>207</v>
      </c>
      <c r="B248" s="202" t="s">
        <v>1319</v>
      </c>
      <c r="D248" s="233" t="s">
        <v>1226</v>
      </c>
      <c r="E248" s="233">
        <v>1</v>
      </c>
      <c r="F248" s="230">
        <v>0</v>
      </c>
      <c r="G248" s="230">
        <v>0</v>
      </c>
      <c r="H248" s="230">
        <f t="shared" si="9"/>
        <v>0</v>
      </c>
      <c r="I248" s="230">
        <f t="shared" si="10"/>
        <v>0</v>
      </c>
      <c r="J248" s="230">
        <f t="shared" si="11"/>
        <v>0</v>
      </c>
    </row>
    <row r="249" spans="1:10" ht="12.75">
      <c r="A249" s="233">
        <v>208</v>
      </c>
      <c r="B249" s="202" t="s">
        <v>1320</v>
      </c>
      <c r="D249" s="233" t="s">
        <v>1226</v>
      </c>
      <c r="E249" s="233">
        <v>1</v>
      </c>
      <c r="F249" s="230">
        <v>0</v>
      </c>
      <c r="G249" s="230">
        <v>0</v>
      </c>
      <c r="H249" s="230">
        <f t="shared" si="9"/>
        <v>0</v>
      </c>
      <c r="I249" s="230">
        <f t="shared" si="10"/>
        <v>0</v>
      </c>
      <c r="J249" s="230">
        <f t="shared" si="11"/>
        <v>0</v>
      </c>
    </row>
    <row r="250" spans="1:10" ht="12.75">
      <c r="A250" s="233">
        <v>209</v>
      </c>
      <c r="B250" s="202" t="s">
        <v>1299</v>
      </c>
      <c r="D250" s="233" t="s">
        <v>1226</v>
      </c>
      <c r="E250" s="233">
        <v>19</v>
      </c>
      <c r="F250" s="230">
        <v>0</v>
      </c>
      <c r="G250" s="230">
        <v>0</v>
      </c>
      <c r="H250" s="230">
        <f t="shared" si="9"/>
        <v>0</v>
      </c>
      <c r="I250" s="230">
        <f t="shared" si="10"/>
        <v>0</v>
      </c>
      <c r="J250" s="230">
        <f t="shared" si="11"/>
        <v>0</v>
      </c>
    </row>
    <row r="251" spans="1:10" ht="12.75">
      <c r="A251" s="233">
        <v>210</v>
      </c>
      <c r="B251" s="202" t="s">
        <v>1291</v>
      </c>
      <c r="D251" s="233" t="s">
        <v>203</v>
      </c>
      <c r="E251" s="233">
        <v>10</v>
      </c>
      <c r="F251" s="230">
        <v>0</v>
      </c>
      <c r="G251" s="230">
        <v>0</v>
      </c>
      <c r="H251" s="230">
        <f t="shared" si="9"/>
        <v>0</v>
      </c>
      <c r="I251" s="230">
        <f t="shared" si="10"/>
        <v>0</v>
      </c>
      <c r="J251" s="230">
        <f t="shared" si="11"/>
        <v>0</v>
      </c>
    </row>
    <row r="252" spans="1:10" ht="12.75">
      <c r="A252" s="233">
        <v>211</v>
      </c>
      <c r="B252" s="202" t="s">
        <v>1321</v>
      </c>
      <c r="D252" s="233" t="s">
        <v>203</v>
      </c>
      <c r="E252" s="233">
        <v>20</v>
      </c>
      <c r="F252" s="230">
        <v>0</v>
      </c>
      <c r="G252" s="230">
        <v>0</v>
      </c>
      <c r="H252" s="230">
        <f t="shared" si="9"/>
        <v>0</v>
      </c>
      <c r="I252" s="230">
        <f t="shared" si="10"/>
        <v>0</v>
      </c>
      <c r="J252" s="230">
        <f t="shared" si="11"/>
        <v>0</v>
      </c>
    </row>
    <row r="253" spans="1:10" ht="12.75">
      <c r="A253" s="233">
        <v>212</v>
      </c>
      <c r="B253" s="202" t="s">
        <v>1293</v>
      </c>
      <c r="D253" s="233" t="s">
        <v>203</v>
      </c>
      <c r="E253" s="233">
        <v>130</v>
      </c>
      <c r="F253" s="230">
        <v>0</v>
      </c>
      <c r="G253" s="230">
        <v>0</v>
      </c>
      <c r="H253" s="230">
        <f t="shared" si="9"/>
        <v>0</v>
      </c>
      <c r="I253" s="230">
        <f t="shared" si="10"/>
        <v>0</v>
      </c>
      <c r="J253" s="230">
        <f t="shared" si="11"/>
        <v>0</v>
      </c>
    </row>
    <row r="254" spans="1:10" ht="12.75">
      <c r="A254" s="233">
        <v>213</v>
      </c>
      <c r="B254" s="202" t="s">
        <v>1296</v>
      </c>
      <c r="D254" s="233"/>
      <c r="E254" s="233"/>
      <c r="F254" s="230"/>
      <c r="G254" s="230"/>
      <c r="H254" s="230"/>
      <c r="I254" s="230"/>
      <c r="J254" s="230"/>
    </row>
    <row r="255" spans="3:10" ht="12.75">
      <c r="C255" s="205" t="s">
        <v>1322</v>
      </c>
      <c r="D255" s="234"/>
      <c r="E255" s="233"/>
      <c r="F255" s="230"/>
      <c r="G255" s="230"/>
      <c r="H255" s="230"/>
      <c r="I255" s="230"/>
      <c r="J255" s="230"/>
    </row>
    <row r="256" spans="1:10" ht="12.75">
      <c r="A256" s="233">
        <v>214</v>
      </c>
      <c r="B256" s="202" t="s">
        <v>1297</v>
      </c>
      <c r="D256" s="233" t="s">
        <v>1226</v>
      </c>
      <c r="E256" s="233">
        <v>6</v>
      </c>
      <c r="F256" s="230">
        <v>0</v>
      </c>
      <c r="G256" s="230">
        <v>0</v>
      </c>
      <c r="H256" s="230">
        <f t="shared" si="9"/>
        <v>0</v>
      </c>
      <c r="I256" s="230">
        <f t="shared" si="10"/>
        <v>0</v>
      </c>
      <c r="J256" s="230">
        <f t="shared" si="11"/>
        <v>0</v>
      </c>
    </row>
    <row r="257" spans="1:10" ht="12.75">
      <c r="A257" s="233">
        <v>215</v>
      </c>
      <c r="B257" s="202" t="s">
        <v>1323</v>
      </c>
      <c r="D257" s="233" t="s">
        <v>1226</v>
      </c>
      <c r="E257" s="233">
        <v>1</v>
      </c>
      <c r="F257" s="230">
        <v>0</v>
      </c>
      <c r="G257" s="230">
        <v>0</v>
      </c>
      <c r="H257" s="230">
        <f t="shared" si="9"/>
        <v>0</v>
      </c>
      <c r="I257" s="230">
        <f t="shared" si="10"/>
        <v>0</v>
      </c>
      <c r="J257" s="230">
        <f t="shared" si="11"/>
        <v>0</v>
      </c>
    </row>
    <row r="258" spans="1:10" ht="12.75">
      <c r="A258" s="233">
        <v>216</v>
      </c>
      <c r="B258" s="202" t="s">
        <v>1324</v>
      </c>
      <c r="D258" s="233" t="s">
        <v>1226</v>
      </c>
      <c r="E258" s="233">
        <v>2</v>
      </c>
      <c r="F258" s="230">
        <v>0</v>
      </c>
      <c r="G258" s="230">
        <v>0</v>
      </c>
      <c r="H258" s="230">
        <f t="shared" si="9"/>
        <v>0</v>
      </c>
      <c r="I258" s="230">
        <f t="shared" si="10"/>
        <v>0</v>
      </c>
      <c r="J258" s="230">
        <f t="shared" si="11"/>
        <v>0</v>
      </c>
    </row>
    <row r="259" spans="1:10" ht="12.75">
      <c r="A259" s="233">
        <v>217</v>
      </c>
      <c r="B259" s="202" t="s">
        <v>1340</v>
      </c>
      <c r="D259" s="233" t="s">
        <v>1226</v>
      </c>
      <c r="E259" s="233">
        <v>1</v>
      </c>
      <c r="F259" s="230">
        <v>0</v>
      </c>
      <c r="G259" s="230">
        <v>0</v>
      </c>
      <c r="H259" s="230">
        <f t="shared" si="9"/>
        <v>0</v>
      </c>
      <c r="I259" s="230">
        <f t="shared" si="10"/>
        <v>0</v>
      </c>
      <c r="J259" s="230">
        <f t="shared" si="11"/>
        <v>0</v>
      </c>
    </row>
    <row r="260" spans="1:10" ht="12.75">
      <c r="A260" s="233">
        <v>218</v>
      </c>
      <c r="B260" s="202" t="s">
        <v>1325</v>
      </c>
      <c r="D260" s="233" t="s">
        <v>1226</v>
      </c>
      <c r="E260" s="233">
        <v>1</v>
      </c>
      <c r="F260" s="230">
        <v>0</v>
      </c>
      <c r="G260" s="230">
        <v>0</v>
      </c>
      <c r="H260" s="230">
        <f aca="true" t="shared" si="12" ref="H260:H323">E260*F260</f>
        <v>0</v>
      </c>
      <c r="I260" s="230">
        <f aca="true" t="shared" si="13" ref="I260:I323">E260*G260</f>
        <v>0</v>
      </c>
      <c r="J260" s="230">
        <f aca="true" t="shared" si="14" ref="J260:J323">H260+I260</f>
        <v>0</v>
      </c>
    </row>
    <row r="261" spans="1:10" ht="12.75">
      <c r="A261" s="233">
        <v>219</v>
      </c>
      <c r="B261" s="202" t="s">
        <v>1326</v>
      </c>
      <c r="D261" s="233" t="s">
        <v>1226</v>
      </c>
      <c r="E261" s="233">
        <v>1</v>
      </c>
      <c r="F261" s="230">
        <v>0</v>
      </c>
      <c r="G261" s="230">
        <v>0</v>
      </c>
      <c r="H261" s="230">
        <f t="shared" si="12"/>
        <v>0</v>
      </c>
      <c r="I261" s="230">
        <f t="shared" si="13"/>
        <v>0</v>
      </c>
      <c r="J261" s="230">
        <f t="shared" si="14"/>
        <v>0</v>
      </c>
    </row>
    <row r="262" spans="1:10" ht="12.75">
      <c r="A262" s="233">
        <v>220</v>
      </c>
      <c r="B262" s="202" t="s">
        <v>1327</v>
      </c>
      <c r="D262" s="233" t="s">
        <v>1226</v>
      </c>
      <c r="E262" s="233">
        <v>1</v>
      </c>
      <c r="F262" s="230">
        <v>0</v>
      </c>
      <c r="G262" s="230">
        <v>0</v>
      </c>
      <c r="H262" s="230">
        <f t="shared" si="12"/>
        <v>0</v>
      </c>
      <c r="I262" s="230">
        <f t="shared" si="13"/>
        <v>0</v>
      </c>
      <c r="J262" s="230">
        <f t="shared" si="14"/>
        <v>0</v>
      </c>
    </row>
    <row r="263" spans="1:10" ht="12.75">
      <c r="A263" s="233">
        <v>221</v>
      </c>
      <c r="B263" s="202" t="s">
        <v>1328</v>
      </c>
      <c r="D263" s="233" t="s">
        <v>1226</v>
      </c>
      <c r="E263" s="233">
        <v>1</v>
      </c>
      <c r="F263" s="230">
        <v>0</v>
      </c>
      <c r="G263" s="230">
        <v>0</v>
      </c>
      <c r="H263" s="230">
        <f t="shared" si="12"/>
        <v>0</v>
      </c>
      <c r="I263" s="230">
        <f t="shared" si="13"/>
        <v>0</v>
      </c>
      <c r="J263" s="230">
        <f t="shared" si="14"/>
        <v>0</v>
      </c>
    </row>
    <row r="264" spans="1:10" ht="12.75">
      <c r="A264" s="233">
        <v>222</v>
      </c>
      <c r="B264" s="202" t="s">
        <v>1299</v>
      </c>
      <c r="D264" s="233" t="s">
        <v>1226</v>
      </c>
      <c r="E264" s="233">
        <v>10</v>
      </c>
      <c r="F264" s="230">
        <v>0</v>
      </c>
      <c r="G264" s="230">
        <v>0</v>
      </c>
      <c r="H264" s="230">
        <f t="shared" si="12"/>
        <v>0</v>
      </c>
      <c r="I264" s="230">
        <f t="shared" si="13"/>
        <v>0</v>
      </c>
      <c r="J264" s="230">
        <f t="shared" si="14"/>
        <v>0</v>
      </c>
    </row>
    <row r="265" spans="1:10" ht="12.75">
      <c r="A265" s="233">
        <v>223</v>
      </c>
      <c r="B265" s="202" t="s">
        <v>1329</v>
      </c>
      <c r="D265" s="233" t="s">
        <v>1226</v>
      </c>
      <c r="E265" s="233">
        <v>1</v>
      </c>
      <c r="F265" s="230">
        <v>0</v>
      </c>
      <c r="G265" s="230">
        <v>0</v>
      </c>
      <c r="H265" s="230">
        <f t="shared" si="12"/>
        <v>0</v>
      </c>
      <c r="I265" s="230">
        <f t="shared" si="13"/>
        <v>0</v>
      </c>
      <c r="J265" s="230">
        <f t="shared" si="14"/>
        <v>0</v>
      </c>
    </row>
    <row r="266" spans="1:10" ht="12.75">
      <c r="A266" s="233">
        <v>224</v>
      </c>
      <c r="B266" s="202" t="s">
        <v>1330</v>
      </c>
      <c r="D266" s="233" t="s">
        <v>203</v>
      </c>
      <c r="E266" s="233">
        <v>12</v>
      </c>
      <c r="F266" s="230">
        <v>0</v>
      </c>
      <c r="G266" s="230">
        <v>0</v>
      </c>
      <c r="H266" s="230">
        <f t="shared" si="12"/>
        <v>0</v>
      </c>
      <c r="I266" s="230">
        <f t="shared" si="13"/>
        <v>0</v>
      </c>
      <c r="J266" s="230">
        <f t="shared" si="14"/>
        <v>0</v>
      </c>
    </row>
    <row r="267" spans="1:10" ht="12.75">
      <c r="A267" s="233">
        <v>225</v>
      </c>
      <c r="B267" s="202" t="s">
        <v>1294</v>
      </c>
      <c r="D267" s="233" t="s">
        <v>203</v>
      </c>
      <c r="E267" s="233">
        <v>150</v>
      </c>
      <c r="F267" s="230">
        <v>0</v>
      </c>
      <c r="G267" s="230">
        <v>0</v>
      </c>
      <c r="H267" s="230">
        <f t="shared" si="12"/>
        <v>0</v>
      </c>
      <c r="I267" s="230">
        <f t="shared" si="13"/>
        <v>0</v>
      </c>
      <c r="J267" s="230">
        <f t="shared" si="14"/>
        <v>0</v>
      </c>
    </row>
    <row r="268" spans="1:10" ht="12.75">
      <c r="A268" s="233">
        <v>226</v>
      </c>
      <c r="B268" s="202" t="s">
        <v>1295</v>
      </c>
      <c r="D268" s="233" t="s">
        <v>203</v>
      </c>
      <c r="E268" s="233">
        <v>30</v>
      </c>
      <c r="F268" s="230">
        <v>0</v>
      </c>
      <c r="G268" s="230">
        <v>0</v>
      </c>
      <c r="H268" s="230">
        <f t="shared" si="12"/>
        <v>0</v>
      </c>
      <c r="I268" s="230">
        <f t="shared" si="13"/>
        <v>0</v>
      </c>
      <c r="J268" s="230">
        <f t="shared" si="14"/>
        <v>0</v>
      </c>
    </row>
    <row r="269" spans="4:10" ht="12.75">
      <c r="D269" s="233"/>
      <c r="E269" s="233"/>
      <c r="F269" s="230"/>
      <c r="G269" s="230"/>
      <c r="H269" s="230"/>
      <c r="I269" s="230"/>
      <c r="J269" s="230"/>
    </row>
    <row r="270" spans="2:10" ht="12.75">
      <c r="B270" s="201" t="s">
        <v>1341</v>
      </c>
      <c r="D270" s="233"/>
      <c r="E270" s="233"/>
      <c r="F270" s="230"/>
      <c r="G270" s="230"/>
      <c r="H270" s="230"/>
      <c r="I270" s="230"/>
      <c r="J270" s="230"/>
    </row>
    <row r="271" spans="3:10" ht="12.75">
      <c r="C271" s="205" t="s">
        <v>1314</v>
      </c>
      <c r="D271" s="234"/>
      <c r="E271" s="233"/>
      <c r="F271" s="230"/>
      <c r="G271" s="230"/>
      <c r="H271" s="230"/>
      <c r="I271" s="230"/>
      <c r="J271" s="230"/>
    </row>
    <row r="272" spans="1:10" ht="12.75">
      <c r="A272" s="233">
        <v>227</v>
      </c>
      <c r="B272" s="202" t="s">
        <v>1315</v>
      </c>
      <c r="D272" s="233" t="s">
        <v>229</v>
      </c>
      <c r="E272" s="233">
        <v>1</v>
      </c>
      <c r="F272" s="230">
        <v>0</v>
      </c>
      <c r="G272" s="230">
        <v>0</v>
      </c>
      <c r="H272" s="230">
        <f t="shared" si="12"/>
        <v>0</v>
      </c>
      <c r="I272" s="230">
        <f t="shared" si="13"/>
        <v>0</v>
      </c>
      <c r="J272" s="230">
        <f t="shared" si="14"/>
        <v>0</v>
      </c>
    </row>
    <row r="273" spans="1:10" ht="12.75">
      <c r="A273" s="233">
        <v>228</v>
      </c>
      <c r="B273" s="202" t="s">
        <v>1316</v>
      </c>
      <c r="D273" s="233" t="s">
        <v>1226</v>
      </c>
      <c r="E273" s="233">
        <v>5</v>
      </c>
      <c r="F273" s="230">
        <v>0</v>
      </c>
      <c r="G273" s="230">
        <v>0</v>
      </c>
      <c r="H273" s="230">
        <f t="shared" si="12"/>
        <v>0</v>
      </c>
      <c r="I273" s="230">
        <f t="shared" si="13"/>
        <v>0</v>
      </c>
      <c r="J273" s="230">
        <f t="shared" si="14"/>
        <v>0</v>
      </c>
    </row>
    <row r="274" spans="1:10" ht="12.75">
      <c r="A274" s="233">
        <v>229</v>
      </c>
      <c r="B274" s="202" t="s">
        <v>1317</v>
      </c>
      <c r="D274" s="233" t="s">
        <v>1226</v>
      </c>
      <c r="E274" s="233">
        <v>9</v>
      </c>
      <c r="F274" s="230">
        <v>0</v>
      </c>
      <c r="G274" s="230">
        <v>0</v>
      </c>
      <c r="H274" s="230">
        <f t="shared" si="12"/>
        <v>0</v>
      </c>
      <c r="I274" s="230">
        <f t="shared" si="13"/>
        <v>0</v>
      </c>
      <c r="J274" s="230">
        <f t="shared" si="14"/>
        <v>0</v>
      </c>
    </row>
    <row r="275" spans="1:10" ht="12.75">
      <c r="A275" s="233">
        <v>230</v>
      </c>
      <c r="B275" s="202" t="s">
        <v>1318</v>
      </c>
      <c r="D275" s="233" t="s">
        <v>1226</v>
      </c>
      <c r="E275" s="233">
        <v>1</v>
      </c>
      <c r="F275" s="230">
        <v>0</v>
      </c>
      <c r="G275" s="230">
        <v>0</v>
      </c>
      <c r="H275" s="230">
        <f t="shared" si="12"/>
        <v>0</v>
      </c>
      <c r="I275" s="230">
        <f t="shared" si="13"/>
        <v>0</v>
      </c>
      <c r="J275" s="230">
        <f t="shared" si="14"/>
        <v>0</v>
      </c>
    </row>
    <row r="276" spans="1:10" ht="12.75">
      <c r="A276" s="233">
        <v>231</v>
      </c>
      <c r="B276" s="202" t="s">
        <v>1319</v>
      </c>
      <c r="D276" s="233" t="s">
        <v>1226</v>
      </c>
      <c r="E276" s="233">
        <v>1</v>
      </c>
      <c r="F276" s="230">
        <v>0</v>
      </c>
      <c r="G276" s="230">
        <v>0</v>
      </c>
      <c r="H276" s="230">
        <f t="shared" si="12"/>
        <v>0</v>
      </c>
      <c r="I276" s="230">
        <f t="shared" si="13"/>
        <v>0</v>
      </c>
      <c r="J276" s="230">
        <f t="shared" si="14"/>
        <v>0</v>
      </c>
    </row>
    <row r="277" spans="1:10" ht="12.75">
      <c r="A277" s="233">
        <v>232</v>
      </c>
      <c r="B277" s="202" t="s">
        <v>1320</v>
      </c>
      <c r="D277" s="233" t="s">
        <v>1226</v>
      </c>
      <c r="E277" s="233">
        <v>1</v>
      </c>
      <c r="F277" s="230">
        <v>0</v>
      </c>
      <c r="G277" s="230">
        <v>0</v>
      </c>
      <c r="H277" s="230">
        <f t="shared" si="12"/>
        <v>0</v>
      </c>
      <c r="I277" s="230">
        <f t="shared" si="13"/>
        <v>0</v>
      </c>
      <c r="J277" s="230">
        <f t="shared" si="14"/>
        <v>0</v>
      </c>
    </row>
    <row r="278" spans="1:10" ht="12.75">
      <c r="A278" s="233">
        <v>233</v>
      </c>
      <c r="B278" s="202" t="s">
        <v>1299</v>
      </c>
      <c r="D278" s="233" t="s">
        <v>1226</v>
      </c>
      <c r="E278" s="233">
        <v>15</v>
      </c>
      <c r="F278" s="230">
        <v>0</v>
      </c>
      <c r="G278" s="230">
        <v>0</v>
      </c>
      <c r="H278" s="230">
        <f t="shared" si="12"/>
        <v>0</v>
      </c>
      <c r="I278" s="230">
        <f t="shared" si="13"/>
        <v>0</v>
      </c>
      <c r="J278" s="230">
        <f t="shared" si="14"/>
        <v>0</v>
      </c>
    </row>
    <row r="279" spans="1:10" ht="12.75">
      <c r="A279" s="233">
        <v>234</v>
      </c>
      <c r="B279" s="202" t="s">
        <v>1291</v>
      </c>
      <c r="D279" s="233" t="s">
        <v>203</v>
      </c>
      <c r="E279" s="233">
        <v>15</v>
      </c>
      <c r="F279" s="230">
        <v>0</v>
      </c>
      <c r="G279" s="230">
        <v>0</v>
      </c>
      <c r="H279" s="230">
        <f t="shared" si="12"/>
        <v>0</v>
      </c>
      <c r="I279" s="230">
        <f t="shared" si="13"/>
        <v>0</v>
      </c>
      <c r="J279" s="230">
        <f t="shared" si="14"/>
        <v>0</v>
      </c>
    </row>
    <row r="280" spans="1:10" ht="12.75">
      <c r="A280" s="233">
        <v>235</v>
      </c>
      <c r="B280" s="202" t="s">
        <v>1321</v>
      </c>
      <c r="D280" s="233" t="s">
        <v>203</v>
      </c>
      <c r="E280" s="233">
        <v>15</v>
      </c>
      <c r="F280" s="230">
        <v>0</v>
      </c>
      <c r="G280" s="230">
        <v>0</v>
      </c>
      <c r="H280" s="230">
        <f t="shared" si="12"/>
        <v>0</v>
      </c>
      <c r="I280" s="230">
        <f t="shared" si="13"/>
        <v>0</v>
      </c>
      <c r="J280" s="230">
        <f t="shared" si="14"/>
        <v>0</v>
      </c>
    </row>
    <row r="281" spans="1:10" ht="12.75">
      <c r="A281" s="233">
        <v>236</v>
      </c>
      <c r="B281" s="202" t="s">
        <v>1293</v>
      </c>
      <c r="D281" s="233" t="s">
        <v>203</v>
      </c>
      <c r="E281" s="233">
        <v>90</v>
      </c>
      <c r="F281" s="230">
        <v>0</v>
      </c>
      <c r="G281" s="230">
        <v>0</v>
      </c>
      <c r="H281" s="230">
        <f t="shared" si="12"/>
        <v>0</v>
      </c>
      <c r="I281" s="230">
        <f t="shared" si="13"/>
        <v>0</v>
      </c>
      <c r="J281" s="230">
        <f t="shared" si="14"/>
        <v>0</v>
      </c>
    </row>
    <row r="282" spans="1:10" ht="12.75">
      <c r="A282" s="233">
        <v>237</v>
      </c>
      <c r="B282" s="202" t="s">
        <v>1296</v>
      </c>
      <c r="D282" s="233"/>
      <c r="E282" s="233"/>
      <c r="F282" s="230"/>
      <c r="G282" s="230"/>
      <c r="H282" s="230"/>
      <c r="I282" s="230"/>
      <c r="J282" s="230"/>
    </row>
    <row r="283" spans="3:10" ht="12.75">
      <c r="C283" s="205" t="s">
        <v>1322</v>
      </c>
      <c r="D283" s="234"/>
      <c r="E283" s="233"/>
      <c r="F283" s="230"/>
      <c r="G283" s="230"/>
      <c r="H283" s="230"/>
      <c r="I283" s="230"/>
      <c r="J283" s="230"/>
    </row>
    <row r="284" spans="1:10" ht="12.75">
      <c r="A284" s="233">
        <v>238</v>
      </c>
      <c r="B284" s="202" t="s">
        <v>1297</v>
      </c>
      <c r="D284" s="233" t="s">
        <v>1226</v>
      </c>
      <c r="E284" s="233">
        <v>4</v>
      </c>
      <c r="F284" s="230">
        <v>0</v>
      </c>
      <c r="G284" s="230">
        <v>0</v>
      </c>
      <c r="H284" s="230">
        <f t="shared" si="12"/>
        <v>0</v>
      </c>
      <c r="I284" s="230">
        <f t="shared" si="13"/>
        <v>0</v>
      </c>
      <c r="J284" s="230">
        <f t="shared" si="14"/>
        <v>0</v>
      </c>
    </row>
    <row r="285" spans="1:10" ht="12.75">
      <c r="A285" s="233">
        <v>239</v>
      </c>
      <c r="B285" s="202" t="s">
        <v>1325</v>
      </c>
      <c r="D285" s="233" t="s">
        <v>1226</v>
      </c>
      <c r="E285" s="233">
        <v>1</v>
      </c>
      <c r="F285" s="230">
        <v>0</v>
      </c>
      <c r="G285" s="230">
        <v>0</v>
      </c>
      <c r="H285" s="230">
        <f t="shared" si="12"/>
        <v>0</v>
      </c>
      <c r="I285" s="230">
        <f t="shared" si="13"/>
        <v>0</v>
      </c>
      <c r="J285" s="230">
        <f t="shared" si="14"/>
        <v>0</v>
      </c>
    </row>
    <row r="286" spans="1:10" ht="12.75">
      <c r="A286" s="233">
        <v>240</v>
      </c>
      <c r="B286" s="202" t="s">
        <v>1326</v>
      </c>
      <c r="D286" s="233" t="s">
        <v>1226</v>
      </c>
      <c r="E286" s="233">
        <v>1</v>
      </c>
      <c r="F286" s="230">
        <v>0</v>
      </c>
      <c r="G286" s="230">
        <v>0</v>
      </c>
      <c r="H286" s="230">
        <f t="shared" si="12"/>
        <v>0</v>
      </c>
      <c r="I286" s="230">
        <f t="shared" si="13"/>
        <v>0</v>
      </c>
      <c r="J286" s="230">
        <f t="shared" si="14"/>
        <v>0</v>
      </c>
    </row>
    <row r="287" spans="1:10" ht="12.75">
      <c r="A287" s="233">
        <v>241</v>
      </c>
      <c r="B287" s="202" t="s">
        <v>1327</v>
      </c>
      <c r="D287" s="233" t="s">
        <v>1226</v>
      </c>
      <c r="E287" s="233">
        <v>1</v>
      </c>
      <c r="F287" s="230">
        <v>0</v>
      </c>
      <c r="G287" s="230">
        <v>0</v>
      </c>
      <c r="H287" s="230">
        <f t="shared" si="12"/>
        <v>0</v>
      </c>
      <c r="I287" s="230">
        <f t="shared" si="13"/>
        <v>0</v>
      </c>
      <c r="J287" s="230">
        <f t="shared" si="14"/>
        <v>0</v>
      </c>
    </row>
    <row r="288" spans="1:10" ht="12.75">
      <c r="A288" s="233">
        <v>242</v>
      </c>
      <c r="B288" s="202" t="s">
        <v>1328</v>
      </c>
      <c r="D288" s="233" t="s">
        <v>1226</v>
      </c>
      <c r="E288" s="233">
        <v>1</v>
      </c>
      <c r="F288" s="230">
        <v>0</v>
      </c>
      <c r="G288" s="230">
        <v>0</v>
      </c>
      <c r="H288" s="230">
        <f t="shared" si="12"/>
        <v>0</v>
      </c>
      <c r="I288" s="230">
        <f t="shared" si="13"/>
        <v>0</v>
      </c>
      <c r="J288" s="230">
        <f t="shared" si="14"/>
        <v>0</v>
      </c>
    </row>
    <row r="289" spans="1:10" ht="12.75">
      <c r="A289" s="233">
        <v>243</v>
      </c>
      <c r="B289" s="202" t="s">
        <v>1299</v>
      </c>
      <c r="D289" s="233" t="s">
        <v>1226</v>
      </c>
      <c r="E289" s="233">
        <v>5</v>
      </c>
      <c r="F289" s="230">
        <v>0</v>
      </c>
      <c r="G289" s="230">
        <v>0</v>
      </c>
      <c r="H289" s="230">
        <f t="shared" si="12"/>
        <v>0</v>
      </c>
      <c r="I289" s="230">
        <f t="shared" si="13"/>
        <v>0</v>
      </c>
      <c r="J289" s="230">
        <f t="shared" si="14"/>
        <v>0</v>
      </c>
    </row>
    <row r="290" spans="1:10" ht="12.75">
      <c r="A290" s="233">
        <v>244</v>
      </c>
      <c r="B290" s="202" t="s">
        <v>1330</v>
      </c>
      <c r="D290" s="233" t="s">
        <v>1226</v>
      </c>
      <c r="E290" s="233">
        <v>7</v>
      </c>
      <c r="F290" s="230">
        <v>0</v>
      </c>
      <c r="G290" s="230">
        <v>0</v>
      </c>
      <c r="H290" s="230">
        <f t="shared" si="12"/>
        <v>0</v>
      </c>
      <c r="I290" s="230">
        <f t="shared" si="13"/>
        <v>0</v>
      </c>
      <c r="J290" s="230">
        <f t="shared" si="14"/>
        <v>0</v>
      </c>
    </row>
    <row r="291" spans="1:10" ht="12.75">
      <c r="A291" s="233">
        <v>245</v>
      </c>
      <c r="B291" s="202" t="s">
        <v>1294</v>
      </c>
      <c r="D291" s="233" t="s">
        <v>203</v>
      </c>
      <c r="E291" s="233">
        <v>95</v>
      </c>
      <c r="F291" s="230">
        <v>0</v>
      </c>
      <c r="G291" s="230">
        <v>0</v>
      </c>
      <c r="H291" s="230">
        <f t="shared" si="12"/>
        <v>0</v>
      </c>
      <c r="I291" s="230">
        <f t="shared" si="13"/>
        <v>0</v>
      </c>
      <c r="J291" s="230">
        <f t="shared" si="14"/>
        <v>0</v>
      </c>
    </row>
    <row r="292" spans="1:10" ht="12.75">
      <c r="A292" s="233">
        <v>246</v>
      </c>
      <c r="B292" s="202" t="s">
        <v>1295</v>
      </c>
      <c r="D292" s="233" t="s">
        <v>203</v>
      </c>
      <c r="E292" s="233">
        <v>10</v>
      </c>
      <c r="F292" s="230">
        <v>0</v>
      </c>
      <c r="G292" s="230">
        <v>0</v>
      </c>
      <c r="H292" s="230">
        <f t="shared" si="12"/>
        <v>0</v>
      </c>
      <c r="I292" s="230">
        <f t="shared" si="13"/>
        <v>0</v>
      </c>
      <c r="J292" s="230">
        <f t="shared" si="14"/>
        <v>0</v>
      </c>
    </row>
    <row r="293" spans="4:10" ht="12.75">
      <c r="D293" s="233"/>
      <c r="E293" s="233"/>
      <c r="F293" s="230"/>
      <c r="G293" s="230"/>
      <c r="H293" s="230"/>
      <c r="I293" s="230"/>
      <c r="J293" s="230"/>
    </row>
    <row r="294" spans="2:10" ht="12.75">
      <c r="B294" s="201" t="s">
        <v>1342</v>
      </c>
      <c r="D294" s="233"/>
      <c r="E294" s="233"/>
      <c r="F294" s="230"/>
      <c r="G294" s="230"/>
      <c r="H294" s="230"/>
      <c r="I294" s="230"/>
      <c r="J294" s="230"/>
    </row>
    <row r="295" spans="3:10" ht="12.75">
      <c r="C295" s="205" t="s">
        <v>1314</v>
      </c>
      <c r="D295" s="234"/>
      <c r="E295" s="233"/>
      <c r="F295" s="230"/>
      <c r="G295" s="230"/>
      <c r="H295" s="230"/>
      <c r="I295" s="230"/>
      <c r="J295" s="230"/>
    </row>
    <row r="296" spans="1:10" ht="12.75">
      <c r="A296" s="233">
        <v>247</v>
      </c>
      <c r="B296" s="202" t="s">
        <v>1336</v>
      </c>
      <c r="D296" s="233" t="s">
        <v>229</v>
      </c>
      <c r="E296" s="233">
        <v>1</v>
      </c>
      <c r="F296" s="230">
        <v>0</v>
      </c>
      <c r="G296" s="230">
        <v>0</v>
      </c>
      <c r="H296" s="230">
        <f t="shared" si="12"/>
        <v>0</v>
      </c>
      <c r="I296" s="230">
        <f t="shared" si="13"/>
        <v>0</v>
      </c>
      <c r="J296" s="230">
        <f t="shared" si="14"/>
        <v>0</v>
      </c>
    </row>
    <row r="297" spans="1:10" ht="12.75">
      <c r="A297" s="233">
        <v>248</v>
      </c>
      <c r="B297" s="202" t="s">
        <v>1316</v>
      </c>
      <c r="D297" s="233" t="s">
        <v>1226</v>
      </c>
      <c r="E297" s="233">
        <v>5</v>
      </c>
      <c r="F297" s="230">
        <v>0</v>
      </c>
      <c r="G297" s="230">
        <v>0</v>
      </c>
      <c r="H297" s="230">
        <f t="shared" si="12"/>
        <v>0</v>
      </c>
      <c r="I297" s="230">
        <f t="shared" si="13"/>
        <v>0</v>
      </c>
      <c r="J297" s="230">
        <f t="shared" si="14"/>
        <v>0</v>
      </c>
    </row>
    <row r="298" spans="1:10" ht="12.75">
      <c r="A298" s="233">
        <v>249</v>
      </c>
      <c r="B298" s="202" t="s">
        <v>1317</v>
      </c>
      <c r="D298" s="233" t="s">
        <v>1226</v>
      </c>
      <c r="E298" s="233">
        <v>7</v>
      </c>
      <c r="F298" s="230">
        <v>0</v>
      </c>
      <c r="G298" s="230">
        <v>0</v>
      </c>
      <c r="H298" s="230">
        <f t="shared" si="12"/>
        <v>0</v>
      </c>
      <c r="I298" s="230">
        <f t="shared" si="13"/>
        <v>0</v>
      </c>
      <c r="J298" s="230">
        <f t="shared" si="14"/>
        <v>0</v>
      </c>
    </row>
    <row r="299" spans="1:10" ht="12.75">
      <c r="A299" s="233">
        <v>250</v>
      </c>
      <c r="B299" s="202" t="s">
        <v>1318</v>
      </c>
      <c r="D299" s="233" t="s">
        <v>1226</v>
      </c>
      <c r="E299" s="233">
        <v>1</v>
      </c>
      <c r="F299" s="230">
        <v>0</v>
      </c>
      <c r="G299" s="230">
        <v>0</v>
      </c>
      <c r="H299" s="230">
        <f t="shared" si="12"/>
        <v>0</v>
      </c>
      <c r="I299" s="230">
        <f t="shared" si="13"/>
        <v>0</v>
      </c>
      <c r="J299" s="230">
        <f t="shared" si="14"/>
        <v>0</v>
      </c>
    </row>
    <row r="300" spans="1:10" ht="12.75">
      <c r="A300" s="233">
        <v>251</v>
      </c>
      <c r="B300" s="202" t="s">
        <v>1319</v>
      </c>
      <c r="D300" s="233" t="s">
        <v>1226</v>
      </c>
      <c r="E300" s="233">
        <v>1</v>
      </c>
      <c r="F300" s="230">
        <v>0</v>
      </c>
      <c r="G300" s="230">
        <v>0</v>
      </c>
      <c r="H300" s="230">
        <f t="shared" si="12"/>
        <v>0</v>
      </c>
      <c r="I300" s="230">
        <f t="shared" si="13"/>
        <v>0</v>
      </c>
      <c r="J300" s="230">
        <f t="shared" si="14"/>
        <v>0</v>
      </c>
    </row>
    <row r="301" spans="1:10" ht="12.75">
      <c r="A301" s="233">
        <v>252</v>
      </c>
      <c r="B301" s="202" t="s">
        <v>1320</v>
      </c>
      <c r="D301" s="233" t="s">
        <v>1226</v>
      </c>
      <c r="E301" s="233">
        <v>1</v>
      </c>
      <c r="F301" s="230">
        <v>0</v>
      </c>
      <c r="G301" s="230">
        <v>0</v>
      </c>
      <c r="H301" s="230">
        <f t="shared" si="12"/>
        <v>0</v>
      </c>
      <c r="I301" s="230">
        <f t="shared" si="13"/>
        <v>0</v>
      </c>
      <c r="J301" s="230">
        <f t="shared" si="14"/>
        <v>0</v>
      </c>
    </row>
    <row r="302" spans="1:10" ht="12.75">
      <c r="A302" s="233">
        <v>253</v>
      </c>
      <c r="B302" s="202" t="s">
        <v>1299</v>
      </c>
      <c r="D302" s="233" t="s">
        <v>1226</v>
      </c>
      <c r="E302" s="233">
        <v>13</v>
      </c>
      <c r="F302" s="230">
        <v>0</v>
      </c>
      <c r="G302" s="230">
        <v>0</v>
      </c>
      <c r="H302" s="230">
        <f t="shared" si="12"/>
        <v>0</v>
      </c>
      <c r="I302" s="230">
        <f t="shared" si="13"/>
        <v>0</v>
      </c>
      <c r="J302" s="230">
        <f t="shared" si="14"/>
        <v>0</v>
      </c>
    </row>
    <row r="303" spans="1:10" ht="12.75">
      <c r="A303" s="233">
        <v>254</v>
      </c>
      <c r="B303" s="202" t="s">
        <v>1291</v>
      </c>
      <c r="D303" s="233" t="s">
        <v>203</v>
      </c>
      <c r="E303" s="233">
        <v>15</v>
      </c>
      <c r="F303" s="230">
        <v>0</v>
      </c>
      <c r="G303" s="230">
        <v>0</v>
      </c>
      <c r="H303" s="230">
        <f t="shared" si="12"/>
        <v>0</v>
      </c>
      <c r="I303" s="230">
        <f t="shared" si="13"/>
        <v>0</v>
      </c>
      <c r="J303" s="230">
        <f t="shared" si="14"/>
        <v>0</v>
      </c>
    </row>
    <row r="304" spans="1:10" ht="12.75">
      <c r="A304" s="233">
        <v>255</v>
      </c>
      <c r="B304" s="202" t="s">
        <v>1321</v>
      </c>
      <c r="D304" s="233" t="s">
        <v>203</v>
      </c>
      <c r="E304" s="233">
        <v>15</v>
      </c>
      <c r="F304" s="230">
        <v>0</v>
      </c>
      <c r="G304" s="230">
        <v>0</v>
      </c>
      <c r="H304" s="230">
        <f t="shared" si="12"/>
        <v>0</v>
      </c>
      <c r="I304" s="230">
        <f t="shared" si="13"/>
        <v>0</v>
      </c>
      <c r="J304" s="230">
        <f t="shared" si="14"/>
        <v>0</v>
      </c>
    </row>
    <row r="305" spans="1:10" ht="12.75">
      <c r="A305" s="233">
        <v>256</v>
      </c>
      <c r="B305" s="202" t="s">
        <v>1293</v>
      </c>
      <c r="D305" s="233" t="s">
        <v>203</v>
      </c>
      <c r="E305" s="233">
        <v>90</v>
      </c>
      <c r="F305" s="230">
        <v>0</v>
      </c>
      <c r="G305" s="230">
        <v>0</v>
      </c>
      <c r="H305" s="230">
        <f t="shared" si="12"/>
        <v>0</v>
      </c>
      <c r="I305" s="230">
        <f t="shared" si="13"/>
        <v>0</v>
      </c>
      <c r="J305" s="230">
        <f t="shared" si="14"/>
        <v>0</v>
      </c>
    </row>
    <row r="306" spans="1:10" ht="12.75">
      <c r="A306" s="233">
        <v>257</v>
      </c>
      <c r="B306" s="202" t="s">
        <v>1296</v>
      </c>
      <c r="D306" s="233"/>
      <c r="E306" s="233"/>
      <c r="F306" s="230"/>
      <c r="G306" s="230"/>
      <c r="H306" s="230"/>
      <c r="I306" s="230"/>
      <c r="J306" s="230"/>
    </row>
    <row r="307" spans="3:10" ht="12.75">
      <c r="C307" s="205" t="s">
        <v>1322</v>
      </c>
      <c r="D307" s="234"/>
      <c r="E307" s="233"/>
      <c r="F307" s="230"/>
      <c r="G307" s="230"/>
      <c r="H307" s="230"/>
      <c r="I307" s="230"/>
      <c r="J307" s="230"/>
    </row>
    <row r="308" spans="1:10" ht="12.75">
      <c r="A308" s="233">
        <v>258</v>
      </c>
      <c r="B308" s="202" t="s">
        <v>1297</v>
      </c>
      <c r="D308" s="233" t="s">
        <v>1226</v>
      </c>
      <c r="E308" s="233">
        <v>3</v>
      </c>
      <c r="F308" s="230">
        <v>0</v>
      </c>
      <c r="G308" s="230">
        <v>0</v>
      </c>
      <c r="H308" s="230">
        <f t="shared" si="12"/>
        <v>0</v>
      </c>
      <c r="I308" s="230">
        <f t="shared" si="13"/>
        <v>0</v>
      </c>
      <c r="J308" s="230">
        <f t="shared" si="14"/>
        <v>0</v>
      </c>
    </row>
    <row r="309" spans="1:10" ht="12.75">
      <c r="A309" s="233">
        <v>259</v>
      </c>
      <c r="B309" s="202" t="s">
        <v>1323</v>
      </c>
      <c r="D309" s="233" t="s">
        <v>1226</v>
      </c>
      <c r="E309" s="233">
        <v>1</v>
      </c>
      <c r="F309" s="230">
        <v>0</v>
      </c>
      <c r="G309" s="230">
        <v>0</v>
      </c>
      <c r="H309" s="230">
        <f t="shared" si="12"/>
        <v>0</v>
      </c>
      <c r="I309" s="230">
        <f t="shared" si="13"/>
        <v>0</v>
      </c>
      <c r="J309" s="230">
        <f t="shared" si="14"/>
        <v>0</v>
      </c>
    </row>
    <row r="310" spans="1:10" ht="12.75">
      <c r="A310" s="233">
        <v>260</v>
      </c>
      <c r="B310" s="202" t="s">
        <v>1325</v>
      </c>
      <c r="D310" s="233" t="s">
        <v>1226</v>
      </c>
      <c r="E310" s="233">
        <v>1</v>
      </c>
      <c r="F310" s="230">
        <v>0</v>
      </c>
      <c r="G310" s="230">
        <v>0</v>
      </c>
      <c r="H310" s="230">
        <f t="shared" si="12"/>
        <v>0</v>
      </c>
      <c r="I310" s="230">
        <f t="shared" si="13"/>
        <v>0</v>
      </c>
      <c r="J310" s="230">
        <f t="shared" si="14"/>
        <v>0</v>
      </c>
    </row>
    <row r="311" spans="1:10" ht="12.75">
      <c r="A311" s="233">
        <v>261</v>
      </c>
      <c r="B311" s="202" t="s">
        <v>1326</v>
      </c>
      <c r="D311" s="233" t="s">
        <v>1226</v>
      </c>
      <c r="E311" s="233">
        <v>1</v>
      </c>
      <c r="F311" s="230">
        <v>0</v>
      </c>
      <c r="G311" s="230">
        <v>0</v>
      </c>
      <c r="H311" s="230">
        <f t="shared" si="12"/>
        <v>0</v>
      </c>
      <c r="I311" s="230">
        <f t="shared" si="13"/>
        <v>0</v>
      </c>
      <c r="J311" s="230">
        <f t="shared" si="14"/>
        <v>0</v>
      </c>
    </row>
    <row r="312" spans="1:10" ht="12.75">
      <c r="A312" s="233">
        <v>262</v>
      </c>
      <c r="B312" s="202" t="s">
        <v>1327</v>
      </c>
      <c r="D312" s="233" t="s">
        <v>1226</v>
      </c>
      <c r="E312" s="233">
        <v>1</v>
      </c>
      <c r="F312" s="230">
        <v>0</v>
      </c>
      <c r="G312" s="230">
        <v>0</v>
      </c>
      <c r="H312" s="230">
        <f t="shared" si="12"/>
        <v>0</v>
      </c>
      <c r="I312" s="230">
        <f t="shared" si="13"/>
        <v>0</v>
      </c>
      <c r="J312" s="230">
        <f t="shared" si="14"/>
        <v>0</v>
      </c>
    </row>
    <row r="313" spans="1:10" ht="12.75">
      <c r="A313" s="233">
        <v>263</v>
      </c>
      <c r="B313" s="202" t="s">
        <v>1328</v>
      </c>
      <c r="D313" s="233" t="s">
        <v>1226</v>
      </c>
      <c r="E313" s="233">
        <v>1</v>
      </c>
      <c r="F313" s="230">
        <v>0</v>
      </c>
      <c r="G313" s="230">
        <v>0</v>
      </c>
      <c r="H313" s="230">
        <f t="shared" si="12"/>
        <v>0</v>
      </c>
      <c r="I313" s="230">
        <f t="shared" si="13"/>
        <v>0</v>
      </c>
      <c r="J313" s="230">
        <f t="shared" si="14"/>
        <v>0</v>
      </c>
    </row>
    <row r="314" spans="1:10" ht="12.75">
      <c r="A314" s="233">
        <v>264</v>
      </c>
      <c r="B314" s="202" t="s">
        <v>1299</v>
      </c>
      <c r="D314" s="233" t="s">
        <v>1226</v>
      </c>
      <c r="E314" s="233">
        <v>4</v>
      </c>
      <c r="F314" s="230">
        <v>0</v>
      </c>
      <c r="G314" s="230">
        <v>0</v>
      </c>
      <c r="H314" s="230">
        <f t="shared" si="12"/>
        <v>0</v>
      </c>
      <c r="I314" s="230">
        <f t="shared" si="13"/>
        <v>0</v>
      </c>
      <c r="J314" s="230">
        <f t="shared" si="14"/>
        <v>0</v>
      </c>
    </row>
    <row r="315" spans="1:10" ht="12.75">
      <c r="A315" s="233">
        <v>265</v>
      </c>
      <c r="B315" s="202" t="s">
        <v>1329</v>
      </c>
      <c r="D315" s="233" t="s">
        <v>1226</v>
      </c>
      <c r="E315" s="233">
        <v>1</v>
      </c>
      <c r="F315" s="230">
        <v>0</v>
      </c>
      <c r="G315" s="230">
        <v>0</v>
      </c>
      <c r="H315" s="230">
        <f t="shared" si="12"/>
        <v>0</v>
      </c>
      <c r="I315" s="230">
        <f t="shared" si="13"/>
        <v>0</v>
      </c>
      <c r="J315" s="230">
        <f t="shared" si="14"/>
        <v>0</v>
      </c>
    </row>
    <row r="316" spans="1:10" ht="12.75">
      <c r="A316" s="233">
        <v>266</v>
      </c>
      <c r="B316" s="202" t="s">
        <v>1330</v>
      </c>
      <c r="D316" s="233" t="s">
        <v>1226</v>
      </c>
      <c r="E316" s="233">
        <v>6</v>
      </c>
      <c r="F316" s="230">
        <v>0</v>
      </c>
      <c r="G316" s="230">
        <v>0</v>
      </c>
      <c r="H316" s="230">
        <f t="shared" si="12"/>
        <v>0</v>
      </c>
      <c r="I316" s="230">
        <f t="shared" si="13"/>
        <v>0</v>
      </c>
      <c r="J316" s="230">
        <f t="shared" si="14"/>
        <v>0</v>
      </c>
    </row>
    <row r="317" spans="1:10" ht="12.75">
      <c r="A317" s="233">
        <v>267</v>
      </c>
      <c r="B317" s="202" t="s">
        <v>1294</v>
      </c>
      <c r="D317" s="233" t="s">
        <v>203</v>
      </c>
      <c r="E317" s="233">
        <v>85</v>
      </c>
      <c r="F317" s="230">
        <v>0</v>
      </c>
      <c r="G317" s="230">
        <v>0</v>
      </c>
      <c r="H317" s="230">
        <f t="shared" si="12"/>
        <v>0</v>
      </c>
      <c r="I317" s="230">
        <f t="shared" si="13"/>
        <v>0</v>
      </c>
      <c r="J317" s="230">
        <f t="shared" si="14"/>
        <v>0</v>
      </c>
    </row>
    <row r="318" spans="1:10" ht="12.75">
      <c r="A318" s="233">
        <v>268</v>
      </c>
      <c r="B318" s="202" t="s">
        <v>1295</v>
      </c>
      <c r="D318" s="233" t="s">
        <v>203</v>
      </c>
      <c r="E318" s="233">
        <v>10</v>
      </c>
      <c r="F318" s="230">
        <v>0</v>
      </c>
      <c r="G318" s="230">
        <v>0</v>
      </c>
      <c r="H318" s="230">
        <f t="shared" si="12"/>
        <v>0</v>
      </c>
      <c r="I318" s="230">
        <f t="shared" si="13"/>
        <v>0</v>
      </c>
      <c r="J318" s="230">
        <f t="shared" si="14"/>
        <v>0</v>
      </c>
    </row>
    <row r="319" spans="4:10" ht="12.75">
      <c r="D319" s="233"/>
      <c r="E319" s="233"/>
      <c r="F319" s="230"/>
      <c r="G319" s="230"/>
      <c r="H319" s="230"/>
      <c r="I319" s="230"/>
      <c r="J319" s="230"/>
    </row>
    <row r="320" spans="2:10" ht="12.75">
      <c r="B320" s="201" t="s">
        <v>1343</v>
      </c>
      <c r="D320" s="233"/>
      <c r="E320" s="233"/>
      <c r="F320" s="230"/>
      <c r="G320" s="230"/>
      <c r="H320" s="230"/>
      <c r="I320" s="230"/>
      <c r="J320" s="230"/>
    </row>
    <row r="321" spans="3:10" ht="12.75">
      <c r="C321" s="205" t="s">
        <v>1314</v>
      </c>
      <c r="D321" s="234"/>
      <c r="E321" s="233"/>
      <c r="F321" s="230"/>
      <c r="G321" s="230"/>
      <c r="H321" s="230"/>
      <c r="I321" s="230"/>
      <c r="J321" s="230"/>
    </row>
    <row r="322" spans="1:10" ht="12.75">
      <c r="A322" s="233">
        <v>269</v>
      </c>
      <c r="B322" s="202" t="s">
        <v>1315</v>
      </c>
      <c r="D322" s="233" t="s">
        <v>229</v>
      </c>
      <c r="E322" s="233">
        <v>1</v>
      </c>
      <c r="F322" s="230">
        <v>0</v>
      </c>
      <c r="G322" s="230">
        <v>0</v>
      </c>
      <c r="H322" s="230">
        <f t="shared" si="12"/>
        <v>0</v>
      </c>
      <c r="I322" s="230">
        <f t="shared" si="13"/>
        <v>0</v>
      </c>
      <c r="J322" s="230">
        <f t="shared" si="14"/>
        <v>0</v>
      </c>
    </row>
    <row r="323" spans="1:10" ht="12.75">
      <c r="A323" s="233">
        <v>270</v>
      </c>
      <c r="B323" s="202" t="s">
        <v>1316</v>
      </c>
      <c r="D323" s="233" t="s">
        <v>1226</v>
      </c>
      <c r="E323" s="233">
        <v>4</v>
      </c>
      <c r="F323" s="230">
        <v>0</v>
      </c>
      <c r="G323" s="230">
        <v>0</v>
      </c>
      <c r="H323" s="230">
        <f t="shared" si="12"/>
        <v>0</v>
      </c>
      <c r="I323" s="230">
        <f t="shared" si="13"/>
        <v>0</v>
      </c>
      <c r="J323" s="230">
        <f t="shared" si="14"/>
        <v>0</v>
      </c>
    </row>
    <row r="324" spans="1:10" ht="12.75">
      <c r="A324" s="233">
        <v>271</v>
      </c>
      <c r="B324" s="202" t="s">
        <v>1317</v>
      </c>
      <c r="D324" s="233" t="s">
        <v>1226</v>
      </c>
      <c r="E324" s="233">
        <v>6</v>
      </c>
      <c r="F324" s="230">
        <v>0</v>
      </c>
      <c r="G324" s="230">
        <v>0</v>
      </c>
      <c r="H324" s="230">
        <f aca="true" t="shared" si="15" ref="H324:H387">E324*F324</f>
        <v>0</v>
      </c>
      <c r="I324" s="230">
        <f aca="true" t="shared" si="16" ref="I324:I387">E324*G324</f>
        <v>0</v>
      </c>
      <c r="J324" s="230">
        <f aca="true" t="shared" si="17" ref="J324:J387">H324+I324</f>
        <v>0</v>
      </c>
    </row>
    <row r="325" spans="1:10" ht="12.75">
      <c r="A325" s="233">
        <v>272</v>
      </c>
      <c r="B325" s="202" t="s">
        <v>1318</v>
      </c>
      <c r="D325" s="233" t="s">
        <v>1226</v>
      </c>
      <c r="E325" s="233">
        <v>1</v>
      </c>
      <c r="F325" s="230">
        <v>0</v>
      </c>
      <c r="G325" s="230">
        <v>0</v>
      </c>
      <c r="H325" s="230">
        <f t="shared" si="15"/>
        <v>0</v>
      </c>
      <c r="I325" s="230">
        <f t="shared" si="16"/>
        <v>0</v>
      </c>
      <c r="J325" s="230">
        <f t="shared" si="17"/>
        <v>0</v>
      </c>
    </row>
    <row r="326" spans="1:10" ht="12.75">
      <c r="A326" s="233">
        <v>273</v>
      </c>
      <c r="B326" s="202" t="s">
        <v>1319</v>
      </c>
      <c r="D326" s="233" t="s">
        <v>1226</v>
      </c>
      <c r="E326" s="233">
        <v>1</v>
      </c>
      <c r="F326" s="230">
        <v>0</v>
      </c>
      <c r="G326" s="230">
        <v>0</v>
      </c>
      <c r="H326" s="230">
        <f t="shared" si="15"/>
        <v>0</v>
      </c>
      <c r="I326" s="230">
        <f t="shared" si="16"/>
        <v>0</v>
      </c>
      <c r="J326" s="230">
        <f t="shared" si="17"/>
        <v>0</v>
      </c>
    </row>
    <row r="327" spans="1:10" ht="12.75">
      <c r="A327" s="233">
        <v>274</v>
      </c>
      <c r="B327" s="202" t="s">
        <v>1320</v>
      </c>
      <c r="D327" s="233" t="s">
        <v>1226</v>
      </c>
      <c r="E327" s="233">
        <v>1</v>
      </c>
      <c r="F327" s="230">
        <v>0</v>
      </c>
      <c r="G327" s="230">
        <v>0</v>
      </c>
      <c r="H327" s="230">
        <f t="shared" si="15"/>
        <v>0</v>
      </c>
      <c r="I327" s="230">
        <f t="shared" si="16"/>
        <v>0</v>
      </c>
      <c r="J327" s="230">
        <f t="shared" si="17"/>
        <v>0</v>
      </c>
    </row>
    <row r="328" spans="1:10" ht="12.75">
      <c r="A328" s="233">
        <v>275</v>
      </c>
      <c r="B328" s="202" t="s">
        <v>1299</v>
      </c>
      <c r="D328" s="233" t="s">
        <v>1226</v>
      </c>
      <c r="E328" s="233">
        <v>11</v>
      </c>
      <c r="F328" s="230">
        <v>0</v>
      </c>
      <c r="G328" s="230">
        <v>0</v>
      </c>
      <c r="H328" s="230">
        <f t="shared" si="15"/>
        <v>0</v>
      </c>
      <c r="I328" s="230">
        <f t="shared" si="16"/>
        <v>0</v>
      </c>
      <c r="J328" s="230">
        <f t="shared" si="17"/>
        <v>0</v>
      </c>
    </row>
    <row r="329" spans="1:10" ht="12.75">
      <c r="A329" s="233">
        <v>276</v>
      </c>
      <c r="B329" s="202" t="s">
        <v>1291</v>
      </c>
      <c r="D329" s="233" t="s">
        <v>203</v>
      </c>
      <c r="E329" s="233">
        <v>5</v>
      </c>
      <c r="F329" s="230">
        <v>0</v>
      </c>
      <c r="G329" s="230">
        <v>0</v>
      </c>
      <c r="H329" s="230">
        <f t="shared" si="15"/>
        <v>0</v>
      </c>
      <c r="I329" s="230">
        <f t="shared" si="16"/>
        <v>0</v>
      </c>
      <c r="J329" s="230">
        <f t="shared" si="17"/>
        <v>0</v>
      </c>
    </row>
    <row r="330" spans="1:10" ht="12.75">
      <c r="A330" s="233">
        <v>277</v>
      </c>
      <c r="B330" s="202" t="s">
        <v>1321</v>
      </c>
      <c r="D330" s="233" t="s">
        <v>203</v>
      </c>
      <c r="E330" s="233">
        <v>15</v>
      </c>
      <c r="F330" s="230">
        <v>0</v>
      </c>
      <c r="G330" s="230">
        <v>0</v>
      </c>
      <c r="H330" s="230">
        <f t="shared" si="15"/>
        <v>0</v>
      </c>
      <c r="I330" s="230">
        <f t="shared" si="16"/>
        <v>0</v>
      </c>
      <c r="J330" s="230">
        <f t="shared" si="17"/>
        <v>0</v>
      </c>
    </row>
    <row r="331" spans="1:10" ht="12.75">
      <c r="A331" s="233">
        <v>278</v>
      </c>
      <c r="B331" s="202" t="s">
        <v>1293</v>
      </c>
      <c r="D331" s="233" t="s">
        <v>203</v>
      </c>
      <c r="E331" s="233">
        <v>50</v>
      </c>
      <c r="F331" s="230">
        <v>0</v>
      </c>
      <c r="G331" s="230">
        <v>0</v>
      </c>
      <c r="H331" s="230">
        <f t="shared" si="15"/>
        <v>0</v>
      </c>
      <c r="I331" s="230">
        <f t="shared" si="16"/>
        <v>0</v>
      </c>
      <c r="J331" s="230">
        <f t="shared" si="17"/>
        <v>0</v>
      </c>
    </row>
    <row r="332" spans="1:10" ht="12.75">
      <c r="A332" s="233">
        <v>279</v>
      </c>
      <c r="B332" s="202" t="s">
        <v>1296</v>
      </c>
      <c r="D332" s="233"/>
      <c r="E332" s="233"/>
      <c r="F332" s="230"/>
      <c r="G332" s="230"/>
      <c r="H332" s="230"/>
      <c r="I332" s="230"/>
      <c r="J332" s="230"/>
    </row>
    <row r="333" spans="3:10" ht="12.75">
      <c r="C333" s="205" t="s">
        <v>1322</v>
      </c>
      <c r="D333" s="234"/>
      <c r="E333" s="233"/>
      <c r="F333" s="230"/>
      <c r="G333" s="230"/>
      <c r="H333" s="230"/>
      <c r="I333" s="230"/>
      <c r="J333" s="230"/>
    </row>
    <row r="334" spans="1:10" ht="12.75">
      <c r="A334" s="233">
        <v>280</v>
      </c>
      <c r="B334" s="202" t="s">
        <v>1297</v>
      </c>
      <c r="D334" s="233" t="s">
        <v>1226</v>
      </c>
      <c r="E334" s="233">
        <v>2</v>
      </c>
      <c r="F334" s="230">
        <v>0</v>
      </c>
      <c r="G334" s="230">
        <v>0</v>
      </c>
      <c r="H334" s="230">
        <f t="shared" si="15"/>
        <v>0</v>
      </c>
      <c r="I334" s="230">
        <f t="shared" si="16"/>
        <v>0</v>
      </c>
      <c r="J334" s="230">
        <f t="shared" si="17"/>
        <v>0</v>
      </c>
    </row>
    <row r="335" spans="1:10" ht="12.75">
      <c r="A335" s="233">
        <v>281</v>
      </c>
      <c r="B335" s="202" t="s">
        <v>1323</v>
      </c>
      <c r="D335" s="233" t="s">
        <v>1226</v>
      </c>
      <c r="E335" s="233">
        <v>2</v>
      </c>
      <c r="F335" s="230">
        <v>0</v>
      </c>
      <c r="G335" s="230">
        <v>0</v>
      </c>
      <c r="H335" s="230">
        <f t="shared" si="15"/>
        <v>0</v>
      </c>
      <c r="I335" s="230">
        <f t="shared" si="16"/>
        <v>0</v>
      </c>
      <c r="J335" s="230">
        <f t="shared" si="17"/>
        <v>0</v>
      </c>
    </row>
    <row r="336" spans="1:10" ht="12.75">
      <c r="A336" s="233">
        <v>282</v>
      </c>
      <c r="B336" s="202" t="s">
        <v>1325</v>
      </c>
      <c r="D336" s="233" t="s">
        <v>1226</v>
      </c>
      <c r="E336" s="233">
        <v>1</v>
      </c>
      <c r="F336" s="230">
        <v>0</v>
      </c>
      <c r="G336" s="230">
        <v>0</v>
      </c>
      <c r="H336" s="230">
        <f t="shared" si="15"/>
        <v>0</v>
      </c>
      <c r="I336" s="230">
        <f t="shared" si="16"/>
        <v>0</v>
      </c>
      <c r="J336" s="230">
        <f t="shared" si="17"/>
        <v>0</v>
      </c>
    </row>
    <row r="337" spans="1:10" ht="12.75">
      <c r="A337" s="233">
        <v>283</v>
      </c>
      <c r="B337" s="202" t="s">
        <v>1326</v>
      </c>
      <c r="D337" s="233" t="s">
        <v>1226</v>
      </c>
      <c r="E337" s="233">
        <v>1</v>
      </c>
      <c r="F337" s="230">
        <v>0</v>
      </c>
      <c r="G337" s="230">
        <v>0</v>
      </c>
      <c r="H337" s="230">
        <f t="shared" si="15"/>
        <v>0</v>
      </c>
      <c r="I337" s="230">
        <f t="shared" si="16"/>
        <v>0</v>
      </c>
      <c r="J337" s="230">
        <f t="shared" si="17"/>
        <v>0</v>
      </c>
    </row>
    <row r="338" spans="1:10" ht="12.75">
      <c r="A338" s="233">
        <v>284</v>
      </c>
      <c r="B338" s="202" t="s">
        <v>1327</v>
      </c>
      <c r="D338" s="233" t="s">
        <v>1226</v>
      </c>
      <c r="E338" s="233">
        <v>1</v>
      </c>
      <c r="F338" s="230">
        <v>0</v>
      </c>
      <c r="G338" s="230">
        <v>0</v>
      </c>
      <c r="H338" s="230">
        <f t="shared" si="15"/>
        <v>0</v>
      </c>
      <c r="I338" s="230">
        <f t="shared" si="16"/>
        <v>0</v>
      </c>
      <c r="J338" s="230">
        <f t="shared" si="17"/>
        <v>0</v>
      </c>
    </row>
    <row r="339" spans="1:10" ht="12.75">
      <c r="A339" s="233">
        <v>285</v>
      </c>
      <c r="B339" s="202" t="s">
        <v>1328</v>
      </c>
      <c r="D339" s="233" t="s">
        <v>1226</v>
      </c>
      <c r="E339" s="233">
        <v>1</v>
      </c>
      <c r="F339" s="230">
        <v>0</v>
      </c>
      <c r="G339" s="230">
        <v>0</v>
      </c>
      <c r="H339" s="230">
        <f t="shared" si="15"/>
        <v>0</v>
      </c>
      <c r="I339" s="230">
        <f t="shared" si="16"/>
        <v>0</v>
      </c>
      <c r="J339" s="230">
        <f t="shared" si="17"/>
        <v>0</v>
      </c>
    </row>
    <row r="340" spans="1:10" ht="12.75">
      <c r="A340" s="233">
        <v>286</v>
      </c>
      <c r="B340" s="202" t="s">
        <v>1299</v>
      </c>
      <c r="D340" s="233" t="s">
        <v>1226</v>
      </c>
      <c r="E340" s="233">
        <v>4</v>
      </c>
      <c r="F340" s="230">
        <v>0</v>
      </c>
      <c r="G340" s="230">
        <v>0</v>
      </c>
      <c r="H340" s="230">
        <f t="shared" si="15"/>
        <v>0</v>
      </c>
      <c r="I340" s="230">
        <f t="shared" si="16"/>
        <v>0</v>
      </c>
      <c r="J340" s="230">
        <f t="shared" si="17"/>
        <v>0</v>
      </c>
    </row>
    <row r="341" spans="1:10" ht="12.75">
      <c r="A341" s="233">
        <v>287</v>
      </c>
      <c r="B341" s="202" t="s">
        <v>1329</v>
      </c>
      <c r="D341" s="233" t="s">
        <v>1226</v>
      </c>
      <c r="E341" s="233">
        <v>1</v>
      </c>
      <c r="F341" s="230">
        <v>0</v>
      </c>
      <c r="G341" s="230">
        <v>0</v>
      </c>
      <c r="H341" s="230">
        <f t="shared" si="15"/>
        <v>0</v>
      </c>
      <c r="I341" s="230">
        <f t="shared" si="16"/>
        <v>0</v>
      </c>
      <c r="J341" s="230">
        <f t="shared" si="17"/>
        <v>0</v>
      </c>
    </row>
    <row r="342" spans="1:10" ht="12.75">
      <c r="A342" s="233">
        <v>288</v>
      </c>
      <c r="B342" s="202" t="s">
        <v>1330</v>
      </c>
      <c r="D342" s="233" t="s">
        <v>1226</v>
      </c>
      <c r="E342" s="233">
        <v>6</v>
      </c>
      <c r="F342" s="230">
        <v>0</v>
      </c>
      <c r="G342" s="230">
        <v>0</v>
      </c>
      <c r="H342" s="230">
        <f t="shared" si="15"/>
        <v>0</v>
      </c>
      <c r="I342" s="230">
        <f t="shared" si="16"/>
        <v>0</v>
      </c>
      <c r="J342" s="230">
        <f t="shared" si="17"/>
        <v>0</v>
      </c>
    </row>
    <row r="343" spans="1:10" ht="12.75">
      <c r="A343" s="233">
        <v>289</v>
      </c>
      <c r="B343" s="202" t="s">
        <v>1294</v>
      </c>
      <c r="D343" s="233" t="s">
        <v>203</v>
      </c>
      <c r="E343" s="233">
        <v>80</v>
      </c>
      <c r="F343" s="230">
        <v>0</v>
      </c>
      <c r="G343" s="230">
        <v>0</v>
      </c>
      <c r="H343" s="230">
        <f t="shared" si="15"/>
        <v>0</v>
      </c>
      <c r="I343" s="230">
        <f t="shared" si="16"/>
        <v>0</v>
      </c>
      <c r="J343" s="230">
        <f t="shared" si="17"/>
        <v>0</v>
      </c>
    </row>
    <row r="344" spans="1:10" ht="12.75">
      <c r="A344" s="233">
        <v>290</v>
      </c>
      <c r="B344" s="202" t="s">
        <v>1295</v>
      </c>
      <c r="D344" s="233" t="s">
        <v>203</v>
      </c>
      <c r="E344" s="233">
        <v>10</v>
      </c>
      <c r="F344" s="230">
        <v>0</v>
      </c>
      <c r="G344" s="230">
        <v>0</v>
      </c>
      <c r="H344" s="230">
        <f t="shared" si="15"/>
        <v>0</v>
      </c>
      <c r="I344" s="230">
        <f t="shared" si="16"/>
        <v>0</v>
      </c>
      <c r="J344" s="230">
        <f t="shared" si="17"/>
        <v>0</v>
      </c>
    </row>
    <row r="345" spans="4:10" ht="12.75">
      <c r="D345" s="233"/>
      <c r="E345" s="233"/>
      <c r="F345" s="230"/>
      <c r="G345" s="230"/>
      <c r="H345" s="230"/>
      <c r="I345" s="230"/>
      <c r="J345" s="230"/>
    </row>
    <row r="346" spans="2:10" ht="12.75">
      <c r="B346" s="201" t="s">
        <v>1344</v>
      </c>
      <c r="D346" s="233"/>
      <c r="E346" s="233"/>
      <c r="F346" s="230"/>
      <c r="G346" s="230"/>
      <c r="H346" s="230"/>
      <c r="I346" s="230"/>
      <c r="J346" s="230"/>
    </row>
    <row r="347" spans="3:10" ht="12.75">
      <c r="C347" s="205" t="s">
        <v>1314</v>
      </c>
      <c r="D347" s="234"/>
      <c r="E347" s="233"/>
      <c r="F347" s="230"/>
      <c r="G347" s="230"/>
      <c r="H347" s="230"/>
      <c r="I347" s="230"/>
      <c r="J347" s="230"/>
    </row>
    <row r="348" spans="1:10" ht="12.75">
      <c r="A348" s="233">
        <v>291</v>
      </c>
      <c r="B348" s="202" t="s">
        <v>1315</v>
      </c>
      <c r="D348" s="233" t="s">
        <v>229</v>
      </c>
      <c r="E348" s="233">
        <v>1</v>
      </c>
      <c r="F348" s="230">
        <v>0</v>
      </c>
      <c r="G348" s="230">
        <v>0</v>
      </c>
      <c r="H348" s="230">
        <f t="shared" si="15"/>
        <v>0</v>
      </c>
      <c r="I348" s="230">
        <f t="shared" si="16"/>
        <v>0</v>
      </c>
      <c r="J348" s="230">
        <f t="shared" si="17"/>
        <v>0</v>
      </c>
    </row>
    <row r="349" spans="1:10" ht="12.75">
      <c r="A349" s="233">
        <v>292</v>
      </c>
      <c r="B349" s="202" t="s">
        <v>1316</v>
      </c>
      <c r="D349" s="233" t="s">
        <v>1226</v>
      </c>
      <c r="E349" s="233">
        <v>5</v>
      </c>
      <c r="F349" s="230">
        <v>0</v>
      </c>
      <c r="G349" s="230">
        <v>0</v>
      </c>
      <c r="H349" s="230">
        <f t="shared" si="15"/>
        <v>0</v>
      </c>
      <c r="I349" s="230">
        <f t="shared" si="16"/>
        <v>0</v>
      </c>
      <c r="J349" s="230">
        <f t="shared" si="17"/>
        <v>0</v>
      </c>
    </row>
    <row r="350" spans="1:10" ht="12.75">
      <c r="A350" s="233">
        <v>293</v>
      </c>
      <c r="B350" s="202" t="s">
        <v>1317</v>
      </c>
      <c r="D350" s="233" t="s">
        <v>1226</v>
      </c>
      <c r="E350" s="233">
        <v>10</v>
      </c>
      <c r="F350" s="230">
        <v>0</v>
      </c>
      <c r="G350" s="230">
        <v>0</v>
      </c>
      <c r="H350" s="230">
        <f t="shared" si="15"/>
        <v>0</v>
      </c>
      <c r="I350" s="230">
        <f t="shared" si="16"/>
        <v>0</v>
      </c>
      <c r="J350" s="230">
        <f t="shared" si="17"/>
        <v>0</v>
      </c>
    </row>
    <row r="351" spans="1:10" ht="12.75">
      <c r="A351" s="233">
        <v>294</v>
      </c>
      <c r="B351" s="202" t="s">
        <v>1318</v>
      </c>
      <c r="D351" s="233" t="s">
        <v>1226</v>
      </c>
      <c r="E351" s="233">
        <v>1</v>
      </c>
      <c r="F351" s="230">
        <v>0</v>
      </c>
      <c r="G351" s="230">
        <v>0</v>
      </c>
      <c r="H351" s="230">
        <f t="shared" si="15"/>
        <v>0</v>
      </c>
      <c r="I351" s="230">
        <f t="shared" si="16"/>
        <v>0</v>
      </c>
      <c r="J351" s="230">
        <f t="shared" si="17"/>
        <v>0</v>
      </c>
    </row>
    <row r="352" spans="1:10" ht="12.75">
      <c r="A352" s="233">
        <v>295</v>
      </c>
      <c r="B352" s="202" t="s">
        <v>1319</v>
      </c>
      <c r="D352" s="233" t="s">
        <v>1226</v>
      </c>
      <c r="E352" s="233">
        <v>1</v>
      </c>
      <c r="F352" s="230">
        <v>0</v>
      </c>
      <c r="G352" s="230">
        <v>0</v>
      </c>
      <c r="H352" s="230">
        <f t="shared" si="15"/>
        <v>0</v>
      </c>
      <c r="I352" s="230">
        <f t="shared" si="16"/>
        <v>0</v>
      </c>
      <c r="J352" s="230">
        <f t="shared" si="17"/>
        <v>0</v>
      </c>
    </row>
    <row r="353" spans="1:10" ht="12.75">
      <c r="A353" s="233">
        <v>296</v>
      </c>
      <c r="B353" s="202" t="s">
        <v>1320</v>
      </c>
      <c r="D353" s="233" t="s">
        <v>1226</v>
      </c>
      <c r="E353" s="233">
        <v>1</v>
      </c>
      <c r="F353" s="230">
        <v>0</v>
      </c>
      <c r="G353" s="230">
        <v>0</v>
      </c>
      <c r="H353" s="230">
        <f t="shared" si="15"/>
        <v>0</v>
      </c>
      <c r="I353" s="230">
        <f t="shared" si="16"/>
        <v>0</v>
      </c>
      <c r="J353" s="230">
        <f t="shared" si="17"/>
        <v>0</v>
      </c>
    </row>
    <row r="354" spans="1:10" ht="12.75">
      <c r="A354" s="233">
        <v>297</v>
      </c>
      <c r="B354" s="202" t="s">
        <v>1299</v>
      </c>
      <c r="D354" s="233" t="s">
        <v>1226</v>
      </c>
      <c r="E354" s="233">
        <v>16</v>
      </c>
      <c r="F354" s="230">
        <v>0</v>
      </c>
      <c r="G354" s="230">
        <v>0</v>
      </c>
      <c r="H354" s="230">
        <f t="shared" si="15"/>
        <v>0</v>
      </c>
      <c r="I354" s="230">
        <f t="shared" si="16"/>
        <v>0</v>
      </c>
      <c r="J354" s="230">
        <f t="shared" si="17"/>
        <v>0</v>
      </c>
    </row>
    <row r="355" spans="1:10" ht="12.75">
      <c r="A355" s="233">
        <v>298</v>
      </c>
      <c r="B355" s="202" t="s">
        <v>1291</v>
      </c>
      <c r="D355" s="233" t="s">
        <v>203</v>
      </c>
      <c r="E355" s="233">
        <v>5</v>
      </c>
      <c r="F355" s="230">
        <v>0</v>
      </c>
      <c r="G355" s="230">
        <v>0</v>
      </c>
      <c r="H355" s="230">
        <f t="shared" si="15"/>
        <v>0</v>
      </c>
      <c r="I355" s="230">
        <f t="shared" si="16"/>
        <v>0</v>
      </c>
      <c r="J355" s="230">
        <f t="shared" si="17"/>
        <v>0</v>
      </c>
    </row>
    <row r="356" spans="1:10" ht="12.75">
      <c r="A356" s="233">
        <v>299</v>
      </c>
      <c r="B356" s="202" t="s">
        <v>1321</v>
      </c>
      <c r="D356" s="233" t="s">
        <v>203</v>
      </c>
      <c r="E356" s="233">
        <v>15</v>
      </c>
      <c r="F356" s="230">
        <v>0</v>
      </c>
      <c r="G356" s="230">
        <v>0</v>
      </c>
      <c r="H356" s="230">
        <f t="shared" si="15"/>
        <v>0</v>
      </c>
      <c r="I356" s="230">
        <f t="shared" si="16"/>
        <v>0</v>
      </c>
      <c r="J356" s="230">
        <f t="shared" si="17"/>
        <v>0</v>
      </c>
    </row>
    <row r="357" spans="1:10" ht="12.75">
      <c r="A357" s="233">
        <v>300</v>
      </c>
      <c r="B357" s="202" t="s">
        <v>1293</v>
      </c>
      <c r="D357" s="233" t="s">
        <v>203</v>
      </c>
      <c r="E357" s="233">
        <v>95</v>
      </c>
      <c r="F357" s="230">
        <v>0</v>
      </c>
      <c r="G357" s="230">
        <v>0</v>
      </c>
      <c r="H357" s="230">
        <f t="shared" si="15"/>
        <v>0</v>
      </c>
      <c r="I357" s="230">
        <f t="shared" si="16"/>
        <v>0</v>
      </c>
      <c r="J357" s="230">
        <f t="shared" si="17"/>
        <v>0</v>
      </c>
    </row>
    <row r="358" spans="1:10" ht="12.75">
      <c r="A358" s="233">
        <v>301</v>
      </c>
      <c r="B358" s="202" t="s">
        <v>1296</v>
      </c>
      <c r="D358" s="233"/>
      <c r="E358" s="233"/>
      <c r="F358" s="230"/>
      <c r="G358" s="230"/>
      <c r="H358" s="230"/>
      <c r="I358" s="230"/>
      <c r="J358" s="230"/>
    </row>
    <row r="359" spans="3:10" ht="12.75">
      <c r="C359" s="205" t="s">
        <v>1322</v>
      </c>
      <c r="D359" s="234"/>
      <c r="E359" s="233"/>
      <c r="F359" s="230"/>
      <c r="G359" s="230"/>
      <c r="H359" s="230"/>
      <c r="I359" s="230"/>
      <c r="J359" s="230"/>
    </row>
    <row r="360" spans="1:10" ht="12.75">
      <c r="A360" s="233">
        <v>302</v>
      </c>
      <c r="B360" s="202" t="s">
        <v>1297</v>
      </c>
      <c r="D360" s="233" t="s">
        <v>1226</v>
      </c>
      <c r="E360" s="233">
        <v>4</v>
      </c>
      <c r="F360" s="230">
        <v>0</v>
      </c>
      <c r="G360" s="230">
        <v>0</v>
      </c>
      <c r="H360" s="230">
        <f t="shared" si="15"/>
        <v>0</v>
      </c>
      <c r="I360" s="230">
        <f t="shared" si="16"/>
        <v>0</v>
      </c>
      <c r="J360" s="230">
        <f t="shared" si="17"/>
        <v>0</v>
      </c>
    </row>
    <row r="361" spans="1:10" ht="12.75">
      <c r="A361" s="233">
        <v>303</v>
      </c>
      <c r="B361" s="202" t="s">
        <v>1323</v>
      </c>
      <c r="D361" s="233" t="s">
        <v>1226</v>
      </c>
      <c r="E361" s="233">
        <v>1</v>
      </c>
      <c r="F361" s="230">
        <v>0</v>
      </c>
      <c r="G361" s="230">
        <v>0</v>
      </c>
      <c r="H361" s="230">
        <f t="shared" si="15"/>
        <v>0</v>
      </c>
      <c r="I361" s="230">
        <f t="shared" si="16"/>
        <v>0</v>
      </c>
      <c r="J361" s="230">
        <f t="shared" si="17"/>
        <v>0</v>
      </c>
    </row>
    <row r="362" spans="1:10" ht="12.75">
      <c r="A362" s="233">
        <v>304</v>
      </c>
      <c r="B362" s="202" t="s">
        <v>1325</v>
      </c>
      <c r="D362" s="233" t="s">
        <v>1226</v>
      </c>
      <c r="E362" s="233">
        <v>1</v>
      </c>
      <c r="F362" s="230">
        <v>0</v>
      </c>
      <c r="G362" s="230">
        <v>0</v>
      </c>
      <c r="H362" s="230">
        <f t="shared" si="15"/>
        <v>0</v>
      </c>
      <c r="I362" s="230">
        <f t="shared" si="16"/>
        <v>0</v>
      </c>
      <c r="J362" s="230">
        <f t="shared" si="17"/>
        <v>0</v>
      </c>
    </row>
    <row r="363" spans="1:10" ht="12.75">
      <c r="A363" s="233">
        <v>305</v>
      </c>
      <c r="B363" s="202" t="s">
        <v>1326</v>
      </c>
      <c r="D363" s="233" t="s">
        <v>1226</v>
      </c>
      <c r="E363" s="233">
        <v>1</v>
      </c>
      <c r="F363" s="230">
        <v>0</v>
      </c>
      <c r="G363" s="230">
        <v>0</v>
      </c>
      <c r="H363" s="230">
        <f t="shared" si="15"/>
        <v>0</v>
      </c>
      <c r="I363" s="230">
        <f t="shared" si="16"/>
        <v>0</v>
      </c>
      <c r="J363" s="230">
        <f t="shared" si="17"/>
        <v>0</v>
      </c>
    </row>
    <row r="364" spans="1:10" ht="12.75">
      <c r="A364" s="233">
        <v>306</v>
      </c>
      <c r="B364" s="202" t="s">
        <v>1327</v>
      </c>
      <c r="D364" s="233" t="s">
        <v>1226</v>
      </c>
      <c r="E364" s="233">
        <v>1</v>
      </c>
      <c r="F364" s="230">
        <v>0</v>
      </c>
      <c r="G364" s="230">
        <v>0</v>
      </c>
      <c r="H364" s="230">
        <f t="shared" si="15"/>
        <v>0</v>
      </c>
      <c r="I364" s="230">
        <f t="shared" si="16"/>
        <v>0</v>
      </c>
      <c r="J364" s="230">
        <f t="shared" si="17"/>
        <v>0</v>
      </c>
    </row>
    <row r="365" spans="1:10" ht="12.75">
      <c r="A365" s="233">
        <v>307</v>
      </c>
      <c r="B365" s="202" t="s">
        <v>1328</v>
      </c>
      <c r="D365" s="233" t="s">
        <v>1226</v>
      </c>
      <c r="E365" s="233">
        <v>1</v>
      </c>
      <c r="F365" s="230">
        <v>0</v>
      </c>
      <c r="G365" s="230">
        <v>0</v>
      </c>
      <c r="H365" s="230">
        <f t="shared" si="15"/>
        <v>0</v>
      </c>
      <c r="I365" s="230">
        <f t="shared" si="16"/>
        <v>0</v>
      </c>
      <c r="J365" s="230">
        <f t="shared" si="17"/>
        <v>0</v>
      </c>
    </row>
    <row r="366" spans="1:10" ht="12.75">
      <c r="A366" s="233">
        <v>308</v>
      </c>
      <c r="B366" s="202" t="s">
        <v>1299</v>
      </c>
      <c r="D366" s="233" t="s">
        <v>1226</v>
      </c>
      <c r="E366" s="233">
        <v>5</v>
      </c>
      <c r="F366" s="230">
        <v>0</v>
      </c>
      <c r="G366" s="230">
        <v>0</v>
      </c>
      <c r="H366" s="230">
        <f t="shared" si="15"/>
        <v>0</v>
      </c>
      <c r="I366" s="230">
        <f t="shared" si="16"/>
        <v>0</v>
      </c>
      <c r="J366" s="230">
        <f t="shared" si="17"/>
        <v>0</v>
      </c>
    </row>
    <row r="367" spans="1:10" ht="12.75">
      <c r="A367" s="233">
        <v>309</v>
      </c>
      <c r="B367" s="202" t="s">
        <v>1329</v>
      </c>
      <c r="D367" s="233" t="s">
        <v>1226</v>
      </c>
      <c r="E367" s="233">
        <v>1</v>
      </c>
      <c r="F367" s="230">
        <v>0</v>
      </c>
      <c r="G367" s="230">
        <v>0</v>
      </c>
      <c r="H367" s="230">
        <f t="shared" si="15"/>
        <v>0</v>
      </c>
      <c r="I367" s="230">
        <f t="shared" si="16"/>
        <v>0</v>
      </c>
      <c r="J367" s="230">
        <f t="shared" si="17"/>
        <v>0</v>
      </c>
    </row>
    <row r="368" spans="1:10" ht="12.75">
      <c r="A368" s="233">
        <v>310</v>
      </c>
      <c r="B368" s="202" t="s">
        <v>1330</v>
      </c>
      <c r="D368" s="233" t="s">
        <v>1226</v>
      </c>
      <c r="E368" s="233">
        <v>7</v>
      </c>
      <c r="F368" s="230">
        <v>0</v>
      </c>
      <c r="G368" s="230">
        <v>0</v>
      </c>
      <c r="H368" s="230">
        <f t="shared" si="15"/>
        <v>0</v>
      </c>
      <c r="I368" s="230">
        <f t="shared" si="16"/>
        <v>0</v>
      </c>
      <c r="J368" s="230">
        <f t="shared" si="17"/>
        <v>0</v>
      </c>
    </row>
    <row r="369" spans="1:10" ht="12.75">
      <c r="A369" s="233">
        <v>311</v>
      </c>
      <c r="B369" s="202" t="s">
        <v>1294</v>
      </c>
      <c r="D369" s="233" t="s">
        <v>203</v>
      </c>
      <c r="E369" s="233">
        <v>100</v>
      </c>
      <c r="F369" s="230">
        <v>0</v>
      </c>
      <c r="G369" s="230">
        <v>0</v>
      </c>
      <c r="H369" s="230">
        <f t="shared" si="15"/>
        <v>0</v>
      </c>
      <c r="I369" s="230">
        <f t="shared" si="16"/>
        <v>0</v>
      </c>
      <c r="J369" s="230">
        <f t="shared" si="17"/>
        <v>0</v>
      </c>
    </row>
    <row r="370" spans="1:10" ht="12.75">
      <c r="A370" s="233">
        <v>312</v>
      </c>
      <c r="B370" s="202" t="s">
        <v>1295</v>
      </c>
      <c r="D370" s="233" t="s">
        <v>203</v>
      </c>
      <c r="E370" s="233">
        <v>10</v>
      </c>
      <c r="F370" s="230">
        <v>0</v>
      </c>
      <c r="G370" s="230">
        <v>0</v>
      </c>
      <c r="H370" s="230">
        <f t="shared" si="15"/>
        <v>0</v>
      </c>
      <c r="I370" s="230">
        <f t="shared" si="16"/>
        <v>0</v>
      </c>
      <c r="J370" s="230">
        <f t="shared" si="17"/>
        <v>0</v>
      </c>
    </row>
    <row r="371" spans="4:10" ht="12.75">
      <c r="D371" s="233"/>
      <c r="E371" s="233"/>
      <c r="F371" s="230"/>
      <c r="G371" s="230"/>
      <c r="H371" s="230"/>
      <c r="I371" s="230"/>
      <c r="J371" s="230"/>
    </row>
    <row r="372" spans="2:10" ht="12.75">
      <c r="B372" s="201" t="s">
        <v>1345</v>
      </c>
      <c r="D372" s="233"/>
      <c r="E372" s="233"/>
      <c r="F372" s="230"/>
      <c r="G372" s="230"/>
      <c r="H372" s="230"/>
      <c r="I372" s="230"/>
      <c r="J372" s="230"/>
    </row>
    <row r="373" spans="3:10" ht="12.75">
      <c r="C373" s="205" t="s">
        <v>1314</v>
      </c>
      <c r="D373" s="234"/>
      <c r="E373" s="233"/>
      <c r="F373" s="230"/>
      <c r="G373" s="230"/>
      <c r="H373" s="230"/>
      <c r="I373" s="230"/>
      <c r="J373" s="230"/>
    </row>
    <row r="374" spans="1:10" ht="12.75">
      <c r="A374" s="233">
        <v>313</v>
      </c>
      <c r="B374" s="202" t="s">
        <v>1336</v>
      </c>
      <c r="D374" s="233" t="s">
        <v>229</v>
      </c>
      <c r="E374" s="233">
        <v>1</v>
      </c>
      <c r="F374" s="230">
        <v>0</v>
      </c>
      <c r="G374" s="230">
        <v>0</v>
      </c>
      <c r="H374" s="230">
        <f t="shared" si="15"/>
        <v>0</v>
      </c>
      <c r="I374" s="230">
        <f t="shared" si="16"/>
        <v>0</v>
      </c>
      <c r="J374" s="230">
        <f t="shared" si="17"/>
        <v>0</v>
      </c>
    </row>
    <row r="375" spans="1:10" ht="12.75">
      <c r="A375" s="233">
        <v>314</v>
      </c>
      <c r="B375" s="202" t="s">
        <v>1316</v>
      </c>
      <c r="D375" s="233" t="s">
        <v>1226</v>
      </c>
      <c r="E375" s="233">
        <v>5</v>
      </c>
      <c r="F375" s="230">
        <v>0</v>
      </c>
      <c r="G375" s="230">
        <v>0</v>
      </c>
      <c r="H375" s="230">
        <f t="shared" si="15"/>
        <v>0</v>
      </c>
      <c r="I375" s="230">
        <f t="shared" si="16"/>
        <v>0</v>
      </c>
      <c r="J375" s="230">
        <f t="shared" si="17"/>
        <v>0</v>
      </c>
    </row>
    <row r="376" spans="1:10" ht="12.75">
      <c r="A376" s="233">
        <v>315</v>
      </c>
      <c r="B376" s="202" t="s">
        <v>1317</v>
      </c>
      <c r="D376" s="233" t="s">
        <v>1226</v>
      </c>
      <c r="E376" s="233">
        <v>13</v>
      </c>
      <c r="F376" s="230">
        <v>0</v>
      </c>
      <c r="G376" s="230">
        <v>0</v>
      </c>
      <c r="H376" s="230">
        <f t="shared" si="15"/>
        <v>0</v>
      </c>
      <c r="I376" s="230">
        <f t="shared" si="16"/>
        <v>0</v>
      </c>
      <c r="J376" s="230">
        <f t="shared" si="17"/>
        <v>0</v>
      </c>
    </row>
    <row r="377" spans="1:10" ht="12.75">
      <c r="A377" s="233">
        <v>316</v>
      </c>
      <c r="B377" s="202" t="s">
        <v>1318</v>
      </c>
      <c r="D377" s="233" t="s">
        <v>1226</v>
      </c>
      <c r="E377" s="233">
        <v>1</v>
      </c>
      <c r="F377" s="230">
        <v>0</v>
      </c>
      <c r="G377" s="230">
        <v>0</v>
      </c>
      <c r="H377" s="230">
        <f t="shared" si="15"/>
        <v>0</v>
      </c>
      <c r="I377" s="230">
        <f t="shared" si="16"/>
        <v>0</v>
      </c>
      <c r="J377" s="230">
        <f t="shared" si="17"/>
        <v>0</v>
      </c>
    </row>
    <row r="378" spans="1:10" ht="12.75">
      <c r="A378" s="233">
        <v>317</v>
      </c>
      <c r="B378" s="202" t="s">
        <v>1319</v>
      </c>
      <c r="D378" s="233" t="s">
        <v>1226</v>
      </c>
      <c r="E378" s="233">
        <v>1</v>
      </c>
      <c r="F378" s="230">
        <v>0</v>
      </c>
      <c r="G378" s="230">
        <v>0</v>
      </c>
      <c r="H378" s="230">
        <f t="shared" si="15"/>
        <v>0</v>
      </c>
      <c r="I378" s="230">
        <f t="shared" si="16"/>
        <v>0</v>
      </c>
      <c r="J378" s="230">
        <f t="shared" si="17"/>
        <v>0</v>
      </c>
    </row>
    <row r="379" spans="1:10" ht="12.75">
      <c r="A379" s="233">
        <v>318</v>
      </c>
      <c r="B379" s="202" t="s">
        <v>1320</v>
      </c>
      <c r="D379" s="233" t="s">
        <v>1226</v>
      </c>
      <c r="E379" s="233">
        <v>1</v>
      </c>
      <c r="F379" s="230">
        <v>0</v>
      </c>
      <c r="G379" s="230">
        <v>0</v>
      </c>
      <c r="H379" s="230">
        <f t="shared" si="15"/>
        <v>0</v>
      </c>
      <c r="I379" s="230">
        <f t="shared" si="16"/>
        <v>0</v>
      </c>
      <c r="J379" s="230">
        <f t="shared" si="17"/>
        <v>0</v>
      </c>
    </row>
    <row r="380" spans="1:10" ht="12.75">
      <c r="A380" s="233">
        <v>319</v>
      </c>
      <c r="B380" s="202" t="s">
        <v>1299</v>
      </c>
      <c r="D380" s="233" t="s">
        <v>1226</v>
      </c>
      <c r="E380" s="233">
        <v>19</v>
      </c>
      <c r="F380" s="230">
        <v>0</v>
      </c>
      <c r="G380" s="230">
        <v>0</v>
      </c>
      <c r="H380" s="230">
        <f t="shared" si="15"/>
        <v>0</v>
      </c>
      <c r="I380" s="230">
        <f t="shared" si="16"/>
        <v>0</v>
      </c>
      <c r="J380" s="230">
        <f t="shared" si="17"/>
        <v>0</v>
      </c>
    </row>
    <row r="381" spans="1:10" ht="12.75">
      <c r="A381" s="233">
        <v>320</v>
      </c>
      <c r="B381" s="202" t="s">
        <v>1291</v>
      </c>
      <c r="D381" s="233" t="s">
        <v>203</v>
      </c>
      <c r="E381" s="233">
        <v>10</v>
      </c>
      <c r="F381" s="230">
        <v>0</v>
      </c>
      <c r="G381" s="230">
        <v>0</v>
      </c>
      <c r="H381" s="230">
        <f t="shared" si="15"/>
        <v>0</v>
      </c>
      <c r="I381" s="230">
        <f t="shared" si="16"/>
        <v>0</v>
      </c>
      <c r="J381" s="230">
        <f t="shared" si="17"/>
        <v>0</v>
      </c>
    </row>
    <row r="382" spans="1:10" ht="12.75">
      <c r="A382" s="233">
        <v>321</v>
      </c>
      <c r="B382" s="202" t="s">
        <v>1321</v>
      </c>
      <c r="D382" s="233" t="s">
        <v>203</v>
      </c>
      <c r="E382" s="233">
        <v>20</v>
      </c>
      <c r="F382" s="230">
        <v>0</v>
      </c>
      <c r="G382" s="230">
        <v>0</v>
      </c>
      <c r="H382" s="230">
        <f t="shared" si="15"/>
        <v>0</v>
      </c>
      <c r="I382" s="230">
        <f t="shared" si="16"/>
        <v>0</v>
      </c>
      <c r="J382" s="230">
        <f t="shared" si="17"/>
        <v>0</v>
      </c>
    </row>
    <row r="383" spans="1:10" ht="12.75">
      <c r="A383" s="233">
        <v>322</v>
      </c>
      <c r="B383" s="202" t="s">
        <v>1293</v>
      </c>
      <c r="D383" s="233" t="s">
        <v>203</v>
      </c>
      <c r="E383" s="233">
        <v>130</v>
      </c>
      <c r="F383" s="230">
        <v>0</v>
      </c>
      <c r="G383" s="230">
        <v>0</v>
      </c>
      <c r="H383" s="230">
        <f t="shared" si="15"/>
        <v>0</v>
      </c>
      <c r="I383" s="230">
        <f t="shared" si="16"/>
        <v>0</v>
      </c>
      <c r="J383" s="230">
        <f t="shared" si="17"/>
        <v>0</v>
      </c>
    </row>
    <row r="384" spans="1:10" ht="12.75">
      <c r="A384" s="233">
        <v>323</v>
      </c>
      <c r="B384" s="202" t="s">
        <v>1296</v>
      </c>
      <c r="D384" s="233"/>
      <c r="E384" s="233"/>
      <c r="F384" s="230"/>
      <c r="G384" s="230"/>
      <c r="H384" s="230"/>
      <c r="I384" s="230"/>
      <c r="J384" s="230"/>
    </row>
    <row r="385" spans="3:10" ht="12.75">
      <c r="C385" s="205" t="s">
        <v>1322</v>
      </c>
      <c r="D385" s="234"/>
      <c r="E385" s="233"/>
      <c r="F385" s="230"/>
      <c r="G385" s="230"/>
      <c r="H385" s="230"/>
      <c r="I385" s="230"/>
      <c r="J385" s="230"/>
    </row>
    <row r="386" spans="1:10" ht="12.75">
      <c r="A386" s="233">
        <v>324</v>
      </c>
      <c r="B386" s="202" t="s">
        <v>1297</v>
      </c>
      <c r="D386" s="233" t="s">
        <v>1226</v>
      </c>
      <c r="E386" s="233">
        <v>6</v>
      </c>
      <c r="F386" s="230">
        <v>0</v>
      </c>
      <c r="G386" s="230">
        <v>0</v>
      </c>
      <c r="H386" s="230">
        <f t="shared" si="15"/>
        <v>0</v>
      </c>
      <c r="I386" s="230">
        <f t="shared" si="16"/>
        <v>0</v>
      </c>
      <c r="J386" s="230">
        <f t="shared" si="17"/>
        <v>0</v>
      </c>
    </row>
    <row r="387" spans="1:10" ht="12.75">
      <c r="A387" s="233">
        <v>325</v>
      </c>
      <c r="B387" s="202" t="s">
        <v>1323</v>
      </c>
      <c r="D387" s="233" t="s">
        <v>1226</v>
      </c>
      <c r="E387" s="233">
        <v>1</v>
      </c>
      <c r="F387" s="230">
        <v>0</v>
      </c>
      <c r="G387" s="230">
        <v>0</v>
      </c>
      <c r="H387" s="230">
        <f t="shared" si="15"/>
        <v>0</v>
      </c>
      <c r="I387" s="230">
        <f t="shared" si="16"/>
        <v>0</v>
      </c>
      <c r="J387" s="230">
        <f t="shared" si="17"/>
        <v>0</v>
      </c>
    </row>
    <row r="388" spans="1:10" ht="12.75">
      <c r="A388" s="233">
        <v>326</v>
      </c>
      <c r="B388" s="202" t="s">
        <v>1324</v>
      </c>
      <c r="D388" s="233" t="s">
        <v>1226</v>
      </c>
      <c r="E388" s="233">
        <v>2</v>
      </c>
      <c r="F388" s="230">
        <v>0</v>
      </c>
      <c r="G388" s="230">
        <v>0</v>
      </c>
      <c r="H388" s="230">
        <f aca="true" t="shared" si="18" ref="H388:H448">E388*F388</f>
        <v>0</v>
      </c>
      <c r="I388" s="230">
        <f aca="true" t="shared" si="19" ref="I388:I448">E388*G388</f>
        <v>0</v>
      </c>
      <c r="J388" s="230">
        <f aca="true" t="shared" si="20" ref="J388:J448">H388+I388</f>
        <v>0</v>
      </c>
    </row>
    <row r="389" spans="1:10" ht="12.75">
      <c r="A389" s="233">
        <v>327</v>
      </c>
      <c r="B389" s="202" t="s">
        <v>1340</v>
      </c>
      <c r="D389" s="233" t="s">
        <v>1226</v>
      </c>
      <c r="E389" s="233">
        <v>1</v>
      </c>
      <c r="F389" s="230">
        <v>0</v>
      </c>
      <c r="G389" s="230">
        <v>0</v>
      </c>
      <c r="H389" s="230">
        <f t="shared" si="18"/>
        <v>0</v>
      </c>
      <c r="I389" s="230">
        <f t="shared" si="19"/>
        <v>0</v>
      </c>
      <c r="J389" s="230">
        <f t="shared" si="20"/>
        <v>0</v>
      </c>
    </row>
    <row r="390" spans="1:10" ht="12.75">
      <c r="A390" s="233">
        <v>328</v>
      </c>
      <c r="B390" s="202" t="s">
        <v>1325</v>
      </c>
      <c r="D390" s="233" t="s">
        <v>1226</v>
      </c>
      <c r="E390" s="233">
        <v>1</v>
      </c>
      <c r="F390" s="230">
        <v>0</v>
      </c>
      <c r="G390" s="230">
        <v>0</v>
      </c>
      <c r="H390" s="230">
        <f t="shared" si="18"/>
        <v>0</v>
      </c>
      <c r="I390" s="230">
        <f t="shared" si="19"/>
        <v>0</v>
      </c>
      <c r="J390" s="230">
        <f t="shared" si="20"/>
        <v>0</v>
      </c>
    </row>
    <row r="391" spans="1:10" ht="12.75">
      <c r="A391" s="233">
        <v>329</v>
      </c>
      <c r="B391" s="202" t="s">
        <v>1326</v>
      </c>
      <c r="D391" s="233" t="s">
        <v>1226</v>
      </c>
      <c r="E391" s="233">
        <v>1</v>
      </c>
      <c r="F391" s="230">
        <v>0</v>
      </c>
      <c r="G391" s="230">
        <v>0</v>
      </c>
      <c r="H391" s="230">
        <f t="shared" si="18"/>
        <v>0</v>
      </c>
      <c r="I391" s="230">
        <f t="shared" si="19"/>
        <v>0</v>
      </c>
      <c r="J391" s="230">
        <f t="shared" si="20"/>
        <v>0</v>
      </c>
    </row>
    <row r="392" spans="1:10" ht="12.75">
      <c r="A392" s="233">
        <v>330</v>
      </c>
      <c r="B392" s="202" t="s">
        <v>1327</v>
      </c>
      <c r="D392" s="233" t="s">
        <v>1226</v>
      </c>
      <c r="E392" s="233">
        <v>1</v>
      </c>
      <c r="F392" s="230">
        <v>0</v>
      </c>
      <c r="G392" s="230">
        <v>0</v>
      </c>
      <c r="H392" s="230">
        <f t="shared" si="18"/>
        <v>0</v>
      </c>
      <c r="I392" s="230">
        <f t="shared" si="19"/>
        <v>0</v>
      </c>
      <c r="J392" s="230">
        <f t="shared" si="20"/>
        <v>0</v>
      </c>
    </row>
    <row r="393" spans="1:10" ht="12.75">
      <c r="A393" s="233">
        <v>331</v>
      </c>
      <c r="B393" s="202" t="s">
        <v>1328</v>
      </c>
      <c r="D393" s="233" t="s">
        <v>1226</v>
      </c>
      <c r="E393" s="233">
        <v>1</v>
      </c>
      <c r="F393" s="230">
        <v>0</v>
      </c>
      <c r="G393" s="230">
        <v>0</v>
      </c>
      <c r="H393" s="230">
        <f t="shared" si="18"/>
        <v>0</v>
      </c>
      <c r="I393" s="230">
        <f t="shared" si="19"/>
        <v>0</v>
      </c>
      <c r="J393" s="230">
        <f t="shared" si="20"/>
        <v>0</v>
      </c>
    </row>
    <row r="394" spans="1:10" ht="12.75">
      <c r="A394" s="233">
        <v>332</v>
      </c>
      <c r="B394" s="202" t="s">
        <v>1299</v>
      </c>
      <c r="D394" s="233" t="s">
        <v>1226</v>
      </c>
      <c r="E394" s="233">
        <v>10</v>
      </c>
      <c r="F394" s="230">
        <v>0</v>
      </c>
      <c r="G394" s="230">
        <v>0</v>
      </c>
      <c r="H394" s="230">
        <f t="shared" si="18"/>
        <v>0</v>
      </c>
      <c r="I394" s="230">
        <f t="shared" si="19"/>
        <v>0</v>
      </c>
      <c r="J394" s="230">
        <f t="shared" si="20"/>
        <v>0</v>
      </c>
    </row>
    <row r="395" spans="1:10" ht="12.75">
      <c r="A395" s="233">
        <v>333</v>
      </c>
      <c r="B395" s="202" t="s">
        <v>1329</v>
      </c>
      <c r="D395" s="233" t="s">
        <v>1226</v>
      </c>
      <c r="E395" s="233">
        <v>1</v>
      </c>
      <c r="F395" s="230">
        <v>0</v>
      </c>
      <c r="G395" s="230">
        <v>0</v>
      </c>
      <c r="H395" s="230">
        <f t="shared" si="18"/>
        <v>0</v>
      </c>
      <c r="I395" s="230">
        <f t="shared" si="19"/>
        <v>0</v>
      </c>
      <c r="J395" s="230">
        <f t="shared" si="20"/>
        <v>0</v>
      </c>
    </row>
    <row r="396" spans="1:10" ht="12.75">
      <c r="A396" s="233">
        <v>334</v>
      </c>
      <c r="B396" s="202" t="s">
        <v>1330</v>
      </c>
      <c r="D396" s="233" t="s">
        <v>1226</v>
      </c>
      <c r="E396" s="233">
        <v>12</v>
      </c>
      <c r="F396" s="230">
        <v>0</v>
      </c>
      <c r="G396" s="230">
        <v>0</v>
      </c>
      <c r="H396" s="230">
        <f t="shared" si="18"/>
        <v>0</v>
      </c>
      <c r="I396" s="230">
        <f t="shared" si="19"/>
        <v>0</v>
      </c>
      <c r="J396" s="230">
        <f t="shared" si="20"/>
        <v>0</v>
      </c>
    </row>
    <row r="397" spans="1:10" ht="12.75">
      <c r="A397" s="233">
        <v>335</v>
      </c>
      <c r="B397" s="202" t="s">
        <v>1294</v>
      </c>
      <c r="D397" s="233" t="s">
        <v>203</v>
      </c>
      <c r="E397" s="233">
        <v>155</v>
      </c>
      <c r="F397" s="230">
        <v>0</v>
      </c>
      <c r="G397" s="230">
        <v>0</v>
      </c>
      <c r="H397" s="230">
        <f t="shared" si="18"/>
        <v>0</v>
      </c>
      <c r="I397" s="230">
        <f t="shared" si="19"/>
        <v>0</v>
      </c>
      <c r="J397" s="230">
        <f t="shared" si="20"/>
        <v>0</v>
      </c>
    </row>
    <row r="398" spans="1:10" ht="12.75">
      <c r="A398" s="233">
        <v>336</v>
      </c>
      <c r="B398" s="202" t="s">
        <v>1295</v>
      </c>
      <c r="D398" s="233" t="s">
        <v>203</v>
      </c>
      <c r="E398" s="233">
        <v>30</v>
      </c>
      <c r="F398" s="230">
        <v>0</v>
      </c>
      <c r="G398" s="230">
        <v>0</v>
      </c>
      <c r="H398" s="230">
        <f t="shared" si="18"/>
        <v>0</v>
      </c>
      <c r="I398" s="230">
        <f t="shared" si="19"/>
        <v>0</v>
      </c>
      <c r="J398" s="230">
        <f t="shared" si="20"/>
        <v>0</v>
      </c>
    </row>
    <row r="399" spans="4:10" ht="12.75">
      <c r="D399" s="233"/>
      <c r="E399" s="233"/>
      <c r="F399" s="230"/>
      <c r="G399" s="230"/>
      <c r="H399" s="230"/>
      <c r="I399" s="230"/>
      <c r="J399" s="230"/>
    </row>
    <row r="400" spans="2:10" ht="12.75">
      <c r="B400" s="201" t="s">
        <v>1346</v>
      </c>
      <c r="D400" s="233"/>
      <c r="E400" s="233"/>
      <c r="F400" s="230"/>
      <c r="G400" s="230"/>
      <c r="H400" s="230"/>
      <c r="I400" s="230"/>
      <c r="J400" s="230"/>
    </row>
    <row r="401" spans="3:10" ht="12.75">
      <c r="C401" s="205" t="s">
        <v>1314</v>
      </c>
      <c r="D401" s="234"/>
      <c r="E401" s="233"/>
      <c r="F401" s="230"/>
      <c r="G401" s="230"/>
      <c r="H401" s="230"/>
      <c r="I401" s="230"/>
      <c r="J401" s="230"/>
    </row>
    <row r="402" spans="1:10" ht="12.75">
      <c r="A402" s="233">
        <v>337</v>
      </c>
      <c r="B402" s="202" t="s">
        <v>1315</v>
      </c>
      <c r="D402" s="233" t="s">
        <v>229</v>
      </c>
      <c r="E402" s="233">
        <v>1</v>
      </c>
      <c r="F402" s="230">
        <v>0</v>
      </c>
      <c r="G402" s="230">
        <v>0</v>
      </c>
      <c r="H402" s="230">
        <f t="shared" si="18"/>
        <v>0</v>
      </c>
      <c r="I402" s="230">
        <f t="shared" si="19"/>
        <v>0</v>
      </c>
      <c r="J402" s="230">
        <f t="shared" si="20"/>
        <v>0</v>
      </c>
    </row>
    <row r="403" spans="1:10" ht="12.75">
      <c r="A403" s="233">
        <v>338</v>
      </c>
      <c r="B403" s="202" t="s">
        <v>1316</v>
      </c>
      <c r="D403" s="233" t="s">
        <v>1226</v>
      </c>
      <c r="E403" s="233">
        <v>5</v>
      </c>
      <c r="F403" s="230">
        <v>0</v>
      </c>
      <c r="G403" s="230">
        <v>0</v>
      </c>
      <c r="H403" s="230">
        <f t="shared" si="18"/>
        <v>0</v>
      </c>
      <c r="I403" s="230">
        <f t="shared" si="19"/>
        <v>0</v>
      </c>
      <c r="J403" s="230">
        <f t="shared" si="20"/>
        <v>0</v>
      </c>
    </row>
    <row r="404" spans="1:10" ht="12.75">
      <c r="A404" s="233">
        <v>339</v>
      </c>
      <c r="B404" s="202" t="s">
        <v>1317</v>
      </c>
      <c r="D404" s="233" t="s">
        <v>1226</v>
      </c>
      <c r="E404" s="233">
        <v>9</v>
      </c>
      <c r="F404" s="230">
        <v>0</v>
      </c>
      <c r="G404" s="230">
        <v>0</v>
      </c>
      <c r="H404" s="230">
        <f t="shared" si="18"/>
        <v>0</v>
      </c>
      <c r="I404" s="230">
        <f t="shared" si="19"/>
        <v>0</v>
      </c>
      <c r="J404" s="230">
        <f t="shared" si="20"/>
        <v>0</v>
      </c>
    </row>
    <row r="405" spans="1:10" ht="12.75">
      <c r="A405" s="233">
        <v>340</v>
      </c>
      <c r="B405" s="202" t="s">
        <v>1318</v>
      </c>
      <c r="D405" s="233" t="s">
        <v>1226</v>
      </c>
      <c r="E405" s="233">
        <v>1</v>
      </c>
      <c r="F405" s="230">
        <v>0</v>
      </c>
      <c r="G405" s="230">
        <v>0</v>
      </c>
      <c r="H405" s="230">
        <f t="shared" si="18"/>
        <v>0</v>
      </c>
      <c r="I405" s="230">
        <f t="shared" si="19"/>
        <v>0</v>
      </c>
      <c r="J405" s="230">
        <f t="shared" si="20"/>
        <v>0</v>
      </c>
    </row>
    <row r="406" spans="1:10" ht="12.75">
      <c r="A406" s="233">
        <v>341</v>
      </c>
      <c r="B406" s="202" t="s">
        <v>1319</v>
      </c>
      <c r="D406" s="233" t="s">
        <v>1226</v>
      </c>
      <c r="E406" s="233">
        <v>1</v>
      </c>
      <c r="F406" s="230">
        <v>0</v>
      </c>
      <c r="G406" s="230">
        <v>0</v>
      </c>
      <c r="H406" s="230">
        <f t="shared" si="18"/>
        <v>0</v>
      </c>
      <c r="I406" s="230">
        <f t="shared" si="19"/>
        <v>0</v>
      </c>
      <c r="J406" s="230">
        <f t="shared" si="20"/>
        <v>0</v>
      </c>
    </row>
    <row r="407" spans="1:10" ht="12.75">
      <c r="A407" s="233">
        <v>342</v>
      </c>
      <c r="B407" s="202" t="s">
        <v>1320</v>
      </c>
      <c r="D407" s="233" t="s">
        <v>1226</v>
      </c>
      <c r="E407" s="233">
        <v>1</v>
      </c>
      <c r="F407" s="230">
        <v>0</v>
      </c>
      <c r="G407" s="230">
        <v>0</v>
      </c>
      <c r="H407" s="230">
        <f t="shared" si="18"/>
        <v>0</v>
      </c>
      <c r="I407" s="230">
        <f t="shared" si="19"/>
        <v>0</v>
      </c>
      <c r="J407" s="230">
        <f t="shared" si="20"/>
        <v>0</v>
      </c>
    </row>
    <row r="408" spans="1:10" ht="12.75">
      <c r="A408" s="233">
        <v>343</v>
      </c>
      <c r="B408" s="202" t="s">
        <v>1299</v>
      </c>
      <c r="D408" s="233" t="s">
        <v>1226</v>
      </c>
      <c r="E408" s="233">
        <v>15</v>
      </c>
      <c r="F408" s="230">
        <v>0</v>
      </c>
      <c r="G408" s="230">
        <v>0</v>
      </c>
      <c r="H408" s="230">
        <f t="shared" si="18"/>
        <v>0</v>
      </c>
      <c r="I408" s="230">
        <f t="shared" si="19"/>
        <v>0</v>
      </c>
      <c r="J408" s="230">
        <f t="shared" si="20"/>
        <v>0</v>
      </c>
    </row>
    <row r="409" spans="1:10" ht="12.75">
      <c r="A409" s="233">
        <v>344</v>
      </c>
      <c r="B409" s="202" t="s">
        <v>1291</v>
      </c>
      <c r="D409" s="233" t="s">
        <v>203</v>
      </c>
      <c r="E409" s="233">
        <v>15</v>
      </c>
      <c r="F409" s="230">
        <v>0</v>
      </c>
      <c r="G409" s="230">
        <v>0</v>
      </c>
      <c r="H409" s="230">
        <f t="shared" si="18"/>
        <v>0</v>
      </c>
      <c r="I409" s="230">
        <f t="shared" si="19"/>
        <v>0</v>
      </c>
      <c r="J409" s="230">
        <f t="shared" si="20"/>
        <v>0</v>
      </c>
    </row>
    <row r="410" spans="1:10" ht="12.75">
      <c r="A410" s="233">
        <v>345</v>
      </c>
      <c r="B410" s="202" t="s">
        <v>1321</v>
      </c>
      <c r="D410" s="233" t="s">
        <v>203</v>
      </c>
      <c r="E410" s="233">
        <v>15</v>
      </c>
      <c r="F410" s="230">
        <v>0</v>
      </c>
      <c r="G410" s="230">
        <v>0</v>
      </c>
      <c r="H410" s="230">
        <f t="shared" si="18"/>
        <v>0</v>
      </c>
      <c r="I410" s="230">
        <f t="shared" si="19"/>
        <v>0</v>
      </c>
      <c r="J410" s="230">
        <f t="shared" si="20"/>
        <v>0</v>
      </c>
    </row>
    <row r="411" spans="1:10" ht="12.75">
      <c r="A411" s="233">
        <v>346</v>
      </c>
      <c r="B411" s="202" t="s">
        <v>1293</v>
      </c>
      <c r="D411" s="233" t="s">
        <v>203</v>
      </c>
      <c r="E411" s="233">
        <v>90</v>
      </c>
      <c r="F411" s="230">
        <v>0</v>
      </c>
      <c r="G411" s="230">
        <v>0</v>
      </c>
      <c r="H411" s="230">
        <f t="shared" si="18"/>
        <v>0</v>
      </c>
      <c r="I411" s="230">
        <f t="shared" si="19"/>
        <v>0</v>
      </c>
      <c r="J411" s="230">
        <f t="shared" si="20"/>
        <v>0</v>
      </c>
    </row>
    <row r="412" spans="1:10" ht="12.75">
      <c r="A412" s="233">
        <v>347</v>
      </c>
      <c r="B412" s="202" t="s">
        <v>1296</v>
      </c>
      <c r="D412" s="233"/>
      <c r="E412" s="233"/>
      <c r="F412" s="230"/>
      <c r="G412" s="230"/>
      <c r="H412" s="230"/>
      <c r="I412" s="230"/>
      <c r="J412" s="230"/>
    </row>
    <row r="413" spans="3:10" ht="12.75">
      <c r="C413" s="205" t="s">
        <v>1322</v>
      </c>
      <c r="D413" s="234"/>
      <c r="E413" s="233"/>
      <c r="F413" s="230"/>
      <c r="G413" s="230"/>
      <c r="H413" s="230"/>
      <c r="I413" s="230"/>
      <c r="J413" s="230"/>
    </row>
    <row r="414" spans="1:10" ht="12.75">
      <c r="A414" s="233">
        <v>348</v>
      </c>
      <c r="B414" s="202" t="s">
        <v>1297</v>
      </c>
      <c r="D414" s="233" t="s">
        <v>1226</v>
      </c>
      <c r="E414" s="233">
        <v>4</v>
      </c>
      <c r="F414" s="230">
        <v>0</v>
      </c>
      <c r="G414" s="230">
        <v>0</v>
      </c>
      <c r="H414" s="230">
        <f t="shared" si="18"/>
        <v>0</v>
      </c>
      <c r="I414" s="230">
        <f t="shared" si="19"/>
        <v>0</v>
      </c>
      <c r="J414" s="230">
        <f t="shared" si="20"/>
        <v>0</v>
      </c>
    </row>
    <row r="415" spans="1:10" ht="12.75">
      <c r="A415" s="233">
        <v>349</v>
      </c>
      <c r="B415" s="202" t="s">
        <v>1325</v>
      </c>
      <c r="D415" s="233" t="s">
        <v>1226</v>
      </c>
      <c r="E415" s="233">
        <v>1</v>
      </c>
      <c r="F415" s="230">
        <v>0</v>
      </c>
      <c r="G415" s="230">
        <v>0</v>
      </c>
      <c r="H415" s="230">
        <f t="shared" si="18"/>
        <v>0</v>
      </c>
      <c r="I415" s="230">
        <f t="shared" si="19"/>
        <v>0</v>
      </c>
      <c r="J415" s="230">
        <f t="shared" si="20"/>
        <v>0</v>
      </c>
    </row>
    <row r="416" spans="1:10" ht="12.75">
      <c r="A416" s="233">
        <v>350</v>
      </c>
      <c r="B416" s="202" t="s">
        <v>1326</v>
      </c>
      <c r="D416" s="233" t="s">
        <v>1226</v>
      </c>
      <c r="E416" s="233">
        <v>1</v>
      </c>
      <c r="F416" s="230">
        <v>0</v>
      </c>
      <c r="G416" s="230">
        <v>0</v>
      </c>
      <c r="H416" s="230">
        <f t="shared" si="18"/>
        <v>0</v>
      </c>
      <c r="I416" s="230">
        <f t="shared" si="19"/>
        <v>0</v>
      </c>
      <c r="J416" s="230">
        <f t="shared" si="20"/>
        <v>0</v>
      </c>
    </row>
    <row r="417" spans="1:10" ht="12.75">
      <c r="A417" s="233">
        <v>351</v>
      </c>
      <c r="B417" s="202" t="s">
        <v>1327</v>
      </c>
      <c r="D417" s="233" t="s">
        <v>1226</v>
      </c>
      <c r="E417" s="233">
        <v>1</v>
      </c>
      <c r="F417" s="230">
        <v>0</v>
      </c>
      <c r="G417" s="230">
        <v>0</v>
      </c>
      <c r="H417" s="230">
        <f t="shared" si="18"/>
        <v>0</v>
      </c>
      <c r="I417" s="230">
        <f t="shared" si="19"/>
        <v>0</v>
      </c>
      <c r="J417" s="230">
        <f t="shared" si="20"/>
        <v>0</v>
      </c>
    </row>
    <row r="418" spans="1:10" ht="12.75">
      <c r="A418" s="233">
        <v>352</v>
      </c>
      <c r="B418" s="202" t="s">
        <v>1328</v>
      </c>
      <c r="D418" s="233" t="s">
        <v>1226</v>
      </c>
      <c r="E418" s="233">
        <v>1</v>
      </c>
      <c r="F418" s="230">
        <v>0</v>
      </c>
      <c r="G418" s="230">
        <v>0</v>
      </c>
      <c r="H418" s="230">
        <f t="shared" si="18"/>
        <v>0</v>
      </c>
      <c r="I418" s="230">
        <f t="shared" si="19"/>
        <v>0</v>
      </c>
      <c r="J418" s="230">
        <f t="shared" si="20"/>
        <v>0</v>
      </c>
    </row>
    <row r="419" spans="1:10" ht="12.75">
      <c r="A419" s="233">
        <v>353</v>
      </c>
      <c r="B419" s="202" t="s">
        <v>1299</v>
      </c>
      <c r="D419" s="233" t="s">
        <v>1226</v>
      </c>
      <c r="E419" s="233">
        <v>5</v>
      </c>
      <c r="F419" s="230">
        <v>0</v>
      </c>
      <c r="G419" s="230">
        <v>0</v>
      </c>
      <c r="H419" s="230">
        <f t="shared" si="18"/>
        <v>0</v>
      </c>
      <c r="I419" s="230">
        <f t="shared" si="19"/>
        <v>0</v>
      </c>
      <c r="J419" s="230">
        <f t="shared" si="20"/>
        <v>0</v>
      </c>
    </row>
    <row r="420" spans="1:10" ht="12.75">
      <c r="A420" s="233">
        <v>354</v>
      </c>
      <c r="B420" s="202" t="s">
        <v>1330</v>
      </c>
      <c r="D420" s="233" t="s">
        <v>1226</v>
      </c>
      <c r="E420" s="233">
        <v>7</v>
      </c>
      <c r="F420" s="230">
        <v>0</v>
      </c>
      <c r="G420" s="230">
        <v>0</v>
      </c>
      <c r="H420" s="230">
        <f t="shared" si="18"/>
        <v>0</v>
      </c>
      <c r="I420" s="230">
        <f t="shared" si="19"/>
        <v>0</v>
      </c>
      <c r="J420" s="230">
        <f t="shared" si="20"/>
        <v>0</v>
      </c>
    </row>
    <row r="421" spans="1:10" ht="12.75">
      <c r="A421" s="233">
        <v>355</v>
      </c>
      <c r="B421" s="202" t="s">
        <v>1294</v>
      </c>
      <c r="D421" s="233" t="s">
        <v>203</v>
      </c>
      <c r="E421" s="233">
        <v>100</v>
      </c>
      <c r="F421" s="230">
        <v>0</v>
      </c>
      <c r="G421" s="230">
        <v>0</v>
      </c>
      <c r="H421" s="230">
        <f t="shared" si="18"/>
        <v>0</v>
      </c>
      <c r="I421" s="230">
        <f t="shared" si="19"/>
        <v>0</v>
      </c>
      <c r="J421" s="230">
        <f t="shared" si="20"/>
        <v>0</v>
      </c>
    </row>
    <row r="422" spans="1:10" ht="12.75">
      <c r="A422" s="233">
        <v>356</v>
      </c>
      <c r="B422" s="202" t="s">
        <v>1295</v>
      </c>
      <c r="D422" s="233" t="s">
        <v>203</v>
      </c>
      <c r="E422" s="233">
        <v>10</v>
      </c>
      <c r="F422" s="230">
        <v>0</v>
      </c>
      <c r="G422" s="230">
        <v>0</v>
      </c>
      <c r="H422" s="230">
        <f t="shared" si="18"/>
        <v>0</v>
      </c>
      <c r="I422" s="230">
        <f t="shared" si="19"/>
        <v>0</v>
      </c>
      <c r="J422" s="230">
        <f t="shared" si="20"/>
        <v>0</v>
      </c>
    </row>
    <row r="423" spans="4:10" ht="12.75">
      <c r="D423" s="233"/>
      <c r="E423" s="233"/>
      <c r="F423" s="230"/>
      <c r="G423" s="230"/>
      <c r="H423" s="230"/>
      <c r="I423" s="230"/>
      <c r="J423" s="230"/>
    </row>
    <row r="424" spans="2:10" ht="12.75">
      <c r="B424" s="201" t="s">
        <v>1347</v>
      </c>
      <c r="D424" s="233"/>
      <c r="E424" s="233"/>
      <c r="F424" s="230"/>
      <c r="G424" s="230"/>
      <c r="H424" s="230"/>
      <c r="I424" s="230"/>
      <c r="J424" s="230"/>
    </row>
    <row r="425" spans="3:10" ht="12.75">
      <c r="C425" s="205" t="s">
        <v>1314</v>
      </c>
      <c r="D425" s="234"/>
      <c r="E425" s="233"/>
      <c r="F425" s="230"/>
      <c r="G425" s="230"/>
      <c r="H425" s="230"/>
      <c r="I425" s="230"/>
      <c r="J425" s="230"/>
    </row>
    <row r="426" spans="1:10" ht="12.75">
      <c r="A426" s="233">
        <v>357</v>
      </c>
      <c r="B426" s="202" t="s">
        <v>1336</v>
      </c>
      <c r="D426" s="233" t="s">
        <v>229</v>
      </c>
      <c r="E426" s="233">
        <v>1</v>
      </c>
      <c r="F426" s="230">
        <v>0</v>
      </c>
      <c r="G426" s="230">
        <v>0</v>
      </c>
      <c r="H426" s="230">
        <f t="shared" si="18"/>
        <v>0</v>
      </c>
      <c r="I426" s="230">
        <f t="shared" si="19"/>
        <v>0</v>
      </c>
      <c r="J426" s="230">
        <f t="shared" si="20"/>
        <v>0</v>
      </c>
    </row>
    <row r="427" spans="1:10" ht="12.75">
      <c r="A427" s="233">
        <v>358</v>
      </c>
      <c r="B427" s="202" t="s">
        <v>1316</v>
      </c>
      <c r="D427" s="233" t="s">
        <v>1226</v>
      </c>
      <c r="E427" s="233">
        <v>5</v>
      </c>
      <c r="F427" s="230">
        <v>0</v>
      </c>
      <c r="G427" s="230">
        <v>0</v>
      </c>
      <c r="H427" s="230">
        <f t="shared" si="18"/>
        <v>0</v>
      </c>
      <c r="I427" s="230">
        <f t="shared" si="19"/>
        <v>0</v>
      </c>
      <c r="J427" s="230">
        <f t="shared" si="20"/>
        <v>0</v>
      </c>
    </row>
    <row r="428" spans="1:10" ht="12.75">
      <c r="A428" s="233">
        <v>359</v>
      </c>
      <c r="B428" s="202" t="s">
        <v>1317</v>
      </c>
      <c r="D428" s="233" t="s">
        <v>1226</v>
      </c>
      <c r="E428" s="233">
        <v>7</v>
      </c>
      <c r="F428" s="230">
        <v>0</v>
      </c>
      <c r="G428" s="230">
        <v>0</v>
      </c>
      <c r="H428" s="230">
        <f t="shared" si="18"/>
        <v>0</v>
      </c>
      <c r="I428" s="230">
        <f t="shared" si="19"/>
        <v>0</v>
      </c>
      <c r="J428" s="230">
        <f t="shared" si="20"/>
        <v>0</v>
      </c>
    </row>
    <row r="429" spans="1:10" ht="12.75">
      <c r="A429" s="233">
        <v>360</v>
      </c>
      <c r="B429" s="202" t="s">
        <v>1318</v>
      </c>
      <c r="D429" s="233" t="s">
        <v>1226</v>
      </c>
      <c r="E429" s="233">
        <v>1</v>
      </c>
      <c r="F429" s="230">
        <v>0</v>
      </c>
      <c r="G429" s="230">
        <v>0</v>
      </c>
      <c r="H429" s="230">
        <f t="shared" si="18"/>
        <v>0</v>
      </c>
      <c r="I429" s="230">
        <f t="shared" si="19"/>
        <v>0</v>
      </c>
      <c r="J429" s="230">
        <f t="shared" si="20"/>
        <v>0</v>
      </c>
    </row>
    <row r="430" spans="1:10" ht="12.75">
      <c r="A430" s="233">
        <v>361</v>
      </c>
      <c r="B430" s="202" t="s">
        <v>1319</v>
      </c>
      <c r="D430" s="233" t="s">
        <v>1226</v>
      </c>
      <c r="E430" s="233">
        <v>1</v>
      </c>
      <c r="F430" s="230">
        <v>0</v>
      </c>
      <c r="G430" s="230">
        <v>0</v>
      </c>
      <c r="H430" s="230">
        <f t="shared" si="18"/>
        <v>0</v>
      </c>
      <c r="I430" s="230">
        <f t="shared" si="19"/>
        <v>0</v>
      </c>
      <c r="J430" s="230">
        <f t="shared" si="20"/>
        <v>0</v>
      </c>
    </row>
    <row r="431" spans="1:10" ht="12.75">
      <c r="A431" s="233">
        <v>362</v>
      </c>
      <c r="B431" s="202" t="s">
        <v>1320</v>
      </c>
      <c r="D431" s="233" t="s">
        <v>1226</v>
      </c>
      <c r="E431" s="233">
        <v>1</v>
      </c>
      <c r="F431" s="230">
        <v>0</v>
      </c>
      <c r="G431" s="230">
        <v>0</v>
      </c>
      <c r="H431" s="230">
        <f t="shared" si="18"/>
        <v>0</v>
      </c>
      <c r="I431" s="230">
        <f t="shared" si="19"/>
        <v>0</v>
      </c>
      <c r="J431" s="230">
        <f t="shared" si="20"/>
        <v>0</v>
      </c>
    </row>
    <row r="432" spans="1:10" ht="12.75">
      <c r="A432" s="233">
        <v>363</v>
      </c>
      <c r="B432" s="202" t="s">
        <v>1299</v>
      </c>
      <c r="D432" s="233" t="s">
        <v>1226</v>
      </c>
      <c r="E432" s="233">
        <v>13</v>
      </c>
      <c r="F432" s="230">
        <v>0</v>
      </c>
      <c r="G432" s="230">
        <v>0</v>
      </c>
      <c r="H432" s="230">
        <f t="shared" si="18"/>
        <v>0</v>
      </c>
      <c r="I432" s="230">
        <f t="shared" si="19"/>
        <v>0</v>
      </c>
      <c r="J432" s="230">
        <f t="shared" si="20"/>
        <v>0</v>
      </c>
    </row>
    <row r="433" spans="1:10" ht="12.75">
      <c r="A433" s="233">
        <v>364</v>
      </c>
      <c r="B433" s="202" t="s">
        <v>1291</v>
      </c>
      <c r="D433" s="233" t="s">
        <v>203</v>
      </c>
      <c r="E433" s="233">
        <v>15</v>
      </c>
      <c r="F433" s="230">
        <v>0</v>
      </c>
      <c r="G433" s="230">
        <v>0</v>
      </c>
      <c r="H433" s="230">
        <f t="shared" si="18"/>
        <v>0</v>
      </c>
      <c r="I433" s="230">
        <f t="shared" si="19"/>
        <v>0</v>
      </c>
      <c r="J433" s="230">
        <f t="shared" si="20"/>
        <v>0</v>
      </c>
    </row>
    <row r="434" spans="1:10" ht="12.75">
      <c r="A434" s="233">
        <v>365</v>
      </c>
      <c r="B434" s="202" t="s">
        <v>1321</v>
      </c>
      <c r="D434" s="233" t="s">
        <v>203</v>
      </c>
      <c r="E434" s="233">
        <v>15</v>
      </c>
      <c r="F434" s="230">
        <v>0</v>
      </c>
      <c r="G434" s="230">
        <v>0</v>
      </c>
      <c r="H434" s="230">
        <f t="shared" si="18"/>
        <v>0</v>
      </c>
      <c r="I434" s="230">
        <f t="shared" si="19"/>
        <v>0</v>
      </c>
      <c r="J434" s="230">
        <f t="shared" si="20"/>
        <v>0</v>
      </c>
    </row>
    <row r="435" spans="1:10" ht="12.75">
      <c r="A435" s="233">
        <v>366</v>
      </c>
      <c r="B435" s="202" t="s">
        <v>1293</v>
      </c>
      <c r="D435" s="233" t="s">
        <v>203</v>
      </c>
      <c r="E435" s="233">
        <v>90</v>
      </c>
      <c r="F435" s="230">
        <v>0</v>
      </c>
      <c r="G435" s="230">
        <v>0</v>
      </c>
      <c r="H435" s="230">
        <f t="shared" si="18"/>
        <v>0</v>
      </c>
      <c r="I435" s="230">
        <f t="shared" si="19"/>
        <v>0</v>
      </c>
      <c r="J435" s="230">
        <f t="shared" si="20"/>
        <v>0</v>
      </c>
    </row>
    <row r="436" spans="1:10" ht="12.75">
      <c r="A436" s="233">
        <v>367</v>
      </c>
      <c r="B436" s="202" t="s">
        <v>1296</v>
      </c>
      <c r="D436" s="233"/>
      <c r="E436" s="233"/>
      <c r="F436" s="230"/>
      <c r="G436" s="230"/>
      <c r="H436" s="230"/>
      <c r="I436" s="230"/>
      <c r="J436" s="230"/>
    </row>
    <row r="437" spans="3:10" ht="12.75">
      <c r="C437" s="205" t="s">
        <v>1322</v>
      </c>
      <c r="D437" s="234"/>
      <c r="E437" s="233"/>
      <c r="F437" s="230"/>
      <c r="G437" s="230"/>
      <c r="H437" s="230"/>
      <c r="I437" s="230"/>
      <c r="J437" s="230"/>
    </row>
    <row r="438" spans="1:10" ht="12.75">
      <c r="A438" s="233">
        <v>368</v>
      </c>
      <c r="B438" s="202" t="s">
        <v>1297</v>
      </c>
      <c r="D438" s="233" t="s">
        <v>1226</v>
      </c>
      <c r="E438" s="233">
        <v>3</v>
      </c>
      <c r="F438" s="230">
        <v>0</v>
      </c>
      <c r="G438" s="230">
        <v>0</v>
      </c>
      <c r="H438" s="230">
        <f t="shared" si="18"/>
        <v>0</v>
      </c>
      <c r="I438" s="230">
        <f t="shared" si="19"/>
        <v>0</v>
      </c>
      <c r="J438" s="230">
        <f t="shared" si="20"/>
        <v>0</v>
      </c>
    </row>
    <row r="439" spans="1:10" ht="12.75">
      <c r="A439" s="233">
        <v>369</v>
      </c>
      <c r="B439" s="202" t="s">
        <v>1323</v>
      </c>
      <c r="D439" s="233" t="s">
        <v>1226</v>
      </c>
      <c r="E439" s="233">
        <v>1</v>
      </c>
      <c r="F439" s="230">
        <v>0</v>
      </c>
      <c r="G439" s="230">
        <v>0</v>
      </c>
      <c r="H439" s="230">
        <f t="shared" si="18"/>
        <v>0</v>
      </c>
      <c r="I439" s="230">
        <f t="shared" si="19"/>
        <v>0</v>
      </c>
      <c r="J439" s="230">
        <f t="shared" si="20"/>
        <v>0</v>
      </c>
    </row>
    <row r="440" spans="1:10" ht="12.75">
      <c r="A440" s="233">
        <v>370</v>
      </c>
      <c r="B440" s="202" t="s">
        <v>1325</v>
      </c>
      <c r="D440" s="233" t="s">
        <v>1226</v>
      </c>
      <c r="E440" s="233">
        <v>1</v>
      </c>
      <c r="F440" s="230">
        <v>0</v>
      </c>
      <c r="G440" s="230">
        <v>0</v>
      </c>
      <c r="H440" s="230">
        <f t="shared" si="18"/>
        <v>0</v>
      </c>
      <c r="I440" s="230">
        <f t="shared" si="19"/>
        <v>0</v>
      </c>
      <c r="J440" s="230">
        <f t="shared" si="20"/>
        <v>0</v>
      </c>
    </row>
    <row r="441" spans="1:10" ht="12.75">
      <c r="A441" s="233">
        <v>371</v>
      </c>
      <c r="B441" s="202" t="s">
        <v>1326</v>
      </c>
      <c r="D441" s="233" t="s">
        <v>1226</v>
      </c>
      <c r="E441" s="233">
        <v>1</v>
      </c>
      <c r="F441" s="230">
        <v>0</v>
      </c>
      <c r="G441" s="230">
        <v>0</v>
      </c>
      <c r="H441" s="230">
        <f t="shared" si="18"/>
        <v>0</v>
      </c>
      <c r="I441" s="230">
        <f t="shared" si="19"/>
        <v>0</v>
      </c>
      <c r="J441" s="230">
        <f t="shared" si="20"/>
        <v>0</v>
      </c>
    </row>
    <row r="442" spans="1:10" ht="12.75">
      <c r="A442" s="233">
        <v>372</v>
      </c>
      <c r="B442" s="202" t="s">
        <v>1327</v>
      </c>
      <c r="D442" s="233" t="s">
        <v>1226</v>
      </c>
      <c r="E442" s="233">
        <v>1</v>
      </c>
      <c r="F442" s="230">
        <v>0</v>
      </c>
      <c r="G442" s="230">
        <v>0</v>
      </c>
      <c r="H442" s="230">
        <f t="shared" si="18"/>
        <v>0</v>
      </c>
      <c r="I442" s="230">
        <f t="shared" si="19"/>
        <v>0</v>
      </c>
      <c r="J442" s="230">
        <f t="shared" si="20"/>
        <v>0</v>
      </c>
    </row>
    <row r="443" spans="1:10" ht="12.75">
      <c r="A443" s="233">
        <v>373</v>
      </c>
      <c r="B443" s="202" t="s">
        <v>1328</v>
      </c>
      <c r="D443" s="233" t="s">
        <v>1226</v>
      </c>
      <c r="E443" s="233">
        <v>1</v>
      </c>
      <c r="F443" s="230">
        <v>0</v>
      </c>
      <c r="G443" s="230">
        <v>0</v>
      </c>
      <c r="H443" s="230">
        <f t="shared" si="18"/>
        <v>0</v>
      </c>
      <c r="I443" s="230">
        <f t="shared" si="19"/>
        <v>0</v>
      </c>
      <c r="J443" s="230">
        <f t="shared" si="20"/>
        <v>0</v>
      </c>
    </row>
    <row r="444" spans="1:10" ht="12.75">
      <c r="A444" s="233">
        <v>374</v>
      </c>
      <c r="B444" s="202" t="s">
        <v>1299</v>
      </c>
      <c r="D444" s="233" t="s">
        <v>1226</v>
      </c>
      <c r="E444" s="233">
        <v>4</v>
      </c>
      <c r="F444" s="230">
        <v>0</v>
      </c>
      <c r="G444" s="230">
        <v>0</v>
      </c>
      <c r="H444" s="230">
        <f t="shared" si="18"/>
        <v>0</v>
      </c>
      <c r="I444" s="230">
        <f t="shared" si="19"/>
        <v>0</v>
      </c>
      <c r="J444" s="230">
        <f t="shared" si="20"/>
        <v>0</v>
      </c>
    </row>
    <row r="445" spans="1:10" ht="12.75">
      <c r="A445" s="233">
        <v>375</v>
      </c>
      <c r="B445" s="202" t="s">
        <v>1329</v>
      </c>
      <c r="D445" s="233" t="s">
        <v>1226</v>
      </c>
      <c r="E445" s="233">
        <v>1</v>
      </c>
      <c r="F445" s="230">
        <v>0</v>
      </c>
      <c r="G445" s="230">
        <v>0</v>
      </c>
      <c r="H445" s="230">
        <f t="shared" si="18"/>
        <v>0</v>
      </c>
      <c r="I445" s="230">
        <f t="shared" si="19"/>
        <v>0</v>
      </c>
      <c r="J445" s="230">
        <f t="shared" si="20"/>
        <v>0</v>
      </c>
    </row>
    <row r="446" spans="1:10" ht="12.75">
      <c r="A446" s="233">
        <v>376</v>
      </c>
      <c r="B446" s="202" t="s">
        <v>1330</v>
      </c>
      <c r="D446" s="233" t="s">
        <v>1226</v>
      </c>
      <c r="E446" s="233">
        <v>6</v>
      </c>
      <c r="F446" s="230">
        <v>0</v>
      </c>
      <c r="G446" s="230">
        <v>0</v>
      </c>
      <c r="H446" s="230">
        <f t="shared" si="18"/>
        <v>0</v>
      </c>
      <c r="I446" s="230">
        <f t="shared" si="19"/>
        <v>0</v>
      </c>
      <c r="J446" s="230">
        <f t="shared" si="20"/>
        <v>0</v>
      </c>
    </row>
    <row r="447" spans="1:10" ht="12.75">
      <c r="A447" s="233">
        <v>377</v>
      </c>
      <c r="B447" s="202" t="s">
        <v>1294</v>
      </c>
      <c r="D447" s="233" t="s">
        <v>203</v>
      </c>
      <c r="E447" s="233">
        <v>90</v>
      </c>
      <c r="F447" s="230">
        <v>0</v>
      </c>
      <c r="G447" s="230">
        <v>0</v>
      </c>
      <c r="H447" s="230">
        <f t="shared" si="18"/>
        <v>0</v>
      </c>
      <c r="I447" s="230">
        <f t="shared" si="19"/>
        <v>0</v>
      </c>
      <c r="J447" s="230">
        <f t="shared" si="20"/>
        <v>0</v>
      </c>
    </row>
    <row r="448" spans="1:10" ht="12.75">
      <c r="A448" s="233">
        <v>378</v>
      </c>
      <c r="B448" s="202" t="s">
        <v>1295</v>
      </c>
      <c r="D448" s="233" t="s">
        <v>203</v>
      </c>
      <c r="E448" s="233">
        <v>10</v>
      </c>
      <c r="F448" s="230">
        <v>0</v>
      </c>
      <c r="G448" s="230">
        <v>0</v>
      </c>
      <c r="H448" s="230">
        <f t="shared" si="18"/>
        <v>0</v>
      </c>
      <c r="I448" s="230">
        <f t="shared" si="19"/>
        <v>0</v>
      </c>
      <c r="J448" s="230">
        <f t="shared" si="20"/>
        <v>0</v>
      </c>
    </row>
    <row r="449" spans="4:10" ht="12.75">
      <c r="D449" s="233"/>
      <c r="E449" s="233"/>
      <c r="F449" s="230"/>
      <c r="G449" s="230"/>
      <c r="H449" s="230"/>
      <c r="I449" s="230"/>
      <c r="J449" s="230"/>
    </row>
    <row r="450" spans="2:10" ht="12.75">
      <c r="B450" s="201" t="s">
        <v>1348</v>
      </c>
      <c r="D450" s="233"/>
      <c r="E450" s="233"/>
      <c r="F450" s="230"/>
      <c r="G450" s="230"/>
      <c r="H450" s="230"/>
      <c r="I450" s="230"/>
      <c r="J450" s="230"/>
    </row>
    <row r="451" spans="3:10" ht="12.75">
      <c r="C451" s="205" t="s">
        <v>1314</v>
      </c>
      <c r="D451" s="234"/>
      <c r="E451" s="233"/>
      <c r="F451" s="230"/>
      <c r="G451" s="230"/>
      <c r="H451" s="230"/>
      <c r="I451" s="230"/>
      <c r="J451" s="230"/>
    </row>
    <row r="452" spans="1:10" ht="12.75">
      <c r="A452" s="233">
        <v>379</v>
      </c>
      <c r="B452" s="202" t="s">
        <v>1315</v>
      </c>
      <c r="D452" s="233" t="s">
        <v>229</v>
      </c>
      <c r="E452" s="233">
        <v>1</v>
      </c>
      <c r="F452" s="230">
        <v>0</v>
      </c>
      <c r="G452" s="230">
        <v>0</v>
      </c>
      <c r="H452" s="230">
        <f aca="true" t="shared" si="21" ref="H452:H513">E452*F452</f>
        <v>0</v>
      </c>
      <c r="I452" s="230">
        <f aca="true" t="shared" si="22" ref="I452:I513">E452*G452</f>
        <v>0</v>
      </c>
      <c r="J452" s="230">
        <f aca="true" t="shared" si="23" ref="J452:J513">H452+I452</f>
        <v>0</v>
      </c>
    </row>
    <row r="453" spans="1:10" ht="12.75">
      <c r="A453" s="233">
        <v>380</v>
      </c>
      <c r="B453" s="202" t="s">
        <v>1316</v>
      </c>
      <c r="D453" s="233" t="s">
        <v>1226</v>
      </c>
      <c r="E453" s="233">
        <v>4</v>
      </c>
      <c r="F453" s="230">
        <v>0</v>
      </c>
      <c r="G453" s="230">
        <v>0</v>
      </c>
      <c r="H453" s="230">
        <f t="shared" si="21"/>
        <v>0</v>
      </c>
      <c r="I453" s="230">
        <f t="shared" si="22"/>
        <v>0</v>
      </c>
      <c r="J453" s="230">
        <f t="shared" si="23"/>
        <v>0</v>
      </c>
    </row>
    <row r="454" spans="1:10" ht="12.75">
      <c r="A454" s="233">
        <v>381</v>
      </c>
      <c r="B454" s="202" t="s">
        <v>1317</v>
      </c>
      <c r="D454" s="233" t="s">
        <v>1226</v>
      </c>
      <c r="E454" s="233">
        <v>6</v>
      </c>
      <c r="F454" s="230">
        <v>0</v>
      </c>
      <c r="G454" s="230">
        <v>0</v>
      </c>
      <c r="H454" s="230">
        <f t="shared" si="21"/>
        <v>0</v>
      </c>
      <c r="I454" s="230">
        <f t="shared" si="22"/>
        <v>0</v>
      </c>
      <c r="J454" s="230">
        <f t="shared" si="23"/>
        <v>0</v>
      </c>
    </row>
    <row r="455" spans="1:10" ht="12.75">
      <c r="A455" s="233">
        <v>382</v>
      </c>
      <c r="B455" s="202" t="s">
        <v>1318</v>
      </c>
      <c r="D455" s="233" t="s">
        <v>1226</v>
      </c>
      <c r="E455" s="233">
        <v>1</v>
      </c>
      <c r="F455" s="230">
        <v>0</v>
      </c>
      <c r="G455" s="230">
        <v>0</v>
      </c>
      <c r="H455" s="230">
        <f t="shared" si="21"/>
        <v>0</v>
      </c>
      <c r="I455" s="230">
        <f t="shared" si="22"/>
        <v>0</v>
      </c>
      <c r="J455" s="230">
        <f t="shared" si="23"/>
        <v>0</v>
      </c>
    </row>
    <row r="456" spans="1:10" ht="12.75">
      <c r="A456" s="233">
        <v>383</v>
      </c>
      <c r="B456" s="202" t="s">
        <v>1319</v>
      </c>
      <c r="D456" s="233" t="s">
        <v>1226</v>
      </c>
      <c r="E456" s="233">
        <v>1</v>
      </c>
      <c r="F456" s="230">
        <v>0</v>
      </c>
      <c r="G456" s="230">
        <v>0</v>
      </c>
      <c r="H456" s="230">
        <f t="shared" si="21"/>
        <v>0</v>
      </c>
      <c r="I456" s="230">
        <f t="shared" si="22"/>
        <v>0</v>
      </c>
      <c r="J456" s="230">
        <f t="shared" si="23"/>
        <v>0</v>
      </c>
    </row>
    <row r="457" spans="1:10" ht="12.75">
      <c r="A457" s="233">
        <v>384</v>
      </c>
      <c r="B457" s="202" t="s">
        <v>1320</v>
      </c>
      <c r="D457" s="233" t="s">
        <v>1226</v>
      </c>
      <c r="E457" s="233">
        <v>1</v>
      </c>
      <c r="F457" s="230">
        <v>0</v>
      </c>
      <c r="G457" s="230">
        <v>0</v>
      </c>
      <c r="H457" s="230">
        <f t="shared" si="21"/>
        <v>0</v>
      </c>
      <c r="I457" s="230">
        <f t="shared" si="22"/>
        <v>0</v>
      </c>
      <c r="J457" s="230">
        <f t="shared" si="23"/>
        <v>0</v>
      </c>
    </row>
    <row r="458" spans="1:10" ht="12.75">
      <c r="A458" s="233">
        <v>385</v>
      </c>
      <c r="B458" s="202" t="s">
        <v>1299</v>
      </c>
      <c r="D458" s="233" t="s">
        <v>1226</v>
      </c>
      <c r="E458" s="233">
        <v>11</v>
      </c>
      <c r="F458" s="230">
        <v>0</v>
      </c>
      <c r="G458" s="230">
        <v>0</v>
      </c>
      <c r="H458" s="230">
        <f t="shared" si="21"/>
        <v>0</v>
      </c>
      <c r="I458" s="230">
        <f t="shared" si="22"/>
        <v>0</v>
      </c>
      <c r="J458" s="230">
        <f t="shared" si="23"/>
        <v>0</v>
      </c>
    </row>
    <row r="459" spans="1:10" ht="12.75">
      <c r="A459" s="233">
        <v>386</v>
      </c>
      <c r="B459" s="202" t="s">
        <v>1291</v>
      </c>
      <c r="D459" s="233" t="s">
        <v>203</v>
      </c>
      <c r="E459" s="233">
        <v>5</v>
      </c>
      <c r="F459" s="230">
        <v>0</v>
      </c>
      <c r="G459" s="230">
        <v>0</v>
      </c>
      <c r="H459" s="230">
        <f t="shared" si="21"/>
        <v>0</v>
      </c>
      <c r="I459" s="230">
        <f t="shared" si="22"/>
        <v>0</v>
      </c>
      <c r="J459" s="230">
        <f t="shared" si="23"/>
        <v>0</v>
      </c>
    </row>
    <row r="460" spans="1:10" ht="12.75">
      <c r="A460" s="233">
        <v>387</v>
      </c>
      <c r="B460" s="202" t="s">
        <v>1321</v>
      </c>
      <c r="D460" s="233" t="s">
        <v>203</v>
      </c>
      <c r="E460" s="233">
        <v>15</v>
      </c>
      <c r="F460" s="230">
        <v>0</v>
      </c>
      <c r="G460" s="230">
        <v>0</v>
      </c>
      <c r="H460" s="230">
        <f t="shared" si="21"/>
        <v>0</v>
      </c>
      <c r="I460" s="230">
        <f t="shared" si="22"/>
        <v>0</v>
      </c>
      <c r="J460" s="230">
        <f t="shared" si="23"/>
        <v>0</v>
      </c>
    </row>
    <row r="461" spans="1:10" ht="12.75">
      <c r="A461" s="233">
        <v>388</v>
      </c>
      <c r="B461" s="202" t="s">
        <v>1293</v>
      </c>
      <c r="D461" s="233" t="s">
        <v>203</v>
      </c>
      <c r="E461" s="233">
        <v>50</v>
      </c>
      <c r="F461" s="230">
        <v>0</v>
      </c>
      <c r="G461" s="230">
        <v>0</v>
      </c>
      <c r="H461" s="230">
        <f t="shared" si="21"/>
        <v>0</v>
      </c>
      <c r="I461" s="230">
        <f t="shared" si="22"/>
        <v>0</v>
      </c>
      <c r="J461" s="230">
        <f t="shared" si="23"/>
        <v>0</v>
      </c>
    </row>
    <row r="462" spans="1:10" ht="12.75">
      <c r="A462" s="233">
        <v>389</v>
      </c>
      <c r="B462" s="202" t="s">
        <v>1296</v>
      </c>
      <c r="D462" s="233"/>
      <c r="E462" s="233"/>
      <c r="F462" s="230"/>
      <c r="G462" s="230"/>
      <c r="H462" s="230"/>
      <c r="I462" s="230"/>
      <c r="J462" s="230"/>
    </row>
    <row r="463" spans="3:10" ht="12.75">
      <c r="C463" s="205" t="s">
        <v>1322</v>
      </c>
      <c r="D463" s="234"/>
      <c r="E463" s="233"/>
      <c r="F463" s="230"/>
      <c r="G463" s="230"/>
      <c r="H463" s="230"/>
      <c r="I463" s="230"/>
      <c r="J463" s="230"/>
    </row>
    <row r="464" spans="1:10" ht="12.75">
      <c r="A464" s="233">
        <v>390</v>
      </c>
      <c r="B464" s="202" t="s">
        <v>1297</v>
      </c>
      <c r="D464" s="233" t="s">
        <v>1226</v>
      </c>
      <c r="E464" s="233">
        <v>2</v>
      </c>
      <c r="F464" s="230">
        <v>0</v>
      </c>
      <c r="G464" s="230">
        <v>0</v>
      </c>
      <c r="H464" s="230">
        <f t="shared" si="21"/>
        <v>0</v>
      </c>
      <c r="I464" s="230">
        <f t="shared" si="22"/>
        <v>0</v>
      </c>
      <c r="J464" s="230">
        <f t="shared" si="23"/>
        <v>0</v>
      </c>
    </row>
    <row r="465" spans="1:10" ht="12.75">
      <c r="A465" s="233">
        <v>391</v>
      </c>
      <c r="B465" s="202" t="s">
        <v>1323</v>
      </c>
      <c r="D465" s="233" t="s">
        <v>1226</v>
      </c>
      <c r="E465" s="233">
        <v>2</v>
      </c>
      <c r="F465" s="230">
        <v>0</v>
      </c>
      <c r="G465" s="230">
        <v>0</v>
      </c>
      <c r="H465" s="230">
        <f t="shared" si="21"/>
        <v>0</v>
      </c>
      <c r="I465" s="230">
        <f t="shared" si="22"/>
        <v>0</v>
      </c>
      <c r="J465" s="230">
        <f t="shared" si="23"/>
        <v>0</v>
      </c>
    </row>
    <row r="466" spans="1:10" ht="12.75">
      <c r="A466" s="233">
        <v>392</v>
      </c>
      <c r="B466" s="202" t="s">
        <v>1325</v>
      </c>
      <c r="D466" s="233" t="s">
        <v>1226</v>
      </c>
      <c r="E466" s="233">
        <v>1</v>
      </c>
      <c r="F466" s="230">
        <v>0</v>
      </c>
      <c r="G466" s="230">
        <v>0</v>
      </c>
      <c r="H466" s="230">
        <f t="shared" si="21"/>
        <v>0</v>
      </c>
      <c r="I466" s="230">
        <f t="shared" si="22"/>
        <v>0</v>
      </c>
      <c r="J466" s="230">
        <f t="shared" si="23"/>
        <v>0</v>
      </c>
    </row>
    <row r="467" spans="1:10" ht="12.75">
      <c r="A467" s="233">
        <v>393</v>
      </c>
      <c r="B467" s="202" t="s">
        <v>1326</v>
      </c>
      <c r="D467" s="233" t="s">
        <v>1226</v>
      </c>
      <c r="E467" s="233">
        <v>1</v>
      </c>
      <c r="F467" s="230">
        <v>0</v>
      </c>
      <c r="G467" s="230">
        <v>0</v>
      </c>
      <c r="H467" s="230">
        <f t="shared" si="21"/>
        <v>0</v>
      </c>
      <c r="I467" s="230">
        <f t="shared" si="22"/>
        <v>0</v>
      </c>
      <c r="J467" s="230">
        <f t="shared" si="23"/>
        <v>0</v>
      </c>
    </row>
    <row r="468" spans="1:10" ht="12.75">
      <c r="A468" s="233">
        <v>394</v>
      </c>
      <c r="B468" s="202" t="s">
        <v>1327</v>
      </c>
      <c r="D468" s="233" t="s">
        <v>1226</v>
      </c>
      <c r="E468" s="233">
        <v>1</v>
      </c>
      <c r="F468" s="230">
        <v>0</v>
      </c>
      <c r="G468" s="230">
        <v>0</v>
      </c>
      <c r="H468" s="230">
        <f t="shared" si="21"/>
        <v>0</v>
      </c>
      <c r="I468" s="230">
        <f t="shared" si="22"/>
        <v>0</v>
      </c>
      <c r="J468" s="230">
        <f t="shared" si="23"/>
        <v>0</v>
      </c>
    </row>
    <row r="469" spans="1:10" ht="12.75">
      <c r="A469" s="233">
        <v>395</v>
      </c>
      <c r="B469" s="202" t="s">
        <v>1328</v>
      </c>
      <c r="D469" s="233" t="s">
        <v>1226</v>
      </c>
      <c r="E469" s="233">
        <v>1</v>
      </c>
      <c r="F469" s="230">
        <v>0</v>
      </c>
      <c r="G469" s="230">
        <v>0</v>
      </c>
      <c r="H469" s="230">
        <f t="shared" si="21"/>
        <v>0</v>
      </c>
      <c r="I469" s="230">
        <f t="shared" si="22"/>
        <v>0</v>
      </c>
      <c r="J469" s="230">
        <f t="shared" si="23"/>
        <v>0</v>
      </c>
    </row>
    <row r="470" spans="1:10" ht="12.75">
      <c r="A470" s="233">
        <v>396</v>
      </c>
      <c r="B470" s="202" t="s">
        <v>1299</v>
      </c>
      <c r="D470" s="233" t="s">
        <v>1226</v>
      </c>
      <c r="E470" s="233">
        <v>4</v>
      </c>
      <c r="F470" s="230">
        <v>0</v>
      </c>
      <c r="G470" s="230">
        <v>0</v>
      </c>
      <c r="H470" s="230">
        <f t="shared" si="21"/>
        <v>0</v>
      </c>
      <c r="I470" s="230">
        <f t="shared" si="22"/>
        <v>0</v>
      </c>
      <c r="J470" s="230">
        <f t="shared" si="23"/>
        <v>0</v>
      </c>
    </row>
    <row r="471" spans="1:10" ht="12.75">
      <c r="A471" s="233">
        <v>397</v>
      </c>
      <c r="B471" s="202" t="s">
        <v>1329</v>
      </c>
      <c r="D471" s="233" t="s">
        <v>1226</v>
      </c>
      <c r="E471" s="233">
        <v>1</v>
      </c>
      <c r="F471" s="230">
        <v>0</v>
      </c>
      <c r="G471" s="230">
        <v>0</v>
      </c>
      <c r="H471" s="230">
        <f t="shared" si="21"/>
        <v>0</v>
      </c>
      <c r="I471" s="230">
        <f t="shared" si="22"/>
        <v>0</v>
      </c>
      <c r="J471" s="230">
        <f t="shared" si="23"/>
        <v>0</v>
      </c>
    </row>
    <row r="472" spans="1:10" ht="12.75">
      <c r="A472" s="233">
        <v>398</v>
      </c>
      <c r="B472" s="202" t="s">
        <v>1330</v>
      </c>
      <c r="D472" s="233" t="s">
        <v>1226</v>
      </c>
      <c r="E472" s="233">
        <v>6</v>
      </c>
      <c r="F472" s="230">
        <v>0</v>
      </c>
      <c r="G472" s="230">
        <v>0</v>
      </c>
      <c r="H472" s="230">
        <f t="shared" si="21"/>
        <v>0</v>
      </c>
      <c r="I472" s="230">
        <f t="shared" si="22"/>
        <v>0</v>
      </c>
      <c r="J472" s="230">
        <f t="shared" si="23"/>
        <v>0</v>
      </c>
    </row>
    <row r="473" spans="1:10" ht="12.75">
      <c r="A473" s="233">
        <v>399</v>
      </c>
      <c r="B473" s="202" t="s">
        <v>1294</v>
      </c>
      <c r="D473" s="233" t="s">
        <v>203</v>
      </c>
      <c r="E473" s="233">
        <v>85</v>
      </c>
      <c r="F473" s="230">
        <v>0</v>
      </c>
      <c r="G473" s="230">
        <v>0</v>
      </c>
      <c r="H473" s="230">
        <f t="shared" si="21"/>
        <v>0</v>
      </c>
      <c r="I473" s="230">
        <f t="shared" si="22"/>
        <v>0</v>
      </c>
      <c r="J473" s="230">
        <f t="shared" si="23"/>
        <v>0</v>
      </c>
    </row>
    <row r="474" spans="1:10" ht="12.75">
      <c r="A474" s="233">
        <v>400</v>
      </c>
      <c r="B474" s="202" t="s">
        <v>1295</v>
      </c>
      <c r="D474" s="233" t="s">
        <v>203</v>
      </c>
      <c r="E474" s="233">
        <v>10</v>
      </c>
      <c r="F474" s="230">
        <v>0</v>
      </c>
      <c r="G474" s="230">
        <v>0</v>
      </c>
      <c r="H474" s="230">
        <f t="shared" si="21"/>
        <v>0</v>
      </c>
      <c r="I474" s="230">
        <f t="shared" si="22"/>
        <v>0</v>
      </c>
      <c r="J474" s="230">
        <f t="shared" si="23"/>
        <v>0</v>
      </c>
    </row>
    <row r="475" spans="4:10" ht="12.75">
      <c r="D475" s="233"/>
      <c r="E475" s="233"/>
      <c r="F475" s="230"/>
      <c r="G475" s="230"/>
      <c r="H475" s="230"/>
      <c r="I475" s="230"/>
      <c r="J475" s="230"/>
    </row>
    <row r="476" spans="2:10" ht="12.75">
      <c r="B476" s="201" t="s">
        <v>1349</v>
      </c>
      <c r="D476" s="233"/>
      <c r="E476" s="233"/>
      <c r="F476" s="230"/>
      <c r="G476" s="230"/>
      <c r="H476" s="230"/>
      <c r="I476" s="230"/>
      <c r="J476" s="230"/>
    </row>
    <row r="477" spans="3:10" ht="12.75">
      <c r="C477" s="205" t="s">
        <v>1314</v>
      </c>
      <c r="D477" s="234"/>
      <c r="E477" s="233"/>
      <c r="F477" s="230"/>
      <c r="G477" s="230"/>
      <c r="H477" s="230"/>
      <c r="I477" s="230"/>
      <c r="J477" s="230"/>
    </row>
    <row r="478" spans="1:10" ht="12.75">
      <c r="A478" s="233">
        <v>401</v>
      </c>
      <c r="B478" s="202" t="s">
        <v>1315</v>
      </c>
      <c r="D478" s="233" t="s">
        <v>229</v>
      </c>
      <c r="E478" s="233">
        <v>1</v>
      </c>
      <c r="F478" s="230">
        <v>0</v>
      </c>
      <c r="G478" s="230">
        <v>0</v>
      </c>
      <c r="H478" s="230">
        <f t="shared" si="21"/>
        <v>0</v>
      </c>
      <c r="I478" s="230">
        <f t="shared" si="22"/>
        <v>0</v>
      </c>
      <c r="J478" s="230">
        <f t="shared" si="23"/>
        <v>0</v>
      </c>
    </row>
    <row r="479" spans="1:10" ht="12.75">
      <c r="A479" s="233">
        <v>402</v>
      </c>
      <c r="B479" s="202" t="s">
        <v>1316</v>
      </c>
      <c r="D479" s="233" t="s">
        <v>1226</v>
      </c>
      <c r="E479" s="233">
        <v>5</v>
      </c>
      <c r="F479" s="230">
        <v>0</v>
      </c>
      <c r="G479" s="230">
        <v>0</v>
      </c>
      <c r="H479" s="230">
        <f t="shared" si="21"/>
        <v>0</v>
      </c>
      <c r="I479" s="230">
        <f t="shared" si="22"/>
        <v>0</v>
      </c>
      <c r="J479" s="230">
        <f t="shared" si="23"/>
        <v>0</v>
      </c>
    </row>
    <row r="480" spans="1:10" ht="12.75">
      <c r="A480" s="233">
        <v>403</v>
      </c>
      <c r="B480" s="202" t="s">
        <v>1317</v>
      </c>
      <c r="D480" s="233" t="s">
        <v>1226</v>
      </c>
      <c r="E480" s="233">
        <v>10</v>
      </c>
      <c r="F480" s="230">
        <v>0</v>
      </c>
      <c r="G480" s="230">
        <v>0</v>
      </c>
      <c r="H480" s="230">
        <f t="shared" si="21"/>
        <v>0</v>
      </c>
      <c r="I480" s="230">
        <f t="shared" si="22"/>
        <v>0</v>
      </c>
      <c r="J480" s="230">
        <f t="shared" si="23"/>
        <v>0</v>
      </c>
    </row>
    <row r="481" spans="1:10" ht="12.75">
      <c r="A481" s="233">
        <v>404</v>
      </c>
      <c r="B481" s="202" t="s">
        <v>1318</v>
      </c>
      <c r="D481" s="233" t="s">
        <v>1226</v>
      </c>
      <c r="E481" s="233">
        <v>1</v>
      </c>
      <c r="F481" s="230">
        <v>0</v>
      </c>
      <c r="G481" s="230">
        <v>0</v>
      </c>
      <c r="H481" s="230">
        <f t="shared" si="21"/>
        <v>0</v>
      </c>
      <c r="I481" s="230">
        <f t="shared" si="22"/>
        <v>0</v>
      </c>
      <c r="J481" s="230">
        <f t="shared" si="23"/>
        <v>0</v>
      </c>
    </row>
    <row r="482" spans="1:10" ht="12.75">
      <c r="A482" s="233">
        <v>405</v>
      </c>
      <c r="B482" s="202" t="s">
        <v>1319</v>
      </c>
      <c r="D482" s="233" t="s">
        <v>1226</v>
      </c>
      <c r="E482" s="233">
        <v>1</v>
      </c>
      <c r="F482" s="230">
        <v>0</v>
      </c>
      <c r="G482" s="230">
        <v>0</v>
      </c>
      <c r="H482" s="230">
        <f t="shared" si="21"/>
        <v>0</v>
      </c>
      <c r="I482" s="230">
        <f t="shared" si="22"/>
        <v>0</v>
      </c>
      <c r="J482" s="230">
        <f t="shared" si="23"/>
        <v>0</v>
      </c>
    </row>
    <row r="483" spans="1:10" ht="12.75">
      <c r="A483" s="233">
        <v>406</v>
      </c>
      <c r="B483" s="202" t="s">
        <v>1320</v>
      </c>
      <c r="D483" s="233" t="s">
        <v>1226</v>
      </c>
      <c r="E483" s="233">
        <v>1</v>
      </c>
      <c r="F483" s="230">
        <v>0</v>
      </c>
      <c r="G483" s="230">
        <v>0</v>
      </c>
      <c r="H483" s="230">
        <f t="shared" si="21"/>
        <v>0</v>
      </c>
      <c r="I483" s="230">
        <f t="shared" si="22"/>
        <v>0</v>
      </c>
      <c r="J483" s="230">
        <f t="shared" si="23"/>
        <v>0</v>
      </c>
    </row>
    <row r="484" spans="1:10" ht="12.75">
      <c r="A484" s="233">
        <v>407</v>
      </c>
      <c r="B484" s="202" t="s">
        <v>1299</v>
      </c>
      <c r="D484" s="233" t="s">
        <v>1226</v>
      </c>
      <c r="E484" s="233">
        <v>16</v>
      </c>
      <c r="F484" s="230">
        <v>0</v>
      </c>
      <c r="G484" s="230">
        <v>0</v>
      </c>
      <c r="H484" s="230">
        <f t="shared" si="21"/>
        <v>0</v>
      </c>
      <c r="I484" s="230">
        <f t="shared" si="22"/>
        <v>0</v>
      </c>
      <c r="J484" s="230">
        <f t="shared" si="23"/>
        <v>0</v>
      </c>
    </row>
    <row r="485" spans="1:10" ht="12.75">
      <c r="A485" s="233">
        <v>408</v>
      </c>
      <c r="B485" s="202" t="s">
        <v>1291</v>
      </c>
      <c r="D485" s="233" t="s">
        <v>203</v>
      </c>
      <c r="E485" s="233">
        <v>5</v>
      </c>
      <c r="F485" s="230">
        <v>0</v>
      </c>
      <c r="G485" s="230">
        <v>0</v>
      </c>
      <c r="H485" s="230">
        <f t="shared" si="21"/>
        <v>0</v>
      </c>
      <c r="I485" s="230">
        <f t="shared" si="22"/>
        <v>0</v>
      </c>
      <c r="J485" s="230">
        <f t="shared" si="23"/>
        <v>0</v>
      </c>
    </row>
    <row r="486" spans="1:10" ht="12.75">
      <c r="A486" s="233">
        <v>409</v>
      </c>
      <c r="B486" s="202" t="s">
        <v>1321</v>
      </c>
      <c r="D486" s="233" t="s">
        <v>203</v>
      </c>
      <c r="E486" s="233">
        <v>15</v>
      </c>
      <c r="F486" s="230">
        <v>0</v>
      </c>
      <c r="G486" s="230">
        <v>0</v>
      </c>
      <c r="H486" s="230">
        <f t="shared" si="21"/>
        <v>0</v>
      </c>
      <c r="I486" s="230">
        <f t="shared" si="22"/>
        <v>0</v>
      </c>
      <c r="J486" s="230">
        <f t="shared" si="23"/>
        <v>0</v>
      </c>
    </row>
    <row r="487" spans="1:10" ht="12.75">
      <c r="A487" s="233">
        <v>410</v>
      </c>
      <c r="B487" s="202" t="s">
        <v>1293</v>
      </c>
      <c r="D487" s="233" t="s">
        <v>203</v>
      </c>
      <c r="E487" s="233">
        <v>95</v>
      </c>
      <c r="F487" s="230">
        <v>0</v>
      </c>
      <c r="G487" s="230">
        <v>0</v>
      </c>
      <c r="H487" s="230">
        <f t="shared" si="21"/>
        <v>0</v>
      </c>
      <c r="I487" s="230">
        <f t="shared" si="22"/>
        <v>0</v>
      </c>
      <c r="J487" s="230">
        <f t="shared" si="23"/>
        <v>0</v>
      </c>
    </row>
    <row r="488" spans="1:10" ht="12.75">
      <c r="A488" s="233">
        <v>411</v>
      </c>
      <c r="B488" s="202" t="s">
        <v>1296</v>
      </c>
      <c r="D488" s="233"/>
      <c r="E488" s="233"/>
      <c r="F488" s="230"/>
      <c r="G488" s="230"/>
      <c r="H488" s="230"/>
      <c r="I488" s="230"/>
      <c r="J488" s="230"/>
    </row>
    <row r="489" spans="3:10" ht="12.75">
      <c r="C489" s="205" t="s">
        <v>1322</v>
      </c>
      <c r="D489" s="234"/>
      <c r="E489" s="233"/>
      <c r="F489" s="230"/>
      <c r="G489" s="230"/>
      <c r="H489" s="230"/>
      <c r="I489" s="230"/>
      <c r="J489" s="230"/>
    </row>
    <row r="490" spans="1:10" ht="12.75">
      <c r="A490" s="233">
        <v>412</v>
      </c>
      <c r="B490" s="202" t="s">
        <v>1297</v>
      </c>
      <c r="D490" s="233" t="s">
        <v>1226</v>
      </c>
      <c r="E490" s="233">
        <v>4</v>
      </c>
      <c r="F490" s="230">
        <v>0</v>
      </c>
      <c r="G490" s="230">
        <v>0</v>
      </c>
      <c r="H490" s="230">
        <f t="shared" si="21"/>
        <v>0</v>
      </c>
      <c r="I490" s="230">
        <f t="shared" si="22"/>
        <v>0</v>
      </c>
      <c r="J490" s="230">
        <f t="shared" si="23"/>
        <v>0</v>
      </c>
    </row>
    <row r="491" spans="1:10" ht="12.75">
      <c r="A491" s="233">
        <v>413</v>
      </c>
      <c r="B491" s="202" t="s">
        <v>1323</v>
      </c>
      <c r="D491" s="233" t="s">
        <v>1226</v>
      </c>
      <c r="E491" s="233">
        <v>1</v>
      </c>
      <c r="F491" s="230">
        <v>0</v>
      </c>
      <c r="G491" s="230">
        <v>0</v>
      </c>
      <c r="H491" s="230">
        <f t="shared" si="21"/>
        <v>0</v>
      </c>
      <c r="I491" s="230">
        <f t="shared" si="22"/>
        <v>0</v>
      </c>
      <c r="J491" s="230">
        <f t="shared" si="23"/>
        <v>0</v>
      </c>
    </row>
    <row r="492" spans="1:10" ht="12.75">
      <c r="A492" s="233">
        <v>414</v>
      </c>
      <c r="B492" s="202" t="s">
        <v>1325</v>
      </c>
      <c r="D492" s="233" t="s">
        <v>1226</v>
      </c>
      <c r="E492" s="233">
        <v>1</v>
      </c>
      <c r="F492" s="230">
        <v>0</v>
      </c>
      <c r="G492" s="230">
        <v>0</v>
      </c>
      <c r="H492" s="230">
        <f t="shared" si="21"/>
        <v>0</v>
      </c>
      <c r="I492" s="230">
        <f t="shared" si="22"/>
        <v>0</v>
      </c>
      <c r="J492" s="230">
        <f t="shared" si="23"/>
        <v>0</v>
      </c>
    </row>
    <row r="493" spans="1:10" ht="12.75">
      <c r="A493" s="233">
        <v>415</v>
      </c>
      <c r="B493" s="202" t="s">
        <v>1326</v>
      </c>
      <c r="D493" s="233" t="s">
        <v>1226</v>
      </c>
      <c r="E493" s="233">
        <v>1</v>
      </c>
      <c r="F493" s="230">
        <v>0</v>
      </c>
      <c r="G493" s="230">
        <v>0</v>
      </c>
      <c r="H493" s="230">
        <f t="shared" si="21"/>
        <v>0</v>
      </c>
      <c r="I493" s="230">
        <f t="shared" si="22"/>
        <v>0</v>
      </c>
      <c r="J493" s="230">
        <f t="shared" si="23"/>
        <v>0</v>
      </c>
    </row>
    <row r="494" spans="1:10" ht="12.75">
      <c r="A494" s="233">
        <v>416</v>
      </c>
      <c r="B494" s="202" t="s">
        <v>1327</v>
      </c>
      <c r="D494" s="233" t="s">
        <v>1226</v>
      </c>
      <c r="E494" s="233">
        <v>1</v>
      </c>
      <c r="F494" s="230">
        <v>0</v>
      </c>
      <c r="G494" s="230">
        <v>0</v>
      </c>
      <c r="H494" s="230">
        <f t="shared" si="21"/>
        <v>0</v>
      </c>
      <c r="I494" s="230">
        <f t="shared" si="22"/>
        <v>0</v>
      </c>
      <c r="J494" s="230">
        <f t="shared" si="23"/>
        <v>0</v>
      </c>
    </row>
    <row r="495" spans="1:10" ht="12.75">
      <c r="A495" s="233">
        <v>417</v>
      </c>
      <c r="B495" s="202" t="s">
        <v>1328</v>
      </c>
      <c r="D495" s="233" t="s">
        <v>1226</v>
      </c>
      <c r="E495" s="233">
        <v>1</v>
      </c>
      <c r="F495" s="230">
        <v>0</v>
      </c>
      <c r="G495" s="230">
        <v>0</v>
      </c>
      <c r="H495" s="230">
        <f t="shared" si="21"/>
        <v>0</v>
      </c>
      <c r="I495" s="230">
        <f t="shared" si="22"/>
        <v>0</v>
      </c>
      <c r="J495" s="230">
        <f t="shared" si="23"/>
        <v>0</v>
      </c>
    </row>
    <row r="496" spans="1:10" ht="12.75">
      <c r="A496" s="233">
        <v>418</v>
      </c>
      <c r="B496" s="202" t="s">
        <v>1299</v>
      </c>
      <c r="D496" s="233" t="s">
        <v>1226</v>
      </c>
      <c r="E496" s="233">
        <v>5</v>
      </c>
      <c r="F496" s="230">
        <v>0</v>
      </c>
      <c r="G496" s="230">
        <v>0</v>
      </c>
      <c r="H496" s="230">
        <f t="shared" si="21"/>
        <v>0</v>
      </c>
      <c r="I496" s="230">
        <f t="shared" si="22"/>
        <v>0</v>
      </c>
      <c r="J496" s="230">
        <f t="shared" si="23"/>
        <v>0</v>
      </c>
    </row>
    <row r="497" spans="1:10" ht="12.75">
      <c r="A497" s="233">
        <v>419</v>
      </c>
      <c r="B497" s="202" t="s">
        <v>1329</v>
      </c>
      <c r="D497" s="233" t="s">
        <v>1226</v>
      </c>
      <c r="E497" s="233">
        <v>1</v>
      </c>
      <c r="F497" s="230">
        <v>0</v>
      </c>
      <c r="G497" s="230">
        <v>0</v>
      </c>
      <c r="H497" s="230">
        <f t="shared" si="21"/>
        <v>0</v>
      </c>
      <c r="I497" s="230">
        <f t="shared" si="22"/>
        <v>0</v>
      </c>
      <c r="J497" s="230">
        <f t="shared" si="23"/>
        <v>0</v>
      </c>
    </row>
    <row r="498" spans="1:10" ht="12.75">
      <c r="A498" s="233">
        <v>420</v>
      </c>
      <c r="B498" s="202" t="s">
        <v>1330</v>
      </c>
      <c r="D498" s="233" t="s">
        <v>1226</v>
      </c>
      <c r="E498" s="233">
        <v>7</v>
      </c>
      <c r="F498" s="230">
        <v>0</v>
      </c>
      <c r="G498" s="230">
        <v>0</v>
      </c>
      <c r="H498" s="230">
        <f t="shared" si="21"/>
        <v>0</v>
      </c>
      <c r="I498" s="230">
        <f t="shared" si="22"/>
        <v>0</v>
      </c>
      <c r="J498" s="230">
        <f t="shared" si="23"/>
        <v>0</v>
      </c>
    </row>
    <row r="499" spans="1:10" ht="12.75">
      <c r="A499" s="233">
        <v>421</v>
      </c>
      <c r="B499" s="202" t="s">
        <v>1294</v>
      </c>
      <c r="D499" s="233" t="s">
        <v>203</v>
      </c>
      <c r="E499" s="233">
        <v>105</v>
      </c>
      <c r="F499" s="230">
        <v>0</v>
      </c>
      <c r="G499" s="230">
        <v>0</v>
      </c>
      <c r="H499" s="230">
        <f t="shared" si="21"/>
        <v>0</v>
      </c>
      <c r="I499" s="230">
        <f t="shared" si="22"/>
        <v>0</v>
      </c>
      <c r="J499" s="230">
        <f t="shared" si="23"/>
        <v>0</v>
      </c>
    </row>
    <row r="500" spans="1:10" ht="12.75">
      <c r="A500" s="233">
        <v>422</v>
      </c>
      <c r="B500" s="202" t="s">
        <v>1295</v>
      </c>
      <c r="D500" s="233" t="s">
        <v>203</v>
      </c>
      <c r="E500" s="233">
        <v>10</v>
      </c>
      <c r="F500" s="230">
        <v>0</v>
      </c>
      <c r="G500" s="230">
        <v>0</v>
      </c>
      <c r="H500" s="230">
        <f t="shared" si="21"/>
        <v>0</v>
      </c>
      <c r="I500" s="230">
        <f t="shared" si="22"/>
        <v>0</v>
      </c>
      <c r="J500" s="230">
        <f t="shared" si="23"/>
        <v>0</v>
      </c>
    </row>
    <row r="501" spans="4:10" ht="12.75">
      <c r="D501" s="233"/>
      <c r="E501" s="233"/>
      <c r="F501" s="230"/>
      <c r="G501" s="230"/>
      <c r="H501" s="230"/>
      <c r="I501" s="230"/>
      <c r="J501" s="230"/>
    </row>
    <row r="502" spans="2:10" ht="12.75">
      <c r="B502" s="201" t="s">
        <v>1350</v>
      </c>
      <c r="D502" s="233"/>
      <c r="E502" s="233"/>
      <c r="F502" s="230"/>
      <c r="G502" s="230"/>
      <c r="H502" s="230"/>
      <c r="I502" s="230"/>
      <c r="J502" s="230"/>
    </row>
    <row r="503" spans="3:10" ht="12.75">
      <c r="C503" s="205" t="s">
        <v>1314</v>
      </c>
      <c r="D503" s="234"/>
      <c r="E503" s="233"/>
      <c r="F503" s="230"/>
      <c r="G503" s="230"/>
      <c r="H503" s="230"/>
      <c r="I503" s="230"/>
      <c r="J503" s="230"/>
    </row>
    <row r="504" spans="1:10" ht="12.75">
      <c r="A504" s="233">
        <v>423</v>
      </c>
      <c r="B504" s="202" t="s">
        <v>1336</v>
      </c>
      <c r="D504" s="233" t="s">
        <v>229</v>
      </c>
      <c r="E504" s="233">
        <v>1</v>
      </c>
      <c r="F504" s="230">
        <v>0</v>
      </c>
      <c r="G504" s="230">
        <v>0</v>
      </c>
      <c r="H504" s="230">
        <f t="shared" si="21"/>
        <v>0</v>
      </c>
      <c r="I504" s="230">
        <f t="shared" si="22"/>
        <v>0</v>
      </c>
      <c r="J504" s="230">
        <f t="shared" si="23"/>
        <v>0</v>
      </c>
    </row>
    <row r="505" spans="1:10" ht="12.75">
      <c r="A505" s="233">
        <v>424</v>
      </c>
      <c r="B505" s="202" t="s">
        <v>1316</v>
      </c>
      <c r="D505" s="233" t="s">
        <v>1226</v>
      </c>
      <c r="E505" s="233">
        <v>5</v>
      </c>
      <c r="F505" s="230">
        <v>0</v>
      </c>
      <c r="G505" s="230">
        <v>0</v>
      </c>
      <c r="H505" s="230">
        <f t="shared" si="21"/>
        <v>0</v>
      </c>
      <c r="I505" s="230">
        <f t="shared" si="22"/>
        <v>0</v>
      </c>
      <c r="J505" s="230">
        <f t="shared" si="23"/>
        <v>0</v>
      </c>
    </row>
    <row r="506" spans="1:10" ht="12.75">
      <c r="A506" s="233">
        <v>425</v>
      </c>
      <c r="B506" s="202" t="s">
        <v>1317</v>
      </c>
      <c r="D506" s="233" t="s">
        <v>1226</v>
      </c>
      <c r="E506" s="233">
        <v>13</v>
      </c>
      <c r="F506" s="230">
        <v>0</v>
      </c>
      <c r="G506" s="230">
        <v>0</v>
      </c>
      <c r="H506" s="230">
        <f t="shared" si="21"/>
        <v>0</v>
      </c>
      <c r="I506" s="230">
        <f t="shared" si="22"/>
        <v>0</v>
      </c>
      <c r="J506" s="230">
        <f t="shared" si="23"/>
        <v>0</v>
      </c>
    </row>
    <row r="507" spans="1:10" ht="12.75">
      <c r="A507" s="233">
        <v>426</v>
      </c>
      <c r="B507" s="202" t="s">
        <v>1318</v>
      </c>
      <c r="D507" s="233" t="s">
        <v>1226</v>
      </c>
      <c r="E507" s="233">
        <v>1</v>
      </c>
      <c r="F507" s="230">
        <v>0</v>
      </c>
      <c r="G507" s="230">
        <v>0</v>
      </c>
      <c r="H507" s="230">
        <f t="shared" si="21"/>
        <v>0</v>
      </c>
      <c r="I507" s="230">
        <f t="shared" si="22"/>
        <v>0</v>
      </c>
      <c r="J507" s="230">
        <f t="shared" si="23"/>
        <v>0</v>
      </c>
    </row>
    <row r="508" spans="1:10" ht="12.75">
      <c r="A508" s="233">
        <v>427</v>
      </c>
      <c r="B508" s="202" t="s">
        <v>1319</v>
      </c>
      <c r="D508" s="233" t="s">
        <v>1226</v>
      </c>
      <c r="E508" s="233">
        <v>1</v>
      </c>
      <c r="F508" s="230">
        <v>0</v>
      </c>
      <c r="G508" s="230">
        <v>0</v>
      </c>
      <c r="H508" s="230">
        <f t="shared" si="21"/>
        <v>0</v>
      </c>
      <c r="I508" s="230">
        <f t="shared" si="22"/>
        <v>0</v>
      </c>
      <c r="J508" s="230">
        <f t="shared" si="23"/>
        <v>0</v>
      </c>
    </row>
    <row r="509" spans="1:10" ht="12.75">
      <c r="A509" s="233">
        <v>428</v>
      </c>
      <c r="B509" s="202" t="s">
        <v>1320</v>
      </c>
      <c r="D509" s="233" t="s">
        <v>1226</v>
      </c>
      <c r="E509" s="233">
        <v>1</v>
      </c>
      <c r="F509" s="230">
        <v>0</v>
      </c>
      <c r="G509" s="230">
        <v>0</v>
      </c>
      <c r="H509" s="230">
        <f t="shared" si="21"/>
        <v>0</v>
      </c>
      <c r="I509" s="230">
        <f t="shared" si="22"/>
        <v>0</v>
      </c>
      <c r="J509" s="230">
        <f t="shared" si="23"/>
        <v>0</v>
      </c>
    </row>
    <row r="510" spans="1:10" ht="12.75">
      <c r="A510" s="233">
        <v>429</v>
      </c>
      <c r="B510" s="202" t="s">
        <v>1299</v>
      </c>
      <c r="D510" s="233" t="s">
        <v>1226</v>
      </c>
      <c r="E510" s="233">
        <v>19</v>
      </c>
      <c r="F510" s="230">
        <v>0</v>
      </c>
      <c r="G510" s="230">
        <v>0</v>
      </c>
      <c r="H510" s="230">
        <f t="shared" si="21"/>
        <v>0</v>
      </c>
      <c r="I510" s="230">
        <f t="shared" si="22"/>
        <v>0</v>
      </c>
      <c r="J510" s="230">
        <f t="shared" si="23"/>
        <v>0</v>
      </c>
    </row>
    <row r="511" spans="1:10" ht="12.75">
      <c r="A511" s="233">
        <v>430</v>
      </c>
      <c r="B511" s="202" t="s">
        <v>1291</v>
      </c>
      <c r="D511" s="233" t="s">
        <v>203</v>
      </c>
      <c r="E511" s="233">
        <v>10</v>
      </c>
      <c r="F511" s="230">
        <v>0</v>
      </c>
      <c r="G511" s="230">
        <v>0</v>
      </c>
      <c r="H511" s="230">
        <f t="shared" si="21"/>
        <v>0</v>
      </c>
      <c r="I511" s="230">
        <f t="shared" si="22"/>
        <v>0</v>
      </c>
      <c r="J511" s="230">
        <f t="shared" si="23"/>
        <v>0</v>
      </c>
    </row>
    <row r="512" spans="1:10" ht="12.75">
      <c r="A512" s="233">
        <v>431</v>
      </c>
      <c r="B512" s="202" t="s">
        <v>1321</v>
      </c>
      <c r="D512" s="233" t="s">
        <v>203</v>
      </c>
      <c r="E512" s="233">
        <v>20</v>
      </c>
      <c r="F512" s="230">
        <v>0</v>
      </c>
      <c r="G512" s="230">
        <v>0</v>
      </c>
      <c r="H512" s="230">
        <f t="shared" si="21"/>
        <v>0</v>
      </c>
      <c r="I512" s="230">
        <f t="shared" si="22"/>
        <v>0</v>
      </c>
      <c r="J512" s="230">
        <f t="shared" si="23"/>
        <v>0</v>
      </c>
    </row>
    <row r="513" spans="1:10" ht="12.75">
      <c r="A513" s="233">
        <v>432</v>
      </c>
      <c r="B513" s="202" t="s">
        <v>1293</v>
      </c>
      <c r="D513" s="233" t="s">
        <v>203</v>
      </c>
      <c r="E513" s="233">
        <v>130</v>
      </c>
      <c r="F513" s="230">
        <v>0</v>
      </c>
      <c r="G513" s="230">
        <v>0</v>
      </c>
      <c r="H513" s="230">
        <f t="shared" si="21"/>
        <v>0</v>
      </c>
      <c r="I513" s="230">
        <f t="shared" si="22"/>
        <v>0</v>
      </c>
      <c r="J513" s="230">
        <f t="shared" si="23"/>
        <v>0</v>
      </c>
    </row>
    <row r="514" spans="1:10" ht="12.75">
      <c r="A514" s="233">
        <v>433</v>
      </c>
      <c r="B514" s="202" t="s">
        <v>1296</v>
      </c>
      <c r="D514" s="233"/>
      <c r="E514" s="233"/>
      <c r="F514" s="230"/>
      <c r="G514" s="230"/>
      <c r="H514" s="230"/>
      <c r="I514" s="230"/>
      <c r="J514" s="230"/>
    </row>
    <row r="515" spans="3:10" ht="12.75">
      <c r="C515" s="205" t="s">
        <v>1322</v>
      </c>
      <c r="D515" s="234"/>
      <c r="E515" s="233"/>
      <c r="F515" s="230"/>
      <c r="G515" s="230"/>
      <c r="H515" s="230"/>
      <c r="I515" s="230"/>
      <c r="J515" s="230"/>
    </row>
    <row r="516" spans="1:10" ht="12.75">
      <c r="A516" s="233">
        <v>434</v>
      </c>
      <c r="B516" s="202" t="s">
        <v>1297</v>
      </c>
      <c r="D516" s="233" t="s">
        <v>1226</v>
      </c>
      <c r="E516" s="233">
        <v>6</v>
      </c>
      <c r="F516" s="230">
        <v>0</v>
      </c>
      <c r="G516" s="230">
        <v>0</v>
      </c>
      <c r="H516" s="230">
        <f aca="true" t="shared" si="24" ref="H516:H528">E516*F516</f>
        <v>0</v>
      </c>
      <c r="I516" s="230">
        <f aca="true" t="shared" si="25" ref="I516:I528">E516*G516</f>
        <v>0</v>
      </c>
      <c r="J516" s="230">
        <f aca="true" t="shared" si="26" ref="J516:J528">H516+I516</f>
        <v>0</v>
      </c>
    </row>
    <row r="517" spans="1:10" ht="12.75">
      <c r="A517" s="233">
        <v>435</v>
      </c>
      <c r="B517" s="202" t="s">
        <v>1323</v>
      </c>
      <c r="D517" s="233" t="s">
        <v>1226</v>
      </c>
      <c r="E517" s="233">
        <v>1</v>
      </c>
      <c r="F517" s="230">
        <v>0</v>
      </c>
      <c r="G517" s="230">
        <v>0</v>
      </c>
      <c r="H517" s="230">
        <f t="shared" si="24"/>
        <v>0</v>
      </c>
      <c r="I517" s="230">
        <f t="shared" si="25"/>
        <v>0</v>
      </c>
      <c r="J517" s="230">
        <f t="shared" si="26"/>
        <v>0</v>
      </c>
    </row>
    <row r="518" spans="1:10" ht="12.75">
      <c r="A518" s="233">
        <v>436</v>
      </c>
      <c r="B518" s="202" t="s">
        <v>1324</v>
      </c>
      <c r="D518" s="233" t="s">
        <v>1226</v>
      </c>
      <c r="E518" s="233">
        <v>2</v>
      </c>
      <c r="F518" s="230">
        <v>0</v>
      </c>
      <c r="G518" s="230">
        <v>0</v>
      </c>
      <c r="H518" s="230">
        <f t="shared" si="24"/>
        <v>0</v>
      </c>
      <c r="I518" s="230">
        <f t="shared" si="25"/>
        <v>0</v>
      </c>
      <c r="J518" s="230">
        <f t="shared" si="26"/>
        <v>0</v>
      </c>
    </row>
    <row r="519" spans="1:10" ht="12.75">
      <c r="A519" s="233">
        <v>437</v>
      </c>
      <c r="B519" s="202" t="s">
        <v>1340</v>
      </c>
      <c r="D519" s="233" t="s">
        <v>1226</v>
      </c>
      <c r="E519" s="233">
        <v>1</v>
      </c>
      <c r="F519" s="230">
        <v>0</v>
      </c>
      <c r="G519" s="230">
        <v>0</v>
      </c>
      <c r="H519" s="230">
        <f t="shared" si="24"/>
        <v>0</v>
      </c>
      <c r="I519" s="230">
        <f t="shared" si="25"/>
        <v>0</v>
      </c>
      <c r="J519" s="230">
        <f t="shared" si="26"/>
        <v>0</v>
      </c>
    </row>
    <row r="520" spans="1:10" ht="12.75">
      <c r="A520" s="233">
        <v>438</v>
      </c>
      <c r="B520" s="202" t="s">
        <v>1325</v>
      </c>
      <c r="D520" s="233" t="s">
        <v>1226</v>
      </c>
      <c r="E520" s="233">
        <v>1</v>
      </c>
      <c r="F520" s="230">
        <v>0</v>
      </c>
      <c r="G520" s="230">
        <v>0</v>
      </c>
      <c r="H520" s="230">
        <f t="shared" si="24"/>
        <v>0</v>
      </c>
      <c r="I520" s="230">
        <f t="shared" si="25"/>
        <v>0</v>
      </c>
      <c r="J520" s="230">
        <f t="shared" si="26"/>
        <v>0</v>
      </c>
    </row>
    <row r="521" spans="1:10" ht="12.75">
      <c r="A521" s="233">
        <v>439</v>
      </c>
      <c r="B521" s="202" t="s">
        <v>1326</v>
      </c>
      <c r="D521" s="233" t="s">
        <v>1226</v>
      </c>
      <c r="E521" s="233">
        <v>1</v>
      </c>
      <c r="F521" s="230">
        <v>0</v>
      </c>
      <c r="G521" s="230">
        <v>0</v>
      </c>
      <c r="H521" s="230">
        <f t="shared" si="24"/>
        <v>0</v>
      </c>
      <c r="I521" s="230">
        <f t="shared" si="25"/>
        <v>0</v>
      </c>
      <c r="J521" s="230">
        <f t="shared" si="26"/>
        <v>0</v>
      </c>
    </row>
    <row r="522" spans="1:10" ht="12.75">
      <c r="A522" s="233">
        <v>440</v>
      </c>
      <c r="B522" s="202" t="s">
        <v>1327</v>
      </c>
      <c r="D522" s="233" t="s">
        <v>1226</v>
      </c>
      <c r="E522" s="233">
        <v>1</v>
      </c>
      <c r="F522" s="230">
        <v>0</v>
      </c>
      <c r="G522" s="230">
        <v>0</v>
      </c>
      <c r="H522" s="230">
        <f t="shared" si="24"/>
        <v>0</v>
      </c>
      <c r="I522" s="230">
        <f t="shared" si="25"/>
        <v>0</v>
      </c>
      <c r="J522" s="230">
        <f t="shared" si="26"/>
        <v>0</v>
      </c>
    </row>
    <row r="523" spans="1:10" ht="12.75">
      <c r="A523" s="233">
        <v>441</v>
      </c>
      <c r="B523" s="202" t="s">
        <v>1328</v>
      </c>
      <c r="D523" s="233" t="s">
        <v>1226</v>
      </c>
      <c r="E523" s="233">
        <v>1</v>
      </c>
      <c r="F523" s="230">
        <v>0</v>
      </c>
      <c r="G523" s="230">
        <v>0</v>
      </c>
      <c r="H523" s="230">
        <f t="shared" si="24"/>
        <v>0</v>
      </c>
      <c r="I523" s="230">
        <f t="shared" si="25"/>
        <v>0</v>
      </c>
      <c r="J523" s="230">
        <f t="shared" si="26"/>
        <v>0</v>
      </c>
    </row>
    <row r="524" spans="1:10" ht="12.75">
      <c r="A524" s="233">
        <v>442</v>
      </c>
      <c r="B524" s="202" t="s">
        <v>1299</v>
      </c>
      <c r="D524" s="233" t="s">
        <v>1226</v>
      </c>
      <c r="E524" s="233">
        <v>10</v>
      </c>
      <c r="F524" s="230">
        <v>0</v>
      </c>
      <c r="G524" s="230">
        <v>0</v>
      </c>
      <c r="H524" s="230">
        <f t="shared" si="24"/>
        <v>0</v>
      </c>
      <c r="I524" s="230">
        <f t="shared" si="25"/>
        <v>0</v>
      </c>
      <c r="J524" s="230">
        <f t="shared" si="26"/>
        <v>0</v>
      </c>
    </row>
    <row r="525" spans="1:10" ht="12.75">
      <c r="A525" s="233">
        <v>443</v>
      </c>
      <c r="B525" s="202" t="s">
        <v>1329</v>
      </c>
      <c r="D525" s="233" t="s">
        <v>1226</v>
      </c>
      <c r="E525" s="233">
        <v>1</v>
      </c>
      <c r="F525" s="230">
        <v>0</v>
      </c>
      <c r="G525" s="230">
        <v>0</v>
      </c>
      <c r="H525" s="230">
        <f t="shared" si="24"/>
        <v>0</v>
      </c>
      <c r="I525" s="230">
        <f t="shared" si="25"/>
        <v>0</v>
      </c>
      <c r="J525" s="230">
        <f t="shared" si="26"/>
        <v>0</v>
      </c>
    </row>
    <row r="526" spans="1:10" ht="12.75">
      <c r="A526" s="233">
        <v>444</v>
      </c>
      <c r="B526" s="202" t="s">
        <v>1330</v>
      </c>
      <c r="D526" s="233" t="s">
        <v>1226</v>
      </c>
      <c r="E526" s="233">
        <v>12</v>
      </c>
      <c r="F526" s="230">
        <v>0</v>
      </c>
      <c r="G526" s="230">
        <v>0</v>
      </c>
      <c r="H526" s="230">
        <f t="shared" si="24"/>
        <v>0</v>
      </c>
      <c r="I526" s="230">
        <f t="shared" si="25"/>
        <v>0</v>
      </c>
      <c r="J526" s="230">
        <f t="shared" si="26"/>
        <v>0</v>
      </c>
    </row>
    <row r="527" spans="1:10" ht="12.75">
      <c r="A527" s="233">
        <v>445</v>
      </c>
      <c r="B527" s="202" t="s">
        <v>1294</v>
      </c>
      <c r="D527" s="233" t="s">
        <v>203</v>
      </c>
      <c r="E527" s="233">
        <v>160</v>
      </c>
      <c r="F527" s="230">
        <v>0</v>
      </c>
      <c r="G527" s="230">
        <v>0</v>
      </c>
      <c r="H527" s="230">
        <f t="shared" si="24"/>
        <v>0</v>
      </c>
      <c r="I527" s="230">
        <f t="shared" si="25"/>
        <v>0</v>
      </c>
      <c r="J527" s="230">
        <f t="shared" si="26"/>
        <v>0</v>
      </c>
    </row>
    <row r="528" spans="1:10" ht="12.75">
      <c r="A528" s="233">
        <v>446</v>
      </c>
      <c r="B528" s="202" t="s">
        <v>1295</v>
      </c>
      <c r="D528" s="233" t="s">
        <v>203</v>
      </c>
      <c r="E528" s="233">
        <v>30</v>
      </c>
      <c r="F528" s="230">
        <v>0</v>
      </c>
      <c r="G528" s="230">
        <v>0</v>
      </c>
      <c r="H528" s="230">
        <f t="shared" si="24"/>
        <v>0</v>
      </c>
      <c r="I528" s="230">
        <f t="shared" si="25"/>
        <v>0</v>
      </c>
      <c r="J528" s="230">
        <f t="shared" si="26"/>
        <v>0</v>
      </c>
    </row>
    <row r="530" spans="2:10" ht="12.75">
      <c r="B530" s="202" t="s">
        <v>1243</v>
      </c>
      <c r="H530" s="230">
        <f>SUM(H3:H529)</f>
        <v>0</v>
      </c>
      <c r="I530" s="230">
        <f>SUM(I3:I529)</f>
        <v>0</v>
      </c>
      <c r="J530" s="230">
        <f>SUM(J3:J529)</f>
        <v>0</v>
      </c>
    </row>
    <row r="533" spans="2:3" ht="12.75">
      <c r="B533" s="202" t="s">
        <v>1358</v>
      </c>
      <c r="C533" s="230">
        <f>H530</f>
        <v>0</v>
      </c>
    </row>
    <row r="534" spans="2:3" ht="12.75">
      <c r="B534" s="202" t="s">
        <v>1359</v>
      </c>
      <c r="C534" s="230">
        <f>I530</f>
        <v>0</v>
      </c>
    </row>
    <row r="535" spans="2:3" ht="12.75">
      <c r="B535" s="202" t="s">
        <v>1360</v>
      </c>
      <c r="C535" s="230">
        <v>0</v>
      </c>
    </row>
    <row r="536" spans="2:3" ht="12.75">
      <c r="B536" s="202" t="s">
        <v>1284</v>
      </c>
      <c r="C536" s="230">
        <v>0</v>
      </c>
    </row>
    <row r="537" spans="2:3" ht="12.75">
      <c r="B537" s="235" t="s">
        <v>1277</v>
      </c>
      <c r="C537" s="236">
        <v>0</v>
      </c>
    </row>
    <row r="538" spans="2:3" ht="12.75">
      <c r="B538" s="201" t="s">
        <v>1243</v>
      </c>
      <c r="C538" s="237">
        <f>SUM(C533:C537)</f>
        <v>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87"/>
  <sheetViews>
    <sheetView tabSelected="1" zoomScalePageLayoutView="0" workbookViewId="0" topLeftCell="A1">
      <pane ySplit="1" topLeftCell="A2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140625" style="233" customWidth="1"/>
    <col min="2" max="2" width="55.00390625" style="202" bestFit="1" customWidth="1"/>
    <col min="3" max="3" width="18.00390625" style="202" bestFit="1" customWidth="1"/>
    <col min="4" max="4" width="9.140625" style="203" customWidth="1"/>
    <col min="5" max="5" width="9.140625" style="202" customWidth="1"/>
    <col min="6" max="7" width="12.28125" style="202" customWidth="1"/>
    <col min="8" max="9" width="15.7109375" style="202" customWidth="1"/>
    <col min="10" max="10" width="16.7109375" style="202" customWidth="1"/>
    <col min="11" max="16384" width="9.140625" style="202" customWidth="1"/>
  </cols>
  <sheetData>
    <row r="1" spans="1:10" ht="42" customHeight="1">
      <c r="A1" s="206" t="s">
        <v>146</v>
      </c>
      <c r="B1" s="206" t="s">
        <v>139</v>
      </c>
      <c r="C1" s="206"/>
      <c r="D1" s="238" t="s">
        <v>1356</v>
      </c>
      <c r="E1" s="206" t="s">
        <v>1351</v>
      </c>
      <c r="F1" s="207" t="s">
        <v>1352</v>
      </c>
      <c r="G1" s="207" t="s">
        <v>1353</v>
      </c>
      <c r="H1" s="207" t="s">
        <v>1354</v>
      </c>
      <c r="I1" s="207" t="s">
        <v>1355</v>
      </c>
      <c r="J1" s="207" t="s">
        <v>140</v>
      </c>
    </row>
    <row r="2" ht="12.75">
      <c r="B2" s="202" t="s">
        <v>1286</v>
      </c>
    </row>
    <row r="4" spans="1:10" ht="12.75">
      <c r="A4" s="233">
        <v>1</v>
      </c>
      <c r="B4" s="203" t="s">
        <v>1361</v>
      </c>
      <c r="C4" s="204"/>
      <c r="D4" s="231" t="s">
        <v>229</v>
      </c>
      <c r="E4" s="231">
        <v>4</v>
      </c>
      <c r="F4" s="239">
        <v>0</v>
      </c>
      <c r="G4" s="239">
        <v>0</v>
      </c>
      <c r="H4" s="239">
        <f>E4*F4</f>
        <v>0</v>
      </c>
      <c r="I4" s="239">
        <f>E4*G4</f>
        <v>0</v>
      </c>
      <c r="J4" s="239">
        <f>H4+I4</f>
        <v>0</v>
      </c>
    </row>
    <row r="5" spans="2:10" ht="12.75">
      <c r="B5" s="203"/>
      <c r="C5" s="204"/>
      <c r="D5" s="231"/>
      <c r="E5" s="232"/>
      <c r="F5" s="239"/>
      <c r="G5" s="239"/>
      <c r="H5" s="239"/>
      <c r="I5" s="239"/>
      <c r="J5" s="239"/>
    </row>
    <row r="6" spans="1:10" ht="12.75">
      <c r="A6" s="233">
        <v>2</v>
      </c>
      <c r="B6" s="203" t="s">
        <v>1362</v>
      </c>
      <c r="C6" s="203"/>
      <c r="D6" s="231"/>
      <c r="E6" s="231"/>
      <c r="F6" s="239"/>
      <c r="G6" s="239"/>
      <c r="H6" s="239"/>
      <c r="I6" s="239"/>
      <c r="J6" s="239"/>
    </row>
    <row r="7" spans="1:10" ht="12.75">
      <c r="A7" s="233">
        <v>3</v>
      </c>
      <c r="B7" s="203" t="s">
        <v>1363</v>
      </c>
      <c r="C7" s="203"/>
      <c r="D7" s="231" t="s">
        <v>229</v>
      </c>
      <c r="E7" s="231">
        <v>1</v>
      </c>
      <c r="F7" s="239">
        <v>0</v>
      </c>
      <c r="G7" s="239">
        <v>0</v>
      </c>
      <c r="H7" s="239">
        <f aca="true" t="shared" si="0" ref="H7:H68">E7*F7</f>
        <v>0</v>
      </c>
      <c r="I7" s="239">
        <f aca="true" t="shared" si="1" ref="I7:I68">E7*G7</f>
        <v>0</v>
      </c>
      <c r="J7" s="239">
        <f aca="true" t="shared" si="2" ref="J7:J68">H7+I7</f>
        <v>0</v>
      </c>
    </row>
    <row r="8" spans="1:10" ht="12.75">
      <c r="A8" s="233">
        <v>4</v>
      </c>
      <c r="B8" s="203" t="s">
        <v>1364</v>
      </c>
      <c r="C8" s="203"/>
      <c r="D8" s="231" t="s">
        <v>229</v>
      </c>
      <c r="E8" s="231">
        <v>1</v>
      </c>
      <c r="F8" s="239">
        <v>0</v>
      </c>
      <c r="G8" s="239">
        <v>0</v>
      </c>
      <c r="H8" s="239">
        <f t="shared" si="0"/>
        <v>0</v>
      </c>
      <c r="I8" s="239">
        <f t="shared" si="1"/>
        <v>0</v>
      </c>
      <c r="J8" s="239">
        <f t="shared" si="2"/>
        <v>0</v>
      </c>
    </row>
    <row r="9" spans="1:10" ht="12.75">
      <c r="A9" s="233">
        <v>5</v>
      </c>
      <c r="B9" s="203" t="s">
        <v>1365</v>
      </c>
      <c r="C9" s="203"/>
      <c r="D9" s="231" t="s">
        <v>229</v>
      </c>
      <c r="E9" s="231">
        <v>1</v>
      </c>
      <c r="F9" s="239">
        <v>0</v>
      </c>
      <c r="G9" s="239">
        <v>0</v>
      </c>
      <c r="H9" s="239">
        <f t="shared" si="0"/>
        <v>0</v>
      </c>
      <c r="I9" s="239">
        <f t="shared" si="1"/>
        <v>0</v>
      </c>
      <c r="J9" s="239">
        <f t="shared" si="2"/>
        <v>0</v>
      </c>
    </row>
    <row r="10" spans="1:10" ht="12.75">
      <c r="A10" s="233">
        <v>6</v>
      </c>
      <c r="B10" s="203" t="s">
        <v>1366</v>
      </c>
      <c r="C10" s="203"/>
      <c r="D10" s="231" t="s">
        <v>229</v>
      </c>
      <c r="E10" s="231">
        <v>2</v>
      </c>
      <c r="F10" s="239">
        <v>0</v>
      </c>
      <c r="G10" s="239">
        <v>0</v>
      </c>
      <c r="H10" s="239">
        <f t="shared" si="0"/>
        <v>0</v>
      </c>
      <c r="I10" s="239">
        <f t="shared" si="1"/>
        <v>0</v>
      </c>
      <c r="J10" s="239">
        <f t="shared" si="2"/>
        <v>0</v>
      </c>
    </row>
    <row r="11" spans="1:10" ht="12.75">
      <c r="A11" s="233">
        <v>7</v>
      </c>
      <c r="B11" s="203" t="s">
        <v>1367</v>
      </c>
      <c r="C11" s="203"/>
      <c r="D11" s="231" t="s">
        <v>229</v>
      </c>
      <c r="E11" s="231">
        <v>1</v>
      </c>
      <c r="F11" s="239">
        <v>0</v>
      </c>
      <c r="G11" s="239">
        <v>0</v>
      </c>
      <c r="H11" s="239">
        <f t="shared" si="0"/>
        <v>0</v>
      </c>
      <c r="I11" s="239">
        <f t="shared" si="1"/>
        <v>0</v>
      </c>
      <c r="J11" s="239">
        <f t="shared" si="2"/>
        <v>0</v>
      </c>
    </row>
    <row r="12" spans="1:10" ht="12.75">
      <c r="A12" s="233">
        <v>8</v>
      </c>
      <c r="B12" s="203" t="s">
        <v>1368</v>
      </c>
      <c r="C12" s="203"/>
      <c r="D12" s="231" t="s">
        <v>203</v>
      </c>
      <c r="E12" s="231">
        <v>150</v>
      </c>
      <c r="F12" s="239">
        <v>0</v>
      </c>
      <c r="G12" s="239">
        <v>0</v>
      </c>
      <c r="H12" s="239">
        <f t="shared" si="0"/>
        <v>0</v>
      </c>
      <c r="I12" s="239">
        <f t="shared" si="1"/>
        <v>0</v>
      </c>
      <c r="J12" s="239">
        <f t="shared" si="2"/>
        <v>0</v>
      </c>
    </row>
    <row r="13" spans="1:10" ht="12.75">
      <c r="A13" s="233">
        <v>9</v>
      </c>
      <c r="B13" s="203" t="s">
        <v>1390</v>
      </c>
      <c r="C13" s="203"/>
      <c r="D13" s="231" t="s">
        <v>203</v>
      </c>
      <c r="E13" s="231">
        <v>50</v>
      </c>
      <c r="F13" s="239">
        <v>0</v>
      </c>
      <c r="G13" s="239">
        <v>0</v>
      </c>
      <c r="H13" s="239">
        <f t="shared" si="0"/>
        <v>0</v>
      </c>
      <c r="I13" s="239">
        <f t="shared" si="1"/>
        <v>0</v>
      </c>
      <c r="J13" s="239">
        <f t="shared" si="2"/>
        <v>0</v>
      </c>
    </row>
    <row r="14" spans="2:10" ht="12.75">
      <c r="B14" s="204"/>
      <c r="C14" s="204"/>
      <c r="D14" s="231"/>
      <c r="E14" s="232"/>
      <c r="F14" s="239"/>
      <c r="G14" s="239"/>
      <c r="H14" s="239"/>
      <c r="I14" s="239"/>
      <c r="J14" s="239"/>
    </row>
    <row r="15" spans="1:10" ht="12.75">
      <c r="A15" s="233">
        <v>10</v>
      </c>
      <c r="B15" s="203" t="s">
        <v>1369</v>
      </c>
      <c r="C15" s="203"/>
      <c r="D15" s="231"/>
      <c r="E15" s="231"/>
      <c r="F15" s="239"/>
      <c r="G15" s="239"/>
      <c r="H15" s="239"/>
      <c r="I15" s="239"/>
      <c r="J15" s="239"/>
    </row>
    <row r="16" spans="1:10" ht="12.75">
      <c r="A16" s="233">
        <v>11</v>
      </c>
      <c r="B16" s="203" t="s">
        <v>1370</v>
      </c>
      <c r="C16" s="203"/>
      <c r="D16" s="231" t="s">
        <v>229</v>
      </c>
      <c r="E16" s="231">
        <v>1</v>
      </c>
      <c r="F16" s="239">
        <v>0</v>
      </c>
      <c r="G16" s="239">
        <v>0</v>
      </c>
      <c r="H16" s="239">
        <f t="shared" si="0"/>
        <v>0</v>
      </c>
      <c r="I16" s="239">
        <f t="shared" si="1"/>
        <v>0</v>
      </c>
      <c r="J16" s="239">
        <f t="shared" si="2"/>
        <v>0</v>
      </c>
    </row>
    <row r="17" spans="1:10" ht="12.75">
      <c r="A17" s="233">
        <v>12</v>
      </c>
      <c r="B17" s="203" t="s">
        <v>1371</v>
      </c>
      <c r="C17" s="203"/>
      <c r="D17" s="231" t="s">
        <v>1226</v>
      </c>
      <c r="E17" s="231">
        <v>3</v>
      </c>
      <c r="F17" s="239">
        <v>0</v>
      </c>
      <c r="G17" s="239">
        <v>0</v>
      </c>
      <c r="H17" s="239">
        <f t="shared" si="0"/>
        <v>0</v>
      </c>
      <c r="I17" s="239">
        <f t="shared" si="1"/>
        <v>0</v>
      </c>
      <c r="J17" s="239">
        <f t="shared" si="2"/>
        <v>0</v>
      </c>
    </row>
    <row r="18" spans="1:10" ht="12.75">
      <c r="A18" s="233">
        <v>13</v>
      </c>
      <c r="B18" s="203" t="s">
        <v>1372</v>
      </c>
      <c r="C18" s="203"/>
      <c r="D18" s="231" t="s">
        <v>1226</v>
      </c>
      <c r="E18" s="231">
        <v>1</v>
      </c>
      <c r="F18" s="239">
        <v>0</v>
      </c>
      <c r="G18" s="239">
        <v>0</v>
      </c>
      <c r="H18" s="239">
        <f t="shared" si="0"/>
        <v>0</v>
      </c>
      <c r="I18" s="239">
        <f t="shared" si="1"/>
        <v>0</v>
      </c>
      <c r="J18" s="239">
        <f t="shared" si="2"/>
        <v>0</v>
      </c>
    </row>
    <row r="19" spans="1:10" ht="12.75">
      <c r="A19" s="233">
        <v>14</v>
      </c>
      <c r="B19" s="203" t="s">
        <v>1373</v>
      </c>
      <c r="C19" s="203"/>
      <c r="D19" s="231" t="s">
        <v>203</v>
      </c>
      <c r="E19" s="231">
        <v>50</v>
      </c>
      <c r="F19" s="239">
        <v>0</v>
      </c>
      <c r="G19" s="239">
        <v>0</v>
      </c>
      <c r="H19" s="239">
        <f t="shared" si="0"/>
        <v>0</v>
      </c>
      <c r="I19" s="239">
        <f t="shared" si="1"/>
        <v>0</v>
      </c>
      <c r="J19" s="239">
        <f t="shared" si="2"/>
        <v>0</v>
      </c>
    </row>
    <row r="20" spans="1:10" ht="12.75">
      <c r="A20" s="233">
        <v>15</v>
      </c>
      <c r="B20" s="203" t="s">
        <v>1374</v>
      </c>
      <c r="C20" s="203"/>
      <c r="D20" s="231" t="s">
        <v>203</v>
      </c>
      <c r="E20" s="231">
        <v>30</v>
      </c>
      <c r="F20" s="239">
        <v>0</v>
      </c>
      <c r="G20" s="239">
        <v>0</v>
      </c>
      <c r="H20" s="239">
        <f t="shared" si="0"/>
        <v>0</v>
      </c>
      <c r="I20" s="239">
        <f t="shared" si="1"/>
        <v>0</v>
      </c>
      <c r="J20" s="239">
        <f t="shared" si="2"/>
        <v>0</v>
      </c>
    </row>
    <row r="21" spans="2:10" ht="12.75">
      <c r="B21" s="204"/>
      <c r="C21" s="204"/>
      <c r="D21" s="231"/>
      <c r="E21" s="232"/>
      <c r="F21" s="239"/>
      <c r="G21" s="239"/>
      <c r="H21" s="239"/>
      <c r="I21" s="239"/>
      <c r="J21" s="239"/>
    </row>
    <row r="22" spans="2:10" ht="12.75">
      <c r="B22" s="203" t="s">
        <v>1375</v>
      </c>
      <c r="C22" s="203"/>
      <c r="D22" s="231"/>
      <c r="E22" s="231"/>
      <c r="F22" s="239"/>
      <c r="G22" s="239"/>
      <c r="H22" s="239"/>
      <c r="I22" s="239"/>
      <c r="J22" s="239"/>
    </row>
    <row r="23" spans="1:10" ht="12.75">
      <c r="A23" s="233">
        <v>16</v>
      </c>
      <c r="B23" s="203" t="s">
        <v>1376</v>
      </c>
      <c r="C23" s="203"/>
      <c r="D23" s="231" t="s">
        <v>203</v>
      </c>
      <c r="E23" s="231">
        <v>40</v>
      </c>
      <c r="F23" s="239">
        <v>0</v>
      </c>
      <c r="G23" s="239">
        <v>0</v>
      </c>
      <c r="H23" s="239">
        <f t="shared" si="0"/>
        <v>0</v>
      </c>
      <c r="I23" s="239">
        <f t="shared" si="1"/>
        <v>0</v>
      </c>
      <c r="J23" s="239">
        <f t="shared" si="2"/>
        <v>0</v>
      </c>
    </row>
    <row r="24" spans="1:10" ht="12.75">
      <c r="A24" s="233">
        <v>17</v>
      </c>
      <c r="B24" s="203" t="s">
        <v>1377</v>
      </c>
      <c r="C24" s="203"/>
      <c r="D24" s="231" t="s">
        <v>203</v>
      </c>
      <c r="E24" s="231">
        <v>5</v>
      </c>
      <c r="F24" s="239">
        <v>0</v>
      </c>
      <c r="G24" s="239">
        <v>0</v>
      </c>
      <c r="H24" s="239">
        <f t="shared" si="0"/>
        <v>0</v>
      </c>
      <c r="I24" s="239">
        <f t="shared" si="1"/>
        <v>0</v>
      </c>
      <c r="J24" s="239">
        <f t="shared" si="2"/>
        <v>0</v>
      </c>
    </row>
    <row r="25" spans="1:10" ht="12.75">
      <c r="A25" s="233">
        <v>18</v>
      </c>
      <c r="B25" s="203" t="s">
        <v>1378</v>
      </c>
      <c r="C25" s="203"/>
      <c r="D25" s="231" t="s">
        <v>203</v>
      </c>
      <c r="E25" s="231">
        <v>5</v>
      </c>
      <c r="F25" s="239">
        <v>0</v>
      </c>
      <c r="G25" s="239">
        <v>0</v>
      </c>
      <c r="H25" s="239">
        <f t="shared" si="0"/>
        <v>0</v>
      </c>
      <c r="I25" s="239">
        <f t="shared" si="1"/>
        <v>0</v>
      </c>
      <c r="J25" s="239">
        <f t="shared" si="2"/>
        <v>0</v>
      </c>
    </row>
    <row r="26" spans="1:10" ht="12.75">
      <c r="A26" s="233">
        <v>19</v>
      </c>
      <c r="B26" s="203" t="s">
        <v>1368</v>
      </c>
      <c r="C26" s="203"/>
      <c r="D26" s="231" t="s">
        <v>203</v>
      </c>
      <c r="E26" s="231">
        <v>10</v>
      </c>
      <c r="F26" s="239">
        <v>0</v>
      </c>
      <c r="G26" s="239">
        <v>0</v>
      </c>
      <c r="H26" s="239">
        <f t="shared" si="0"/>
        <v>0</v>
      </c>
      <c r="I26" s="239">
        <f t="shared" si="1"/>
        <v>0</v>
      </c>
      <c r="J26" s="239">
        <f t="shared" si="2"/>
        <v>0</v>
      </c>
    </row>
    <row r="27" spans="1:10" ht="12.75">
      <c r="A27" s="233">
        <v>20</v>
      </c>
      <c r="B27" s="203" t="s">
        <v>1379</v>
      </c>
      <c r="C27" s="203"/>
      <c r="D27" s="231" t="s">
        <v>229</v>
      </c>
      <c r="E27" s="231">
        <v>2</v>
      </c>
      <c r="F27" s="239">
        <v>0</v>
      </c>
      <c r="G27" s="239">
        <v>0</v>
      </c>
      <c r="H27" s="239">
        <f t="shared" si="0"/>
        <v>0</v>
      </c>
      <c r="I27" s="239">
        <f t="shared" si="1"/>
        <v>0</v>
      </c>
      <c r="J27" s="239">
        <f t="shared" si="2"/>
        <v>0</v>
      </c>
    </row>
    <row r="28" spans="1:10" ht="12.75">
      <c r="A28" s="233">
        <v>21</v>
      </c>
      <c r="B28" s="203" t="s">
        <v>1380</v>
      </c>
      <c r="C28" s="203"/>
      <c r="D28" s="231" t="s">
        <v>229</v>
      </c>
      <c r="E28" s="231">
        <v>1</v>
      </c>
      <c r="F28" s="239">
        <v>0</v>
      </c>
      <c r="G28" s="239">
        <v>0</v>
      </c>
      <c r="H28" s="239">
        <f t="shared" si="0"/>
        <v>0</v>
      </c>
      <c r="I28" s="239">
        <f t="shared" si="1"/>
        <v>0</v>
      </c>
      <c r="J28" s="239">
        <f t="shared" si="2"/>
        <v>0</v>
      </c>
    </row>
    <row r="29" spans="1:10" ht="12.75">
      <c r="A29" s="233">
        <v>22</v>
      </c>
      <c r="B29" s="203" t="s">
        <v>1381</v>
      </c>
      <c r="C29" s="203"/>
      <c r="D29" s="231" t="s">
        <v>229</v>
      </c>
      <c r="E29" s="231">
        <v>1</v>
      </c>
      <c r="F29" s="239">
        <v>0</v>
      </c>
      <c r="G29" s="239">
        <v>0</v>
      </c>
      <c r="H29" s="239">
        <f t="shared" si="0"/>
        <v>0</v>
      </c>
      <c r="I29" s="239">
        <f t="shared" si="1"/>
        <v>0</v>
      </c>
      <c r="J29" s="239">
        <f t="shared" si="2"/>
        <v>0</v>
      </c>
    </row>
    <row r="30" spans="1:10" ht="12.75">
      <c r="A30" s="233">
        <v>23</v>
      </c>
      <c r="B30" s="203" t="s">
        <v>1391</v>
      </c>
      <c r="C30" s="203"/>
      <c r="D30" s="231" t="s">
        <v>203</v>
      </c>
      <c r="E30" s="231">
        <v>30</v>
      </c>
      <c r="F30" s="239">
        <v>0</v>
      </c>
      <c r="G30" s="239">
        <v>0</v>
      </c>
      <c r="H30" s="239">
        <f t="shared" si="0"/>
        <v>0</v>
      </c>
      <c r="I30" s="239">
        <f t="shared" si="1"/>
        <v>0</v>
      </c>
      <c r="J30" s="239">
        <f t="shared" si="2"/>
        <v>0</v>
      </c>
    </row>
    <row r="31" spans="2:10" ht="12.75">
      <c r="B31" s="204"/>
      <c r="C31" s="204"/>
      <c r="D31" s="231"/>
      <c r="E31" s="232"/>
      <c r="F31" s="239"/>
      <c r="G31" s="239"/>
      <c r="H31" s="239"/>
      <c r="I31" s="239"/>
      <c r="J31" s="239"/>
    </row>
    <row r="32" spans="2:10" ht="12.75">
      <c r="B32" s="201" t="s">
        <v>1313</v>
      </c>
      <c r="D32" s="231"/>
      <c r="E32" s="233"/>
      <c r="F32" s="239"/>
      <c r="G32" s="239"/>
      <c r="H32" s="239"/>
      <c r="I32" s="239"/>
      <c r="J32" s="239"/>
    </row>
    <row r="33" spans="3:10" ht="12.75">
      <c r="C33" s="205" t="s">
        <v>1382</v>
      </c>
      <c r="D33" s="231"/>
      <c r="E33" s="233"/>
      <c r="F33" s="239"/>
      <c r="G33" s="239"/>
      <c r="H33" s="239"/>
      <c r="I33" s="239"/>
      <c r="J33" s="239"/>
    </row>
    <row r="34" spans="1:10" ht="12.75">
      <c r="A34" s="233">
        <v>24</v>
      </c>
      <c r="B34" s="202" t="s">
        <v>1383</v>
      </c>
      <c r="D34" s="231" t="s">
        <v>1226</v>
      </c>
      <c r="E34" s="233">
        <v>1</v>
      </c>
      <c r="F34" s="239">
        <v>0</v>
      </c>
      <c r="G34" s="239">
        <v>0</v>
      </c>
      <c r="H34" s="239">
        <f t="shared" si="0"/>
        <v>0</v>
      </c>
      <c r="I34" s="239">
        <f t="shared" si="1"/>
        <v>0</v>
      </c>
      <c r="J34" s="239">
        <f t="shared" si="2"/>
        <v>0</v>
      </c>
    </row>
    <row r="35" spans="1:10" ht="12.75">
      <c r="A35" s="233">
        <v>25</v>
      </c>
      <c r="B35" s="202" t="s">
        <v>1384</v>
      </c>
      <c r="D35" s="231" t="s">
        <v>1226</v>
      </c>
      <c r="E35" s="233">
        <v>1</v>
      </c>
      <c r="F35" s="239">
        <v>0</v>
      </c>
      <c r="G35" s="239">
        <v>0</v>
      </c>
      <c r="H35" s="239">
        <f t="shared" si="0"/>
        <v>0</v>
      </c>
      <c r="I35" s="239">
        <f t="shared" si="1"/>
        <v>0</v>
      </c>
      <c r="J35" s="239">
        <f t="shared" si="2"/>
        <v>0</v>
      </c>
    </row>
    <row r="36" spans="1:10" ht="12.75">
      <c r="A36" s="233">
        <v>26</v>
      </c>
      <c r="B36" s="202" t="s">
        <v>1385</v>
      </c>
      <c r="D36" s="231" t="s">
        <v>1226</v>
      </c>
      <c r="E36" s="233">
        <v>1</v>
      </c>
      <c r="F36" s="239">
        <v>0</v>
      </c>
      <c r="G36" s="239">
        <v>0</v>
      </c>
      <c r="H36" s="239">
        <f t="shared" si="0"/>
        <v>0</v>
      </c>
      <c r="I36" s="239">
        <f t="shared" si="1"/>
        <v>0</v>
      </c>
      <c r="J36" s="239">
        <f t="shared" si="2"/>
        <v>0</v>
      </c>
    </row>
    <row r="37" spans="1:10" ht="12.75">
      <c r="A37" s="233">
        <v>27</v>
      </c>
      <c r="B37" s="202" t="s">
        <v>1386</v>
      </c>
      <c r="D37" s="231" t="s">
        <v>1226</v>
      </c>
      <c r="E37" s="233">
        <v>1</v>
      </c>
      <c r="F37" s="239">
        <v>0</v>
      </c>
      <c r="G37" s="239">
        <v>0</v>
      </c>
      <c r="H37" s="239">
        <f t="shared" si="0"/>
        <v>0</v>
      </c>
      <c r="I37" s="239">
        <f t="shared" si="1"/>
        <v>0</v>
      </c>
      <c r="J37" s="239">
        <f t="shared" si="2"/>
        <v>0</v>
      </c>
    </row>
    <row r="38" spans="1:10" ht="12.75">
      <c r="A38" s="233">
        <v>28</v>
      </c>
      <c r="B38" s="202" t="s">
        <v>1387</v>
      </c>
      <c r="D38" s="231" t="s">
        <v>1226</v>
      </c>
      <c r="E38" s="233">
        <v>1</v>
      </c>
      <c r="F38" s="239">
        <v>0</v>
      </c>
      <c r="G38" s="239">
        <v>0</v>
      </c>
      <c r="H38" s="239">
        <f t="shared" si="0"/>
        <v>0</v>
      </c>
      <c r="I38" s="239">
        <f t="shared" si="1"/>
        <v>0</v>
      </c>
      <c r="J38" s="239">
        <f t="shared" si="2"/>
        <v>0</v>
      </c>
    </row>
    <row r="39" spans="1:10" ht="12.75">
      <c r="A39" s="233">
        <v>29</v>
      </c>
      <c r="B39" s="202" t="s">
        <v>1388</v>
      </c>
      <c r="D39" s="231" t="s">
        <v>1226</v>
      </c>
      <c r="E39" s="233">
        <v>1</v>
      </c>
      <c r="F39" s="239">
        <v>0</v>
      </c>
      <c r="G39" s="239">
        <v>0</v>
      </c>
      <c r="H39" s="239">
        <f t="shared" si="0"/>
        <v>0</v>
      </c>
      <c r="I39" s="239">
        <f t="shared" si="1"/>
        <v>0</v>
      </c>
      <c r="J39" s="239">
        <f t="shared" si="2"/>
        <v>0</v>
      </c>
    </row>
    <row r="40" spans="1:10" ht="12.75">
      <c r="A40" s="233">
        <v>30</v>
      </c>
      <c r="B40" s="202" t="s">
        <v>1389</v>
      </c>
      <c r="D40" s="231" t="s">
        <v>1226</v>
      </c>
      <c r="E40" s="233">
        <v>1</v>
      </c>
      <c r="F40" s="239">
        <v>0</v>
      </c>
      <c r="G40" s="239">
        <v>0</v>
      </c>
      <c r="H40" s="239">
        <f t="shared" si="0"/>
        <v>0</v>
      </c>
      <c r="I40" s="239">
        <f t="shared" si="1"/>
        <v>0</v>
      </c>
      <c r="J40" s="239">
        <f t="shared" si="2"/>
        <v>0</v>
      </c>
    </row>
    <row r="41" spans="1:10" ht="12.75">
      <c r="A41" s="233">
        <v>31</v>
      </c>
      <c r="B41" s="202" t="s">
        <v>1374</v>
      </c>
      <c r="D41" s="231" t="s">
        <v>203</v>
      </c>
      <c r="E41" s="233">
        <v>80</v>
      </c>
      <c r="F41" s="239">
        <v>0</v>
      </c>
      <c r="G41" s="239">
        <v>0</v>
      </c>
      <c r="H41" s="239">
        <f t="shared" si="0"/>
        <v>0</v>
      </c>
      <c r="I41" s="239">
        <f t="shared" si="1"/>
        <v>0</v>
      </c>
      <c r="J41" s="239">
        <f t="shared" si="2"/>
        <v>0</v>
      </c>
    </row>
    <row r="42" spans="1:10" ht="12.75">
      <c r="A42" s="233">
        <v>32</v>
      </c>
      <c r="B42" s="202" t="s">
        <v>1368</v>
      </c>
      <c r="D42" s="231" t="s">
        <v>203</v>
      </c>
      <c r="E42" s="233">
        <v>35</v>
      </c>
      <c r="F42" s="239">
        <v>0</v>
      </c>
      <c r="G42" s="239">
        <v>0</v>
      </c>
      <c r="H42" s="239">
        <f t="shared" si="0"/>
        <v>0</v>
      </c>
      <c r="I42" s="239">
        <f t="shared" si="1"/>
        <v>0</v>
      </c>
      <c r="J42" s="239">
        <f t="shared" si="2"/>
        <v>0</v>
      </c>
    </row>
    <row r="43" spans="1:10" ht="12.75">
      <c r="A43" s="233">
        <v>33</v>
      </c>
      <c r="B43" s="202" t="s">
        <v>1373</v>
      </c>
      <c r="D43" s="231" t="s">
        <v>203</v>
      </c>
      <c r="E43" s="233">
        <v>25</v>
      </c>
      <c r="F43" s="239">
        <v>0</v>
      </c>
      <c r="G43" s="239">
        <v>0</v>
      </c>
      <c r="H43" s="239">
        <f t="shared" si="0"/>
        <v>0</v>
      </c>
      <c r="I43" s="239">
        <f t="shared" si="1"/>
        <v>0</v>
      </c>
      <c r="J43" s="239">
        <f t="shared" si="2"/>
        <v>0</v>
      </c>
    </row>
    <row r="44" spans="4:10" ht="12.75">
      <c r="D44" s="231"/>
      <c r="E44" s="233"/>
      <c r="F44" s="239"/>
      <c r="G44" s="239"/>
      <c r="H44" s="239"/>
      <c r="I44" s="239"/>
      <c r="J44" s="239"/>
    </row>
    <row r="45" spans="2:10" ht="12.75">
      <c r="B45" s="201" t="s">
        <v>1331</v>
      </c>
      <c r="D45" s="231"/>
      <c r="E45" s="233"/>
      <c r="F45" s="239"/>
      <c r="G45" s="239"/>
      <c r="H45" s="239"/>
      <c r="I45" s="239"/>
      <c r="J45" s="239"/>
    </row>
    <row r="46" spans="3:10" ht="12.75">
      <c r="C46" s="205" t="s">
        <v>1382</v>
      </c>
      <c r="D46" s="231"/>
      <c r="E46" s="233"/>
      <c r="F46" s="239"/>
      <c r="G46" s="239"/>
      <c r="H46" s="239"/>
      <c r="I46" s="239"/>
      <c r="J46" s="239"/>
    </row>
    <row r="47" spans="1:10" ht="12.75">
      <c r="A47" s="233">
        <v>34</v>
      </c>
      <c r="B47" s="202" t="s">
        <v>1383</v>
      </c>
      <c r="D47" s="231" t="s">
        <v>1226</v>
      </c>
      <c r="E47" s="233">
        <v>1</v>
      </c>
      <c r="F47" s="239">
        <v>0</v>
      </c>
      <c r="G47" s="239">
        <v>0</v>
      </c>
      <c r="H47" s="239">
        <f t="shared" si="0"/>
        <v>0</v>
      </c>
      <c r="I47" s="239">
        <f t="shared" si="1"/>
        <v>0</v>
      </c>
      <c r="J47" s="239">
        <f t="shared" si="2"/>
        <v>0</v>
      </c>
    </row>
    <row r="48" spans="1:10" ht="12.75">
      <c r="A48" s="233">
        <v>35</v>
      </c>
      <c r="B48" s="202" t="s">
        <v>1384</v>
      </c>
      <c r="D48" s="231" t="s">
        <v>1226</v>
      </c>
      <c r="E48" s="233">
        <v>1</v>
      </c>
      <c r="F48" s="239">
        <v>0</v>
      </c>
      <c r="G48" s="239">
        <v>0</v>
      </c>
      <c r="H48" s="239">
        <f t="shared" si="0"/>
        <v>0</v>
      </c>
      <c r="I48" s="239">
        <f t="shared" si="1"/>
        <v>0</v>
      </c>
      <c r="J48" s="239">
        <f t="shared" si="2"/>
        <v>0</v>
      </c>
    </row>
    <row r="49" spans="1:10" ht="12.75">
      <c r="A49" s="233">
        <v>36</v>
      </c>
      <c r="B49" s="202" t="s">
        <v>1385</v>
      </c>
      <c r="D49" s="231" t="s">
        <v>1226</v>
      </c>
      <c r="E49" s="233">
        <v>1</v>
      </c>
      <c r="F49" s="239">
        <v>0</v>
      </c>
      <c r="G49" s="239">
        <v>0</v>
      </c>
      <c r="H49" s="239">
        <f t="shared" si="0"/>
        <v>0</v>
      </c>
      <c r="I49" s="239">
        <f t="shared" si="1"/>
        <v>0</v>
      </c>
      <c r="J49" s="239">
        <f t="shared" si="2"/>
        <v>0</v>
      </c>
    </row>
    <row r="50" spans="1:10" ht="12.75">
      <c r="A50" s="233">
        <v>37</v>
      </c>
      <c r="B50" s="202" t="s">
        <v>1386</v>
      </c>
      <c r="D50" s="231" t="s">
        <v>1226</v>
      </c>
      <c r="E50" s="233">
        <v>1</v>
      </c>
      <c r="F50" s="239">
        <v>0</v>
      </c>
      <c r="G50" s="239">
        <v>0</v>
      </c>
      <c r="H50" s="239">
        <f t="shared" si="0"/>
        <v>0</v>
      </c>
      <c r="I50" s="239">
        <f t="shared" si="1"/>
        <v>0</v>
      </c>
      <c r="J50" s="239">
        <f t="shared" si="2"/>
        <v>0</v>
      </c>
    </row>
    <row r="51" spans="1:10" ht="12.75">
      <c r="A51" s="233">
        <v>38</v>
      </c>
      <c r="B51" s="202" t="s">
        <v>1387</v>
      </c>
      <c r="D51" s="231" t="s">
        <v>1226</v>
      </c>
      <c r="E51" s="233">
        <v>1</v>
      </c>
      <c r="F51" s="239">
        <v>0</v>
      </c>
      <c r="G51" s="239">
        <v>0</v>
      </c>
      <c r="H51" s="239">
        <f t="shared" si="0"/>
        <v>0</v>
      </c>
      <c r="I51" s="239">
        <f t="shared" si="1"/>
        <v>0</v>
      </c>
      <c r="J51" s="239">
        <f t="shared" si="2"/>
        <v>0</v>
      </c>
    </row>
    <row r="52" spans="1:10" ht="12.75">
      <c r="A52" s="233">
        <v>39</v>
      </c>
      <c r="B52" s="202" t="s">
        <v>1388</v>
      </c>
      <c r="D52" s="231" t="s">
        <v>1226</v>
      </c>
      <c r="E52" s="233">
        <v>1</v>
      </c>
      <c r="F52" s="239">
        <v>0</v>
      </c>
      <c r="G52" s="239">
        <v>0</v>
      </c>
      <c r="H52" s="239">
        <f t="shared" si="0"/>
        <v>0</v>
      </c>
      <c r="I52" s="239">
        <f t="shared" si="1"/>
        <v>0</v>
      </c>
      <c r="J52" s="239">
        <f t="shared" si="2"/>
        <v>0</v>
      </c>
    </row>
    <row r="53" spans="1:10" ht="12.75">
      <c r="A53" s="233">
        <v>40</v>
      </c>
      <c r="B53" s="202" t="s">
        <v>1389</v>
      </c>
      <c r="D53" s="231" t="s">
        <v>1226</v>
      </c>
      <c r="E53" s="233">
        <v>1</v>
      </c>
      <c r="F53" s="239">
        <v>0</v>
      </c>
      <c r="G53" s="239">
        <v>0</v>
      </c>
      <c r="H53" s="239">
        <f t="shared" si="0"/>
        <v>0</v>
      </c>
      <c r="I53" s="239">
        <f t="shared" si="1"/>
        <v>0</v>
      </c>
      <c r="J53" s="239">
        <f t="shared" si="2"/>
        <v>0</v>
      </c>
    </row>
    <row r="54" spans="1:10" ht="12.75">
      <c r="A54" s="233">
        <v>41</v>
      </c>
      <c r="B54" s="202" t="s">
        <v>1374</v>
      </c>
      <c r="D54" s="231" t="s">
        <v>203</v>
      </c>
      <c r="E54" s="233">
        <v>60</v>
      </c>
      <c r="F54" s="239">
        <v>0</v>
      </c>
      <c r="G54" s="239">
        <v>0</v>
      </c>
      <c r="H54" s="239">
        <f t="shared" si="0"/>
        <v>0</v>
      </c>
      <c r="I54" s="239">
        <f t="shared" si="1"/>
        <v>0</v>
      </c>
      <c r="J54" s="239">
        <f t="shared" si="2"/>
        <v>0</v>
      </c>
    </row>
    <row r="55" spans="1:10" ht="12.75">
      <c r="A55" s="233">
        <v>42</v>
      </c>
      <c r="B55" s="202" t="s">
        <v>1368</v>
      </c>
      <c r="D55" s="231" t="s">
        <v>203</v>
      </c>
      <c r="E55" s="233">
        <v>30</v>
      </c>
      <c r="F55" s="239">
        <v>0</v>
      </c>
      <c r="G55" s="239">
        <v>0</v>
      </c>
      <c r="H55" s="239">
        <f t="shared" si="0"/>
        <v>0</v>
      </c>
      <c r="I55" s="239">
        <f t="shared" si="1"/>
        <v>0</v>
      </c>
      <c r="J55" s="239">
        <f t="shared" si="2"/>
        <v>0</v>
      </c>
    </row>
    <row r="56" spans="1:10" ht="12.75">
      <c r="A56" s="233">
        <v>43</v>
      </c>
      <c r="B56" s="202" t="s">
        <v>1373</v>
      </c>
      <c r="D56" s="231" t="s">
        <v>203</v>
      </c>
      <c r="E56" s="233">
        <v>20</v>
      </c>
      <c r="F56" s="239">
        <v>0</v>
      </c>
      <c r="G56" s="239">
        <v>0</v>
      </c>
      <c r="H56" s="239">
        <f t="shared" si="0"/>
        <v>0</v>
      </c>
      <c r="I56" s="239">
        <f t="shared" si="1"/>
        <v>0</v>
      </c>
      <c r="J56" s="239">
        <f t="shared" si="2"/>
        <v>0</v>
      </c>
    </row>
    <row r="57" spans="4:10" ht="12.75">
      <c r="D57" s="231"/>
      <c r="E57" s="233"/>
      <c r="F57" s="239"/>
      <c r="G57" s="239"/>
      <c r="H57" s="239"/>
      <c r="I57" s="239"/>
      <c r="J57" s="239"/>
    </row>
    <row r="58" spans="2:10" ht="12.75">
      <c r="B58" s="201" t="s">
        <v>1332</v>
      </c>
      <c r="D58" s="231"/>
      <c r="E58" s="233"/>
      <c r="F58" s="239"/>
      <c r="G58" s="239"/>
      <c r="H58" s="239"/>
      <c r="I58" s="239"/>
      <c r="J58" s="239"/>
    </row>
    <row r="59" spans="3:10" ht="12.75">
      <c r="C59" s="205" t="s">
        <v>1382</v>
      </c>
      <c r="D59" s="231"/>
      <c r="E59" s="233"/>
      <c r="F59" s="239"/>
      <c r="G59" s="239"/>
      <c r="H59" s="239"/>
      <c r="I59" s="239"/>
      <c r="J59" s="239"/>
    </row>
    <row r="60" spans="1:10" ht="12.75">
      <c r="A60" s="233">
        <v>44</v>
      </c>
      <c r="B60" s="202" t="s">
        <v>1383</v>
      </c>
      <c r="D60" s="231" t="s">
        <v>1226</v>
      </c>
      <c r="E60" s="233">
        <v>1</v>
      </c>
      <c r="F60" s="239">
        <v>0</v>
      </c>
      <c r="G60" s="239">
        <v>0</v>
      </c>
      <c r="H60" s="239">
        <f t="shared" si="0"/>
        <v>0</v>
      </c>
      <c r="I60" s="239">
        <f t="shared" si="1"/>
        <v>0</v>
      </c>
      <c r="J60" s="239">
        <f t="shared" si="2"/>
        <v>0</v>
      </c>
    </row>
    <row r="61" spans="1:10" ht="12.75">
      <c r="A61" s="233">
        <v>45</v>
      </c>
      <c r="B61" s="202" t="s">
        <v>1384</v>
      </c>
      <c r="D61" s="231" t="s">
        <v>1226</v>
      </c>
      <c r="E61" s="233">
        <v>1</v>
      </c>
      <c r="F61" s="239">
        <v>0</v>
      </c>
      <c r="G61" s="239">
        <v>0</v>
      </c>
      <c r="H61" s="239">
        <f t="shared" si="0"/>
        <v>0</v>
      </c>
      <c r="I61" s="239">
        <f t="shared" si="1"/>
        <v>0</v>
      </c>
      <c r="J61" s="239">
        <f t="shared" si="2"/>
        <v>0</v>
      </c>
    </row>
    <row r="62" spans="1:10" ht="12.75">
      <c r="A62" s="233">
        <v>46</v>
      </c>
      <c r="B62" s="202" t="s">
        <v>1385</v>
      </c>
      <c r="D62" s="231" t="s">
        <v>1226</v>
      </c>
      <c r="E62" s="233">
        <v>1</v>
      </c>
      <c r="F62" s="239">
        <v>0</v>
      </c>
      <c r="G62" s="239">
        <v>0</v>
      </c>
      <c r="H62" s="239">
        <f t="shared" si="0"/>
        <v>0</v>
      </c>
      <c r="I62" s="239">
        <f t="shared" si="1"/>
        <v>0</v>
      </c>
      <c r="J62" s="239">
        <f t="shared" si="2"/>
        <v>0</v>
      </c>
    </row>
    <row r="63" spans="1:10" ht="12.75">
      <c r="A63" s="233">
        <v>47</v>
      </c>
      <c r="B63" s="202" t="s">
        <v>1386</v>
      </c>
      <c r="D63" s="231" t="s">
        <v>1226</v>
      </c>
      <c r="E63" s="233">
        <v>1</v>
      </c>
      <c r="F63" s="239">
        <v>0</v>
      </c>
      <c r="G63" s="239">
        <v>0</v>
      </c>
      <c r="H63" s="239">
        <f t="shared" si="0"/>
        <v>0</v>
      </c>
      <c r="I63" s="239">
        <f t="shared" si="1"/>
        <v>0</v>
      </c>
      <c r="J63" s="239">
        <f t="shared" si="2"/>
        <v>0</v>
      </c>
    </row>
    <row r="64" spans="1:10" ht="12.75">
      <c r="A64" s="233">
        <v>48</v>
      </c>
      <c r="B64" s="202" t="s">
        <v>1387</v>
      </c>
      <c r="D64" s="231" t="s">
        <v>1226</v>
      </c>
      <c r="E64" s="233">
        <v>1</v>
      </c>
      <c r="F64" s="239">
        <v>0</v>
      </c>
      <c r="G64" s="239">
        <v>0</v>
      </c>
      <c r="H64" s="239">
        <f t="shared" si="0"/>
        <v>0</v>
      </c>
      <c r="I64" s="239">
        <f t="shared" si="1"/>
        <v>0</v>
      </c>
      <c r="J64" s="239">
        <f t="shared" si="2"/>
        <v>0</v>
      </c>
    </row>
    <row r="65" spans="1:10" ht="12.75">
      <c r="A65" s="233">
        <v>49</v>
      </c>
      <c r="B65" s="202" t="s">
        <v>1388</v>
      </c>
      <c r="D65" s="231" t="s">
        <v>1226</v>
      </c>
      <c r="E65" s="233">
        <v>1</v>
      </c>
      <c r="F65" s="239">
        <v>0</v>
      </c>
      <c r="G65" s="239">
        <v>0</v>
      </c>
      <c r="H65" s="239">
        <f t="shared" si="0"/>
        <v>0</v>
      </c>
      <c r="I65" s="239">
        <f t="shared" si="1"/>
        <v>0</v>
      </c>
      <c r="J65" s="239">
        <f t="shared" si="2"/>
        <v>0</v>
      </c>
    </row>
    <row r="66" spans="1:10" ht="12.75">
      <c r="A66" s="233">
        <v>50</v>
      </c>
      <c r="B66" s="202" t="s">
        <v>1389</v>
      </c>
      <c r="D66" s="231" t="s">
        <v>1226</v>
      </c>
      <c r="E66" s="233">
        <v>1</v>
      </c>
      <c r="F66" s="239">
        <v>0</v>
      </c>
      <c r="G66" s="239">
        <v>0</v>
      </c>
      <c r="H66" s="239">
        <f t="shared" si="0"/>
        <v>0</v>
      </c>
      <c r="I66" s="239">
        <f t="shared" si="1"/>
        <v>0</v>
      </c>
      <c r="J66" s="239">
        <f t="shared" si="2"/>
        <v>0</v>
      </c>
    </row>
    <row r="67" spans="1:10" ht="12.75">
      <c r="A67" s="233">
        <v>51</v>
      </c>
      <c r="B67" s="202" t="s">
        <v>1374</v>
      </c>
      <c r="D67" s="231" t="s">
        <v>203</v>
      </c>
      <c r="E67" s="233">
        <v>60</v>
      </c>
      <c r="F67" s="239">
        <v>0</v>
      </c>
      <c r="G67" s="239">
        <v>0</v>
      </c>
      <c r="H67" s="239">
        <f t="shared" si="0"/>
        <v>0</v>
      </c>
      <c r="I67" s="239">
        <f t="shared" si="1"/>
        <v>0</v>
      </c>
      <c r="J67" s="239">
        <f t="shared" si="2"/>
        <v>0</v>
      </c>
    </row>
    <row r="68" spans="1:10" ht="12.75">
      <c r="A68" s="233">
        <v>52</v>
      </c>
      <c r="B68" s="202" t="s">
        <v>1368</v>
      </c>
      <c r="D68" s="231" t="s">
        <v>203</v>
      </c>
      <c r="E68" s="233">
        <v>30</v>
      </c>
      <c r="F68" s="239">
        <v>0</v>
      </c>
      <c r="G68" s="239">
        <v>0</v>
      </c>
      <c r="H68" s="239">
        <f t="shared" si="0"/>
        <v>0</v>
      </c>
      <c r="I68" s="239">
        <f t="shared" si="1"/>
        <v>0</v>
      </c>
      <c r="J68" s="239">
        <f t="shared" si="2"/>
        <v>0</v>
      </c>
    </row>
    <row r="69" spans="1:10" ht="12.75">
      <c r="A69" s="233">
        <v>53</v>
      </c>
      <c r="B69" s="202" t="s">
        <v>1373</v>
      </c>
      <c r="D69" s="231" t="s">
        <v>203</v>
      </c>
      <c r="E69" s="233">
        <v>20</v>
      </c>
      <c r="F69" s="239">
        <v>0</v>
      </c>
      <c r="G69" s="239">
        <v>0</v>
      </c>
      <c r="H69" s="239">
        <f aca="true" t="shared" si="3" ref="H69:H132">E69*F69</f>
        <v>0</v>
      </c>
      <c r="I69" s="239">
        <f aca="true" t="shared" si="4" ref="I69:I132">E69*G69</f>
        <v>0</v>
      </c>
      <c r="J69" s="239">
        <f aca="true" t="shared" si="5" ref="J69:J132">H69+I69</f>
        <v>0</v>
      </c>
    </row>
    <row r="70" spans="4:10" ht="12.75">
      <c r="D70" s="231"/>
      <c r="E70" s="233"/>
      <c r="F70" s="239"/>
      <c r="G70" s="239"/>
      <c r="H70" s="239"/>
      <c r="I70" s="239"/>
      <c r="J70" s="239"/>
    </row>
    <row r="71" spans="2:10" ht="12.75">
      <c r="B71" s="201" t="s">
        <v>1333</v>
      </c>
      <c r="D71" s="231"/>
      <c r="E71" s="233"/>
      <c r="F71" s="239"/>
      <c r="G71" s="239"/>
      <c r="H71" s="239"/>
      <c r="I71" s="239"/>
      <c r="J71" s="239"/>
    </row>
    <row r="72" spans="3:10" ht="12.75">
      <c r="C72" s="205" t="s">
        <v>1382</v>
      </c>
      <c r="D72" s="231"/>
      <c r="E72" s="233"/>
      <c r="F72" s="239"/>
      <c r="G72" s="239"/>
      <c r="H72" s="239"/>
      <c r="I72" s="239"/>
      <c r="J72" s="239"/>
    </row>
    <row r="73" spans="1:10" ht="12.75">
      <c r="A73" s="233">
        <v>54</v>
      </c>
      <c r="B73" s="202" t="s">
        <v>1383</v>
      </c>
      <c r="D73" s="231" t="s">
        <v>1226</v>
      </c>
      <c r="E73" s="233">
        <v>1</v>
      </c>
      <c r="F73" s="239">
        <v>0</v>
      </c>
      <c r="G73" s="239">
        <v>0</v>
      </c>
      <c r="H73" s="239">
        <f t="shared" si="3"/>
        <v>0</v>
      </c>
      <c r="I73" s="239">
        <f t="shared" si="4"/>
        <v>0</v>
      </c>
      <c r="J73" s="239">
        <f t="shared" si="5"/>
        <v>0</v>
      </c>
    </row>
    <row r="74" spans="1:10" ht="12.75">
      <c r="A74" s="233">
        <v>55</v>
      </c>
      <c r="B74" s="202" t="s">
        <v>1384</v>
      </c>
      <c r="D74" s="231" t="s">
        <v>1226</v>
      </c>
      <c r="E74" s="233">
        <v>1</v>
      </c>
      <c r="F74" s="239">
        <v>0</v>
      </c>
      <c r="G74" s="239">
        <v>0</v>
      </c>
      <c r="H74" s="239">
        <f t="shared" si="3"/>
        <v>0</v>
      </c>
      <c r="I74" s="239">
        <f t="shared" si="4"/>
        <v>0</v>
      </c>
      <c r="J74" s="239">
        <f t="shared" si="5"/>
        <v>0</v>
      </c>
    </row>
    <row r="75" spans="1:10" ht="12.75">
      <c r="A75" s="233">
        <v>56</v>
      </c>
      <c r="B75" s="202" t="s">
        <v>1385</v>
      </c>
      <c r="D75" s="231" t="s">
        <v>1226</v>
      </c>
      <c r="E75" s="233">
        <v>1</v>
      </c>
      <c r="F75" s="239">
        <v>0</v>
      </c>
      <c r="G75" s="239">
        <v>0</v>
      </c>
      <c r="H75" s="239">
        <f t="shared" si="3"/>
        <v>0</v>
      </c>
      <c r="I75" s="239">
        <f t="shared" si="4"/>
        <v>0</v>
      </c>
      <c r="J75" s="239">
        <f t="shared" si="5"/>
        <v>0</v>
      </c>
    </row>
    <row r="76" spans="1:10" ht="12.75">
      <c r="A76" s="233">
        <v>57</v>
      </c>
      <c r="B76" s="202" t="s">
        <v>1386</v>
      </c>
      <c r="D76" s="231" t="s">
        <v>1226</v>
      </c>
      <c r="E76" s="233">
        <v>1</v>
      </c>
      <c r="F76" s="239">
        <v>0</v>
      </c>
      <c r="G76" s="239">
        <v>0</v>
      </c>
      <c r="H76" s="239">
        <f t="shared" si="3"/>
        <v>0</v>
      </c>
      <c r="I76" s="239">
        <f t="shared" si="4"/>
        <v>0</v>
      </c>
      <c r="J76" s="239">
        <f t="shared" si="5"/>
        <v>0</v>
      </c>
    </row>
    <row r="77" spans="1:10" ht="12.75">
      <c r="A77" s="233">
        <v>58</v>
      </c>
      <c r="B77" s="202" t="s">
        <v>1387</v>
      </c>
      <c r="D77" s="231" t="s">
        <v>1226</v>
      </c>
      <c r="E77" s="233">
        <v>1</v>
      </c>
      <c r="F77" s="239">
        <v>0</v>
      </c>
      <c r="G77" s="239">
        <v>0</v>
      </c>
      <c r="H77" s="239">
        <f t="shared" si="3"/>
        <v>0</v>
      </c>
      <c r="I77" s="239">
        <f t="shared" si="4"/>
        <v>0</v>
      </c>
      <c r="J77" s="239">
        <f t="shared" si="5"/>
        <v>0</v>
      </c>
    </row>
    <row r="78" spans="1:10" ht="12.75">
      <c r="A78" s="233">
        <v>59</v>
      </c>
      <c r="B78" s="202" t="s">
        <v>1388</v>
      </c>
      <c r="D78" s="231" t="s">
        <v>1226</v>
      </c>
      <c r="E78" s="233">
        <v>1</v>
      </c>
      <c r="F78" s="239">
        <v>0</v>
      </c>
      <c r="G78" s="239">
        <v>0</v>
      </c>
      <c r="H78" s="239">
        <f t="shared" si="3"/>
        <v>0</v>
      </c>
      <c r="I78" s="239">
        <f t="shared" si="4"/>
        <v>0</v>
      </c>
      <c r="J78" s="239">
        <f t="shared" si="5"/>
        <v>0</v>
      </c>
    </row>
    <row r="79" spans="1:10" ht="12.75">
      <c r="A79" s="233">
        <v>60</v>
      </c>
      <c r="B79" s="202" t="s">
        <v>1389</v>
      </c>
      <c r="D79" s="231" t="s">
        <v>1226</v>
      </c>
      <c r="E79" s="233">
        <v>1</v>
      </c>
      <c r="F79" s="239">
        <v>0</v>
      </c>
      <c r="G79" s="239">
        <v>0</v>
      </c>
      <c r="H79" s="239">
        <f t="shared" si="3"/>
        <v>0</v>
      </c>
      <c r="I79" s="239">
        <f t="shared" si="4"/>
        <v>0</v>
      </c>
      <c r="J79" s="239">
        <f t="shared" si="5"/>
        <v>0</v>
      </c>
    </row>
    <row r="80" spans="1:10" ht="12.75">
      <c r="A80" s="233">
        <v>61</v>
      </c>
      <c r="B80" s="202" t="s">
        <v>1374</v>
      </c>
      <c r="D80" s="231" t="s">
        <v>203</v>
      </c>
      <c r="E80" s="233">
        <v>60</v>
      </c>
      <c r="F80" s="239">
        <v>0</v>
      </c>
      <c r="G80" s="239">
        <v>0</v>
      </c>
      <c r="H80" s="239">
        <f t="shared" si="3"/>
        <v>0</v>
      </c>
      <c r="I80" s="239">
        <f t="shared" si="4"/>
        <v>0</v>
      </c>
      <c r="J80" s="239">
        <f t="shared" si="5"/>
        <v>0</v>
      </c>
    </row>
    <row r="81" spans="1:10" ht="12.75">
      <c r="A81" s="233">
        <v>62</v>
      </c>
      <c r="B81" s="202" t="s">
        <v>1368</v>
      </c>
      <c r="D81" s="231" t="s">
        <v>203</v>
      </c>
      <c r="E81" s="233">
        <v>30</v>
      </c>
      <c r="F81" s="239">
        <v>0</v>
      </c>
      <c r="G81" s="239">
        <v>0</v>
      </c>
      <c r="H81" s="239">
        <f t="shared" si="3"/>
        <v>0</v>
      </c>
      <c r="I81" s="239">
        <f t="shared" si="4"/>
        <v>0</v>
      </c>
      <c r="J81" s="239">
        <f t="shared" si="5"/>
        <v>0</v>
      </c>
    </row>
    <row r="82" spans="1:10" ht="12.75">
      <c r="A82" s="233">
        <v>63</v>
      </c>
      <c r="B82" s="202" t="s">
        <v>1373</v>
      </c>
      <c r="D82" s="231" t="s">
        <v>203</v>
      </c>
      <c r="E82" s="233">
        <v>20</v>
      </c>
      <c r="F82" s="239">
        <v>0</v>
      </c>
      <c r="G82" s="239">
        <v>0</v>
      </c>
      <c r="H82" s="239">
        <f t="shared" si="3"/>
        <v>0</v>
      </c>
      <c r="I82" s="239">
        <f t="shared" si="4"/>
        <v>0</v>
      </c>
      <c r="J82" s="239">
        <f t="shared" si="5"/>
        <v>0</v>
      </c>
    </row>
    <row r="83" spans="4:10" ht="12.75">
      <c r="D83" s="231"/>
      <c r="E83" s="233"/>
      <c r="F83" s="239"/>
      <c r="G83" s="239"/>
      <c r="H83" s="239"/>
      <c r="I83" s="239"/>
      <c r="J83" s="239"/>
    </row>
    <row r="84" spans="2:10" ht="12.75">
      <c r="B84" s="201" t="s">
        <v>1334</v>
      </c>
      <c r="D84" s="231"/>
      <c r="E84" s="233"/>
      <c r="F84" s="239"/>
      <c r="G84" s="239"/>
      <c r="H84" s="239"/>
      <c r="I84" s="239"/>
      <c r="J84" s="239"/>
    </row>
    <row r="85" spans="3:10" ht="12.75">
      <c r="C85" s="205" t="s">
        <v>1382</v>
      </c>
      <c r="D85" s="231"/>
      <c r="E85" s="233"/>
      <c r="F85" s="239"/>
      <c r="G85" s="239"/>
      <c r="H85" s="239"/>
      <c r="I85" s="239"/>
      <c r="J85" s="239"/>
    </row>
    <row r="86" spans="1:10" ht="12.75">
      <c r="A86" s="233">
        <v>64</v>
      </c>
      <c r="B86" s="202" t="s">
        <v>1383</v>
      </c>
      <c r="D86" s="231" t="s">
        <v>1226</v>
      </c>
      <c r="E86" s="233">
        <v>1</v>
      </c>
      <c r="F86" s="239">
        <v>0</v>
      </c>
      <c r="G86" s="239">
        <v>0</v>
      </c>
      <c r="H86" s="239">
        <f t="shared" si="3"/>
        <v>0</v>
      </c>
      <c r="I86" s="239">
        <f t="shared" si="4"/>
        <v>0</v>
      </c>
      <c r="J86" s="239">
        <f t="shared" si="5"/>
        <v>0</v>
      </c>
    </row>
    <row r="87" spans="1:10" ht="12.75">
      <c r="A87" s="233">
        <v>65</v>
      </c>
      <c r="B87" s="202" t="s">
        <v>1384</v>
      </c>
      <c r="D87" s="231" t="s">
        <v>1226</v>
      </c>
      <c r="E87" s="233">
        <v>1</v>
      </c>
      <c r="F87" s="239">
        <v>0</v>
      </c>
      <c r="G87" s="239">
        <v>0</v>
      </c>
      <c r="H87" s="239">
        <f t="shared" si="3"/>
        <v>0</v>
      </c>
      <c r="I87" s="239">
        <f t="shared" si="4"/>
        <v>0</v>
      </c>
      <c r="J87" s="239">
        <f t="shared" si="5"/>
        <v>0</v>
      </c>
    </row>
    <row r="88" spans="1:10" ht="12.75">
      <c r="A88" s="233">
        <v>66</v>
      </c>
      <c r="B88" s="202" t="s">
        <v>1385</v>
      </c>
      <c r="D88" s="231" t="s">
        <v>1226</v>
      </c>
      <c r="E88" s="233">
        <v>1</v>
      </c>
      <c r="F88" s="239">
        <v>0</v>
      </c>
      <c r="G88" s="239">
        <v>0</v>
      </c>
      <c r="H88" s="239">
        <f t="shared" si="3"/>
        <v>0</v>
      </c>
      <c r="I88" s="239">
        <f t="shared" si="4"/>
        <v>0</v>
      </c>
      <c r="J88" s="239">
        <f t="shared" si="5"/>
        <v>0</v>
      </c>
    </row>
    <row r="89" spans="1:10" ht="12.75">
      <c r="A89" s="233">
        <v>67</v>
      </c>
      <c r="B89" s="202" t="s">
        <v>1386</v>
      </c>
      <c r="D89" s="231" t="s">
        <v>1226</v>
      </c>
      <c r="E89" s="233">
        <v>1</v>
      </c>
      <c r="F89" s="239">
        <v>0</v>
      </c>
      <c r="G89" s="239">
        <v>0</v>
      </c>
      <c r="H89" s="239">
        <f t="shared" si="3"/>
        <v>0</v>
      </c>
      <c r="I89" s="239">
        <f t="shared" si="4"/>
        <v>0</v>
      </c>
      <c r="J89" s="239">
        <f t="shared" si="5"/>
        <v>0</v>
      </c>
    </row>
    <row r="90" spans="1:10" ht="12.75">
      <c r="A90" s="233">
        <v>68</v>
      </c>
      <c r="B90" s="202" t="s">
        <v>1387</v>
      </c>
      <c r="D90" s="231" t="s">
        <v>1226</v>
      </c>
      <c r="E90" s="233">
        <v>1</v>
      </c>
      <c r="F90" s="239">
        <v>0</v>
      </c>
      <c r="G90" s="239">
        <v>0</v>
      </c>
      <c r="H90" s="239">
        <f t="shared" si="3"/>
        <v>0</v>
      </c>
      <c r="I90" s="239">
        <f t="shared" si="4"/>
        <v>0</v>
      </c>
      <c r="J90" s="239">
        <f t="shared" si="5"/>
        <v>0</v>
      </c>
    </row>
    <row r="91" spans="1:10" ht="12.75">
      <c r="A91" s="233">
        <v>69</v>
      </c>
      <c r="B91" s="202" t="s">
        <v>1388</v>
      </c>
      <c r="D91" s="231" t="s">
        <v>1226</v>
      </c>
      <c r="E91" s="233">
        <v>1</v>
      </c>
      <c r="F91" s="239">
        <v>0</v>
      </c>
      <c r="G91" s="239">
        <v>0</v>
      </c>
      <c r="H91" s="239">
        <f t="shared" si="3"/>
        <v>0</v>
      </c>
      <c r="I91" s="239">
        <f t="shared" si="4"/>
        <v>0</v>
      </c>
      <c r="J91" s="239">
        <f t="shared" si="5"/>
        <v>0</v>
      </c>
    </row>
    <row r="92" spans="1:10" ht="12.75">
      <c r="A92" s="233">
        <v>70</v>
      </c>
      <c r="B92" s="202" t="s">
        <v>1389</v>
      </c>
      <c r="D92" s="231" t="s">
        <v>1226</v>
      </c>
      <c r="E92" s="233">
        <v>1</v>
      </c>
      <c r="F92" s="239">
        <v>0</v>
      </c>
      <c r="G92" s="239">
        <v>0</v>
      </c>
      <c r="H92" s="239">
        <f t="shared" si="3"/>
        <v>0</v>
      </c>
      <c r="I92" s="239">
        <f t="shared" si="4"/>
        <v>0</v>
      </c>
      <c r="J92" s="239">
        <f t="shared" si="5"/>
        <v>0</v>
      </c>
    </row>
    <row r="93" spans="1:10" ht="12.75">
      <c r="A93" s="233">
        <v>71</v>
      </c>
      <c r="B93" s="202" t="s">
        <v>1374</v>
      </c>
      <c r="D93" s="231" t="s">
        <v>203</v>
      </c>
      <c r="E93" s="233">
        <v>60</v>
      </c>
      <c r="F93" s="239">
        <v>0</v>
      </c>
      <c r="G93" s="239">
        <v>0</v>
      </c>
      <c r="H93" s="239">
        <f t="shared" si="3"/>
        <v>0</v>
      </c>
      <c r="I93" s="239">
        <f t="shared" si="4"/>
        <v>0</v>
      </c>
      <c r="J93" s="239">
        <f t="shared" si="5"/>
        <v>0</v>
      </c>
    </row>
    <row r="94" spans="1:10" ht="12.75">
      <c r="A94" s="233">
        <v>72</v>
      </c>
      <c r="B94" s="202" t="s">
        <v>1368</v>
      </c>
      <c r="D94" s="231" t="s">
        <v>203</v>
      </c>
      <c r="E94" s="233">
        <v>30</v>
      </c>
      <c r="F94" s="239">
        <v>0</v>
      </c>
      <c r="G94" s="239">
        <v>0</v>
      </c>
      <c r="H94" s="239">
        <f t="shared" si="3"/>
        <v>0</v>
      </c>
      <c r="I94" s="239">
        <f t="shared" si="4"/>
        <v>0</v>
      </c>
      <c r="J94" s="239">
        <f t="shared" si="5"/>
        <v>0</v>
      </c>
    </row>
    <row r="95" spans="1:10" ht="12.75">
      <c r="A95" s="233">
        <v>73</v>
      </c>
      <c r="B95" s="202" t="s">
        <v>1373</v>
      </c>
      <c r="D95" s="231" t="s">
        <v>203</v>
      </c>
      <c r="E95" s="233">
        <v>20</v>
      </c>
      <c r="F95" s="239">
        <v>0</v>
      </c>
      <c r="G95" s="239">
        <v>0</v>
      </c>
      <c r="H95" s="239">
        <f t="shared" si="3"/>
        <v>0</v>
      </c>
      <c r="I95" s="239">
        <f t="shared" si="4"/>
        <v>0</v>
      </c>
      <c r="J95" s="239">
        <f t="shared" si="5"/>
        <v>0</v>
      </c>
    </row>
    <row r="96" spans="4:10" ht="12.75">
      <c r="D96" s="231"/>
      <c r="E96" s="233"/>
      <c r="F96" s="239"/>
      <c r="G96" s="239"/>
      <c r="H96" s="239"/>
      <c r="I96" s="239"/>
      <c r="J96" s="239"/>
    </row>
    <row r="97" spans="2:10" ht="12.75">
      <c r="B97" s="201" t="s">
        <v>1335</v>
      </c>
      <c r="D97" s="231"/>
      <c r="E97" s="233"/>
      <c r="F97" s="239"/>
      <c r="G97" s="239"/>
      <c r="H97" s="239"/>
      <c r="I97" s="239"/>
      <c r="J97" s="239"/>
    </row>
    <row r="98" spans="3:10" ht="12.75">
      <c r="C98" s="205" t="s">
        <v>1382</v>
      </c>
      <c r="D98" s="231"/>
      <c r="E98" s="233"/>
      <c r="F98" s="239"/>
      <c r="G98" s="239"/>
      <c r="H98" s="239"/>
      <c r="I98" s="239"/>
      <c r="J98" s="239"/>
    </row>
    <row r="99" spans="1:10" ht="12.75">
      <c r="A99" s="233">
        <v>74</v>
      </c>
      <c r="B99" s="202" t="s">
        <v>1383</v>
      </c>
      <c r="D99" s="231" t="s">
        <v>1226</v>
      </c>
      <c r="E99" s="233">
        <v>1</v>
      </c>
      <c r="F99" s="239">
        <v>0</v>
      </c>
      <c r="G99" s="239">
        <v>0</v>
      </c>
      <c r="H99" s="239">
        <f t="shared" si="3"/>
        <v>0</v>
      </c>
      <c r="I99" s="239">
        <f t="shared" si="4"/>
        <v>0</v>
      </c>
      <c r="J99" s="239">
        <f t="shared" si="5"/>
        <v>0</v>
      </c>
    </row>
    <row r="100" spans="1:10" ht="12.75">
      <c r="A100" s="233">
        <v>75</v>
      </c>
      <c r="B100" s="202" t="s">
        <v>1384</v>
      </c>
      <c r="D100" s="231" t="s">
        <v>1226</v>
      </c>
      <c r="E100" s="233">
        <v>1</v>
      </c>
      <c r="F100" s="239">
        <v>0</v>
      </c>
      <c r="G100" s="239">
        <v>0</v>
      </c>
      <c r="H100" s="239">
        <f t="shared" si="3"/>
        <v>0</v>
      </c>
      <c r="I100" s="239">
        <f t="shared" si="4"/>
        <v>0</v>
      </c>
      <c r="J100" s="239">
        <f t="shared" si="5"/>
        <v>0</v>
      </c>
    </row>
    <row r="101" spans="1:10" ht="12.75">
      <c r="A101" s="233">
        <v>76</v>
      </c>
      <c r="B101" s="202" t="s">
        <v>1385</v>
      </c>
      <c r="D101" s="231" t="s">
        <v>1226</v>
      </c>
      <c r="E101" s="233">
        <v>1</v>
      </c>
      <c r="F101" s="239">
        <v>0</v>
      </c>
      <c r="G101" s="239">
        <v>0</v>
      </c>
      <c r="H101" s="239">
        <f t="shared" si="3"/>
        <v>0</v>
      </c>
      <c r="I101" s="239">
        <f t="shared" si="4"/>
        <v>0</v>
      </c>
      <c r="J101" s="239">
        <f t="shared" si="5"/>
        <v>0</v>
      </c>
    </row>
    <row r="102" spans="1:10" ht="12.75">
      <c r="A102" s="233">
        <v>77</v>
      </c>
      <c r="B102" s="202" t="s">
        <v>1386</v>
      </c>
      <c r="D102" s="231" t="s">
        <v>1226</v>
      </c>
      <c r="E102" s="233">
        <v>1</v>
      </c>
      <c r="F102" s="239">
        <v>0</v>
      </c>
      <c r="G102" s="239">
        <v>0</v>
      </c>
      <c r="H102" s="239">
        <f t="shared" si="3"/>
        <v>0</v>
      </c>
      <c r="I102" s="239">
        <f t="shared" si="4"/>
        <v>0</v>
      </c>
      <c r="J102" s="239">
        <f t="shared" si="5"/>
        <v>0</v>
      </c>
    </row>
    <row r="103" spans="1:10" ht="12.75">
      <c r="A103" s="233">
        <v>78</v>
      </c>
      <c r="B103" s="202" t="s">
        <v>1387</v>
      </c>
      <c r="D103" s="231" t="s">
        <v>1226</v>
      </c>
      <c r="E103" s="233">
        <v>1</v>
      </c>
      <c r="F103" s="239">
        <v>0</v>
      </c>
      <c r="G103" s="239">
        <v>0</v>
      </c>
      <c r="H103" s="239">
        <f t="shared" si="3"/>
        <v>0</v>
      </c>
      <c r="I103" s="239">
        <f t="shared" si="4"/>
        <v>0</v>
      </c>
      <c r="J103" s="239">
        <f t="shared" si="5"/>
        <v>0</v>
      </c>
    </row>
    <row r="104" spans="1:10" ht="12.75">
      <c r="A104" s="233">
        <v>79</v>
      </c>
      <c r="B104" s="202" t="s">
        <v>1388</v>
      </c>
      <c r="D104" s="231" t="s">
        <v>1226</v>
      </c>
      <c r="E104" s="233">
        <v>1</v>
      </c>
      <c r="F104" s="239">
        <v>0</v>
      </c>
      <c r="G104" s="239">
        <v>0</v>
      </c>
      <c r="H104" s="239">
        <f t="shared" si="3"/>
        <v>0</v>
      </c>
      <c r="I104" s="239">
        <f t="shared" si="4"/>
        <v>0</v>
      </c>
      <c r="J104" s="239">
        <f t="shared" si="5"/>
        <v>0</v>
      </c>
    </row>
    <row r="105" spans="1:10" ht="12.75">
      <c r="A105" s="233">
        <v>80</v>
      </c>
      <c r="B105" s="202" t="s">
        <v>1389</v>
      </c>
      <c r="D105" s="231" t="s">
        <v>1226</v>
      </c>
      <c r="E105" s="233">
        <v>1</v>
      </c>
      <c r="F105" s="239">
        <v>0</v>
      </c>
      <c r="G105" s="239">
        <v>0</v>
      </c>
      <c r="H105" s="239">
        <f t="shared" si="3"/>
        <v>0</v>
      </c>
      <c r="I105" s="239">
        <f t="shared" si="4"/>
        <v>0</v>
      </c>
      <c r="J105" s="239">
        <f t="shared" si="5"/>
        <v>0</v>
      </c>
    </row>
    <row r="106" spans="1:10" ht="12.75">
      <c r="A106" s="233">
        <v>81</v>
      </c>
      <c r="B106" s="202" t="s">
        <v>1374</v>
      </c>
      <c r="D106" s="231" t="s">
        <v>203</v>
      </c>
      <c r="E106" s="233">
        <v>80</v>
      </c>
      <c r="F106" s="239">
        <v>0</v>
      </c>
      <c r="G106" s="239">
        <v>0</v>
      </c>
      <c r="H106" s="239">
        <f t="shared" si="3"/>
        <v>0</v>
      </c>
      <c r="I106" s="239">
        <f t="shared" si="4"/>
        <v>0</v>
      </c>
      <c r="J106" s="239">
        <f t="shared" si="5"/>
        <v>0</v>
      </c>
    </row>
    <row r="107" spans="1:10" ht="12.75">
      <c r="A107" s="233">
        <v>82</v>
      </c>
      <c r="B107" s="202" t="s">
        <v>1368</v>
      </c>
      <c r="D107" s="231" t="s">
        <v>203</v>
      </c>
      <c r="E107" s="233">
        <v>35</v>
      </c>
      <c r="F107" s="239">
        <v>0</v>
      </c>
      <c r="G107" s="239">
        <v>0</v>
      </c>
      <c r="H107" s="239">
        <f t="shared" si="3"/>
        <v>0</v>
      </c>
      <c r="I107" s="239">
        <f t="shared" si="4"/>
        <v>0</v>
      </c>
      <c r="J107" s="239">
        <f t="shared" si="5"/>
        <v>0</v>
      </c>
    </row>
    <row r="108" spans="1:10" ht="12.75">
      <c r="A108" s="233">
        <v>83</v>
      </c>
      <c r="B108" s="202" t="s">
        <v>1373</v>
      </c>
      <c r="D108" s="231" t="s">
        <v>203</v>
      </c>
      <c r="E108" s="233">
        <v>25</v>
      </c>
      <c r="F108" s="239">
        <v>0</v>
      </c>
      <c r="G108" s="239">
        <v>0</v>
      </c>
      <c r="H108" s="239">
        <f t="shared" si="3"/>
        <v>0</v>
      </c>
      <c r="I108" s="239">
        <f t="shared" si="4"/>
        <v>0</v>
      </c>
      <c r="J108" s="239">
        <f t="shared" si="5"/>
        <v>0</v>
      </c>
    </row>
    <row r="109" spans="4:10" ht="12.75">
      <c r="D109" s="231"/>
      <c r="E109" s="233"/>
      <c r="F109" s="239"/>
      <c r="G109" s="239"/>
      <c r="H109" s="239"/>
      <c r="I109" s="239"/>
      <c r="J109" s="239"/>
    </row>
    <row r="110" spans="2:10" ht="12.75">
      <c r="B110" s="201" t="s">
        <v>1337</v>
      </c>
      <c r="D110" s="231"/>
      <c r="E110" s="233"/>
      <c r="F110" s="239"/>
      <c r="G110" s="239"/>
      <c r="H110" s="239"/>
      <c r="I110" s="239"/>
      <c r="J110" s="239"/>
    </row>
    <row r="111" spans="3:10" ht="12.75">
      <c r="C111" s="205" t="s">
        <v>1382</v>
      </c>
      <c r="D111" s="231"/>
      <c r="E111" s="233"/>
      <c r="F111" s="239"/>
      <c r="G111" s="239"/>
      <c r="H111" s="239"/>
      <c r="I111" s="239"/>
      <c r="J111" s="239"/>
    </row>
    <row r="112" spans="1:10" ht="12.75">
      <c r="A112" s="233">
        <v>84</v>
      </c>
      <c r="B112" s="202" t="s">
        <v>1383</v>
      </c>
      <c r="D112" s="231" t="s">
        <v>1226</v>
      </c>
      <c r="E112" s="233">
        <v>1</v>
      </c>
      <c r="F112" s="239">
        <v>0</v>
      </c>
      <c r="G112" s="239">
        <v>0</v>
      </c>
      <c r="H112" s="239">
        <f t="shared" si="3"/>
        <v>0</v>
      </c>
      <c r="I112" s="239">
        <f t="shared" si="4"/>
        <v>0</v>
      </c>
      <c r="J112" s="239">
        <f t="shared" si="5"/>
        <v>0</v>
      </c>
    </row>
    <row r="113" spans="1:10" ht="12.75">
      <c r="A113" s="233">
        <v>85</v>
      </c>
      <c r="B113" s="202" t="s">
        <v>1384</v>
      </c>
      <c r="D113" s="231" t="s">
        <v>1226</v>
      </c>
      <c r="E113" s="233">
        <v>1</v>
      </c>
      <c r="F113" s="239">
        <v>0</v>
      </c>
      <c r="G113" s="239">
        <v>0</v>
      </c>
      <c r="H113" s="239">
        <f t="shared" si="3"/>
        <v>0</v>
      </c>
      <c r="I113" s="239">
        <f t="shared" si="4"/>
        <v>0</v>
      </c>
      <c r="J113" s="239">
        <f t="shared" si="5"/>
        <v>0</v>
      </c>
    </row>
    <row r="114" spans="1:10" ht="12.75">
      <c r="A114" s="233">
        <v>86</v>
      </c>
      <c r="B114" s="202" t="s">
        <v>1385</v>
      </c>
      <c r="D114" s="231" t="s">
        <v>1226</v>
      </c>
      <c r="E114" s="233">
        <v>1</v>
      </c>
      <c r="F114" s="239">
        <v>0</v>
      </c>
      <c r="G114" s="239">
        <v>0</v>
      </c>
      <c r="H114" s="239">
        <f t="shared" si="3"/>
        <v>0</v>
      </c>
      <c r="I114" s="239">
        <f t="shared" si="4"/>
        <v>0</v>
      </c>
      <c r="J114" s="239">
        <f t="shared" si="5"/>
        <v>0</v>
      </c>
    </row>
    <row r="115" spans="1:10" ht="12.75">
      <c r="A115" s="233">
        <v>87</v>
      </c>
      <c r="B115" s="202" t="s">
        <v>1386</v>
      </c>
      <c r="D115" s="231" t="s">
        <v>1226</v>
      </c>
      <c r="E115" s="233">
        <v>1</v>
      </c>
      <c r="F115" s="239">
        <v>0</v>
      </c>
      <c r="G115" s="239">
        <v>0</v>
      </c>
      <c r="H115" s="239">
        <f t="shared" si="3"/>
        <v>0</v>
      </c>
      <c r="I115" s="239">
        <f t="shared" si="4"/>
        <v>0</v>
      </c>
      <c r="J115" s="239">
        <f t="shared" si="5"/>
        <v>0</v>
      </c>
    </row>
    <row r="116" spans="1:10" ht="12.75">
      <c r="A116" s="233">
        <v>88</v>
      </c>
      <c r="B116" s="202" t="s">
        <v>1387</v>
      </c>
      <c r="D116" s="231" t="s">
        <v>1226</v>
      </c>
      <c r="E116" s="233">
        <v>1</v>
      </c>
      <c r="F116" s="239">
        <v>0</v>
      </c>
      <c r="G116" s="239">
        <v>0</v>
      </c>
      <c r="H116" s="239">
        <f t="shared" si="3"/>
        <v>0</v>
      </c>
      <c r="I116" s="239">
        <f t="shared" si="4"/>
        <v>0</v>
      </c>
      <c r="J116" s="239">
        <f t="shared" si="5"/>
        <v>0</v>
      </c>
    </row>
    <row r="117" spans="1:10" ht="12.75">
      <c r="A117" s="233">
        <v>89</v>
      </c>
      <c r="B117" s="202" t="s">
        <v>1388</v>
      </c>
      <c r="D117" s="231" t="s">
        <v>1226</v>
      </c>
      <c r="E117" s="233">
        <v>1</v>
      </c>
      <c r="F117" s="239">
        <v>0</v>
      </c>
      <c r="G117" s="239">
        <v>0</v>
      </c>
      <c r="H117" s="239">
        <f t="shared" si="3"/>
        <v>0</v>
      </c>
      <c r="I117" s="239">
        <f t="shared" si="4"/>
        <v>0</v>
      </c>
      <c r="J117" s="239">
        <f t="shared" si="5"/>
        <v>0</v>
      </c>
    </row>
    <row r="118" spans="1:10" ht="12.75">
      <c r="A118" s="233">
        <v>90</v>
      </c>
      <c r="B118" s="202" t="s">
        <v>1389</v>
      </c>
      <c r="D118" s="231" t="s">
        <v>1226</v>
      </c>
      <c r="E118" s="233">
        <v>1</v>
      </c>
      <c r="F118" s="239">
        <v>0</v>
      </c>
      <c r="G118" s="239">
        <v>0</v>
      </c>
      <c r="H118" s="239">
        <f t="shared" si="3"/>
        <v>0</v>
      </c>
      <c r="I118" s="239">
        <f t="shared" si="4"/>
        <v>0</v>
      </c>
      <c r="J118" s="239">
        <f t="shared" si="5"/>
        <v>0</v>
      </c>
    </row>
    <row r="119" spans="1:10" ht="12.75">
      <c r="A119" s="233">
        <v>91</v>
      </c>
      <c r="B119" s="202" t="s">
        <v>1374</v>
      </c>
      <c r="D119" s="231" t="s">
        <v>203</v>
      </c>
      <c r="E119" s="233">
        <v>60</v>
      </c>
      <c r="F119" s="239">
        <v>0</v>
      </c>
      <c r="G119" s="239">
        <v>0</v>
      </c>
      <c r="H119" s="239">
        <f t="shared" si="3"/>
        <v>0</v>
      </c>
      <c r="I119" s="239">
        <f t="shared" si="4"/>
        <v>0</v>
      </c>
      <c r="J119" s="239">
        <f t="shared" si="5"/>
        <v>0</v>
      </c>
    </row>
    <row r="120" spans="1:10" ht="12.75">
      <c r="A120" s="233">
        <v>92</v>
      </c>
      <c r="B120" s="202" t="s">
        <v>1368</v>
      </c>
      <c r="D120" s="231" t="s">
        <v>203</v>
      </c>
      <c r="E120" s="233">
        <v>30</v>
      </c>
      <c r="F120" s="239">
        <v>0</v>
      </c>
      <c r="G120" s="239">
        <v>0</v>
      </c>
      <c r="H120" s="239">
        <f t="shared" si="3"/>
        <v>0</v>
      </c>
      <c r="I120" s="239">
        <f t="shared" si="4"/>
        <v>0</v>
      </c>
      <c r="J120" s="239">
        <f t="shared" si="5"/>
        <v>0</v>
      </c>
    </row>
    <row r="121" spans="1:10" ht="12.75">
      <c r="A121" s="233">
        <v>93</v>
      </c>
      <c r="B121" s="202" t="s">
        <v>1373</v>
      </c>
      <c r="D121" s="231" t="s">
        <v>203</v>
      </c>
      <c r="E121" s="233">
        <v>20</v>
      </c>
      <c r="F121" s="239">
        <v>0</v>
      </c>
      <c r="G121" s="239">
        <v>0</v>
      </c>
      <c r="H121" s="239">
        <f t="shared" si="3"/>
        <v>0</v>
      </c>
      <c r="I121" s="239">
        <f t="shared" si="4"/>
        <v>0</v>
      </c>
      <c r="J121" s="239">
        <f t="shared" si="5"/>
        <v>0</v>
      </c>
    </row>
    <row r="122" spans="4:10" ht="12.75">
      <c r="D122" s="231"/>
      <c r="E122" s="233"/>
      <c r="F122" s="239"/>
      <c r="G122" s="239"/>
      <c r="H122" s="239"/>
      <c r="I122" s="239"/>
      <c r="J122" s="239"/>
    </row>
    <row r="123" spans="2:10" ht="12.75">
      <c r="B123" s="201" t="s">
        <v>1338</v>
      </c>
      <c r="D123" s="231"/>
      <c r="E123" s="233"/>
      <c r="F123" s="239"/>
      <c r="G123" s="239"/>
      <c r="H123" s="239"/>
      <c r="I123" s="239"/>
      <c r="J123" s="239"/>
    </row>
    <row r="124" spans="3:10" ht="12.75">
      <c r="C124" s="205" t="s">
        <v>1382</v>
      </c>
      <c r="D124" s="231"/>
      <c r="E124" s="233"/>
      <c r="F124" s="239"/>
      <c r="G124" s="239"/>
      <c r="H124" s="239"/>
      <c r="I124" s="239"/>
      <c r="J124" s="239"/>
    </row>
    <row r="125" spans="1:10" ht="12.75">
      <c r="A125" s="233">
        <v>94</v>
      </c>
      <c r="B125" s="202" t="s">
        <v>1383</v>
      </c>
      <c r="D125" s="231" t="s">
        <v>1226</v>
      </c>
      <c r="E125" s="233">
        <v>1</v>
      </c>
      <c r="F125" s="239">
        <v>0</v>
      </c>
      <c r="G125" s="239">
        <v>0</v>
      </c>
      <c r="H125" s="239">
        <f t="shared" si="3"/>
        <v>0</v>
      </c>
      <c r="I125" s="239">
        <f t="shared" si="4"/>
        <v>0</v>
      </c>
      <c r="J125" s="239">
        <f t="shared" si="5"/>
        <v>0</v>
      </c>
    </row>
    <row r="126" spans="1:10" ht="12.75">
      <c r="A126" s="233">
        <v>95</v>
      </c>
      <c r="B126" s="202" t="s">
        <v>1384</v>
      </c>
      <c r="D126" s="231" t="s">
        <v>1226</v>
      </c>
      <c r="E126" s="233">
        <v>1</v>
      </c>
      <c r="F126" s="239">
        <v>0</v>
      </c>
      <c r="G126" s="239">
        <v>0</v>
      </c>
      <c r="H126" s="239">
        <f t="shared" si="3"/>
        <v>0</v>
      </c>
      <c r="I126" s="239">
        <f t="shared" si="4"/>
        <v>0</v>
      </c>
      <c r="J126" s="239">
        <f t="shared" si="5"/>
        <v>0</v>
      </c>
    </row>
    <row r="127" spans="1:10" ht="12.75">
      <c r="A127" s="233">
        <v>96</v>
      </c>
      <c r="B127" s="202" t="s">
        <v>1385</v>
      </c>
      <c r="D127" s="231" t="s">
        <v>1226</v>
      </c>
      <c r="E127" s="233">
        <v>1</v>
      </c>
      <c r="F127" s="239">
        <v>0</v>
      </c>
      <c r="G127" s="239">
        <v>0</v>
      </c>
      <c r="H127" s="239">
        <f t="shared" si="3"/>
        <v>0</v>
      </c>
      <c r="I127" s="239">
        <f t="shared" si="4"/>
        <v>0</v>
      </c>
      <c r="J127" s="239">
        <f t="shared" si="5"/>
        <v>0</v>
      </c>
    </row>
    <row r="128" spans="1:10" ht="12.75">
      <c r="A128" s="233">
        <v>97</v>
      </c>
      <c r="B128" s="202" t="s">
        <v>1386</v>
      </c>
      <c r="D128" s="231" t="s">
        <v>1226</v>
      </c>
      <c r="E128" s="233">
        <v>1</v>
      </c>
      <c r="F128" s="239">
        <v>0</v>
      </c>
      <c r="G128" s="239">
        <v>0</v>
      </c>
      <c r="H128" s="239">
        <f t="shared" si="3"/>
        <v>0</v>
      </c>
      <c r="I128" s="239">
        <f t="shared" si="4"/>
        <v>0</v>
      </c>
      <c r="J128" s="239">
        <f t="shared" si="5"/>
        <v>0</v>
      </c>
    </row>
    <row r="129" spans="1:10" ht="12.75">
      <c r="A129" s="233">
        <v>98</v>
      </c>
      <c r="B129" s="202" t="s">
        <v>1387</v>
      </c>
      <c r="D129" s="231" t="s">
        <v>1226</v>
      </c>
      <c r="E129" s="233">
        <v>1</v>
      </c>
      <c r="F129" s="239">
        <v>0</v>
      </c>
      <c r="G129" s="239">
        <v>0</v>
      </c>
      <c r="H129" s="239">
        <f t="shared" si="3"/>
        <v>0</v>
      </c>
      <c r="I129" s="239">
        <f t="shared" si="4"/>
        <v>0</v>
      </c>
      <c r="J129" s="239">
        <f t="shared" si="5"/>
        <v>0</v>
      </c>
    </row>
    <row r="130" spans="1:10" ht="12.75">
      <c r="A130" s="233">
        <v>99</v>
      </c>
      <c r="B130" s="202" t="s">
        <v>1388</v>
      </c>
      <c r="D130" s="231" t="s">
        <v>1226</v>
      </c>
      <c r="E130" s="233">
        <v>1</v>
      </c>
      <c r="F130" s="239">
        <v>0</v>
      </c>
      <c r="G130" s="239">
        <v>0</v>
      </c>
      <c r="H130" s="239">
        <f t="shared" si="3"/>
        <v>0</v>
      </c>
      <c r="I130" s="239">
        <f t="shared" si="4"/>
        <v>0</v>
      </c>
      <c r="J130" s="239">
        <f t="shared" si="5"/>
        <v>0</v>
      </c>
    </row>
    <row r="131" spans="1:10" ht="12.75">
      <c r="A131" s="233">
        <v>100</v>
      </c>
      <c r="B131" s="202" t="s">
        <v>1389</v>
      </c>
      <c r="D131" s="231" t="s">
        <v>1226</v>
      </c>
      <c r="E131" s="233">
        <v>1</v>
      </c>
      <c r="F131" s="239">
        <v>0</v>
      </c>
      <c r="G131" s="239">
        <v>0</v>
      </c>
      <c r="H131" s="239">
        <f t="shared" si="3"/>
        <v>0</v>
      </c>
      <c r="I131" s="239">
        <f t="shared" si="4"/>
        <v>0</v>
      </c>
      <c r="J131" s="239">
        <f t="shared" si="5"/>
        <v>0</v>
      </c>
    </row>
    <row r="132" spans="1:10" ht="12.75">
      <c r="A132" s="233">
        <v>101</v>
      </c>
      <c r="B132" s="202" t="s">
        <v>1374</v>
      </c>
      <c r="D132" s="231" t="s">
        <v>203</v>
      </c>
      <c r="E132" s="233">
        <v>60</v>
      </c>
      <c r="F132" s="239">
        <v>0</v>
      </c>
      <c r="G132" s="239">
        <v>0</v>
      </c>
      <c r="H132" s="239">
        <f t="shared" si="3"/>
        <v>0</v>
      </c>
      <c r="I132" s="239">
        <f t="shared" si="4"/>
        <v>0</v>
      </c>
      <c r="J132" s="239">
        <f t="shared" si="5"/>
        <v>0</v>
      </c>
    </row>
    <row r="133" spans="1:10" ht="12.75">
      <c r="A133" s="233">
        <v>102</v>
      </c>
      <c r="B133" s="202" t="s">
        <v>1368</v>
      </c>
      <c r="D133" s="231" t="s">
        <v>203</v>
      </c>
      <c r="E133" s="233">
        <v>30</v>
      </c>
      <c r="F133" s="239">
        <v>0</v>
      </c>
      <c r="G133" s="239">
        <v>0</v>
      </c>
      <c r="H133" s="239">
        <f aca="true" t="shared" si="6" ref="H133:H196">E133*F133</f>
        <v>0</v>
      </c>
      <c r="I133" s="239">
        <f aca="true" t="shared" si="7" ref="I133:I196">E133*G133</f>
        <v>0</v>
      </c>
      <c r="J133" s="239">
        <f aca="true" t="shared" si="8" ref="J133:J196">H133+I133</f>
        <v>0</v>
      </c>
    </row>
    <row r="134" spans="1:10" ht="12.75">
      <c r="A134" s="233">
        <v>103</v>
      </c>
      <c r="B134" s="202" t="s">
        <v>1373</v>
      </c>
      <c r="D134" s="231" t="s">
        <v>203</v>
      </c>
      <c r="E134" s="233">
        <v>20</v>
      </c>
      <c r="F134" s="239">
        <v>0</v>
      </c>
      <c r="G134" s="239">
        <v>0</v>
      </c>
      <c r="H134" s="239">
        <f t="shared" si="6"/>
        <v>0</v>
      </c>
      <c r="I134" s="239">
        <f t="shared" si="7"/>
        <v>0</v>
      </c>
      <c r="J134" s="239">
        <f t="shared" si="8"/>
        <v>0</v>
      </c>
    </row>
    <row r="135" spans="4:10" ht="12.75">
      <c r="D135" s="231"/>
      <c r="E135" s="233"/>
      <c r="F135" s="239"/>
      <c r="G135" s="239"/>
      <c r="H135" s="239"/>
      <c r="I135" s="239"/>
      <c r="J135" s="239"/>
    </row>
    <row r="136" spans="2:10" ht="12.75">
      <c r="B136" s="201" t="s">
        <v>1339</v>
      </c>
      <c r="D136" s="231"/>
      <c r="E136" s="233"/>
      <c r="F136" s="239"/>
      <c r="G136" s="239"/>
      <c r="H136" s="239"/>
      <c r="I136" s="239"/>
      <c r="J136" s="239"/>
    </row>
    <row r="137" spans="3:10" ht="12.75">
      <c r="C137" s="205" t="s">
        <v>1382</v>
      </c>
      <c r="D137" s="231"/>
      <c r="E137" s="233"/>
      <c r="F137" s="239"/>
      <c r="G137" s="239"/>
      <c r="H137" s="239"/>
      <c r="I137" s="239"/>
      <c r="J137" s="239"/>
    </row>
    <row r="138" spans="1:10" ht="12.75">
      <c r="A138" s="233">
        <v>104</v>
      </c>
      <c r="B138" s="202" t="s">
        <v>1383</v>
      </c>
      <c r="D138" s="231" t="s">
        <v>1226</v>
      </c>
      <c r="E138" s="233">
        <v>1</v>
      </c>
      <c r="F138" s="239">
        <v>0</v>
      </c>
      <c r="G138" s="239">
        <v>0</v>
      </c>
      <c r="H138" s="239">
        <f t="shared" si="6"/>
        <v>0</v>
      </c>
      <c r="I138" s="239">
        <f t="shared" si="7"/>
        <v>0</v>
      </c>
      <c r="J138" s="239">
        <f t="shared" si="8"/>
        <v>0</v>
      </c>
    </row>
    <row r="139" spans="1:10" ht="12.75">
      <c r="A139" s="233">
        <v>105</v>
      </c>
      <c r="B139" s="202" t="s">
        <v>1384</v>
      </c>
      <c r="D139" s="231" t="s">
        <v>1226</v>
      </c>
      <c r="E139" s="233">
        <v>1</v>
      </c>
      <c r="F139" s="239">
        <v>0</v>
      </c>
      <c r="G139" s="239">
        <v>0</v>
      </c>
      <c r="H139" s="239">
        <f t="shared" si="6"/>
        <v>0</v>
      </c>
      <c r="I139" s="239">
        <f t="shared" si="7"/>
        <v>0</v>
      </c>
      <c r="J139" s="239">
        <f t="shared" si="8"/>
        <v>0</v>
      </c>
    </row>
    <row r="140" spans="1:10" ht="12.75">
      <c r="A140" s="233">
        <v>106</v>
      </c>
      <c r="B140" s="202" t="s">
        <v>1385</v>
      </c>
      <c r="D140" s="231" t="s">
        <v>1226</v>
      </c>
      <c r="E140" s="233">
        <v>1</v>
      </c>
      <c r="F140" s="239">
        <v>0</v>
      </c>
      <c r="G140" s="239">
        <v>0</v>
      </c>
      <c r="H140" s="239">
        <f t="shared" si="6"/>
        <v>0</v>
      </c>
      <c r="I140" s="239">
        <f t="shared" si="7"/>
        <v>0</v>
      </c>
      <c r="J140" s="239">
        <f t="shared" si="8"/>
        <v>0</v>
      </c>
    </row>
    <row r="141" spans="1:10" ht="12.75">
      <c r="A141" s="233">
        <v>107</v>
      </c>
      <c r="B141" s="202" t="s">
        <v>1386</v>
      </c>
      <c r="D141" s="231" t="s">
        <v>1226</v>
      </c>
      <c r="E141" s="233">
        <v>1</v>
      </c>
      <c r="F141" s="239">
        <v>0</v>
      </c>
      <c r="G141" s="239">
        <v>0</v>
      </c>
      <c r="H141" s="239">
        <f t="shared" si="6"/>
        <v>0</v>
      </c>
      <c r="I141" s="239">
        <f t="shared" si="7"/>
        <v>0</v>
      </c>
      <c r="J141" s="239">
        <f t="shared" si="8"/>
        <v>0</v>
      </c>
    </row>
    <row r="142" spans="1:10" ht="12.75">
      <c r="A142" s="233">
        <v>108</v>
      </c>
      <c r="B142" s="202" t="s">
        <v>1387</v>
      </c>
      <c r="D142" s="231" t="s">
        <v>1226</v>
      </c>
      <c r="E142" s="233">
        <v>1</v>
      </c>
      <c r="F142" s="239">
        <v>0</v>
      </c>
      <c r="G142" s="239">
        <v>0</v>
      </c>
      <c r="H142" s="239">
        <f t="shared" si="6"/>
        <v>0</v>
      </c>
      <c r="I142" s="239">
        <f t="shared" si="7"/>
        <v>0</v>
      </c>
      <c r="J142" s="239">
        <f t="shared" si="8"/>
        <v>0</v>
      </c>
    </row>
    <row r="143" spans="1:10" ht="12.75">
      <c r="A143" s="233">
        <v>109</v>
      </c>
      <c r="B143" s="202" t="s">
        <v>1388</v>
      </c>
      <c r="D143" s="231" t="s">
        <v>1226</v>
      </c>
      <c r="E143" s="233">
        <v>1</v>
      </c>
      <c r="F143" s="239">
        <v>0</v>
      </c>
      <c r="G143" s="239">
        <v>0</v>
      </c>
      <c r="H143" s="239">
        <f t="shared" si="6"/>
        <v>0</v>
      </c>
      <c r="I143" s="239">
        <f t="shared" si="7"/>
        <v>0</v>
      </c>
      <c r="J143" s="239">
        <f t="shared" si="8"/>
        <v>0</v>
      </c>
    </row>
    <row r="144" spans="1:10" ht="12.75">
      <c r="A144" s="233">
        <v>110</v>
      </c>
      <c r="B144" s="202" t="s">
        <v>1389</v>
      </c>
      <c r="D144" s="231" t="s">
        <v>1226</v>
      </c>
      <c r="E144" s="233">
        <v>1</v>
      </c>
      <c r="F144" s="239">
        <v>0</v>
      </c>
      <c r="G144" s="239">
        <v>0</v>
      </c>
      <c r="H144" s="239">
        <f t="shared" si="6"/>
        <v>0</v>
      </c>
      <c r="I144" s="239">
        <f t="shared" si="7"/>
        <v>0</v>
      </c>
      <c r="J144" s="239">
        <f t="shared" si="8"/>
        <v>0</v>
      </c>
    </row>
    <row r="145" spans="1:10" ht="12.75">
      <c r="A145" s="233">
        <v>111</v>
      </c>
      <c r="B145" s="202" t="s">
        <v>1374</v>
      </c>
      <c r="D145" s="231" t="s">
        <v>203</v>
      </c>
      <c r="E145" s="233">
        <v>80</v>
      </c>
      <c r="F145" s="239">
        <v>0</v>
      </c>
      <c r="G145" s="239">
        <v>0</v>
      </c>
      <c r="H145" s="239">
        <f t="shared" si="6"/>
        <v>0</v>
      </c>
      <c r="I145" s="239">
        <f t="shared" si="7"/>
        <v>0</v>
      </c>
      <c r="J145" s="239">
        <f t="shared" si="8"/>
        <v>0</v>
      </c>
    </row>
    <row r="146" spans="1:10" ht="12.75">
      <c r="A146" s="233">
        <v>112</v>
      </c>
      <c r="B146" s="202" t="s">
        <v>1368</v>
      </c>
      <c r="D146" s="231" t="s">
        <v>203</v>
      </c>
      <c r="E146" s="233">
        <v>35</v>
      </c>
      <c r="F146" s="239">
        <v>0</v>
      </c>
      <c r="G146" s="239">
        <v>0</v>
      </c>
      <c r="H146" s="239">
        <f t="shared" si="6"/>
        <v>0</v>
      </c>
      <c r="I146" s="239">
        <f t="shared" si="7"/>
        <v>0</v>
      </c>
      <c r="J146" s="239">
        <f t="shared" si="8"/>
        <v>0</v>
      </c>
    </row>
    <row r="147" spans="1:10" ht="12.75">
      <c r="A147" s="233">
        <v>113</v>
      </c>
      <c r="B147" s="202" t="s">
        <v>1373</v>
      </c>
      <c r="D147" s="231" t="s">
        <v>203</v>
      </c>
      <c r="E147" s="233">
        <v>25</v>
      </c>
      <c r="F147" s="239">
        <v>0</v>
      </c>
      <c r="G147" s="239">
        <v>0</v>
      </c>
      <c r="H147" s="239">
        <f t="shared" si="6"/>
        <v>0</v>
      </c>
      <c r="I147" s="239">
        <f t="shared" si="7"/>
        <v>0</v>
      </c>
      <c r="J147" s="239">
        <f t="shared" si="8"/>
        <v>0</v>
      </c>
    </row>
    <row r="148" spans="4:10" ht="12.75">
      <c r="D148" s="231"/>
      <c r="E148" s="233"/>
      <c r="F148" s="239"/>
      <c r="G148" s="239"/>
      <c r="H148" s="239"/>
      <c r="I148" s="239"/>
      <c r="J148" s="239"/>
    </row>
    <row r="149" spans="2:10" ht="12.75">
      <c r="B149" s="201" t="s">
        <v>1341</v>
      </c>
      <c r="D149" s="231"/>
      <c r="E149" s="233"/>
      <c r="F149" s="239"/>
      <c r="G149" s="239"/>
      <c r="H149" s="239"/>
      <c r="I149" s="239"/>
      <c r="J149" s="239"/>
    </row>
    <row r="150" spans="3:10" ht="12.75">
      <c r="C150" s="205" t="s">
        <v>1382</v>
      </c>
      <c r="D150" s="231"/>
      <c r="E150" s="233"/>
      <c r="F150" s="239"/>
      <c r="G150" s="239"/>
      <c r="H150" s="239"/>
      <c r="I150" s="239"/>
      <c r="J150" s="239"/>
    </row>
    <row r="151" spans="1:10" ht="12.75">
      <c r="A151" s="233">
        <v>114</v>
      </c>
      <c r="B151" s="202" t="s">
        <v>1383</v>
      </c>
      <c r="D151" s="231" t="s">
        <v>1226</v>
      </c>
      <c r="E151" s="233">
        <v>1</v>
      </c>
      <c r="F151" s="239">
        <v>0</v>
      </c>
      <c r="G151" s="239">
        <v>0</v>
      </c>
      <c r="H151" s="239">
        <f t="shared" si="6"/>
        <v>0</v>
      </c>
      <c r="I151" s="239">
        <f t="shared" si="7"/>
        <v>0</v>
      </c>
      <c r="J151" s="239">
        <f t="shared" si="8"/>
        <v>0</v>
      </c>
    </row>
    <row r="152" spans="1:10" ht="12.75">
      <c r="A152" s="233">
        <v>115</v>
      </c>
      <c r="B152" s="202" t="s">
        <v>1384</v>
      </c>
      <c r="D152" s="231" t="s">
        <v>1226</v>
      </c>
      <c r="E152" s="233">
        <v>1</v>
      </c>
      <c r="F152" s="239">
        <v>0</v>
      </c>
      <c r="G152" s="239">
        <v>0</v>
      </c>
      <c r="H152" s="239">
        <f t="shared" si="6"/>
        <v>0</v>
      </c>
      <c r="I152" s="239">
        <f t="shared" si="7"/>
        <v>0</v>
      </c>
      <c r="J152" s="239">
        <f t="shared" si="8"/>
        <v>0</v>
      </c>
    </row>
    <row r="153" spans="1:10" ht="12.75">
      <c r="A153" s="233">
        <v>116</v>
      </c>
      <c r="B153" s="202" t="s">
        <v>1385</v>
      </c>
      <c r="D153" s="231" t="s">
        <v>1226</v>
      </c>
      <c r="E153" s="233">
        <v>1</v>
      </c>
      <c r="F153" s="239">
        <v>0</v>
      </c>
      <c r="G153" s="239">
        <v>0</v>
      </c>
      <c r="H153" s="239">
        <f t="shared" si="6"/>
        <v>0</v>
      </c>
      <c r="I153" s="239">
        <f t="shared" si="7"/>
        <v>0</v>
      </c>
      <c r="J153" s="239">
        <f t="shared" si="8"/>
        <v>0</v>
      </c>
    </row>
    <row r="154" spans="1:10" ht="12.75">
      <c r="A154" s="233">
        <v>117</v>
      </c>
      <c r="B154" s="202" t="s">
        <v>1386</v>
      </c>
      <c r="D154" s="231" t="s">
        <v>1226</v>
      </c>
      <c r="E154" s="233">
        <v>1</v>
      </c>
      <c r="F154" s="239">
        <v>0</v>
      </c>
      <c r="G154" s="239">
        <v>0</v>
      </c>
      <c r="H154" s="239">
        <f t="shared" si="6"/>
        <v>0</v>
      </c>
      <c r="I154" s="239">
        <f t="shared" si="7"/>
        <v>0</v>
      </c>
      <c r="J154" s="239">
        <f t="shared" si="8"/>
        <v>0</v>
      </c>
    </row>
    <row r="155" spans="1:10" ht="12.75">
      <c r="A155" s="233">
        <v>118</v>
      </c>
      <c r="B155" s="202" t="s">
        <v>1387</v>
      </c>
      <c r="D155" s="231" t="s">
        <v>1226</v>
      </c>
      <c r="E155" s="233">
        <v>1</v>
      </c>
      <c r="F155" s="239">
        <v>0</v>
      </c>
      <c r="G155" s="239">
        <v>0</v>
      </c>
      <c r="H155" s="239">
        <f t="shared" si="6"/>
        <v>0</v>
      </c>
      <c r="I155" s="239">
        <f t="shared" si="7"/>
        <v>0</v>
      </c>
      <c r="J155" s="239">
        <f t="shared" si="8"/>
        <v>0</v>
      </c>
    </row>
    <row r="156" spans="1:10" ht="12.75">
      <c r="A156" s="233">
        <v>119</v>
      </c>
      <c r="B156" s="202" t="s">
        <v>1388</v>
      </c>
      <c r="D156" s="231" t="s">
        <v>1226</v>
      </c>
      <c r="E156" s="233">
        <v>1</v>
      </c>
      <c r="F156" s="239">
        <v>0</v>
      </c>
      <c r="G156" s="239">
        <v>0</v>
      </c>
      <c r="H156" s="239">
        <f t="shared" si="6"/>
        <v>0</v>
      </c>
      <c r="I156" s="239">
        <f t="shared" si="7"/>
        <v>0</v>
      </c>
      <c r="J156" s="239">
        <f t="shared" si="8"/>
        <v>0</v>
      </c>
    </row>
    <row r="157" spans="1:10" ht="12.75">
      <c r="A157" s="233">
        <v>120</v>
      </c>
      <c r="B157" s="202" t="s">
        <v>1389</v>
      </c>
      <c r="D157" s="231" t="s">
        <v>1226</v>
      </c>
      <c r="E157" s="233">
        <v>1</v>
      </c>
      <c r="F157" s="239">
        <v>0</v>
      </c>
      <c r="G157" s="239">
        <v>0</v>
      </c>
      <c r="H157" s="239">
        <f t="shared" si="6"/>
        <v>0</v>
      </c>
      <c r="I157" s="239">
        <f t="shared" si="7"/>
        <v>0</v>
      </c>
      <c r="J157" s="239">
        <f t="shared" si="8"/>
        <v>0</v>
      </c>
    </row>
    <row r="158" spans="1:10" ht="12.75">
      <c r="A158" s="233">
        <v>121</v>
      </c>
      <c r="B158" s="202" t="s">
        <v>1374</v>
      </c>
      <c r="D158" s="231" t="s">
        <v>203</v>
      </c>
      <c r="E158" s="233">
        <v>60</v>
      </c>
      <c r="F158" s="239">
        <v>0</v>
      </c>
      <c r="G158" s="239">
        <v>0</v>
      </c>
      <c r="H158" s="239">
        <f t="shared" si="6"/>
        <v>0</v>
      </c>
      <c r="I158" s="239">
        <f t="shared" si="7"/>
        <v>0</v>
      </c>
      <c r="J158" s="239">
        <f t="shared" si="8"/>
        <v>0</v>
      </c>
    </row>
    <row r="159" spans="1:10" ht="12.75">
      <c r="A159" s="233">
        <v>122</v>
      </c>
      <c r="B159" s="202" t="s">
        <v>1368</v>
      </c>
      <c r="D159" s="231" t="s">
        <v>203</v>
      </c>
      <c r="E159" s="233">
        <v>30</v>
      </c>
      <c r="F159" s="239">
        <v>0</v>
      </c>
      <c r="G159" s="239">
        <v>0</v>
      </c>
      <c r="H159" s="239">
        <f t="shared" si="6"/>
        <v>0</v>
      </c>
      <c r="I159" s="239">
        <f t="shared" si="7"/>
        <v>0</v>
      </c>
      <c r="J159" s="239">
        <f t="shared" si="8"/>
        <v>0</v>
      </c>
    </row>
    <row r="160" spans="1:10" ht="12.75">
      <c r="A160" s="233">
        <v>123</v>
      </c>
      <c r="B160" s="202" t="s">
        <v>1373</v>
      </c>
      <c r="D160" s="231" t="s">
        <v>203</v>
      </c>
      <c r="E160" s="233">
        <v>20</v>
      </c>
      <c r="F160" s="239">
        <v>0</v>
      </c>
      <c r="G160" s="239">
        <v>0</v>
      </c>
      <c r="H160" s="239">
        <f t="shared" si="6"/>
        <v>0</v>
      </c>
      <c r="I160" s="239">
        <f t="shared" si="7"/>
        <v>0</v>
      </c>
      <c r="J160" s="239">
        <f t="shared" si="8"/>
        <v>0</v>
      </c>
    </row>
    <row r="161" spans="4:10" ht="12.75">
      <c r="D161" s="231"/>
      <c r="E161" s="233"/>
      <c r="F161" s="239"/>
      <c r="G161" s="239"/>
      <c r="H161" s="239"/>
      <c r="I161" s="239"/>
      <c r="J161" s="239"/>
    </row>
    <row r="162" spans="2:10" ht="12.75">
      <c r="B162" s="201" t="s">
        <v>1342</v>
      </c>
      <c r="D162" s="231"/>
      <c r="E162" s="233"/>
      <c r="F162" s="239"/>
      <c r="G162" s="239"/>
      <c r="H162" s="239"/>
      <c r="I162" s="239"/>
      <c r="J162" s="239"/>
    </row>
    <row r="163" spans="3:10" ht="12.75">
      <c r="C163" s="205" t="s">
        <v>1382</v>
      </c>
      <c r="D163" s="231"/>
      <c r="E163" s="233"/>
      <c r="F163" s="239"/>
      <c r="G163" s="239"/>
      <c r="H163" s="239"/>
      <c r="I163" s="239"/>
      <c r="J163" s="239"/>
    </row>
    <row r="164" spans="1:10" ht="12.75">
      <c r="A164" s="233">
        <v>124</v>
      </c>
      <c r="B164" s="202" t="s">
        <v>1383</v>
      </c>
      <c r="D164" s="231" t="s">
        <v>1226</v>
      </c>
      <c r="E164" s="233">
        <v>1</v>
      </c>
      <c r="F164" s="239">
        <v>0</v>
      </c>
      <c r="G164" s="239">
        <v>0</v>
      </c>
      <c r="H164" s="239">
        <f t="shared" si="6"/>
        <v>0</v>
      </c>
      <c r="I164" s="239">
        <f t="shared" si="7"/>
        <v>0</v>
      </c>
      <c r="J164" s="239">
        <f t="shared" si="8"/>
        <v>0</v>
      </c>
    </row>
    <row r="165" spans="1:10" ht="12.75">
      <c r="A165" s="233">
        <v>125</v>
      </c>
      <c r="B165" s="202" t="s">
        <v>1384</v>
      </c>
      <c r="D165" s="231" t="s">
        <v>1226</v>
      </c>
      <c r="E165" s="233">
        <v>1</v>
      </c>
      <c r="F165" s="239">
        <v>0</v>
      </c>
      <c r="G165" s="239">
        <v>0</v>
      </c>
      <c r="H165" s="239">
        <f t="shared" si="6"/>
        <v>0</v>
      </c>
      <c r="I165" s="239">
        <f t="shared" si="7"/>
        <v>0</v>
      </c>
      <c r="J165" s="239">
        <f t="shared" si="8"/>
        <v>0</v>
      </c>
    </row>
    <row r="166" spans="1:10" ht="12.75">
      <c r="A166" s="233">
        <v>126</v>
      </c>
      <c r="B166" s="202" t="s">
        <v>1385</v>
      </c>
      <c r="D166" s="231" t="s">
        <v>1226</v>
      </c>
      <c r="E166" s="233">
        <v>1</v>
      </c>
      <c r="F166" s="239">
        <v>0</v>
      </c>
      <c r="G166" s="239">
        <v>0</v>
      </c>
      <c r="H166" s="239">
        <f t="shared" si="6"/>
        <v>0</v>
      </c>
      <c r="I166" s="239">
        <f t="shared" si="7"/>
        <v>0</v>
      </c>
      <c r="J166" s="239">
        <f t="shared" si="8"/>
        <v>0</v>
      </c>
    </row>
    <row r="167" spans="1:10" ht="12.75">
      <c r="A167" s="233">
        <v>127</v>
      </c>
      <c r="B167" s="202" t="s">
        <v>1386</v>
      </c>
      <c r="D167" s="231" t="s">
        <v>1226</v>
      </c>
      <c r="E167" s="233">
        <v>1</v>
      </c>
      <c r="F167" s="239">
        <v>0</v>
      </c>
      <c r="G167" s="239">
        <v>0</v>
      </c>
      <c r="H167" s="239">
        <f t="shared" si="6"/>
        <v>0</v>
      </c>
      <c r="I167" s="239">
        <f t="shared" si="7"/>
        <v>0</v>
      </c>
      <c r="J167" s="239">
        <f t="shared" si="8"/>
        <v>0</v>
      </c>
    </row>
    <row r="168" spans="1:10" ht="12.75">
      <c r="A168" s="233">
        <v>128</v>
      </c>
      <c r="B168" s="202" t="s">
        <v>1387</v>
      </c>
      <c r="D168" s="231" t="s">
        <v>1226</v>
      </c>
      <c r="E168" s="233">
        <v>1</v>
      </c>
      <c r="F168" s="239">
        <v>0</v>
      </c>
      <c r="G168" s="239">
        <v>0</v>
      </c>
      <c r="H168" s="239">
        <f t="shared" si="6"/>
        <v>0</v>
      </c>
      <c r="I168" s="239">
        <f t="shared" si="7"/>
        <v>0</v>
      </c>
      <c r="J168" s="239">
        <f t="shared" si="8"/>
        <v>0</v>
      </c>
    </row>
    <row r="169" spans="1:10" ht="12.75">
      <c r="A169" s="233">
        <v>129</v>
      </c>
      <c r="B169" s="202" t="s">
        <v>1388</v>
      </c>
      <c r="D169" s="231" t="s">
        <v>1226</v>
      </c>
      <c r="E169" s="233">
        <v>1</v>
      </c>
      <c r="F169" s="239">
        <v>0</v>
      </c>
      <c r="G169" s="239">
        <v>0</v>
      </c>
      <c r="H169" s="239">
        <f t="shared" si="6"/>
        <v>0</v>
      </c>
      <c r="I169" s="239">
        <f t="shared" si="7"/>
        <v>0</v>
      </c>
      <c r="J169" s="239">
        <f t="shared" si="8"/>
        <v>0</v>
      </c>
    </row>
    <row r="170" spans="1:10" ht="12.75">
      <c r="A170" s="233">
        <v>130</v>
      </c>
      <c r="B170" s="202" t="s">
        <v>1389</v>
      </c>
      <c r="D170" s="231" t="s">
        <v>1226</v>
      </c>
      <c r="E170" s="233">
        <v>1</v>
      </c>
      <c r="F170" s="239">
        <v>0</v>
      </c>
      <c r="G170" s="239">
        <v>0</v>
      </c>
      <c r="H170" s="239">
        <f t="shared" si="6"/>
        <v>0</v>
      </c>
      <c r="I170" s="239">
        <f t="shared" si="7"/>
        <v>0</v>
      </c>
      <c r="J170" s="239">
        <f t="shared" si="8"/>
        <v>0</v>
      </c>
    </row>
    <row r="171" spans="1:10" ht="12.75">
      <c r="A171" s="233">
        <v>131</v>
      </c>
      <c r="B171" s="202" t="s">
        <v>1374</v>
      </c>
      <c r="D171" s="231" t="s">
        <v>203</v>
      </c>
      <c r="E171" s="233">
        <v>80</v>
      </c>
      <c r="F171" s="239">
        <v>0</v>
      </c>
      <c r="G171" s="239">
        <v>0</v>
      </c>
      <c r="H171" s="239">
        <f t="shared" si="6"/>
        <v>0</v>
      </c>
      <c r="I171" s="239">
        <f t="shared" si="7"/>
        <v>0</v>
      </c>
      <c r="J171" s="239">
        <f t="shared" si="8"/>
        <v>0</v>
      </c>
    </row>
    <row r="172" spans="1:10" ht="12.75">
      <c r="A172" s="233">
        <v>132</v>
      </c>
      <c r="B172" s="202" t="s">
        <v>1368</v>
      </c>
      <c r="D172" s="231" t="s">
        <v>203</v>
      </c>
      <c r="E172" s="233">
        <v>35</v>
      </c>
      <c r="F172" s="239">
        <v>0</v>
      </c>
      <c r="G172" s="239">
        <v>0</v>
      </c>
      <c r="H172" s="239">
        <f t="shared" si="6"/>
        <v>0</v>
      </c>
      <c r="I172" s="239">
        <f t="shared" si="7"/>
        <v>0</v>
      </c>
      <c r="J172" s="239">
        <f t="shared" si="8"/>
        <v>0</v>
      </c>
    </row>
    <row r="173" spans="1:10" ht="12.75">
      <c r="A173" s="233">
        <v>133</v>
      </c>
      <c r="B173" s="202" t="s">
        <v>1373</v>
      </c>
      <c r="D173" s="231" t="s">
        <v>203</v>
      </c>
      <c r="E173" s="233">
        <v>25</v>
      </c>
      <c r="F173" s="239">
        <v>0</v>
      </c>
      <c r="G173" s="239">
        <v>0</v>
      </c>
      <c r="H173" s="239">
        <f t="shared" si="6"/>
        <v>0</v>
      </c>
      <c r="I173" s="239">
        <f t="shared" si="7"/>
        <v>0</v>
      </c>
      <c r="J173" s="239">
        <f t="shared" si="8"/>
        <v>0</v>
      </c>
    </row>
    <row r="174" spans="4:10" ht="12.75">
      <c r="D174" s="231"/>
      <c r="E174" s="233"/>
      <c r="F174" s="239"/>
      <c r="G174" s="239"/>
      <c r="H174" s="239"/>
      <c r="I174" s="239"/>
      <c r="J174" s="239"/>
    </row>
    <row r="175" spans="2:10" ht="12.75">
      <c r="B175" s="201" t="s">
        <v>1343</v>
      </c>
      <c r="D175" s="231"/>
      <c r="E175" s="233"/>
      <c r="F175" s="239"/>
      <c r="G175" s="239"/>
      <c r="H175" s="239"/>
      <c r="I175" s="239"/>
      <c r="J175" s="239"/>
    </row>
    <row r="176" spans="3:10" ht="12.75">
      <c r="C176" s="205" t="s">
        <v>1382</v>
      </c>
      <c r="D176" s="231"/>
      <c r="E176" s="233"/>
      <c r="F176" s="239"/>
      <c r="G176" s="239"/>
      <c r="H176" s="239"/>
      <c r="I176" s="239"/>
      <c r="J176" s="239"/>
    </row>
    <row r="177" spans="1:10" ht="12.75">
      <c r="A177" s="233">
        <v>134</v>
      </c>
      <c r="B177" s="202" t="s">
        <v>1383</v>
      </c>
      <c r="D177" s="231" t="s">
        <v>1226</v>
      </c>
      <c r="E177" s="233">
        <v>1</v>
      </c>
      <c r="F177" s="239">
        <v>0</v>
      </c>
      <c r="G177" s="239">
        <v>0</v>
      </c>
      <c r="H177" s="239">
        <f t="shared" si="6"/>
        <v>0</v>
      </c>
      <c r="I177" s="239">
        <f t="shared" si="7"/>
        <v>0</v>
      </c>
      <c r="J177" s="239">
        <f t="shared" si="8"/>
        <v>0</v>
      </c>
    </row>
    <row r="178" spans="1:10" ht="12.75">
      <c r="A178" s="233">
        <v>135</v>
      </c>
      <c r="B178" s="202" t="s">
        <v>1384</v>
      </c>
      <c r="D178" s="231" t="s">
        <v>1226</v>
      </c>
      <c r="E178" s="233">
        <v>1</v>
      </c>
      <c r="F178" s="239">
        <v>0</v>
      </c>
      <c r="G178" s="239">
        <v>0</v>
      </c>
      <c r="H178" s="239">
        <f t="shared" si="6"/>
        <v>0</v>
      </c>
      <c r="I178" s="239">
        <f t="shared" si="7"/>
        <v>0</v>
      </c>
      <c r="J178" s="239">
        <f t="shared" si="8"/>
        <v>0</v>
      </c>
    </row>
    <row r="179" spans="1:10" ht="12.75">
      <c r="A179" s="233">
        <v>136</v>
      </c>
      <c r="B179" s="202" t="s">
        <v>1385</v>
      </c>
      <c r="D179" s="231" t="s">
        <v>1226</v>
      </c>
      <c r="E179" s="233">
        <v>1</v>
      </c>
      <c r="F179" s="239">
        <v>0</v>
      </c>
      <c r="G179" s="239">
        <v>0</v>
      </c>
      <c r="H179" s="239">
        <f t="shared" si="6"/>
        <v>0</v>
      </c>
      <c r="I179" s="239">
        <f t="shared" si="7"/>
        <v>0</v>
      </c>
      <c r="J179" s="239">
        <f t="shared" si="8"/>
        <v>0</v>
      </c>
    </row>
    <row r="180" spans="1:10" ht="12.75">
      <c r="A180" s="233">
        <v>137</v>
      </c>
      <c r="B180" s="202" t="s">
        <v>1386</v>
      </c>
      <c r="D180" s="231" t="s">
        <v>1226</v>
      </c>
      <c r="E180" s="233">
        <v>1</v>
      </c>
      <c r="F180" s="239">
        <v>0</v>
      </c>
      <c r="G180" s="239">
        <v>0</v>
      </c>
      <c r="H180" s="239">
        <f t="shared" si="6"/>
        <v>0</v>
      </c>
      <c r="I180" s="239">
        <f t="shared" si="7"/>
        <v>0</v>
      </c>
      <c r="J180" s="239">
        <f t="shared" si="8"/>
        <v>0</v>
      </c>
    </row>
    <row r="181" spans="1:10" ht="12.75">
      <c r="A181" s="233">
        <v>138</v>
      </c>
      <c r="B181" s="202" t="s">
        <v>1387</v>
      </c>
      <c r="D181" s="231" t="s">
        <v>1226</v>
      </c>
      <c r="E181" s="233">
        <v>1</v>
      </c>
      <c r="F181" s="239">
        <v>0</v>
      </c>
      <c r="G181" s="239">
        <v>0</v>
      </c>
      <c r="H181" s="239">
        <f t="shared" si="6"/>
        <v>0</v>
      </c>
      <c r="I181" s="239">
        <f t="shared" si="7"/>
        <v>0</v>
      </c>
      <c r="J181" s="239">
        <f t="shared" si="8"/>
        <v>0</v>
      </c>
    </row>
    <row r="182" spans="1:10" ht="12.75">
      <c r="A182" s="233">
        <v>139</v>
      </c>
      <c r="B182" s="202" t="s">
        <v>1388</v>
      </c>
      <c r="D182" s="231" t="s">
        <v>1226</v>
      </c>
      <c r="E182" s="233">
        <v>1</v>
      </c>
      <c r="F182" s="239">
        <v>0</v>
      </c>
      <c r="G182" s="239">
        <v>0</v>
      </c>
      <c r="H182" s="239">
        <f t="shared" si="6"/>
        <v>0</v>
      </c>
      <c r="I182" s="239">
        <f t="shared" si="7"/>
        <v>0</v>
      </c>
      <c r="J182" s="239">
        <f t="shared" si="8"/>
        <v>0</v>
      </c>
    </row>
    <row r="183" spans="1:10" ht="12.75">
      <c r="A183" s="233">
        <v>140</v>
      </c>
      <c r="B183" s="202" t="s">
        <v>1389</v>
      </c>
      <c r="D183" s="231" t="s">
        <v>1226</v>
      </c>
      <c r="E183" s="233">
        <v>1</v>
      </c>
      <c r="F183" s="239">
        <v>0</v>
      </c>
      <c r="G183" s="239">
        <v>0</v>
      </c>
      <c r="H183" s="239">
        <f t="shared" si="6"/>
        <v>0</v>
      </c>
      <c r="I183" s="239">
        <f t="shared" si="7"/>
        <v>0</v>
      </c>
      <c r="J183" s="239">
        <f t="shared" si="8"/>
        <v>0</v>
      </c>
    </row>
    <row r="184" spans="1:10" ht="12.75">
      <c r="A184" s="233">
        <v>141</v>
      </c>
      <c r="B184" s="202" t="s">
        <v>1374</v>
      </c>
      <c r="D184" s="231" t="s">
        <v>203</v>
      </c>
      <c r="E184" s="233">
        <v>60</v>
      </c>
      <c r="F184" s="239">
        <v>0</v>
      </c>
      <c r="G184" s="239">
        <v>0</v>
      </c>
      <c r="H184" s="239">
        <f t="shared" si="6"/>
        <v>0</v>
      </c>
      <c r="I184" s="239">
        <f t="shared" si="7"/>
        <v>0</v>
      </c>
      <c r="J184" s="239">
        <f t="shared" si="8"/>
        <v>0</v>
      </c>
    </row>
    <row r="185" spans="1:10" ht="12.75">
      <c r="A185" s="233">
        <v>142</v>
      </c>
      <c r="B185" s="202" t="s">
        <v>1368</v>
      </c>
      <c r="D185" s="231" t="s">
        <v>203</v>
      </c>
      <c r="E185" s="233">
        <v>30</v>
      </c>
      <c r="F185" s="239">
        <v>0</v>
      </c>
      <c r="G185" s="239">
        <v>0</v>
      </c>
      <c r="H185" s="239">
        <f t="shared" si="6"/>
        <v>0</v>
      </c>
      <c r="I185" s="239">
        <f t="shared" si="7"/>
        <v>0</v>
      </c>
      <c r="J185" s="239">
        <f t="shared" si="8"/>
        <v>0</v>
      </c>
    </row>
    <row r="186" spans="1:10" ht="12.75">
      <c r="A186" s="233">
        <v>143</v>
      </c>
      <c r="B186" s="202" t="s">
        <v>1373</v>
      </c>
      <c r="D186" s="231" t="s">
        <v>203</v>
      </c>
      <c r="E186" s="233">
        <v>20</v>
      </c>
      <c r="F186" s="239">
        <v>0</v>
      </c>
      <c r="G186" s="239">
        <v>0</v>
      </c>
      <c r="H186" s="239">
        <f t="shared" si="6"/>
        <v>0</v>
      </c>
      <c r="I186" s="239">
        <f t="shared" si="7"/>
        <v>0</v>
      </c>
      <c r="J186" s="239">
        <f t="shared" si="8"/>
        <v>0</v>
      </c>
    </row>
    <row r="187" spans="4:10" ht="12.75">
      <c r="D187" s="231"/>
      <c r="E187" s="233"/>
      <c r="F187" s="239"/>
      <c r="G187" s="239"/>
      <c r="H187" s="239"/>
      <c r="I187" s="239"/>
      <c r="J187" s="239"/>
    </row>
    <row r="188" spans="2:10" ht="12.75">
      <c r="B188" s="201" t="s">
        <v>1344</v>
      </c>
      <c r="D188" s="231"/>
      <c r="E188" s="233"/>
      <c r="F188" s="239"/>
      <c r="G188" s="239"/>
      <c r="H188" s="239"/>
      <c r="I188" s="239"/>
      <c r="J188" s="239"/>
    </row>
    <row r="189" spans="3:10" ht="12.75">
      <c r="C189" s="205" t="s">
        <v>1382</v>
      </c>
      <c r="D189" s="231"/>
      <c r="E189" s="233"/>
      <c r="F189" s="239"/>
      <c r="G189" s="239"/>
      <c r="H189" s="239"/>
      <c r="I189" s="239"/>
      <c r="J189" s="239"/>
    </row>
    <row r="190" spans="1:10" ht="12.75">
      <c r="A190" s="233">
        <v>144</v>
      </c>
      <c r="B190" s="202" t="s">
        <v>1383</v>
      </c>
      <c r="D190" s="231" t="s">
        <v>1226</v>
      </c>
      <c r="E190" s="233">
        <v>1</v>
      </c>
      <c r="F190" s="239">
        <v>0</v>
      </c>
      <c r="G190" s="239">
        <v>0</v>
      </c>
      <c r="H190" s="239">
        <f t="shared" si="6"/>
        <v>0</v>
      </c>
      <c r="I190" s="239">
        <f t="shared" si="7"/>
        <v>0</v>
      </c>
      <c r="J190" s="239">
        <f t="shared" si="8"/>
        <v>0</v>
      </c>
    </row>
    <row r="191" spans="1:10" ht="12.75">
      <c r="A191" s="233">
        <v>145</v>
      </c>
      <c r="B191" s="202" t="s">
        <v>1384</v>
      </c>
      <c r="D191" s="231" t="s">
        <v>1226</v>
      </c>
      <c r="E191" s="233">
        <v>1</v>
      </c>
      <c r="F191" s="239">
        <v>0</v>
      </c>
      <c r="G191" s="239">
        <v>0</v>
      </c>
      <c r="H191" s="239">
        <f t="shared" si="6"/>
        <v>0</v>
      </c>
      <c r="I191" s="239">
        <f t="shared" si="7"/>
        <v>0</v>
      </c>
      <c r="J191" s="239">
        <f t="shared" si="8"/>
        <v>0</v>
      </c>
    </row>
    <row r="192" spans="1:10" ht="12.75">
      <c r="A192" s="233">
        <v>146</v>
      </c>
      <c r="B192" s="202" t="s">
        <v>1385</v>
      </c>
      <c r="D192" s="231" t="s">
        <v>1226</v>
      </c>
      <c r="E192" s="233">
        <v>1</v>
      </c>
      <c r="F192" s="239">
        <v>0</v>
      </c>
      <c r="G192" s="239">
        <v>0</v>
      </c>
      <c r="H192" s="239">
        <f t="shared" si="6"/>
        <v>0</v>
      </c>
      <c r="I192" s="239">
        <f t="shared" si="7"/>
        <v>0</v>
      </c>
      <c r="J192" s="239">
        <f t="shared" si="8"/>
        <v>0</v>
      </c>
    </row>
    <row r="193" spans="1:10" ht="12.75">
      <c r="A193" s="233">
        <v>147</v>
      </c>
      <c r="B193" s="202" t="s">
        <v>1386</v>
      </c>
      <c r="D193" s="231" t="s">
        <v>1226</v>
      </c>
      <c r="E193" s="233">
        <v>1</v>
      </c>
      <c r="F193" s="239">
        <v>0</v>
      </c>
      <c r="G193" s="239">
        <v>0</v>
      </c>
      <c r="H193" s="239">
        <f t="shared" si="6"/>
        <v>0</v>
      </c>
      <c r="I193" s="239">
        <f t="shared" si="7"/>
        <v>0</v>
      </c>
      <c r="J193" s="239">
        <f t="shared" si="8"/>
        <v>0</v>
      </c>
    </row>
    <row r="194" spans="1:10" ht="12.75">
      <c r="A194" s="233">
        <v>148</v>
      </c>
      <c r="B194" s="202" t="s">
        <v>1387</v>
      </c>
      <c r="D194" s="231" t="s">
        <v>1226</v>
      </c>
      <c r="E194" s="233">
        <v>1</v>
      </c>
      <c r="F194" s="239">
        <v>0</v>
      </c>
      <c r="G194" s="239">
        <v>0</v>
      </c>
      <c r="H194" s="239">
        <f t="shared" si="6"/>
        <v>0</v>
      </c>
      <c r="I194" s="239">
        <f t="shared" si="7"/>
        <v>0</v>
      </c>
      <c r="J194" s="239">
        <f t="shared" si="8"/>
        <v>0</v>
      </c>
    </row>
    <row r="195" spans="1:10" ht="12.75">
      <c r="A195" s="233">
        <v>149</v>
      </c>
      <c r="B195" s="202" t="s">
        <v>1388</v>
      </c>
      <c r="D195" s="231" t="s">
        <v>1226</v>
      </c>
      <c r="E195" s="233">
        <v>1</v>
      </c>
      <c r="F195" s="239">
        <v>0</v>
      </c>
      <c r="G195" s="239">
        <v>0</v>
      </c>
      <c r="H195" s="239">
        <f t="shared" si="6"/>
        <v>0</v>
      </c>
      <c r="I195" s="239">
        <f t="shared" si="7"/>
        <v>0</v>
      </c>
      <c r="J195" s="239">
        <f t="shared" si="8"/>
        <v>0</v>
      </c>
    </row>
    <row r="196" spans="1:10" ht="12.75">
      <c r="A196" s="233">
        <v>150</v>
      </c>
      <c r="B196" s="202" t="s">
        <v>1389</v>
      </c>
      <c r="D196" s="231" t="s">
        <v>1226</v>
      </c>
      <c r="E196" s="233">
        <v>1</v>
      </c>
      <c r="F196" s="239">
        <v>0</v>
      </c>
      <c r="G196" s="239">
        <v>0</v>
      </c>
      <c r="H196" s="239">
        <f t="shared" si="6"/>
        <v>0</v>
      </c>
      <c r="I196" s="239">
        <f t="shared" si="7"/>
        <v>0</v>
      </c>
      <c r="J196" s="239">
        <f t="shared" si="8"/>
        <v>0</v>
      </c>
    </row>
    <row r="197" spans="1:10" ht="12.75">
      <c r="A197" s="233">
        <v>151</v>
      </c>
      <c r="B197" s="202" t="s">
        <v>1374</v>
      </c>
      <c r="D197" s="231" t="s">
        <v>203</v>
      </c>
      <c r="E197" s="233">
        <v>60</v>
      </c>
      <c r="F197" s="239">
        <v>0</v>
      </c>
      <c r="G197" s="239">
        <v>0</v>
      </c>
      <c r="H197" s="239">
        <f aca="true" t="shared" si="9" ref="H197:H260">E197*F197</f>
        <v>0</v>
      </c>
      <c r="I197" s="239">
        <f aca="true" t="shared" si="10" ref="I197:I260">E197*G197</f>
        <v>0</v>
      </c>
      <c r="J197" s="239">
        <f aca="true" t="shared" si="11" ref="J197:J260">H197+I197</f>
        <v>0</v>
      </c>
    </row>
    <row r="198" spans="1:10" ht="12.75">
      <c r="A198" s="233">
        <v>152</v>
      </c>
      <c r="B198" s="202" t="s">
        <v>1368</v>
      </c>
      <c r="D198" s="231" t="s">
        <v>203</v>
      </c>
      <c r="E198" s="233">
        <v>30</v>
      </c>
      <c r="F198" s="239">
        <v>0</v>
      </c>
      <c r="G198" s="239">
        <v>0</v>
      </c>
      <c r="H198" s="239">
        <f t="shared" si="9"/>
        <v>0</v>
      </c>
      <c r="I198" s="239">
        <f t="shared" si="10"/>
        <v>0</v>
      </c>
      <c r="J198" s="239">
        <f t="shared" si="11"/>
        <v>0</v>
      </c>
    </row>
    <row r="199" spans="1:10" ht="12.75">
      <c r="A199" s="233">
        <v>153</v>
      </c>
      <c r="B199" s="202" t="s">
        <v>1373</v>
      </c>
      <c r="D199" s="231" t="s">
        <v>203</v>
      </c>
      <c r="E199" s="233">
        <v>20</v>
      </c>
      <c r="F199" s="239">
        <v>0</v>
      </c>
      <c r="G199" s="239">
        <v>0</v>
      </c>
      <c r="H199" s="239">
        <f t="shared" si="9"/>
        <v>0</v>
      </c>
      <c r="I199" s="239">
        <f t="shared" si="10"/>
        <v>0</v>
      </c>
      <c r="J199" s="239">
        <f t="shared" si="11"/>
        <v>0</v>
      </c>
    </row>
    <row r="200" spans="4:10" ht="12.75">
      <c r="D200" s="231"/>
      <c r="E200" s="233"/>
      <c r="F200" s="239"/>
      <c r="G200" s="239"/>
      <c r="H200" s="239"/>
      <c r="I200" s="239"/>
      <c r="J200" s="239"/>
    </row>
    <row r="201" spans="2:10" ht="12.75">
      <c r="B201" s="201" t="s">
        <v>1345</v>
      </c>
      <c r="D201" s="231"/>
      <c r="E201" s="233"/>
      <c r="F201" s="239"/>
      <c r="G201" s="239"/>
      <c r="H201" s="239"/>
      <c r="I201" s="239"/>
      <c r="J201" s="239"/>
    </row>
    <row r="202" spans="3:10" ht="12.75">
      <c r="C202" s="205" t="s">
        <v>1382</v>
      </c>
      <c r="D202" s="231"/>
      <c r="E202" s="233"/>
      <c r="F202" s="239"/>
      <c r="G202" s="239"/>
      <c r="H202" s="239"/>
      <c r="I202" s="239"/>
      <c r="J202" s="239"/>
    </row>
    <row r="203" spans="1:10" ht="12.75">
      <c r="A203" s="233">
        <v>154</v>
      </c>
      <c r="B203" s="202" t="s">
        <v>1383</v>
      </c>
      <c r="D203" s="231" t="s">
        <v>1226</v>
      </c>
      <c r="E203" s="233">
        <v>1</v>
      </c>
      <c r="F203" s="239">
        <v>0</v>
      </c>
      <c r="G203" s="239">
        <v>0</v>
      </c>
      <c r="H203" s="239">
        <f t="shared" si="9"/>
        <v>0</v>
      </c>
      <c r="I203" s="239">
        <f t="shared" si="10"/>
        <v>0</v>
      </c>
      <c r="J203" s="239">
        <f t="shared" si="11"/>
        <v>0</v>
      </c>
    </row>
    <row r="204" spans="1:10" ht="12.75">
      <c r="A204" s="233">
        <v>155</v>
      </c>
      <c r="B204" s="202" t="s">
        <v>1384</v>
      </c>
      <c r="D204" s="231" t="s">
        <v>1226</v>
      </c>
      <c r="E204" s="233">
        <v>1</v>
      </c>
      <c r="F204" s="239">
        <v>0</v>
      </c>
      <c r="G204" s="239">
        <v>0</v>
      </c>
      <c r="H204" s="239">
        <f t="shared" si="9"/>
        <v>0</v>
      </c>
      <c r="I204" s="239">
        <f t="shared" si="10"/>
        <v>0</v>
      </c>
      <c r="J204" s="239">
        <f t="shared" si="11"/>
        <v>0</v>
      </c>
    </row>
    <row r="205" spans="1:10" ht="12.75">
      <c r="A205" s="233">
        <v>156</v>
      </c>
      <c r="B205" s="202" t="s">
        <v>1385</v>
      </c>
      <c r="D205" s="231" t="s">
        <v>1226</v>
      </c>
      <c r="E205" s="233">
        <v>1</v>
      </c>
      <c r="F205" s="239">
        <v>0</v>
      </c>
      <c r="G205" s="239">
        <v>0</v>
      </c>
      <c r="H205" s="239">
        <f t="shared" si="9"/>
        <v>0</v>
      </c>
      <c r="I205" s="239">
        <f t="shared" si="10"/>
        <v>0</v>
      </c>
      <c r="J205" s="239">
        <f t="shared" si="11"/>
        <v>0</v>
      </c>
    </row>
    <row r="206" spans="1:10" ht="12.75">
      <c r="A206" s="233">
        <v>157</v>
      </c>
      <c r="B206" s="202" t="s">
        <v>1386</v>
      </c>
      <c r="D206" s="231" t="s">
        <v>1226</v>
      </c>
      <c r="E206" s="233">
        <v>1</v>
      </c>
      <c r="F206" s="239">
        <v>0</v>
      </c>
      <c r="G206" s="239">
        <v>0</v>
      </c>
      <c r="H206" s="239">
        <f t="shared" si="9"/>
        <v>0</v>
      </c>
      <c r="I206" s="239">
        <f t="shared" si="10"/>
        <v>0</v>
      </c>
      <c r="J206" s="239">
        <f t="shared" si="11"/>
        <v>0</v>
      </c>
    </row>
    <row r="207" spans="1:10" ht="12.75">
      <c r="A207" s="233">
        <v>158</v>
      </c>
      <c r="B207" s="202" t="s">
        <v>1387</v>
      </c>
      <c r="D207" s="231" t="s">
        <v>1226</v>
      </c>
      <c r="E207" s="233">
        <v>1</v>
      </c>
      <c r="F207" s="239">
        <v>0</v>
      </c>
      <c r="G207" s="239">
        <v>0</v>
      </c>
      <c r="H207" s="239">
        <f t="shared" si="9"/>
        <v>0</v>
      </c>
      <c r="I207" s="239">
        <f t="shared" si="10"/>
        <v>0</v>
      </c>
      <c r="J207" s="239">
        <f t="shared" si="11"/>
        <v>0</v>
      </c>
    </row>
    <row r="208" spans="1:10" ht="12.75">
      <c r="A208" s="233">
        <v>159</v>
      </c>
      <c r="B208" s="202" t="s">
        <v>1388</v>
      </c>
      <c r="D208" s="231" t="s">
        <v>1226</v>
      </c>
      <c r="E208" s="233">
        <v>1</v>
      </c>
      <c r="F208" s="239">
        <v>0</v>
      </c>
      <c r="G208" s="239">
        <v>0</v>
      </c>
      <c r="H208" s="239">
        <f t="shared" si="9"/>
        <v>0</v>
      </c>
      <c r="I208" s="239">
        <f t="shared" si="10"/>
        <v>0</v>
      </c>
      <c r="J208" s="239">
        <f t="shared" si="11"/>
        <v>0</v>
      </c>
    </row>
    <row r="209" spans="1:10" ht="12.75">
      <c r="A209" s="233">
        <v>160</v>
      </c>
      <c r="B209" s="202" t="s">
        <v>1389</v>
      </c>
      <c r="D209" s="231" t="s">
        <v>1226</v>
      </c>
      <c r="E209" s="233">
        <v>1</v>
      </c>
      <c r="F209" s="239">
        <v>0</v>
      </c>
      <c r="G209" s="239">
        <v>0</v>
      </c>
      <c r="H209" s="239">
        <f t="shared" si="9"/>
        <v>0</v>
      </c>
      <c r="I209" s="239">
        <f t="shared" si="10"/>
        <v>0</v>
      </c>
      <c r="J209" s="239">
        <f t="shared" si="11"/>
        <v>0</v>
      </c>
    </row>
    <row r="210" spans="1:10" ht="12.75">
      <c r="A210" s="233">
        <v>161</v>
      </c>
      <c r="B210" s="202" t="s">
        <v>1374</v>
      </c>
      <c r="D210" s="231" t="s">
        <v>203</v>
      </c>
      <c r="E210" s="233">
        <v>80</v>
      </c>
      <c r="F210" s="239">
        <v>0</v>
      </c>
      <c r="G210" s="239">
        <v>0</v>
      </c>
      <c r="H210" s="239">
        <f t="shared" si="9"/>
        <v>0</v>
      </c>
      <c r="I210" s="239">
        <f t="shared" si="10"/>
        <v>0</v>
      </c>
      <c r="J210" s="239">
        <f t="shared" si="11"/>
        <v>0</v>
      </c>
    </row>
    <row r="211" spans="1:10" ht="12.75">
      <c r="A211" s="233">
        <v>162</v>
      </c>
      <c r="B211" s="202" t="s">
        <v>1368</v>
      </c>
      <c r="D211" s="231" t="s">
        <v>203</v>
      </c>
      <c r="E211" s="233">
        <v>35</v>
      </c>
      <c r="F211" s="239">
        <v>0</v>
      </c>
      <c r="G211" s="239">
        <v>0</v>
      </c>
      <c r="H211" s="239">
        <f t="shared" si="9"/>
        <v>0</v>
      </c>
      <c r="I211" s="239">
        <f t="shared" si="10"/>
        <v>0</v>
      </c>
      <c r="J211" s="239">
        <f t="shared" si="11"/>
        <v>0</v>
      </c>
    </row>
    <row r="212" spans="1:10" ht="12.75">
      <c r="A212" s="233">
        <v>163</v>
      </c>
      <c r="B212" s="202" t="s">
        <v>1373</v>
      </c>
      <c r="D212" s="231" t="s">
        <v>203</v>
      </c>
      <c r="E212" s="233">
        <v>25</v>
      </c>
      <c r="F212" s="239">
        <v>0</v>
      </c>
      <c r="G212" s="239">
        <v>0</v>
      </c>
      <c r="H212" s="239">
        <f t="shared" si="9"/>
        <v>0</v>
      </c>
      <c r="I212" s="239">
        <f t="shared" si="10"/>
        <v>0</v>
      </c>
      <c r="J212" s="239">
        <f t="shared" si="11"/>
        <v>0</v>
      </c>
    </row>
    <row r="213" spans="4:10" ht="12.75">
      <c r="D213" s="231"/>
      <c r="E213" s="233"/>
      <c r="F213" s="239"/>
      <c r="G213" s="239"/>
      <c r="H213" s="239"/>
      <c r="I213" s="239"/>
      <c r="J213" s="239"/>
    </row>
    <row r="214" spans="2:10" ht="12.75">
      <c r="B214" s="201" t="s">
        <v>1346</v>
      </c>
      <c r="D214" s="231"/>
      <c r="E214" s="233"/>
      <c r="F214" s="239"/>
      <c r="G214" s="239"/>
      <c r="H214" s="239"/>
      <c r="I214" s="239"/>
      <c r="J214" s="239"/>
    </row>
    <row r="215" spans="3:10" ht="12.75">
      <c r="C215" s="205" t="s">
        <v>1382</v>
      </c>
      <c r="D215" s="231"/>
      <c r="E215" s="233"/>
      <c r="F215" s="239"/>
      <c r="G215" s="239"/>
      <c r="H215" s="239"/>
      <c r="I215" s="239"/>
      <c r="J215" s="239"/>
    </row>
    <row r="216" spans="1:10" ht="12.75">
      <c r="A216" s="233">
        <v>164</v>
      </c>
      <c r="B216" s="202" t="s">
        <v>1383</v>
      </c>
      <c r="D216" s="231" t="s">
        <v>1226</v>
      </c>
      <c r="E216" s="233">
        <v>1</v>
      </c>
      <c r="F216" s="239">
        <v>0</v>
      </c>
      <c r="G216" s="239">
        <v>0</v>
      </c>
      <c r="H216" s="239">
        <f t="shared" si="9"/>
        <v>0</v>
      </c>
      <c r="I216" s="239">
        <f t="shared" si="10"/>
        <v>0</v>
      </c>
      <c r="J216" s="239">
        <f t="shared" si="11"/>
        <v>0</v>
      </c>
    </row>
    <row r="217" spans="1:10" ht="12.75">
      <c r="A217" s="233">
        <v>165</v>
      </c>
      <c r="B217" s="202" t="s">
        <v>1384</v>
      </c>
      <c r="D217" s="231" t="s">
        <v>1226</v>
      </c>
      <c r="E217" s="233">
        <v>1</v>
      </c>
      <c r="F217" s="239">
        <v>0</v>
      </c>
      <c r="G217" s="239">
        <v>0</v>
      </c>
      <c r="H217" s="239">
        <f t="shared" si="9"/>
        <v>0</v>
      </c>
      <c r="I217" s="239">
        <f t="shared" si="10"/>
        <v>0</v>
      </c>
      <c r="J217" s="239">
        <f t="shared" si="11"/>
        <v>0</v>
      </c>
    </row>
    <row r="218" spans="1:10" ht="12.75">
      <c r="A218" s="233">
        <v>166</v>
      </c>
      <c r="B218" s="202" t="s">
        <v>1385</v>
      </c>
      <c r="D218" s="231" t="s">
        <v>1226</v>
      </c>
      <c r="E218" s="233">
        <v>1</v>
      </c>
      <c r="F218" s="239">
        <v>0</v>
      </c>
      <c r="G218" s="239">
        <v>0</v>
      </c>
      <c r="H218" s="239">
        <f t="shared" si="9"/>
        <v>0</v>
      </c>
      <c r="I218" s="239">
        <f t="shared" si="10"/>
        <v>0</v>
      </c>
      <c r="J218" s="239">
        <f t="shared" si="11"/>
        <v>0</v>
      </c>
    </row>
    <row r="219" spans="1:10" ht="12.75">
      <c r="A219" s="233">
        <v>167</v>
      </c>
      <c r="B219" s="202" t="s">
        <v>1386</v>
      </c>
      <c r="D219" s="231" t="s">
        <v>1226</v>
      </c>
      <c r="E219" s="233">
        <v>1</v>
      </c>
      <c r="F219" s="239">
        <v>0</v>
      </c>
      <c r="G219" s="239">
        <v>0</v>
      </c>
      <c r="H219" s="239">
        <f t="shared" si="9"/>
        <v>0</v>
      </c>
      <c r="I219" s="239">
        <f t="shared" si="10"/>
        <v>0</v>
      </c>
      <c r="J219" s="239">
        <f t="shared" si="11"/>
        <v>0</v>
      </c>
    </row>
    <row r="220" spans="1:10" ht="12.75">
      <c r="A220" s="233">
        <v>168</v>
      </c>
      <c r="B220" s="202" t="s">
        <v>1387</v>
      </c>
      <c r="D220" s="231" t="s">
        <v>1226</v>
      </c>
      <c r="E220" s="233">
        <v>1</v>
      </c>
      <c r="F220" s="239">
        <v>0</v>
      </c>
      <c r="G220" s="239">
        <v>0</v>
      </c>
      <c r="H220" s="239">
        <f t="shared" si="9"/>
        <v>0</v>
      </c>
      <c r="I220" s="239">
        <f t="shared" si="10"/>
        <v>0</v>
      </c>
      <c r="J220" s="239">
        <f t="shared" si="11"/>
        <v>0</v>
      </c>
    </row>
    <row r="221" spans="1:10" ht="12.75">
      <c r="A221" s="233">
        <v>169</v>
      </c>
      <c r="B221" s="202" t="s">
        <v>1388</v>
      </c>
      <c r="D221" s="231" t="s">
        <v>1226</v>
      </c>
      <c r="E221" s="233">
        <v>1</v>
      </c>
      <c r="F221" s="239">
        <v>0</v>
      </c>
      <c r="G221" s="239">
        <v>0</v>
      </c>
      <c r="H221" s="239">
        <f t="shared" si="9"/>
        <v>0</v>
      </c>
      <c r="I221" s="239">
        <f t="shared" si="10"/>
        <v>0</v>
      </c>
      <c r="J221" s="239">
        <f t="shared" si="11"/>
        <v>0</v>
      </c>
    </row>
    <row r="222" spans="1:10" ht="12.75">
      <c r="A222" s="233">
        <v>170</v>
      </c>
      <c r="B222" s="202" t="s">
        <v>1389</v>
      </c>
      <c r="D222" s="231" t="s">
        <v>1226</v>
      </c>
      <c r="E222" s="233">
        <v>1</v>
      </c>
      <c r="F222" s="239">
        <v>0</v>
      </c>
      <c r="G222" s="239">
        <v>0</v>
      </c>
      <c r="H222" s="239">
        <f t="shared" si="9"/>
        <v>0</v>
      </c>
      <c r="I222" s="239">
        <f t="shared" si="10"/>
        <v>0</v>
      </c>
      <c r="J222" s="239">
        <f t="shared" si="11"/>
        <v>0</v>
      </c>
    </row>
    <row r="223" spans="1:10" ht="12.75">
      <c r="A223" s="233">
        <v>171</v>
      </c>
      <c r="B223" s="202" t="s">
        <v>1374</v>
      </c>
      <c r="D223" s="231" t="s">
        <v>203</v>
      </c>
      <c r="E223" s="233">
        <v>60</v>
      </c>
      <c r="F223" s="239">
        <v>0</v>
      </c>
      <c r="G223" s="239">
        <v>0</v>
      </c>
      <c r="H223" s="239">
        <f t="shared" si="9"/>
        <v>0</v>
      </c>
      <c r="I223" s="239">
        <f t="shared" si="10"/>
        <v>0</v>
      </c>
      <c r="J223" s="239">
        <f t="shared" si="11"/>
        <v>0</v>
      </c>
    </row>
    <row r="224" spans="1:10" ht="12.75">
      <c r="A224" s="233">
        <v>172</v>
      </c>
      <c r="B224" s="202" t="s">
        <v>1368</v>
      </c>
      <c r="D224" s="231" t="s">
        <v>203</v>
      </c>
      <c r="E224" s="233">
        <v>30</v>
      </c>
      <c r="F224" s="239">
        <v>0</v>
      </c>
      <c r="G224" s="239">
        <v>0</v>
      </c>
      <c r="H224" s="239">
        <f t="shared" si="9"/>
        <v>0</v>
      </c>
      <c r="I224" s="239">
        <f t="shared" si="10"/>
        <v>0</v>
      </c>
      <c r="J224" s="239">
        <f t="shared" si="11"/>
        <v>0</v>
      </c>
    </row>
    <row r="225" spans="1:10" ht="12.75">
      <c r="A225" s="233">
        <v>173</v>
      </c>
      <c r="B225" s="202" t="s">
        <v>1373</v>
      </c>
      <c r="D225" s="231" t="s">
        <v>203</v>
      </c>
      <c r="E225" s="233">
        <v>20</v>
      </c>
      <c r="F225" s="239">
        <v>0</v>
      </c>
      <c r="G225" s="239">
        <v>0</v>
      </c>
      <c r="H225" s="239">
        <f t="shared" si="9"/>
        <v>0</v>
      </c>
      <c r="I225" s="239">
        <f t="shared" si="10"/>
        <v>0</v>
      </c>
      <c r="J225" s="239">
        <f t="shared" si="11"/>
        <v>0</v>
      </c>
    </row>
    <row r="226" spans="4:10" ht="12.75">
      <c r="D226" s="231"/>
      <c r="E226" s="233"/>
      <c r="F226" s="239"/>
      <c r="G226" s="239"/>
      <c r="H226" s="239"/>
      <c r="I226" s="239"/>
      <c r="J226" s="239"/>
    </row>
    <row r="227" spans="2:10" ht="12.75">
      <c r="B227" s="201" t="s">
        <v>1347</v>
      </c>
      <c r="D227" s="231"/>
      <c r="E227" s="233"/>
      <c r="F227" s="239"/>
      <c r="G227" s="239"/>
      <c r="H227" s="239"/>
      <c r="I227" s="239"/>
      <c r="J227" s="239"/>
    </row>
    <row r="228" spans="3:10" ht="12.75">
      <c r="C228" s="205" t="s">
        <v>1382</v>
      </c>
      <c r="D228" s="231"/>
      <c r="E228" s="233"/>
      <c r="F228" s="239"/>
      <c r="G228" s="239"/>
      <c r="H228" s="239"/>
      <c r="I228" s="239"/>
      <c r="J228" s="239"/>
    </row>
    <row r="229" spans="1:10" ht="12.75">
      <c r="A229" s="233">
        <v>174</v>
      </c>
      <c r="B229" s="202" t="s">
        <v>1383</v>
      </c>
      <c r="D229" s="231" t="s">
        <v>1226</v>
      </c>
      <c r="E229" s="233">
        <v>1</v>
      </c>
      <c r="F229" s="239">
        <v>0</v>
      </c>
      <c r="G229" s="239">
        <v>0</v>
      </c>
      <c r="H229" s="239">
        <f t="shared" si="9"/>
        <v>0</v>
      </c>
      <c r="I229" s="239">
        <f t="shared" si="10"/>
        <v>0</v>
      </c>
      <c r="J229" s="239">
        <f t="shared" si="11"/>
        <v>0</v>
      </c>
    </row>
    <row r="230" spans="1:10" ht="12.75">
      <c r="A230" s="233">
        <v>175</v>
      </c>
      <c r="B230" s="202" t="s">
        <v>1384</v>
      </c>
      <c r="D230" s="231" t="s">
        <v>1226</v>
      </c>
      <c r="E230" s="233">
        <v>1</v>
      </c>
      <c r="F230" s="239">
        <v>0</v>
      </c>
      <c r="G230" s="239">
        <v>0</v>
      </c>
      <c r="H230" s="239">
        <f t="shared" si="9"/>
        <v>0</v>
      </c>
      <c r="I230" s="239">
        <f t="shared" si="10"/>
        <v>0</v>
      </c>
      <c r="J230" s="239">
        <f t="shared" si="11"/>
        <v>0</v>
      </c>
    </row>
    <row r="231" spans="1:10" ht="12.75">
      <c r="A231" s="233">
        <v>176</v>
      </c>
      <c r="B231" s="202" t="s">
        <v>1385</v>
      </c>
      <c r="D231" s="231" t="s">
        <v>1226</v>
      </c>
      <c r="E231" s="233">
        <v>1</v>
      </c>
      <c r="F231" s="239">
        <v>0</v>
      </c>
      <c r="G231" s="239">
        <v>0</v>
      </c>
      <c r="H231" s="239">
        <f t="shared" si="9"/>
        <v>0</v>
      </c>
      <c r="I231" s="239">
        <f t="shared" si="10"/>
        <v>0</v>
      </c>
      <c r="J231" s="239">
        <f t="shared" si="11"/>
        <v>0</v>
      </c>
    </row>
    <row r="232" spans="1:10" ht="12.75">
      <c r="A232" s="233">
        <v>177</v>
      </c>
      <c r="B232" s="202" t="s">
        <v>1386</v>
      </c>
      <c r="D232" s="231" t="s">
        <v>1226</v>
      </c>
      <c r="E232" s="233">
        <v>1</v>
      </c>
      <c r="F232" s="239">
        <v>0</v>
      </c>
      <c r="G232" s="239">
        <v>0</v>
      </c>
      <c r="H232" s="239">
        <f t="shared" si="9"/>
        <v>0</v>
      </c>
      <c r="I232" s="239">
        <f t="shared" si="10"/>
        <v>0</v>
      </c>
      <c r="J232" s="239">
        <f t="shared" si="11"/>
        <v>0</v>
      </c>
    </row>
    <row r="233" spans="1:10" ht="12.75">
      <c r="A233" s="233">
        <v>178</v>
      </c>
      <c r="B233" s="202" t="s">
        <v>1387</v>
      </c>
      <c r="D233" s="231" t="s">
        <v>1226</v>
      </c>
      <c r="E233" s="233">
        <v>1</v>
      </c>
      <c r="F233" s="239">
        <v>0</v>
      </c>
      <c r="G233" s="239">
        <v>0</v>
      </c>
      <c r="H233" s="239">
        <f t="shared" si="9"/>
        <v>0</v>
      </c>
      <c r="I233" s="239">
        <f t="shared" si="10"/>
        <v>0</v>
      </c>
      <c r="J233" s="239">
        <f t="shared" si="11"/>
        <v>0</v>
      </c>
    </row>
    <row r="234" spans="1:10" ht="12.75">
      <c r="A234" s="233">
        <v>179</v>
      </c>
      <c r="B234" s="202" t="s">
        <v>1388</v>
      </c>
      <c r="D234" s="231" t="s">
        <v>1226</v>
      </c>
      <c r="E234" s="233">
        <v>1</v>
      </c>
      <c r="F234" s="239">
        <v>0</v>
      </c>
      <c r="G234" s="239">
        <v>0</v>
      </c>
      <c r="H234" s="239">
        <f t="shared" si="9"/>
        <v>0</v>
      </c>
      <c r="I234" s="239">
        <f t="shared" si="10"/>
        <v>0</v>
      </c>
      <c r="J234" s="239">
        <f t="shared" si="11"/>
        <v>0</v>
      </c>
    </row>
    <row r="235" spans="1:10" ht="12.75">
      <c r="A235" s="233">
        <v>180</v>
      </c>
      <c r="B235" s="202" t="s">
        <v>1389</v>
      </c>
      <c r="D235" s="231" t="s">
        <v>1226</v>
      </c>
      <c r="E235" s="233">
        <v>1</v>
      </c>
      <c r="F235" s="239">
        <v>0</v>
      </c>
      <c r="G235" s="239">
        <v>0</v>
      </c>
      <c r="H235" s="239">
        <f t="shared" si="9"/>
        <v>0</v>
      </c>
      <c r="I235" s="239">
        <f t="shared" si="10"/>
        <v>0</v>
      </c>
      <c r="J235" s="239">
        <f t="shared" si="11"/>
        <v>0</v>
      </c>
    </row>
    <row r="236" spans="1:10" ht="12.75">
      <c r="A236" s="233">
        <v>181</v>
      </c>
      <c r="B236" s="202" t="s">
        <v>1374</v>
      </c>
      <c r="D236" s="231" t="s">
        <v>203</v>
      </c>
      <c r="E236" s="233">
        <v>80</v>
      </c>
      <c r="F236" s="239">
        <v>0</v>
      </c>
      <c r="G236" s="239">
        <v>0</v>
      </c>
      <c r="H236" s="239">
        <f t="shared" si="9"/>
        <v>0</v>
      </c>
      <c r="I236" s="239">
        <f t="shared" si="10"/>
        <v>0</v>
      </c>
      <c r="J236" s="239">
        <f t="shared" si="11"/>
        <v>0</v>
      </c>
    </row>
    <row r="237" spans="1:10" ht="12.75">
      <c r="A237" s="233">
        <v>182</v>
      </c>
      <c r="B237" s="202" t="s">
        <v>1368</v>
      </c>
      <c r="D237" s="231" t="s">
        <v>203</v>
      </c>
      <c r="E237" s="233">
        <v>35</v>
      </c>
      <c r="F237" s="239">
        <v>0</v>
      </c>
      <c r="G237" s="239">
        <v>0</v>
      </c>
      <c r="H237" s="239">
        <f t="shared" si="9"/>
        <v>0</v>
      </c>
      <c r="I237" s="239">
        <f t="shared" si="10"/>
        <v>0</v>
      </c>
      <c r="J237" s="239">
        <f t="shared" si="11"/>
        <v>0</v>
      </c>
    </row>
    <row r="238" spans="1:10" ht="12.75">
      <c r="A238" s="233">
        <v>183</v>
      </c>
      <c r="B238" s="202" t="s">
        <v>1373</v>
      </c>
      <c r="D238" s="231" t="s">
        <v>203</v>
      </c>
      <c r="E238" s="233">
        <v>25</v>
      </c>
      <c r="F238" s="239">
        <v>0</v>
      </c>
      <c r="G238" s="239">
        <v>0</v>
      </c>
      <c r="H238" s="239">
        <f t="shared" si="9"/>
        <v>0</v>
      </c>
      <c r="I238" s="239">
        <f t="shared" si="10"/>
        <v>0</v>
      </c>
      <c r="J238" s="239">
        <f t="shared" si="11"/>
        <v>0</v>
      </c>
    </row>
    <row r="239" spans="4:10" ht="12.75">
      <c r="D239" s="231"/>
      <c r="E239" s="233"/>
      <c r="F239" s="239"/>
      <c r="G239" s="239"/>
      <c r="H239" s="239"/>
      <c r="I239" s="239"/>
      <c r="J239" s="239"/>
    </row>
    <row r="240" spans="2:10" ht="12.75">
      <c r="B240" s="201" t="s">
        <v>1348</v>
      </c>
      <c r="D240" s="231"/>
      <c r="E240" s="233"/>
      <c r="F240" s="239"/>
      <c r="G240" s="239"/>
      <c r="H240" s="239"/>
      <c r="I240" s="239"/>
      <c r="J240" s="239"/>
    </row>
    <row r="241" spans="3:10" ht="12.75">
      <c r="C241" s="205" t="s">
        <v>1382</v>
      </c>
      <c r="D241" s="231"/>
      <c r="E241" s="233"/>
      <c r="F241" s="239"/>
      <c r="G241" s="239"/>
      <c r="H241" s="239"/>
      <c r="I241" s="239"/>
      <c r="J241" s="239"/>
    </row>
    <row r="242" spans="1:10" ht="12.75">
      <c r="A242" s="233">
        <v>184</v>
      </c>
      <c r="B242" s="202" t="s">
        <v>1383</v>
      </c>
      <c r="D242" s="231" t="s">
        <v>1226</v>
      </c>
      <c r="E242" s="233">
        <v>1</v>
      </c>
      <c r="F242" s="239">
        <v>0</v>
      </c>
      <c r="G242" s="239">
        <v>0</v>
      </c>
      <c r="H242" s="239">
        <f t="shared" si="9"/>
        <v>0</v>
      </c>
      <c r="I242" s="239">
        <f t="shared" si="10"/>
        <v>0</v>
      </c>
      <c r="J242" s="239">
        <f t="shared" si="11"/>
        <v>0</v>
      </c>
    </row>
    <row r="243" spans="1:10" ht="12.75">
      <c r="A243" s="233">
        <v>185</v>
      </c>
      <c r="B243" s="202" t="s">
        <v>1384</v>
      </c>
      <c r="D243" s="231" t="s">
        <v>1226</v>
      </c>
      <c r="E243" s="233">
        <v>1</v>
      </c>
      <c r="F243" s="239">
        <v>0</v>
      </c>
      <c r="G243" s="239">
        <v>0</v>
      </c>
      <c r="H243" s="239">
        <f t="shared" si="9"/>
        <v>0</v>
      </c>
      <c r="I243" s="239">
        <f t="shared" si="10"/>
        <v>0</v>
      </c>
      <c r="J243" s="239">
        <f t="shared" si="11"/>
        <v>0</v>
      </c>
    </row>
    <row r="244" spans="1:10" ht="12.75">
      <c r="A244" s="233">
        <v>186</v>
      </c>
      <c r="B244" s="202" t="s">
        <v>1385</v>
      </c>
      <c r="D244" s="231" t="s">
        <v>1226</v>
      </c>
      <c r="E244" s="233">
        <v>1</v>
      </c>
      <c r="F244" s="239">
        <v>0</v>
      </c>
      <c r="G244" s="239">
        <v>0</v>
      </c>
      <c r="H244" s="239">
        <f t="shared" si="9"/>
        <v>0</v>
      </c>
      <c r="I244" s="239">
        <f t="shared" si="10"/>
        <v>0</v>
      </c>
      <c r="J244" s="239">
        <f t="shared" si="11"/>
        <v>0</v>
      </c>
    </row>
    <row r="245" spans="1:10" ht="12.75">
      <c r="A245" s="233">
        <v>187</v>
      </c>
      <c r="B245" s="202" t="s">
        <v>1386</v>
      </c>
      <c r="D245" s="231" t="s">
        <v>1226</v>
      </c>
      <c r="E245" s="233">
        <v>1</v>
      </c>
      <c r="F245" s="239">
        <v>0</v>
      </c>
      <c r="G245" s="239">
        <v>0</v>
      </c>
      <c r="H245" s="239">
        <f t="shared" si="9"/>
        <v>0</v>
      </c>
      <c r="I245" s="239">
        <f t="shared" si="10"/>
        <v>0</v>
      </c>
      <c r="J245" s="239">
        <f t="shared" si="11"/>
        <v>0</v>
      </c>
    </row>
    <row r="246" spans="1:10" ht="12.75">
      <c r="A246" s="233">
        <v>188</v>
      </c>
      <c r="B246" s="202" t="s">
        <v>1387</v>
      </c>
      <c r="D246" s="231" t="s">
        <v>1226</v>
      </c>
      <c r="E246" s="233">
        <v>1</v>
      </c>
      <c r="F246" s="239">
        <v>0</v>
      </c>
      <c r="G246" s="239">
        <v>0</v>
      </c>
      <c r="H246" s="239">
        <f t="shared" si="9"/>
        <v>0</v>
      </c>
      <c r="I246" s="239">
        <f t="shared" si="10"/>
        <v>0</v>
      </c>
      <c r="J246" s="239">
        <f t="shared" si="11"/>
        <v>0</v>
      </c>
    </row>
    <row r="247" spans="1:10" ht="12.75">
      <c r="A247" s="233">
        <v>189</v>
      </c>
      <c r="B247" s="202" t="s">
        <v>1388</v>
      </c>
      <c r="D247" s="231" t="s">
        <v>1226</v>
      </c>
      <c r="E247" s="233">
        <v>1</v>
      </c>
      <c r="F247" s="239">
        <v>0</v>
      </c>
      <c r="G247" s="239">
        <v>0</v>
      </c>
      <c r="H247" s="239">
        <f t="shared" si="9"/>
        <v>0</v>
      </c>
      <c r="I247" s="239">
        <f t="shared" si="10"/>
        <v>0</v>
      </c>
      <c r="J247" s="239">
        <f t="shared" si="11"/>
        <v>0</v>
      </c>
    </row>
    <row r="248" spans="1:10" ht="12.75">
      <c r="A248" s="233">
        <v>190</v>
      </c>
      <c r="B248" s="202" t="s">
        <v>1389</v>
      </c>
      <c r="D248" s="231" t="s">
        <v>1226</v>
      </c>
      <c r="E248" s="233">
        <v>1</v>
      </c>
      <c r="F248" s="239">
        <v>0</v>
      </c>
      <c r="G248" s="239">
        <v>0</v>
      </c>
      <c r="H248" s="239">
        <f t="shared" si="9"/>
        <v>0</v>
      </c>
      <c r="I248" s="239">
        <f t="shared" si="10"/>
        <v>0</v>
      </c>
      <c r="J248" s="239">
        <f t="shared" si="11"/>
        <v>0</v>
      </c>
    </row>
    <row r="249" spans="1:10" ht="12.75">
      <c r="A249" s="233">
        <v>191</v>
      </c>
      <c r="B249" s="202" t="s">
        <v>1374</v>
      </c>
      <c r="D249" s="231" t="s">
        <v>203</v>
      </c>
      <c r="E249" s="233">
        <v>60</v>
      </c>
      <c r="F249" s="239">
        <v>0</v>
      </c>
      <c r="G249" s="239">
        <v>0</v>
      </c>
      <c r="H249" s="239">
        <f t="shared" si="9"/>
        <v>0</v>
      </c>
      <c r="I249" s="239">
        <f t="shared" si="10"/>
        <v>0</v>
      </c>
      <c r="J249" s="239">
        <f t="shared" si="11"/>
        <v>0</v>
      </c>
    </row>
    <row r="250" spans="1:10" ht="12.75">
      <c r="A250" s="233">
        <v>192</v>
      </c>
      <c r="B250" s="202" t="s">
        <v>1368</v>
      </c>
      <c r="D250" s="231" t="s">
        <v>203</v>
      </c>
      <c r="E250" s="233">
        <v>30</v>
      </c>
      <c r="F250" s="239">
        <v>0</v>
      </c>
      <c r="G250" s="239">
        <v>0</v>
      </c>
      <c r="H250" s="239">
        <f t="shared" si="9"/>
        <v>0</v>
      </c>
      <c r="I250" s="239">
        <f t="shared" si="10"/>
        <v>0</v>
      </c>
      <c r="J250" s="239">
        <f t="shared" si="11"/>
        <v>0</v>
      </c>
    </row>
    <row r="251" spans="1:10" ht="12.75">
      <c r="A251" s="233">
        <v>193</v>
      </c>
      <c r="B251" s="202" t="s">
        <v>1373</v>
      </c>
      <c r="D251" s="231" t="s">
        <v>203</v>
      </c>
      <c r="E251" s="233">
        <v>20</v>
      </c>
      <c r="F251" s="239">
        <v>0</v>
      </c>
      <c r="G251" s="239">
        <v>0</v>
      </c>
      <c r="H251" s="239">
        <f t="shared" si="9"/>
        <v>0</v>
      </c>
      <c r="I251" s="239">
        <f t="shared" si="10"/>
        <v>0</v>
      </c>
      <c r="J251" s="239">
        <f t="shared" si="11"/>
        <v>0</v>
      </c>
    </row>
    <row r="252" spans="4:10" ht="12.75">
      <c r="D252" s="231"/>
      <c r="E252" s="233"/>
      <c r="F252" s="239"/>
      <c r="G252" s="239"/>
      <c r="H252" s="239"/>
      <c r="I252" s="239"/>
      <c r="J252" s="239"/>
    </row>
    <row r="253" spans="2:10" ht="12.75">
      <c r="B253" s="201" t="s">
        <v>1349</v>
      </c>
      <c r="D253" s="231"/>
      <c r="E253" s="233"/>
      <c r="F253" s="239"/>
      <c r="G253" s="239"/>
      <c r="H253" s="239"/>
      <c r="I253" s="239"/>
      <c r="J253" s="239"/>
    </row>
    <row r="254" spans="3:10" ht="12.75">
      <c r="C254" s="205" t="s">
        <v>1382</v>
      </c>
      <c r="D254" s="231"/>
      <c r="E254" s="233"/>
      <c r="F254" s="239"/>
      <c r="G254" s="239"/>
      <c r="H254" s="239"/>
      <c r="I254" s="239"/>
      <c r="J254" s="239"/>
    </row>
    <row r="255" spans="1:10" ht="12.75">
      <c r="A255" s="233">
        <v>194</v>
      </c>
      <c r="B255" s="202" t="s">
        <v>1383</v>
      </c>
      <c r="D255" s="231" t="s">
        <v>1226</v>
      </c>
      <c r="E255" s="233">
        <v>1</v>
      </c>
      <c r="F255" s="239">
        <v>0</v>
      </c>
      <c r="G255" s="239">
        <v>0</v>
      </c>
      <c r="H255" s="239">
        <f t="shared" si="9"/>
        <v>0</v>
      </c>
      <c r="I255" s="239">
        <f t="shared" si="10"/>
        <v>0</v>
      </c>
      <c r="J255" s="239">
        <f t="shared" si="11"/>
        <v>0</v>
      </c>
    </row>
    <row r="256" spans="1:10" ht="12.75">
      <c r="A256" s="233">
        <v>195</v>
      </c>
      <c r="B256" s="202" t="s">
        <v>1384</v>
      </c>
      <c r="D256" s="231" t="s">
        <v>1226</v>
      </c>
      <c r="E256" s="233">
        <v>1</v>
      </c>
      <c r="F256" s="239">
        <v>0</v>
      </c>
      <c r="G256" s="239">
        <v>0</v>
      </c>
      <c r="H256" s="239">
        <f t="shared" si="9"/>
        <v>0</v>
      </c>
      <c r="I256" s="239">
        <f t="shared" si="10"/>
        <v>0</v>
      </c>
      <c r="J256" s="239">
        <f t="shared" si="11"/>
        <v>0</v>
      </c>
    </row>
    <row r="257" spans="1:10" ht="12.75">
      <c r="A257" s="233">
        <v>196</v>
      </c>
      <c r="B257" s="202" t="s">
        <v>1385</v>
      </c>
      <c r="D257" s="231" t="s">
        <v>1226</v>
      </c>
      <c r="E257" s="233">
        <v>1</v>
      </c>
      <c r="F257" s="239">
        <v>0</v>
      </c>
      <c r="G257" s="239">
        <v>0</v>
      </c>
      <c r="H257" s="239">
        <f t="shared" si="9"/>
        <v>0</v>
      </c>
      <c r="I257" s="239">
        <f t="shared" si="10"/>
        <v>0</v>
      </c>
      <c r="J257" s="239">
        <f t="shared" si="11"/>
        <v>0</v>
      </c>
    </row>
    <row r="258" spans="1:10" ht="12.75">
      <c r="A258" s="233">
        <v>197</v>
      </c>
      <c r="B258" s="202" t="s">
        <v>1386</v>
      </c>
      <c r="D258" s="231" t="s">
        <v>1226</v>
      </c>
      <c r="E258" s="233">
        <v>1</v>
      </c>
      <c r="F258" s="239">
        <v>0</v>
      </c>
      <c r="G258" s="239">
        <v>0</v>
      </c>
      <c r="H258" s="239">
        <f t="shared" si="9"/>
        <v>0</v>
      </c>
      <c r="I258" s="239">
        <f t="shared" si="10"/>
        <v>0</v>
      </c>
      <c r="J258" s="239">
        <f t="shared" si="11"/>
        <v>0</v>
      </c>
    </row>
    <row r="259" spans="1:10" ht="12.75">
      <c r="A259" s="233">
        <v>198</v>
      </c>
      <c r="B259" s="202" t="s">
        <v>1387</v>
      </c>
      <c r="D259" s="231" t="s">
        <v>1226</v>
      </c>
      <c r="E259" s="233">
        <v>1</v>
      </c>
      <c r="F259" s="239">
        <v>0</v>
      </c>
      <c r="G259" s="239">
        <v>0</v>
      </c>
      <c r="H259" s="239">
        <f t="shared" si="9"/>
        <v>0</v>
      </c>
      <c r="I259" s="239">
        <f t="shared" si="10"/>
        <v>0</v>
      </c>
      <c r="J259" s="239">
        <f t="shared" si="11"/>
        <v>0</v>
      </c>
    </row>
    <row r="260" spans="1:10" ht="12.75">
      <c r="A260" s="233">
        <v>199</v>
      </c>
      <c r="B260" s="202" t="s">
        <v>1388</v>
      </c>
      <c r="D260" s="231" t="s">
        <v>1226</v>
      </c>
      <c r="E260" s="233">
        <v>1</v>
      </c>
      <c r="F260" s="239">
        <v>0</v>
      </c>
      <c r="G260" s="239">
        <v>0</v>
      </c>
      <c r="H260" s="239">
        <f t="shared" si="9"/>
        <v>0</v>
      </c>
      <c r="I260" s="239">
        <f t="shared" si="10"/>
        <v>0</v>
      </c>
      <c r="J260" s="239">
        <f t="shared" si="11"/>
        <v>0</v>
      </c>
    </row>
    <row r="261" spans="1:10" ht="12.75">
      <c r="A261" s="233">
        <v>200</v>
      </c>
      <c r="B261" s="202" t="s">
        <v>1389</v>
      </c>
      <c r="D261" s="231" t="s">
        <v>1226</v>
      </c>
      <c r="E261" s="233">
        <v>1</v>
      </c>
      <c r="F261" s="239">
        <v>0</v>
      </c>
      <c r="G261" s="239">
        <v>0</v>
      </c>
      <c r="H261" s="239">
        <f aca="true" t="shared" si="12" ref="H261:H277">E261*F261</f>
        <v>0</v>
      </c>
      <c r="I261" s="239">
        <f aca="true" t="shared" si="13" ref="I261:I277">E261*G261</f>
        <v>0</v>
      </c>
      <c r="J261" s="239">
        <f aca="true" t="shared" si="14" ref="J261:J277">H261+I261</f>
        <v>0</v>
      </c>
    </row>
    <row r="262" spans="1:10" ht="12.75">
      <c r="A262" s="233">
        <v>201</v>
      </c>
      <c r="B262" s="202" t="s">
        <v>1374</v>
      </c>
      <c r="D262" s="231" t="s">
        <v>203</v>
      </c>
      <c r="E262" s="233">
        <v>60</v>
      </c>
      <c r="F262" s="239">
        <v>0</v>
      </c>
      <c r="G262" s="239">
        <v>0</v>
      </c>
      <c r="H262" s="239">
        <f t="shared" si="12"/>
        <v>0</v>
      </c>
      <c r="I262" s="239">
        <f t="shared" si="13"/>
        <v>0</v>
      </c>
      <c r="J262" s="239">
        <f t="shared" si="14"/>
        <v>0</v>
      </c>
    </row>
    <row r="263" spans="1:10" ht="12.75">
      <c r="A263" s="233">
        <v>202</v>
      </c>
      <c r="B263" s="202" t="s">
        <v>1368</v>
      </c>
      <c r="D263" s="231" t="s">
        <v>203</v>
      </c>
      <c r="E263" s="233">
        <v>30</v>
      </c>
      <c r="F263" s="239">
        <v>0</v>
      </c>
      <c r="G263" s="239">
        <v>0</v>
      </c>
      <c r="H263" s="239">
        <f t="shared" si="12"/>
        <v>0</v>
      </c>
      <c r="I263" s="239">
        <f t="shared" si="13"/>
        <v>0</v>
      </c>
      <c r="J263" s="239">
        <f t="shared" si="14"/>
        <v>0</v>
      </c>
    </row>
    <row r="264" spans="1:10" ht="12.75">
      <c r="A264" s="233">
        <v>203</v>
      </c>
      <c r="B264" s="202" t="s">
        <v>1373</v>
      </c>
      <c r="D264" s="231" t="s">
        <v>203</v>
      </c>
      <c r="E264" s="233">
        <v>20</v>
      </c>
      <c r="F264" s="239">
        <v>0</v>
      </c>
      <c r="G264" s="239">
        <v>0</v>
      </c>
      <c r="H264" s="239">
        <f t="shared" si="12"/>
        <v>0</v>
      </c>
      <c r="I264" s="239">
        <f t="shared" si="13"/>
        <v>0</v>
      </c>
      <c r="J264" s="239">
        <f t="shared" si="14"/>
        <v>0</v>
      </c>
    </row>
    <row r="265" spans="4:10" ht="12.75">
      <c r="D265" s="231"/>
      <c r="E265" s="233"/>
      <c r="F265" s="239"/>
      <c r="G265" s="239"/>
      <c r="H265" s="239"/>
      <c r="I265" s="239"/>
      <c r="J265" s="239"/>
    </row>
    <row r="266" spans="2:10" ht="12.75">
      <c r="B266" s="201" t="s">
        <v>1350</v>
      </c>
      <c r="D266" s="231"/>
      <c r="E266" s="233"/>
      <c r="F266" s="239"/>
      <c r="G266" s="239"/>
      <c r="H266" s="239"/>
      <c r="I266" s="239"/>
      <c r="J266" s="239"/>
    </row>
    <row r="267" spans="3:10" ht="12.75">
      <c r="C267" s="205" t="s">
        <v>1382</v>
      </c>
      <c r="D267" s="231"/>
      <c r="E267" s="233"/>
      <c r="F267" s="239"/>
      <c r="G267" s="239"/>
      <c r="H267" s="239"/>
      <c r="I267" s="239"/>
      <c r="J267" s="239"/>
    </row>
    <row r="268" spans="1:10" ht="12.75">
      <c r="A268" s="233">
        <v>204</v>
      </c>
      <c r="B268" s="202" t="s">
        <v>1383</v>
      </c>
      <c r="D268" s="231" t="s">
        <v>1226</v>
      </c>
      <c r="E268" s="233">
        <v>1</v>
      </c>
      <c r="F268" s="239">
        <v>0</v>
      </c>
      <c r="G268" s="239">
        <v>0</v>
      </c>
      <c r="H268" s="239">
        <f t="shared" si="12"/>
        <v>0</v>
      </c>
      <c r="I268" s="239">
        <f t="shared" si="13"/>
        <v>0</v>
      </c>
      <c r="J268" s="239">
        <f t="shared" si="14"/>
        <v>0</v>
      </c>
    </row>
    <row r="269" spans="1:10" ht="12.75">
      <c r="A269" s="233">
        <v>205</v>
      </c>
      <c r="B269" s="202" t="s">
        <v>1384</v>
      </c>
      <c r="D269" s="231" t="s">
        <v>1226</v>
      </c>
      <c r="E269" s="233">
        <v>1</v>
      </c>
      <c r="F269" s="239">
        <v>0</v>
      </c>
      <c r="G269" s="239">
        <v>0</v>
      </c>
      <c r="H269" s="239">
        <f t="shared" si="12"/>
        <v>0</v>
      </c>
      <c r="I269" s="239">
        <f t="shared" si="13"/>
        <v>0</v>
      </c>
      <c r="J269" s="239">
        <f t="shared" si="14"/>
        <v>0</v>
      </c>
    </row>
    <row r="270" spans="1:10" ht="12.75">
      <c r="A270" s="233">
        <v>206</v>
      </c>
      <c r="B270" s="202" t="s">
        <v>1385</v>
      </c>
      <c r="D270" s="231" t="s">
        <v>1226</v>
      </c>
      <c r="E270" s="233">
        <v>1</v>
      </c>
      <c r="F270" s="239">
        <v>0</v>
      </c>
      <c r="G270" s="239">
        <v>0</v>
      </c>
      <c r="H270" s="239">
        <f t="shared" si="12"/>
        <v>0</v>
      </c>
      <c r="I270" s="239">
        <f t="shared" si="13"/>
        <v>0</v>
      </c>
      <c r="J270" s="239">
        <f t="shared" si="14"/>
        <v>0</v>
      </c>
    </row>
    <row r="271" spans="1:10" ht="12.75">
      <c r="A271" s="233">
        <v>207</v>
      </c>
      <c r="B271" s="202" t="s">
        <v>1386</v>
      </c>
      <c r="D271" s="231" t="s">
        <v>1226</v>
      </c>
      <c r="E271" s="233">
        <v>1</v>
      </c>
      <c r="F271" s="239">
        <v>0</v>
      </c>
      <c r="G271" s="239">
        <v>0</v>
      </c>
      <c r="H271" s="239">
        <f t="shared" si="12"/>
        <v>0</v>
      </c>
      <c r="I271" s="239">
        <f t="shared" si="13"/>
        <v>0</v>
      </c>
      <c r="J271" s="239">
        <f t="shared" si="14"/>
        <v>0</v>
      </c>
    </row>
    <row r="272" spans="1:10" ht="12.75">
      <c r="A272" s="233">
        <v>208</v>
      </c>
      <c r="B272" s="202" t="s">
        <v>1387</v>
      </c>
      <c r="D272" s="231" t="s">
        <v>1226</v>
      </c>
      <c r="E272" s="233">
        <v>1</v>
      </c>
      <c r="F272" s="239">
        <v>0</v>
      </c>
      <c r="G272" s="239">
        <v>0</v>
      </c>
      <c r="H272" s="239">
        <f t="shared" si="12"/>
        <v>0</v>
      </c>
      <c r="I272" s="239">
        <f t="shared" si="13"/>
        <v>0</v>
      </c>
      <c r="J272" s="239">
        <f t="shared" si="14"/>
        <v>0</v>
      </c>
    </row>
    <row r="273" spans="1:10" ht="12.75">
      <c r="A273" s="233">
        <v>209</v>
      </c>
      <c r="B273" s="202" t="s">
        <v>1388</v>
      </c>
      <c r="D273" s="231" t="s">
        <v>1226</v>
      </c>
      <c r="E273" s="233">
        <v>1</v>
      </c>
      <c r="F273" s="239">
        <v>0</v>
      </c>
      <c r="G273" s="239">
        <v>0</v>
      </c>
      <c r="H273" s="239">
        <f t="shared" si="12"/>
        <v>0</v>
      </c>
      <c r="I273" s="239">
        <f t="shared" si="13"/>
        <v>0</v>
      </c>
      <c r="J273" s="239">
        <f t="shared" si="14"/>
        <v>0</v>
      </c>
    </row>
    <row r="274" spans="1:10" ht="12.75">
      <c r="A274" s="233">
        <v>210</v>
      </c>
      <c r="B274" s="202" t="s">
        <v>1389</v>
      </c>
      <c r="D274" s="231" t="s">
        <v>1226</v>
      </c>
      <c r="E274" s="233">
        <v>1</v>
      </c>
      <c r="F274" s="239">
        <v>0</v>
      </c>
      <c r="G274" s="239">
        <v>0</v>
      </c>
      <c r="H274" s="239">
        <f t="shared" si="12"/>
        <v>0</v>
      </c>
      <c r="I274" s="239">
        <f t="shared" si="13"/>
        <v>0</v>
      </c>
      <c r="J274" s="239">
        <f t="shared" si="14"/>
        <v>0</v>
      </c>
    </row>
    <row r="275" spans="1:10" ht="12.75">
      <c r="A275" s="233">
        <v>211</v>
      </c>
      <c r="B275" s="202" t="s">
        <v>1374</v>
      </c>
      <c r="D275" s="231" t="s">
        <v>203</v>
      </c>
      <c r="E275" s="233">
        <v>80</v>
      </c>
      <c r="F275" s="239">
        <v>0</v>
      </c>
      <c r="G275" s="239">
        <v>0</v>
      </c>
      <c r="H275" s="239">
        <f t="shared" si="12"/>
        <v>0</v>
      </c>
      <c r="I275" s="239">
        <f t="shared" si="13"/>
        <v>0</v>
      </c>
      <c r="J275" s="239">
        <f t="shared" si="14"/>
        <v>0</v>
      </c>
    </row>
    <row r="276" spans="1:10" ht="12.75">
      <c r="A276" s="233">
        <v>212</v>
      </c>
      <c r="B276" s="202" t="s">
        <v>1368</v>
      </c>
      <c r="D276" s="231" t="s">
        <v>203</v>
      </c>
      <c r="E276" s="233">
        <v>35</v>
      </c>
      <c r="F276" s="239">
        <v>0</v>
      </c>
      <c r="G276" s="239">
        <v>0</v>
      </c>
      <c r="H276" s="239">
        <f t="shared" si="12"/>
        <v>0</v>
      </c>
      <c r="I276" s="239">
        <f t="shared" si="13"/>
        <v>0</v>
      </c>
      <c r="J276" s="239">
        <f t="shared" si="14"/>
        <v>0</v>
      </c>
    </row>
    <row r="277" spans="1:10" ht="12.75">
      <c r="A277" s="233">
        <v>213</v>
      </c>
      <c r="B277" s="202" t="s">
        <v>1373</v>
      </c>
      <c r="D277" s="231" t="s">
        <v>203</v>
      </c>
      <c r="E277" s="233">
        <v>25</v>
      </c>
      <c r="F277" s="239">
        <v>0</v>
      </c>
      <c r="G277" s="239">
        <v>0</v>
      </c>
      <c r="H277" s="239">
        <f t="shared" si="12"/>
        <v>0</v>
      </c>
      <c r="I277" s="239">
        <f t="shared" si="13"/>
        <v>0</v>
      </c>
      <c r="J277" s="239">
        <f t="shared" si="14"/>
        <v>0</v>
      </c>
    </row>
    <row r="279" spans="2:10" ht="12.75">
      <c r="B279" s="202" t="s">
        <v>1243</v>
      </c>
      <c r="H279" s="230">
        <f>SUM(H4:H277)</f>
        <v>0</v>
      </c>
      <c r="I279" s="230">
        <f>SUM(I4:I277)</f>
        <v>0</v>
      </c>
      <c r="J279" s="230">
        <f>SUM(J4:J277)</f>
        <v>0</v>
      </c>
    </row>
    <row r="282" spans="2:3" ht="12.75">
      <c r="B282" s="202" t="s">
        <v>1358</v>
      </c>
      <c r="C282" s="230">
        <f>H279</f>
        <v>0</v>
      </c>
    </row>
    <row r="283" spans="2:3" ht="12.75">
      <c r="B283" s="202" t="s">
        <v>1359</v>
      </c>
      <c r="C283" s="230">
        <f>I279</f>
        <v>0</v>
      </c>
    </row>
    <row r="284" spans="2:3" ht="12.75">
      <c r="B284" s="202" t="s">
        <v>1360</v>
      </c>
      <c r="C284" s="230">
        <v>0</v>
      </c>
    </row>
    <row r="285" spans="2:3" ht="12.75">
      <c r="B285" s="202" t="s">
        <v>1284</v>
      </c>
      <c r="C285" s="230">
        <v>0</v>
      </c>
    </row>
    <row r="286" spans="2:3" ht="12.75">
      <c r="B286" s="235" t="s">
        <v>1277</v>
      </c>
      <c r="C286" s="236">
        <v>0</v>
      </c>
    </row>
    <row r="287" spans="2:3" ht="12.75">
      <c r="B287" s="201" t="s">
        <v>1243</v>
      </c>
      <c r="C287" s="237">
        <f>SUM(C282:C286)</f>
        <v>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2"/>
  <sheetViews>
    <sheetView zoomScaleSheetLayoutView="115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7109375" style="250" customWidth="1"/>
    <col min="2" max="2" width="43.7109375" style="250" customWidth="1"/>
    <col min="3" max="3" width="4.8515625" style="251" customWidth="1"/>
    <col min="4" max="4" width="9.140625" style="251" customWidth="1"/>
    <col min="5" max="6" width="12.28125" style="250" customWidth="1"/>
    <col min="7" max="8" width="15.7109375" style="250" customWidth="1"/>
    <col min="9" max="9" width="16.7109375" style="250" customWidth="1"/>
    <col min="10" max="16384" width="9.140625" style="250" customWidth="1"/>
  </cols>
  <sheetData>
    <row r="1" spans="1:9" ht="38.25">
      <c r="A1" s="206" t="s">
        <v>146</v>
      </c>
      <c r="B1" s="206" t="s">
        <v>139</v>
      </c>
      <c r="C1" s="238" t="s">
        <v>1356</v>
      </c>
      <c r="D1" s="206" t="s">
        <v>1351</v>
      </c>
      <c r="E1" s="207" t="s">
        <v>1352</v>
      </c>
      <c r="F1" s="207" t="s">
        <v>1353</v>
      </c>
      <c r="G1" s="207" t="s">
        <v>1354</v>
      </c>
      <c r="H1" s="207" t="s">
        <v>1355</v>
      </c>
      <c r="I1" s="207" t="s">
        <v>140</v>
      </c>
    </row>
    <row r="2" spans="1:5" ht="12.75">
      <c r="A2" s="252"/>
      <c r="B2" s="252"/>
      <c r="C2" s="253"/>
      <c r="D2" s="253"/>
      <c r="E2" s="252"/>
    </row>
    <row r="3" spans="1:9" ht="12.75">
      <c r="A3" s="252">
        <v>1</v>
      </c>
      <c r="B3" s="254" t="s">
        <v>1394</v>
      </c>
      <c r="C3" s="261" t="s">
        <v>203</v>
      </c>
      <c r="D3" s="261">
        <v>2</v>
      </c>
      <c r="E3" s="256">
        <v>0</v>
      </c>
      <c r="F3" s="257">
        <v>0</v>
      </c>
      <c r="G3" s="257">
        <f>D3*E3</f>
        <v>0</v>
      </c>
      <c r="H3" s="257">
        <f>D3*F3</f>
        <v>0</v>
      </c>
      <c r="I3" s="257">
        <f>G3+H3</f>
        <v>0</v>
      </c>
    </row>
    <row r="4" spans="1:9" ht="12.75">
      <c r="A4" s="252">
        <v>2</v>
      </c>
      <c r="B4" s="254" t="s">
        <v>1395</v>
      </c>
      <c r="C4" s="261" t="s">
        <v>203</v>
      </c>
      <c r="D4" s="261">
        <v>15</v>
      </c>
      <c r="E4" s="256">
        <v>0</v>
      </c>
      <c r="F4" s="257">
        <v>0</v>
      </c>
      <c r="G4" s="257">
        <f aca="true" t="shared" si="0" ref="G4:G22">D4*E4</f>
        <v>0</v>
      </c>
      <c r="H4" s="257">
        <f aca="true" t="shared" si="1" ref="H4:H22">D4*F4</f>
        <v>0</v>
      </c>
      <c r="I4" s="257">
        <f aca="true" t="shared" si="2" ref="I4:I22">G4+H4</f>
        <v>0</v>
      </c>
    </row>
    <row r="5" spans="1:9" ht="12.75">
      <c r="A5" s="252">
        <v>3</v>
      </c>
      <c r="B5" s="254" t="s">
        <v>1396</v>
      </c>
      <c r="C5" s="261" t="s">
        <v>203</v>
      </c>
      <c r="D5" s="261">
        <v>2</v>
      </c>
      <c r="E5" s="256">
        <v>0</v>
      </c>
      <c r="F5" s="257">
        <v>0</v>
      </c>
      <c r="G5" s="257">
        <f t="shared" si="0"/>
        <v>0</v>
      </c>
      <c r="H5" s="257">
        <f t="shared" si="1"/>
        <v>0</v>
      </c>
      <c r="I5" s="257">
        <f t="shared" si="2"/>
        <v>0</v>
      </c>
    </row>
    <row r="6" spans="1:9" ht="12.75">
      <c r="A6" s="252">
        <v>4</v>
      </c>
      <c r="B6" s="254" t="s">
        <v>1397</v>
      </c>
      <c r="C6" s="261" t="s">
        <v>1226</v>
      </c>
      <c r="D6" s="261">
        <v>1</v>
      </c>
      <c r="E6" s="256">
        <v>0</v>
      </c>
      <c r="F6" s="257">
        <v>0</v>
      </c>
      <c r="G6" s="257">
        <f t="shared" si="0"/>
        <v>0</v>
      </c>
      <c r="H6" s="257">
        <f t="shared" si="1"/>
        <v>0</v>
      </c>
      <c r="I6" s="257">
        <f t="shared" si="2"/>
        <v>0</v>
      </c>
    </row>
    <row r="7" spans="1:9" ht="12.75">
      <c r="A7" s="252"/>
      <c r="B7" s="254"/>
      <c r="C7" s="261"/>
      <c r="D7" s="262"/>
      <c r="E7" s="256">
        <v>0</v>
      </c>
      <c r="F7" s="257">
        <v>0</v>
      </c>
      <c r="G7" s="257">
        <f t="shared" si="0"/>
        <v>0</v>
      </c>
      <c r="H7" s="257">
        <f t="shared" si="1"/>
        <v>0</v>
      </c>
      <c r="I7" s="257">
        <f t="shared" si="2"/>
        <v>0</v>
      </c>
    </row>
    <row r="8" spans="1:9" ht="12.75">
      <c r="A8" s="252">
        <v>5</v>
      </c>
      <c r="B8" s="254" t="s">
        <v>1398</v>
      </c>
      <c r="C8" s="261" t="s">
        <v>229</v>
      </c>
      <c r="D8" s="261">
        <v>1</v>
      </c>
      <c r="E8" s="256">
        <v>0</v>
      </c>
      <c r="F8" s="257">
        <v>0</v>
      </c>
      <c r="G8" s="257">
        <f t="shared" si="0"/>
        <v>0</v>
      </c>
      <c r="H8" s="257">
        <f t="shared" si="1"/>
        <v>0</v>
      </c>
      <c r="I8" s="257">
        <f t="shared" si="2"/>
        <v>0</v>
      </c>
    </row>
    <row r="9" spans="1:9" ht="12.75">
      <c r="A9" s="252"/>
      <c r="B9" s="254"/>
      <c r="C9" s="261"/>
      <c r="D9" s="262"/>
      <c r="E9" s="256">
        <v>0</v>
      </c>
      <c r="F9" s="257">
        <v>0</v>
      </c>
      <c r="G9" s="257">
        <f t="shared" si="0"/>
        <v>0</v>
      </c>
      <c r="H9" s="257">
        <f t="shared" si="1"/>
        <v>0</v>
      </c>
      <c r="I9" s="257">
        <f t="shared" si="2"/>
        <v>0</v>
      </c>
    </row>
    <row r="10" spans="1:9" ht="12.75">
      <c r="A10" s="252">
        <v>6</v>
      </c>
      <c r="B10" s="254" t="s">
        <v>1399</v>
      </c>
      <c r="C10" s="261" t="s">
        <v>1226</v>
      </c>
      <c r="D10" s="261">
        <v>1</v>
      </c>
      <c r="E10" s="256">
        <v>0</v>
      </c>
      <c r="F10" s="257">
        <v>0</v>
      </c>
      <c r="G10" s="257">
        <f t="shared" si="0"/>
        <v>0</v>
      </c>
      <c r="H10" s="257">
        <f t="shared" si="1"/>
        <v>0</v>
      </c>
      <c r="I10" s="257">
        <f t="shared" si="2"/>
        <v>0</v>
      </c>
    </row>
    <row r="11" spans="1:9" ht="12.75">
      <c r="A11" s="252"/>
      <c r="B11" s="254"/>
      <c r="C11" s="261"/>
      <c r="D11" s="262"/>
      <c r="E11" s="256">
        <v>0</v>
      </c>
      <c r="F11" s="257">
        <v>0</v>
      </c>
      <c r="G11" s="257">
        <f t="shared" si="0"/>
        <v>0</v>
      </c>
      <c r="H11" s="257">
        <f t="shared" si="1"/>
        <v>0</v>
      </c>
      <c r="I11" s="257">
        <f t="shared" si="2"/>
        <v>0</v>
      </c>
    </row>
    <row r="12" spans="1:9" ht="12.75">
      <c r="A12" s="252">
        <v>7</v>
      </c>
      <c r="B12" s="254" t="s">
        <v>1400</v>
      </c>
      <c r="C12" s="261" t="s">
        <v>1226</v>
      </c>
      <c r="D12" s="261">
        <v>2</v>
      </c>
      <c r="E12" s="256">
        <v>0</v>
      </c>
      <c r="F12" s="257">
        <v>0</v>
      </c>
      <c r="G12" s="257">
        <f t="shared" si="0"/>
        <v>0</v>
      </c>
      <c r="H12" s="257">
        <f t="shared" si="1"/>
        <v>0</v>
      </c>
      <c r="I12" s="257">
        <f t="shared" si="2"/>
        <v>0</v>
      </c>
    </row>
    <row r="13" spans="1:9" ht="12.75">
      <c r="A13" s="252">
        <v>8</v>
      </c>
      <c r="B13" s="254" t="s">
        <v>1401</v>
      </c>
      <c r="C13" s="261" t="s">
        <v>1226</v>
      </c>
      <c r="D13" s="261">
        <v>2</v>
      </c>
      <c r="E13" s="256">
        <v>0</v>
      </c>
      <c r="F13" s="257">
        <v>0</v>
      </c>
      <c r="G13" s="257">
        <f t="shared" si="0"/>
        <v>0</v>
      </c>
      <c r="H13" s="257">
        <f t="shared" si="1"/>
        <v>0</v>
      </c>
      <c r="I13" s="257">
        <f t="shared" si="2"/>
        <v>0</v>
      </c>
    </row>
    <row r="14" spans="1:9" ht="12.75">
      <c r="A14" s="252">
        <v>9</v>
      </c>
      <c r="B14" s="254" t="s">
        <v>1402</v>
      </c>
      <c r="C14" s="261" t="s">
        <v>1226</v>
      </c>
      <c r="D14" s="261">
        <v>2</v>
      </c>
      <c r="E14" s="256">
        <v>0</v>
      </c>
      <c r="F14" s="257">
        <v>0</v>
      </c>
      <c r="G14" s="257">
        <f t="shared" si="0"/>
        <v>0</v>
      </c>
      <c r="H14" s="257">
        <f t="shared" si="1"/>
        <v>0</v>
      </c>
      <c r="I14" s="257">
        <f t="shared" si="2"/>
        <v>0</v>
      </c>
    </row>
    <row r="15" spans="1:9" ht="12.75">
      <c r="A15" s="252"/>
      <c r="B15" s="254"/>
      <c r="C15" s="261"/>
      <c r="D15" s="261"/>
      <c r="E15" s="256">
        <v>0</v>
      </c>
      <c r="F15" s="257">
        <v>0</v>
      </c>
      <c r="G15" s="257">
        <f t="shared" si="0"/>
        <v>0</v>
      </c>
      <c r="H15" s="257">
        <f t="shared" si="1"/>
        <v>0</v>
      </c>
      <c r="I15" s="257">
        <f t="shared" si="2"/>
        <v>0</v>
      </c>
    </row>
    <row r="16" spans="1:9" ht="12.75">
      <c r="A16" s="252">
        <v>10</v>
      </c>
      <c r="B16" s="254" t="s">
        <v>1403</v>
      </c>
      <c r="C16" s="261" t="s">
        <v>1226</v>
      </c>
      <c r="D16" s="261">
        <v>1</v>
      </c>
      <c r="E16" s="256">
        <v>0</v>
      </c>
      <c r="F16" s="257">
        <v>0</v>
      </c>
      <c r="G16" s="257">
        <f t="shared" si="0"/>
        <v>0</v>
      </c>
      <c r="H16" s="257">
        <f t="shared" si="1"/>
        <v>0</v>
      </c>
      <c r="I16" s="257">
        <f t="shared" si="2"/>
        <v>0</v>
      </c>
    </row>
    <row r="17" spans="1:9" ht="12.75">
      <c r="A17" s="252">
        <v>11</v>
      </c>
      <c r="B17" s="254" t="s">
        <v>1404</v>
      </c>
      <c r="C17" s="261" t="s">
        <v>1226</v>
      </c>
      <c r="D17" s="261">
        <v>1</v>
      </c>
      <c r="E17" s="256">
        <v>0</v>
      </c>
      <c r="F17" s="257">
        <v>0</v>
      </c>
      <c r="G17" s="257">
        <f t="shared" si="0"/>
        <v>0</v>
      </c>
      <c r="H17" s="257">
        <f t="shared" si="1"/>
        <v>0</v>
      </c>
      <c r="I17" s="257">
        <f t="shared" si="2"/>
        <v>0</v>
      </c>
    </row>
    <row r="18" spans="1:9" ht="25.5">
      <c r="A18" s="252">
        <v>12</v>
      </c>
      <c r="B18" s="254" t="s">
        <v>1405</v>
      </c>
      <c r="C18" s="261" t="s">
        <v>229</v>
      </c>
      <c r="D18" s="261">
        <v>1</v>
      </c>
      <c r="E18" s="256">
        <v>0</v>
      </c>
      <c r="F18" s="257">
        <v>0</v>
      </c>
      <c r="G18" s="257">
        <f t="shared" si="0"/>
        <v>0</v>
      </c>
      <c r="H18" s="257">
        <f t="shared" si="1"/>
        <v>0</v>
      </c>
      <c r="I18" s="257">
        <f t="shared" si="2"/>
        <v>0</v>
      </c>
    </row>
    <row r="19" spans="1:9" ht="12.75">
      <c r="A19" s="252"/>
      <c r="B19" s="254"/>
      <c r="C19" s="261"/>
      <c r="D19" s="262"/>
      <c r="E19" s="256">
        <v>0</v>
      </c>
      <c r="F19" s="257">
        <v>0</v>
      </c>
      <c r="G19" s="257">
        <f t="shared" si="0"/>
        <v>0</v>
      </c>
      <c r="H19" s="257">
        <f t="shared" si="1"/>
        <v>0</v>
      </c>
      <c r="I19" s="257">
        <f t="shared" si="2"/>
        <v>0</v>
      </c>
    </row>
    <row r="20" spans="1:9" ht="12.75">
      <c r="A20" s="252">
        <v>13</v>
      </c>
      <c r="B20" s="254" t="s">
        <v>1406</v>
      </c>
      <c r="C20" s="261" t="s">
        <v>229</v>
      </c>
      <c r="D20" s="261">
        <v>1</v>
      </c>
      <c r="E20" s="256">
        <v>0</v>
      </c>
      <c r="F20" s="257">
        <v>0</v>
      </c>
      <c r="G20" s="257">
        <f t="shared" si="0"/>
        <v>0</v>
      </c>
      <c r="H20" s="257">
        <f t="shared" si="1"/>
        <v>0</v>
      </c>
      <c r="I20" s="257">
        <f t="shared" si="2"/>
        <v>0</v>
      </c>
    </row>
    <row r="21" spans="1:9" ht="12.75">
      <c r="A21" s="252">
        <v>14</v>
      </c>
      <c r="B21" s="254" t="s">
        <v>1407</v>
      </c>
      <c r="C21" s="261" t="s">
        <v>229</v>
      </c>
      <c r="D21" s="261">
        <v>1</v>
      </c>
      <c r="E21" s="256">
        <v>0</v>
      </c>
      <c r="F21" s="257">
        <v>0</v>
      </c>
      <c r="G21" s="257">
        <f t="shared" si="0"/>
        <v>0</v>
      </c>
      <c r="H21" s="257">
        <f t="shared" si="1"/>
        <v>0</v>
      </c>
      <c r="I21" s="257">
        <f t="shared" si="2"/>
        <v>0</v>
      </c>
    </row>
    <row r="22" spans="1:9" ht="12.75">
      <c r="A22" s="252">
        <v>15</v>
      </c>
      <c r="B22" s="254" t="s">
        <v>1408</v>
      </c>
      <c r="C22" s="261" t="s">
        <v>229</v>
      </c>
      <c r="D22" s="261">
        <v>1</v>
      </c>
      <c r="E22" s="256">
        <v>0</v>
      </c>
      <c r="F22" s="257">
        <v>0</v>
      </c>
      <c r="G22" s="257">
        <f t="shared" si="0"/>
        <v>0</v>
      </c>
      <c r="H22" s="257">
        <f t="shared" si="1"/>
        <v>0</v>
      </c>
      <c r="I22" s="257">
        <f t="shared" si="2"/>
        <v>0</v>
      </c>
    </row>
    <row r="24" spans="2:9" ht="12.75">
      <c r="B24" s="250" t="s">
        <v>1243</v>
      </c>
      <c r="G24" s="257">
        <f>SUM(G3:G22)</f>
        <v>0</v>
      </c>
      <c r="H24" s="257">
        <f>SUM(H3:H22)</f>
        <v>0</v>
      </c>
      <c r="I24" s="257">
        <f>SUM(I3:I22)</f>
        <v>0</v>
      </c>
    </row>
    <row r="27" spans="2:5" ht="12.75">
      <c r="B27" s="202" t="s">
        <v>1358</v>
      </c>
      <c r="C27" s="285">
        <f>G24</f>
        <v>0</v>
      </c>
      <c r="D27" s="285"/>
      <c r="E27" s="285"/>
    </row>
    <row r="28" spans="2:5" ht="12.75">
      <c r="B28" s="202" t="s">
        <v>1359</v>
      </c>
      <c r="C28" s="285">
        <f>H24</f>
        <v>0</v>
      </c>
      <c r="D28" s="285"/>
      <c r="E28" s="285"/>
    </row>
    <row r="29" spans="2:5" ht="12.75">
      <c r="B29" s="202" t="s">
        <v>1360</v>
      </c>
      <c r="C29" s="285">
        <v>0</v>
      </c>
      <c r="D29" s="285"/>
      <c r="E29" s="285"/>
    </row>
    <row r="30" spans="2:5" ht="12.75">
      <c r="B30" s="202" t="s">
        <v>1284</v>
      </c>
      <c r="C30" s="285">
        <v>0</v>
      </c>
      <c r="D30" s="285"/>
      <c r="E30" s="285"/>
    </row>
    <row r="31" spans="2:5" ht="12.75">
      <c r="B31" s="235" t="s">
        <v>1277</v>
      </c>
      <c r="C31" s="283">
        <v>0</v>
      </c>
      <c r="D31" s="283"/>
      <c r="E31" s="283"/>
    </row>
    <row r="32" spans="2:5" ht="12.75">
      <c r="B32" s="201" t="s">
        <v>1243</v>
      </c>
      <c r="C32" s="284">
        <f>SUM(C27:C31)</f>
        <v>0</v>
      </c>
      <c r="D32" s="284"/>
      <c r="E32" s="284"/>
    </row>
  </sheetData>
  <sheetProtection/>
  <mergeCells count="6">
    <mergeCell ref="C31:E31"/>
    <mergeCell ref="C32:E32"/>
    <mergeCell ref="C27:E27"/>
    <mergeCell ref="C28:E28"/>
    <mergeCell ref="C29:E29"/>
    <mergeCell ref="C30:E30"/>
  </mergeCells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&amp;LDPS Výkaz výměr&amp;RVnitřní plynovod</oddHeader>
    <oddFooter>&amp;CStránka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165"/>
  <sheetViews>
    <sheetView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140625" style="250" customWidth="1"/>
    <col min="2" max="2" width="45.421875" style="250" customWidth="1"/>
    <col min="3" max="3" width="4.8515625" style="251" customWidth="1"/>
    <col min="4" max="4" width="9.140625" style="251" customWidth="1"/>
    <col min="5" max="6" width="12.28125" style="250" customWidth="1"/>
    <col min="7" max="8" width="15.7109375" style="250" customWidth="1"/>
    <col min="9" max="9" width="16.7109375" style="250" customWidth="1"/>
    <col min="10" max="16384" width="9.140625" style="250" customWidth="1"/>
  </cols>
  <sheetData>
    <row r="1" spans="1:9" ht="38.25">
      <c r="A1" s="206" t="s">
        <v>146</v>
      </c>
      <c r="B1" s="206" t="s">
        <v>139</v>
      </c>
      <c r="C1" s="238" t="s">
        <v>1356</v>
      </c>
      <c r="D1" s="206" t="s">
        <v>1351</v>
      </c>
      <c r="E1" s="207" t="s">
        <v>1352</v>
      </c>
      <c r="F1" s="207" t="s">
        <v>1353</v>
      </c>
      <c r="G1" s="207" t="s">
        <v>1354</v>
      </c>
      <c r="H1" s="207" t="s">
        <v>1355</v>
      </c>
      <c r="I1" s="207" t="s">
        <v>140</v>
      </c>
    </row>
    <row r="3" spans="1:5" ht="12.75">
      <c r="A3" s="252"/>
      <c r="B3" s="254"/>
      <c r="C3" s="261"/>
      <c r="D3" s="253"/>
      <c r="E3" s="252"/>
    </row>
    <row r="4" spans="1:5" ht="12.75">
      <c r="A4" s="252"/>
      <c r="B4" s="258" t="s">
        <v>1409</v>
      </c>
      <c r="C4" s="261"/>
      <c r="D4" s="253"/>
      <c r="E4" s="252"/>
    </row>
    <row r="5" spans="1:5" ht="12.75">
      <c r="A5" s="252"/>
      <c r="B5" s="252"/>
      <c r="C5" s="261"/>
      <c r="D5" s="253"/>
      <c r="E5" s="252"/>
    </row>
    <row r="6" spans="1:9" ht="12.75">
      <c r="A6" s="252">
        <v>1</v>
      </c>
      <c r="B6" s="254" t="s">
        <v>1410</v>
      </c>
      <c r="C6" s="261" t="s">
        <v>1226</v>
      </c>
      <c r="D6" s="261">
        <v>11</v>
      </c>
      <c r="E6" s="256">
        <v>0</v>
      </c>
      <c r="F6" s="257">
        <v>0</v>
      </c>
      <c r="G6" s="257">
        <f>D6*E6</f>
        <v>0</v>
      </c>
      <c r="H6" s="257">
        <f>D6*F6</f>
        <v>0</v>
      </c>
      <c r="I6" s="257">
        <f>G6+H6</f>
        <v>0</v>
      </c>
    </row>
    <row r="7" spans="1:9" ht="12.75">
      <c r="A7" s="252">
        <v>2</v>
      </c>
      <c r="B7" s="254" t="s">
        <v>1411</v>
      </c>
      <c r="C7" s="261" t="s">
        <v>1226</v>
      </c>
      <c r="D7" s="261">
        <v>3</v>
      </c>
      <c r="E7" s="256">
        <v>0</v>
      </c>
      <c r="F7" s="257">
        <v>0</v>
      </c>
      <c r="G7" s="257">
        <f aca="true" t="shared" si="0" ref="G7:G70">D7*E7</f>
        <v>0</v>
      </c>
      <c r="H7" s="257">
        <f aca="true" t="shared" si="1" ref="H7:H70">D7*F7</f>
        <v>0</v>
      </c>
      <c r="I7" s="257">
        <f aca="true" t="shared" si="2" ref="I7:I70">G7+H7</f>
        <v>0</v>
      </c>
    </row>
    <row r="8" spans="1:9" ht="12.75">
      <c r="A8" s="252">
        <v>3</v>
      </c>
      <c r="B8" s="254" t="s">
        <v>1412</v>
      </c>
      <c r="C8" s="261" t="s">
        <v>1226</v>
      </c>
      <c r="D8" s="261">
        <v>4</v>
      </c>
      <c r="E8" s="256">
        <v>0</v>
      </c>
      <c r="F8" s="257">
        <v>0</v>
      </c>
      <c r="G8" s="257">
        <f t="shared" si="0"/>
        <v>0</v>
      </c>
      <c r="H8" s="257">
        <f t="shared" si="1"/>
        <v>0</v>
      </c>
      <c r="I8" s="257">
        <f t="shared" si="2"/>
        <v>0</v>
      </c>
    </row>
    <row r="9" spans="1:9" ht="12.75">
      <c r="A9" s="252">
        <v>4</v>
      </c>
      <c r="B9" s="254" t="s">
        <v>1413</v>
      </c>
      <c r="C9" s="261" t="s">
        <v>1226</v>
      </c>
      <c r="D9" s="261">
        <v>1</v>
      </c>
      <c r="E9" s="256">
        <v>0</v>
      </c>
      <c r="F9" s="257">
        <v>0</v>
      </c>
      <c r="G9" s="257">
        <f t="shared" si="0"/>
        <v>0</v>
      </c>
      <c r="H9" s="257">
        <f t="shared" si="1"/>
        <v>0</v>
      </c>
      <c r="I9" s="257">
        <f t="shared" si="2"/>
        <v>0</v>
      </c>
    </row>
    <row r="10" spans="1:9" ht="12.75">
      <c r="A10" s="252"/>
      <c r="B10" s="255"/>
      <c r="C10" s="262"/>
      <c r="D10" s="262"/>
      <c r="E10" s="256"/>
      <c r="F10" s="257"/>
      <c r="G10" s="257"/>
      <c r="H10" s="257"/>
      <c r="I10" s="257"/>
    </row>
    <row r="11" spans="1:9" ht="12.75">
      <c r="A11" s="252"/>
      <c r="B11" s="258" t="s">
        <v>1414</v>
      </c>
      <c r="C11" s="261"/>
      <c r="D11" s="262"/>
      <c r="E11" s="256"/>
      <c r="F11" s="257"/>
      <c r="G11" s="257"/>
      <c r="H11" s="257"/>
      <c r="I11" s="257"/>
    </row>
    <row r="12" spans="1:9" ht="12.75">
      <c r="A12" s="252"/>
      <c r="B12" s="254"/>
      <c r="C12" s="261"/>
      <c r="D12" s="262"/>
      <c r="E12" s="256"/>
      <c r="F12" s="257"/>
      <c r="G12" s="257"/>
      <c r="H12" s="257"/>
      <c r="I12" s="257"/>
    </row>
    <row r="13" spans="1:9" ht="12.75">
      <c r="A13" s="252">
        <v>5</v>
      </c>
      <c r="B13" s="254" t="s">
        <v>1415</v>
      </c>
      <c r="C13" s="261" t="s">
        <v>1226</v>
      </c>
      <c r="D13" s="261">
        <v>2</v>
      </c>
      <c r="E13" s="256">
        <v>0</v>
      </c>
      <c r="F13" s="257">
        <v>0</v>
      </c>
      <c r="G13" s="257">
        <f t="shared" si="0"/>
        <v>0</v>
      </c>
      <c r="H13" s="257">
        <f t="shared" si="1"/>
        <v>0</v>
      </c>
      <c r="I13" s="257">
        <f t="shared" si="2"/>
        <v>0</v>
      </c>
    </row>
    <row r="14" spans="1:9" ht="12.75">
      <c r="A14" s="252">
        <v>6</v>
      </c>
      <c r="B14" s="254" t="s">
        <v>1416</v>
      </c>
      <c r="C14" s="261" t="s">
        <v>1226</v>
      </c>
      <c r="D14" s="261">
        <v>3</v>
      </c>
      <c r="E14" s="256">
        <v>0</v>
      </c>
      <c r="F14" s="257">
        <v>0</v>
      </c>
      <c r="G14" s="257">
        <f t="shared" si="0"/>
        <v>0</v>
      </c>
      <c r="H14" s="257">
        <f t="shared" si="1"/>
        <v>0</v>
      </c>
      <c r="I14" s="257">
        <f t="shared" si="2"/>
        <v>0</v>
      </c>
    </row>
    <row r="15" spans="1:9" ht="12.75">
      <c r="A15" s="252">
        <v>7</v>
      </c>
      <c r="B15" s="254" t="s">
        <v>1417</v>
      </c>
      <c r="C15" s="261" t="s">
        <v>1226</v>
      </c>
      <c r="D15" s="261">
        <v>4</v>
      </c>
      <c r="E15" s="256">
        <v>0</v>
      </c>
      <c r="F15" s="257">
        <v>0</v>
      </c>
      <c r="G15" s="257">
        <f t="shared" si="0"/>
        <v>0</v>
      </c>
      <c r="H15" s="257">
        <f t="shared" si="1"/>
        <v>0</v>
      </c>
      <c r="I15" s="257">
        <f t="shared" si="2"/>
        <v>0</v>
      </c>
    </row>
    <row r="16" spans="1:9" ht="12.75">
      <c r="A16" s="252">
        <v>8</v>
      </c>
      <c r="B16" s="254" t="s">
        <v>1418</v>
      </c>
      <c r="C16" s="261" t="s">
        <v>1226</v>
      </c>
      <c r="D16" s="261">
        <v>8</v>
      </c>
      <c r="E16" s="256">
        <v>0</v>
      </c>
      <c r="F16" s="257">
        <v>0</v>
      </c>
      <c r="G16" s="257">
        <f t="shared" si="0"/>
        <v>0</v>
      </c>
      <c r="H16" s="257">
        <f t="shared" si="1"/>
        <v>0</v>
      </c>
      <c r="I16" s="257">
        <f t="shared" si="2"/>
        <v>0</v>
      </c>
    </row>
    <row r="17" spans="1:9" ht="12.75">
      <c r="A17" s="252">
        <v>9</v>
      </c>
      <c r="B17" s="254" t="s">
        <v>1419</v>
      </c>
      <c r="C17" s="261" t="s">
        <v>1226</v>
      </c>
      <c r="D17" s="261">
        <v>8</v>
      </c>
      <c r="E17" s="256">
        <v>0</v>
      </c>
      <c r="F17" s="257">
        <v>0</v>
      </c>
      <c r="G17" s="257">
        <f t="shared" si="0"/>
        <v>0</v>
      </c>
      <c r="H17" s="257">
        <f t="shared" si="1"/>
        <v>0</v>
      </c>
      <c r="I17" s="257">
        <f t="shared" si="2"/>
        <v>0</v>
      </c>
    </row>
    <row r="18" spans="1:9" ht="12.75">
      <c r="A18" s="252">
        <v>10</v>
      </c>
      <c r="B18" s="254" t="s">
        <v>1420</v>
      </c>
      <c r="C18" s="261" t="s">
        <v>1226</v>
      </c>
      <c r="D18" s="261">
        <v>6</v>
      </c>
      <c r="E18" s="256">
        <v>0</v>
      </c>
      <c r="F18" s="257">
        <v>0</v>
      </c>
      <c r="G18" s="257">
        <f t="shared" si="0"/>
        <v>0</v>
      </c>
      <c r="H18" s="257">
        <f t="shared" si="1"/>
        <v>0</v>
      </c>
      <c r="I18" s="257">
        <f t="shared" si="2"/>
        <v>0</v>
      </c>
    </row>
    <row r="19" spans="1:9" ht="12.75">
      <c r="A19" s="252">
        <v>11</v>
      </c>
      <c r="B19" s="254" t="s">
        <v>1421</v>
      </c>
      <c r="C19" s="261" t="s">
        <v>1226</v>
      </c>
      <c r="D19" s="261">
        <v>4</v>
      </c>
      <c r="E19" s="256">
        <v>0</v>
      </c>
      <c r="F19" s="257">
        <v>0</v>
      </c>
      <c r="G19" s="257">
        <f t="shared" si="0"/>
        <v>0</v>
      </c>
      <c r="H19" s="257">
        <f t="shared" si="1"/>
        <v>0</v>
      </c>
      <c r="I19" s="257">
        <f t="shared" si="2"/>
        <v>0</v>
      </c>
    </row>
    <row r="20" spans="1:9" ht="12.75">
      <c r="A20" s="252">
        <v>12</v>
      </c>
      <c r="B20" s="254" t="s">
        <v>1422</v>
      </c>
      <c r="C20" s="261" t="s">
        <v>1226</v>
      </c>
      <c r="D20" s="261">
        <v>2</v>
      </c>
      <c r="E20" s="256">
        <v>0</v>
      </c>
      <c r="F20" s="257">
        <v>0</v>
      </c>
      <c r="G20" s="257">
        <f t="shared" si="0"/>
        <v>0</v>
      </c>
      <c r="H20" s="257">
        <f t="shared" si="1"/>
        <v>0</v>
      </c>
      <c r="I20" s="257">
        <f t="shared" si="2"/>
        <v>0</v>
      </c>
    </row>
    <row r="21" spans="1:9" ht="12.75">
      <c r="A21" s="252">
        <v>13</v>
      </c>
      <c r="B21" s="254" t="s">
        <v>1423</v>
      </c>
      <c r="C21" s="261" t="s">
        <v>1226</v>
      </c>
      <c r="D21" s="261">
        <v>4</v>
      </c>
      <c r="E21" s="256">
        <v>0</v>
      </c>
      <c r="F21" s="257">
        <v>0</v>
      </c>
      <c r="G21" s="257">
        <f t="shared" si="0"/>
        <v>0</v>
      </c>
      <c r="H21" s="257">
        <f t="shared" si="1"/>
        <v>0</v>
      </c>
      <c r="I21" s="257">
        <f t="shared" si="2"/>
        <v>0</v>
      </c>
    </row>
    <row r="22" spans="1:9" ht="12.75">
      <c r="A22" s="252"/>
      <c r="B22" s="259"/>
      <c r="C22" s="260"/>
      <c r="D22" s="260"/>
      <c r="E22" s="256"/>
      <c r="F22" s="257"/>
      <c r="G22" s="257"/>
      <c r="H22" s="257"/>
      <c r="I22" s="257"/>
    </row>
    <row r="23" spans="1:9" ht="12.75">
      <c r="A23" s="252"/>
      <c r="B23" s="258" t="s">
        <v>1424</v>
      </c>
      <c r="C23" s="253"/>
      <c r="D23" s="260"/>
      <c r="E23" s="256"/>
      <c r="F23" s="257"/>
      <c r="G23" s="257"/>
      <c r="H23" s="257"/>
      <c r="I23" s="257"/>
    </row>
    <row r="24" spans="1:9" ht="12.75">
      <c r="A24" s="252"/>
      <c r="B24" s="252"/>
      <c r="C24" s="261"/>
      <c r="D24" s="260"/>
      <c r="E24" s="256"/>
      <c r="F24" s="257"/>
      <c r="G24" s="257"/>
      <c r="H24" s="257"/>
      <c r="I24" s="257"/>
    </row>
    <row r="25" spans="1:9" ht="12.75">
      <c r="A25" s="252">
        <v>14</v>
      </c>
      <c r="B25" s="254" t="s">
        <v>1425</v>
      </c>
      <c r="C25" s="261" t="s">
        <v>1226</v>
      </c>
      <c r="D25" s="261">
        <v>3</v>
      </c>
      <c r="E25" s="256">
        <v>0</v>
      </c>
      <c r="F25" s="257">
        <v>0</v>
      </c>
      <c r="G25" s="257">
        <f t="shared" si="0"/>
        <v>0</v>
      </c>
      <c r="H25" s="257">
        <f t="shared" si="1"/>
        <v>0</v>
      </c>
      <c r="I25" s="257">
        <f t="shared" si="2"/>
        <v>0</v>
      </c>
    </row>
    <row r="26" spans="1:9" ht="12.75">
      <c r="A26" s="252">
        <v>15</v>
      </c>
      <c r="B26" s="254" t="s">
        <v>1426</v>
      </c>
      <c r="C26" s="261" t="s">
        <v>1226</v>
      </c>
      <c r="D26" s="261">
        <v>3</v>
      </c>
      <c r="E26" s="256">
        <v>0</v>
      </c>
      <c r="F26" s="257">
        <v>0</v>
      </c>
      <c r="G26" s="257">
        <f t="shared" si="0"/>
        <v>0</v>
      </c>
      <c r="H26" s="257">
        <f t="shared" si="1"/>
        <v>0</v>
      </c>
      <c r="I26" s="257">
        <f t="shared" si="2"/>
        <v>0</v>
      </c>
    </row>
    <row r="27" spans="1:9" ht="12.75">
      <c r="A27" s="252"/>
      <c r="B27" s="255"/>
      <c r="C27" s="262"/>
      <c r="D27" s="261"/>
      <c r="E27" s="256"/>
      <c r="F27" s="257"/>
      <c r="G27" s="257"/>
      <c r="H27" s="257"/>
      <c r="I27" s="257"/>
    </row>
    <row r="28" spans="1:9" ht="12.75">
      <c r="A28" s="252"/>
      <c r="B28" s="258" t="s">
        <v>1427</v>
      </c>
      <c r="C28" s="253"/>
      <c r="D28" s="253"/>
      <c r="E28" s="256"/>
      <c r="F28" s="257"/>
      <c r="G28" s="257"/>
      <c r="H28" s="257"/>
      <c r="I28" s="257"/>
    </row>
    <row r="29" spans="1:9" ht="12.75">
      <c r="A29" s="252"/>
      <c r="B29" s="252"/>
      <c r="C29" s="261"/>
      <c r="D29" s="253"/>
      <c r="E29" s="256"/>
      <c r="F29" s="257"/>
      <c r="G29" s="257"/>
      <c r="H29" s="257"/>
      <c r="I29" s="257"/>
    </row>
    <row r="30" spans="1:9" ht="12.75">
      <c r="A30" s="252">
        <v>16</v>
      </c>
      <c r="B30" s="254" t="s">
        <v>1428</v>
      </c>
      <c r="C30" s="261" t="s">
        <v>1226</v>
      </c>
      <c r="D30" s="261">
        <v>1</v>
      </c>
      <c r="E30" s="256">
        <v>0</v>
      </c>
      <c r="F30" s="257">
        <v>0</v>
      </c>
      <c r="G30" s="257">
        <f t="shared" si="0"/>
        <v>0</v>
      </c>
      <c r="H30" s="257">
        <f t="shared" si="1"/>
        <v>0</v>
      </c>
      <c r="I30" s="257">
        <f t="shared" si="2"/>
        <v>0</v>
      </c>
    </row>
    <row r="31" spans="1:9" ht="12.75">
      <c r="A31" s="252">
        <v>17</v>
      </c>
      <c r="B31" s="254" t="s">
        <v>1429</v>
      </c>
      <c r="C31" s="261" t="s">
        <v>1226</v>
      </c>
      <c r="D31" s="261">
        <v>2</v>
      </c>
      <c r="E31" s="256">
        <v>0</v>
      </c>
      <c r="F31" s="257">
        <v>0</v>
      </c>
      <c r="G31" s="257">
        <f t="shared" si="0"/>
        <v>0</v>
      </c>
      <c r="H31" s="257">
        <f t="shared" si="1"/>
        <v>0</v>
      </c>
      <c r="I31" s="257">
        <f t="shared" si="2"/>
        <v>0</v>
      </c>
    </row>
    <row r="32" spans="1:9" ht="12.75">
      <c r="A32" s="252">
        <v>18</v>
      </c>
      <c r="B32" s="254" t="s">
        <v>1430</v>
      </c>
      <c r="C32" s="261" t="s">
        <v>1226</v>
      </c>
      <c r="D32" s="261">
        <v>1</v>
      </c>
      <c r="E32" s="256">
        <v>0</v>
      </c>
      <c r="F32" s="257">
        <v>0</v>
      </c>
      <c r="G32" s="257">
        <f t="shared" si="0"/>
        <v>0</v>
      </c>
      <c r="H32" s="257">
        <f t="shared" si="1"/>
        <v>0</v>
      </c>
      <c r="I32" s="257">
        <f t="shared" si="2"/>
        <v>0</v>
      </c>
    </row>
    <row r="33" spans="1:9" ht="12.75">
      <c r="A33" s="252">
        <v>19</v>
      </c>
      <c r="B33" s="254" t="s">
        <v>1431</v>
      </c>
      <c r="C33" s="261" t="s">
        <v>1226</v>
      </c>
      <c r="D33" s="261">
        <v>2</v>
      </c>
      <c r="E33" s="256">
        <v>0</v>
      </c>
      <c r="F33" s="257">
        <v>0</v>
      </c>
      <c r="G33" s="257">
        <f t="shared" si="0"/>
        <v>0</v>
      </c>
      <c r="H33" s="257">
        <f t="shared" si="1"/>
        <v>0</v>
      </c>
      <c r="I33" s="257">
        <f t="shared" si="2"/>
        <v>0</v>
      </c>
    </row>
    <row r="34" spans="1:9" ht="12.75">
      <c r="A34" s="252">
        <v>20</v>
      </c>
      <c r="B34" s="254" t="s">
        <v>1432</v>
      </c>
      <c r="C34" s="261" t="s">
        <v>1226</v>
      </c>
      <c r="D34" s="261">
        <v>3</v>
      </c>
      <c r="E34" s="256">
        <v>0</v>
      </c>
      <c r="F34" s="257">
        <v>0</v>
      </c>
      <c r="G34" s="257">
        <f t="shared" si="0"/>
        <v>0</v>
      </c>
      <c r="H34" s="257">
        <f t="shared" si="1"/>
        <v>0</v>
      </c>
      <c r="I34" s="257">
        <f t="shared" si="2"/>
        <v>0</v>
      </c>
    </row>
    <row r="35" spans="1:9" ht="12.75">
      <c r="A35" s="252"/>
      <c r="B35" s="254"/>
      <c r="C35" s="261"/>
      <c r="D35" s="262"/>
      <c r="E35" s="256"/>
      <c r="F35" s="257"/>
      <c r="G35" s="257"/>
      <c r="H35" s="257"/>
      <c r="I35" s="257"/>
    </row>
    <row r="36" spans="1:9" ht="12.75">
      <c r="A36" s="252"/>
      <c r="B36" s="259"/>
      <c r="C36" s="262"/>
      <c r="D36" s="260"/>
      <c r="E36" s="256"/>
      <c r="F36" s="257"/>
      <c r="G36" s="257"/>
      <c r="H36" s="257"/>
      <c r="I36" s="257"/>
    </row>
    <row r="37" spans="1:9" ht="25.5">
      <c r="A37" s="252">
        <v>21</v>
      </c>
      <c r="B37" s="254" t="s">
        <v>1433</v>
      </c>
      <c r="C37" s="261" t="s">
        <v>229</v>
      </c>
      <c r="D37" s="261">
        <v>1</v>
      </c>
      <c r="E37" s="256">
        <v>0</v>
      </c>
      <c r="F37" s="257">
        <v>0</v>
      </c>
      <c r="G37" s="257">
        <f t="shared" si="0"/>
        <v>0</v>
      </c>
      <c r="H37" s="257">
        <f t="shared" si="1"/>
        <v>0</v>
      </c>
      <c r="I37" s="257">
        <f t="shared" si="2"/>
        <v>0</v>
      </c>
    </row>
    <row r="38" spans="1:9" ht="12.75">
      <c r="A38" s="252"/>
      <c r="B38" s="255"/>
      <c r="C38" s="262"/>
      <c r="D38" s="262"/>
      <c r="E38" s="256"/>
      <c r="F38" s="257"/>
      <c r="G38" s="257"/>
      <c r="H38" s="257"/>
      <c r="I38" s="257"/>
    </row>
    <row r="39" spans="1:9" ht="12.75">
      <c r="A39" s="252"/>
      <c r="B39" s="258" t="s">
        <v>1434</v>
      </c>
      <c r="C39" s="262"/>
      <c r="D39" s="262"/>
      <c r="E39" s="256"/>
      <c r="F39" s="257"/>
      <c r="G39" s="257"/>
      <c r="H39" s="257"/>
      <c r="I39" s="257"/>
    </row>
    <row r="40" spans="1:9" ht="12.75">
      <c r="A40" s="252"/>
      <c r="B40" s="254"/>
      <c r="C40" s="262"/>
      <c r="D40" s="262"/>
      <c r="E40" s="256"/>
      <c r="F40" s="257"/>
      <c r="G40" s="257"/>
      <c r="H40" s="257"/>
      <c r="I40" s="257"/>
    </row>
    <row r="41" spans="1:9" ht="25.5">
      <c r="A41" s="252">
        <v>22</v>
      </c>
      <c r="B41" s="254" t="s">
        <v>1435</v>
      </c>
      <c r="C41" s="261" t="s">
        <v>1226</v>
      </c>
      <c r="D41" s="261">
        <v>56</v>
      </c>
      <c r="E41" s="256">
        <v>0</v>
      </c>
      <c r="F41" s="257">
        <v>0</v>
      </c>
      <c r="G41" s="257">
        <f t="shared" si="0"/>
        <v>0</v>
      </c>
      <c r="H41" s="257">
        <f t="shared" si="1"/>
        <v>0</v>
      </c>
      <c r="I41" s="257">
        <f t="shared" si="2"/>
        <v>0</v>
      </c>
    </row>
    <row r="42" spans="1:9" ht="25.5">
      <c r="A42" s="252">
        <v>23</v>
      </c>
      <c r="B42" s="254" t="s">
        <v>1436</v>
      </c>
      <c r="C42" s="261" t="s">
        <v>1226</v>
      </c>
      <c r="D42" s="261">
        <v>19</v>
      </c>
      <c r="E42" s="256">
        <v>0</v>
      </c>
      <c r="F42" s="257">
        <v>0</v>
      </c>
      <c r="G42" s="257">
        <f t="shared" si="0"/>
        <v>0</v>
      </c>
      <c r="H42" s="257">
        <f t="shared" si="1"/>
        <v>0</v>
      </c>
      <c r="I42" s="257">
        <f t="shared" si="2"/>
        <v>0</v>
      </c>
    </row>
    <row r="43" spans="1:9" ht="25.5">
      <c r="A43" s="252">
        <v>24</v>
      </c>
      <c r="B43" s="254" t="s">
        <v>1437</v>
      </c>
      <c r="C43" s="261" t="s">
        <v>1226</v>
      </c>
      <c r="D43" s="261">
        <v>19</v>
      </c>
      <c r="E43" s="256">
        <v>0</v>
      </c>
      <c r="F43" s="257">
        <v>0</v>
      </c>
      <c r="G43" s="257">
        <f t="shared" si="0"/>
        <v>0</v>
      </c>
      <c r="H43" s="257">
        <f t="shared" si="1"/>
        <v>0</v>
      </c>
      <c r="I43" s="257">
        <f t="shared" si="2"/>
        <v>0</v>
      </c>
    </row>
    <row r="44" spans="1:9" ht="12.75">
      <c r="A44" s="252">
        <v>25</v>
      </c>
      <c r="B44" s="254" t="s">
        <v>1438</v>
      </c>
      <c r="C44" s="261" t="s">
        <v>1226</v>
      </c>
      <c r="D44" s="261">
        <v>150</v>
      </c>
      <c r="E44" s="256">
        <v>0</v>
      </c>
      <c r="F44" s="257">
        <v>0</v>
      </c>
      <c r="G44" s="257">
        <f t="shared" si="0"/>
        <v>0</v>
      </c>
      <c r="H44" s="257">
        <f t="shared" si="1"/>
        <v>0</v>
      </c>
      <c r="I44" s="257">
        <f t="shared" si="2"/>
        <v>0</v>
      </c>
    </row>
    <row r="45" spans="1:9" ht="12.75">
      <c r="A45" s="252">
        <v>26</v>
      </c>
      <c r="B45" s="254" t="s">
        <v>1439</v>
      </c>
      <c r="C45" s="261" t="s">
        <v>1226</v>
      </c>
      <c r="D45" s="261">
        <v>75</v>
      </c>
      <c r="E45" s="256">
        <v>0</v>
      </c>
      <c r="F45" s="257">
        <v>0</v>
      </c>
      <c r="G45" s="257">
        <f t="shared" si="0"/>
        <v>0</v>
      </c>
      <c r="H45" s="257">
        <f t="shared" si="1"/>
        <v>0</v>
      </c>
      <c r="I45" s="257">
        <f t="shared" si="2"/>
        <v>0</v>
      </c>
    </row>
    <row r="46" spans="1:9" ht="12.75">
      <c r="A46" s="252">
        <v>27</v>
      </c>
      <c r="B46" s="254" t="s">
        <v>1440</v>
      </c>
      <c r="C46" s="261" t="s">
        <v>229</v>
      </c>
      <c r="D46" s="261">
        <v>1</v>
      </c>
      <c r="E46" s="256">
        <v>0</v>
      </c>
      <c r="F46" s="257">
        <v>0</v>
      </c>
      <c r="G46" s="257">
        <f t="shared" si="0"/>
        <v>0</v>
      </c>
      <c r="H46" s="257">
        <f t="shared" si="1"/>
        <v>0</v>
      </c>
      <c r="I46" s="257">
        <f t="shared" si="2"/>
        <v>0</v>
      </c>
    </row>
    <row r="47" spans="1:9" ht="12.75">
      <c r="A47" s="252"/>
      <c r="B47" s="255"/>
      <c r="C47" s="262"/>
      <c r="D47" s="262"/>
      <c r="E47" s="256"/>
      <c r="F47" s="257"/>
      <c r="G47" s="257"/>
      <c r="H47" s="257"/>
      <c r="I47" s="257"/>
    </row>
    <row r="48" spans="1:9" ht="12.75">
      <c r="A48" s="252"/>
      <c r="B48" s="258" t="s">
        <v>1441</v>
      </c>
      <c r="C48" s="262"/>
      <c r="D48" s="262"/>
      <c r="E48" s="256"/>
      <c r="F48" s="257"/>
      <c r="G48" s="257"/>
      <c r="H48" s="257"/>
      <c r="I48" s="257"/>
    </row>
    <row r="49" spans="1:9" ht="12.75">
      <c r="A49" s="252"/>
      <c r="B49" s="254"/>
      <c r="C49" s="262"/>
      <c r="D49" s="262"/>
      <c r="E49" s="256"/>
      <c r="F49" s="257"/>
      <c r="G49" s="257"/>
      <c r="H49" s="257"/>
      <c r="I49" s="257"/>
    </row>
    <row r="50" spans="1:9" ht="12.75">
      <c r="A50" s="252">
        <v>28</v>
      </c>
      <c r="B50" s="254" t="s">
        <v>1442</v>
      </c>
      <c r="C50" s="261" t="s">
        <v>203</v>
      </c>
      <c r="D50" s="261">
        <v>570</v>
      </c>
      <c r="E50" s="256">
        <v>0</v>
      </c>
      <c r="F50" s="257">
        <v>0</v>
      </c>
      <c r="G50" s="257">
        <f t="shared" si="0"/>
        <v>0</v>
      </c>
      <c r="H50" s="257">
        <f t="shared" si="1"/>
        <v>0</v>
      </c>
      <c r="I50" s="257">
        <f t="shared" si="2"/>
        <v>0</v>
      </c>
    </row>
    <row r="51" spans="1:9" ht="12.75">
      <c r="A51" s="252">
        <v>29</v>
      </c>
      <c r="B51" s="254" t="s">
        <v>1443</v>
      </c>
      <c r="C51" s="261" t="s">
        <v>203</v>
      </c>
      <c r="D51" s="261">
        <v>130</v>
      </c>
      <c r="E51" s="256">
        <v>0</v>
      </c>
      <c r="F51" s="257">
        <v>0</v>
      </c>
      <c r="G51" s="257">
        <f t="shared" si="0"/>
        <v>0</v>
      </c>
      <c r="H51" s="257">
        <f t="shared" si="1"/>
        <v>0</v>
      </c>
      <c r="I51" s="257">
        <f t="shared" si="2"/>
        <v>0</v>
      </c>
    </row>
    <row r="52" spans="1:9" ht="12.75">
      <c r="A52" s="252">
        <v>30</v>
      </c>
      <c r="B52" s="254" t="s">
        <v>1444</v>
      </c>
      <c r="C52" s="261" t="s">
        <v>203</v>
      </c>
      <c r="D52" s="261">
        <v>110</v>
      </c>
      <c r="E52" s="256">
        <v>0</v>
      </c>
      <c r="F52" s="257">
        <v>0</v>
      </c>
      <c r="G52" s="257">
        <f t="shared" si="0"/>
        <v>0</v>
      </c>
      <c r="H52" s="257">
        <f t="shared" si="1"/>
        <v>0</v>
      </c>
      <c r="I52" s="257">
        <f t="shared" si="2"/>
        <v>0</v>
      </c>
    </row>
    <row r="53" spans="1:9" ht="12.75">
      <c r="A53" s="252">
        <v>31</v>
      </c>
      <c r="B53" s="254" t="s">
        <v>1445</v>
      </c>
      <c r="C53" s="261" t="s">
        <v>203</v>
      </c>
      <c r="D53" s="261">
        <v>50</v>
      </c>
      <c r="E53" s="256">
        <v>0</v>
      </c>
      <c r="F53" s="257">
        <v>0</v>
      </c>
      <c r="G53" s="257">
        <f t="shared" si="0"/>
        <v>0</v>
      </c>
      <c r="H53" s="257">
        <f t="shared" si="1"/>
        <v>0</v>
      </c>
      <c r="I53" s="257">
        <f t="shared" si="2"/>
        <v>0</v>
      </c>
    </row>
    <row r="54" spans="1:9" ht="12.75">
      <c r="A54" s="252"/>
      <c r="B54" s="254"/>
      <c r="C54" s="262"/>
      <c r="D54" s="262"/>
      <c r="E54" s="256"/>
      <c r="F54" s="257"/>
      <c r="G54" s="257"/>
      <c r="H54" s="257"/>
      <c r="I54" s="257"/>
    </row>
    <row r="55" spans="1:9" ht="12.75">
      <c r="A55" s="252"/>
      <c r="B55" s="258" t="s">
        <v>1446</v>
      </c>
      <c r="C55" s="262"/>
      <c r="D55" s="262"/>
      <c r="E55" s="256"/>
      <c r="F55" s="257"/>
      <c r="G55" s="257"/>
      <c r="H55" s="257"/>
      <c r="I55" s="257"/>
    </row>
    <row r="56" spans="1:9" ht="12.75">
      <c r="A56" s="252"/>
      <c r="B56" s="254"/>
      <c r="C56" s="262"/>
      <c r="D56" s="262"/>
      <c r="E56" s="256"/>
      <c r="F56" s="257"/>
      <c r="G56" s="257"/>
      <c r="H56" s="257"/>
      <c r="I56" s="257"/>
    </row>
    <row r="57" spans="1:9" ht="12.75">
      <c r="A57" s="252">
        <v>32</v>
      </c>
      <c r="B57" s="254" t="s">
        <v>1447</v>
      </c>
      <c r="C57" s="261" t="s">
        <v>203</v>
      </c>
      <c r="D57" s="261">
        <v>10</v>
      </c>
      <c r="E57" s="256">
        <v>0</v>
      </c>
      <c r="F57" s="257">
        <v>0</v>
      </c>
      <c r="G57" s="257">
        <f t="shared" si="0"/>
        <v>0</v>
      </c>
      <c r="H57" s="257">
        <f t="shared" si="1"/>
        <v>0</v>
      </c>
      <c r="I57" s="257">
        <f t="shared" si="2"/>
        <v>0</v>
      </c>
    </row>
    <row r="58" spans="1:9" ht="12.75">
      <c r="A58" s="252">
        <v>33</v>
      </c>
      <c r="B58" s="254" t="s">
        <v>1448</v>
      </c>
      <c r="C58" s="261" t="s">
        <v>203</v>
      </c>
      <c r="D58" s="261">
        <v>10</v>
      </c>
      <c r="E58" s="256">
        <v>0</v>
      </c>
      <c r="F58" s="257">
        <v>0</v>
      </c>
      <c r="G58" s="257">
        <f t="shared" si="0"/>
        <v>0</v>
      </c>
      <c r="H58" s="257">
        <f t="shared" si="1"/>
        <v>0</v>
      </c>
      <c r="I58" s="257">
        <f t="shared" si="2"/>
        <v>0</v>
      </c>
    </row>
    <row r="59" spans="1:9" ht="12.75">
      <c r="A59" s="252">
        <v>34</v>
      </c>
      <c r="B59" s="254" t="s">
        <v>1449</v>
      </c>
      <c r="C59" s="261" t="s">
        <v>203</v>
      </c>
      <c r="D59" s="261">
        <v>25</v>
      </c>
      <c r="E59" s="256">
        <v>0</v>
      </c>
      <c r="F59" s="257">
        <v>0</v>
      </c>
      <c r="G59" s="257">
        <f t="shared" si="0"/>
        <v>0</v>
      </c>
      <c r="H59" s="257">
        <f t="shared" si="1"/>
        <v>0</v>
      </c>
      <c r="I59" s="257">
        <f t="shared" si="2"/>
        <v>0</v>
      </c>
    </row>
    <row r="60" spans="1:12" ht="12.75">
      <c r="A60" s="252">
        <v>35</v>
      </c>
      <c r="B60" s="254" t="s">
        <v>1450</v>
      </c>
      <c r="C60" s="261" t="s">
        <v>203</v>
      </c>
      <c r="D60" s="261">
        <v>160</v>
      </c>
      <c r="E60" s="256">
        <v>0</v>
      </c>
      <c r="F60" s="257">
        <v>0</v>
      </c>
      <c r="G60" s="257">
        <f t="shared" si="0"/>
        <v>0</v>
      </c>
      <c r="H60" s="257">
        <f t="shared" si="1"/>
        <v>0</v>
      </c>
      <c r="I60" s="257">
        <f t="shared" si="2"/>
        <v>0</v>
      </c>
      <c r="L60" s="252"/>
    </row>
    <row r="61" spans="1:9" ht="12.75">
      <c r="A61" s="252">
        <v>36</v>
      </c>
      <c r="B61" s="254" t="s">
        <v>1451</v>
      </c>
      <c r="C61" s="261" t="s">
        <v>203</v>
      </c>
      <c r="D61" s="261">
        <v>20</v>
      </c>
      <c r="E61" s="256">
        <v>0</v>
      </c>
      <c r="F61" s="257">
        <v>0</v>
      </c>
      <c r="G61" s="257">
        <f t="shared" si="0"/>
        <v>0</v>
      </c>
      <c r="H61" s="257">
        <f t="shared" si="1"/>
        <v>0</v>
      </c>
      <c r="I61" s="257">
        <f t="shared" si="2"/>
        <v>0</v>
      </c>
    </row>
    <row r="62" spans="1:9" ht="12.75">
      <c r="A62" s="252">
        <v>37</v>
      </c>
      <c r="B62" s="254" t="s">
        <v>1452</v>
      </c>
      <c r="C62" s="261" t="s">
        <v>203</v>
      </c>
      <c r="D62" s="261">
        <v>20</v>
      </c>
      <c r="E62" s="256">
        <v>0</v>
      </c>
      <c r="F62" s="257">
        <v>0</v>
      </c>
      <c r="G62" s="257">
        <f t="shared" si="0"/>
        <v>0</v>
      </c>
      <c r="H62" s="257">
        <f t="shared" si="1"/>
        <v>0</v>
      </c>
      <c r="I62" s="257">
        <f t="shared" si="2"/>
        <v>0</v>
      </c>
    </row>
    <row r="63" spans="1:9" ht="12.75">
      <c r="A63" s="252"/>
      <c r="B63" s="254"/>
      <c r="C63" s="262"/>
      <c r="D63" s="262"/>
      <c r="E63" s="256"/>
      <c r="F63" s="257"/>
      <c r="G63" s="257"/>
      <c r="H63" s="257"/>
      <c r="I63" s="257"/>
    </row>
    <row r="64" spans="1:9" ht="12.75">
      <c r="A64" s="252"/>
      <c r="B64" s="258" t="s">
        <v>1453</v>
      </c>
      <c r="C64" s="262"/>
      <c r="D64" s="262"/>
      <c r="E64" s="256"/>
      <c r="F64" s="257"/>
      <c r="G64" s="257"/>
      <c r="H64" s="257"/>
      <c r="I64" s="257"/>
    </row>
    <row r="65" spans="1:9" ht="12.75">
      <c r="A65" s="252"/>
      <c r="B65" s="254"/>
      <c r="C65" s="262"/>
      <c r="D65" s="262"/>
      <c r="E65" s="256"/>
      <c r="F65" s="257"/>
      <c r="G65" s="257"/>
      <c r="H65" s="257"/>
      <c r="I65" s="257"/>
    </row>
    <row r="66" spans="1:9" ht="12.75">
      <c r="A66" s="252">
        <v>38</v>
      </c>
      <c r="B66" s="254" t="s">
        <v>1454</v>
      </c>
      <c r="C66" s="261" t="s">
        <v>1226</v>
      </c>
      <c r="D66" s="261">
        <v>19</v>
      </c>
      <c r="E66" s="256">
        <v>0</v>
      </c>
      <c r="F66" s="257">
        <v>0</v>
      </c>
      <c r="G66" s="257">
        <f t="shared" si="0"/>
        <v>0</v>
      </c>
      <c r="H66" s="257">
        <f t="shared" si="1"/>
        <v>0</v>
      </c>
      <c r="I66" s="257">
        <f t="shared" si="2"/>
        <v>0</v>
      </c>
    </row>
    <row r="67" spans="1:9" ht="12.75">
      <c r="A67" s="252"/>
      <c r="B67" s="254"/>
      <c r="C67" s="261"/>
      <c r="D67" s="261"/>
      <c r="E67" s="256"/>
      <c r="F67" s="257"/>
      <c r="G67" s="257"/>
      <c r="H67" s="257"/>
      <c r="I67" s="257"/>
    </row>
    <row r="68" spans="1:9" ht="12.75">
      <c r="A68" s="252">
        <v>39</v>
      </c>
      <c r="B68" s="254" t="s">
        <v>1455</v>
      </c>
      <c r="C68" s="261" t="s">
        <v>1226</v>
      </c>
      <c r="D68" s="261">
        <v>19</v>
      </c>
      <c r="E68" s="256">
        <v>0</v>
      </c>
      <c r="F68" s="257">
        <v>0</v>
      </c>
      <c r="G68" s="257">
        <f t="shared" si="0"/>
        <v>0</v>
      </c>
      <c r="H68" s="257">
        <f t="shared" si="1"/>
        <v>0</v>
      </c>
      <c r="I68" s="257">
        <f t="shared" si="2"/>
        <v>0</v>
      </c>
    </row>
    <row r="69" spans="1:9" ht="12.75">
      <c r="A69" s="252">
        <v>40</v>
      </c>
      <c r="B69" s="254" t="s">
        <v>1456</v>
      </c>
      <c r="C69" s="261" t="s">
        <v>1226</v>
      </c>
      <c r="D69" s="261">
        <v>19</v>
      </c>
      <c r="E69" s="256">
        <v>0</v>
      </c>
      <c r="F69" s="257">
        <v>0</v>
      </c>
      <c r="G69" s="257">
        <f t="shared" si="0"/>
        <v>0</v>
      </c>
      <c r="H69" s="257">
        <f t="shared" si="1"/>
        <v>0</v>
      </c>
      <c r="I69" s="257">
        <f t="shared" si="2"/>
        <v>0</v>
      </c>
    </row>
    <row r="70" spans="1:9" ht="12.75">
      <c r="A70" s="252">
        <v>41</v>
      </c>
      <c r="B70" s="254" t="s">
        <v>1457</v>
      </c>
      <c r="C70" s="261" t="s">
        <v>1226</v>
      </c>
      <c r="D70" s="261">
        <v>19</v>
      </c>
      <c r="E70" s="256">
        <v>0</v>
      </c>
      <c r="F70" s="257">
        <v>0</v>
      </c>
      <c r="G70" s="257">
        <f t="shared" si="0"/>
        <v>0</v>
      </c>
      <c r="H70" s="257">
        <f t="shared" si="1"/>
        <v>0</v>
      </c>
      <c r="I70" s="257">
        <f t="shared" si="2"/>
        <v>0</v>
      </c>
    </row>
    <row r="71" spans="1:9" ht="12.75">
      <c r="A71" s="252"/>
      <c r="B71" s="254"/>
      <c r="C71" s="262"/>
      <c r="D71" s="262"/>
      <c r="E71" s="256"/>
      <c r="F71" s="257"/>
      <c r="G71" s="257"/>
      <c r="H71" s="257"/>
      <c r="I71" s="257"/>
    </row>
    <row r="72" spans="1:9" ht="12.75">
      <c r="A72" s="252"/>
      <c r="B72" s="258" t="s">
        <v>1458</v>
      </c>
      <c r="C72" s="262"/>
      <c r="D72" s="262"/>
      <c r="E72" s="256"/>
      <c r="F72" s="257"/>
      <c r="G72" s="257"/>
      <c r="H72" s="257"/>
      <c r="I72" s="257"/>
    </row>
    <row r="73" spans="1:9" ht="12.75">
      <c r="A73" s="252"/>
      <c r="B73" s="254"/>
      <c r="C73" s="262"/>
      <c r="D73" s="262"/>
      <c r="E73" s="256"/>
      <c r="F73" s="257"/>
      <c r="G73" s="257"/>
      <c r="H73" s="257"/>
      <c r="I73" s="257"/>
    </row>
    <row r="74" spans="1:9" ht="12.75">
      <c r="A74" s="252">
        <v>42</v>
      </c>
      <c r="B74" s="254" t="s">
        <v>1459</v>
      </c>
      <c r="C74" s="261" t="s">
        <v>1226</v>
      </c>
      <c r="D74" s="261">
        <v>4</v>
      </c>
      <c r="E74" s="256">
        <v>0</v>
      </c>
      <c r="F74" s="257">
        <v>0</v>
      </c>
      <c r="G74" s="257">
        <f aca="true" t="shared" si="3" ref="G74:G134">D74*E74</f>
        <v>0</v>
      </c>
      <c r="H74" s="257">
        <f aca="true" t="shared" si="4" ref="H74:H134">D74*F74</f>
        <v>0</v>
      </c>
      <c r="I74" s="257">
        <f aca="true" t="shared" si="5" ref="I74:I134">G74+H74</f>
        <v>0</v>
      </c>
    </row>
    <row r="75" spans="1:9" ht="12.75">
      <c r="A75" s="252">
        <v>43</v>
      </c>
      <c r="B75" s="254" t="s">
        <v>1460</v>
      </c>
      <c r="C75" s="261" t="s">
        <v>1226</v>
      </c>
      <c r="D75" s="261">
        <v>4</v>
      </c>
      <c r="E75" s="256">
        <v>0</v>
      </c>
      <c r="F75" s="257">
        <v>0</v>
      </c>
      <c r="G75" s="257">
        <f t="shared" si="3"/>
        <v>0</v>
      </c>
      <c r="H75" s="257">
        <f t="shared" si="4"/>
        <v>0</v>
      </c>
      <c r="I75" s="257">
        <f t="shared" si="5"/>
        <v>0</v>
      </c>
    </row>
    <row r="76" spans="1:9" ht="12.75">
      <c r="A76" s="252">
        <v>44</v>
      </c>
      <c r="B76" s="254" t="s">
        <v>1461</v>
      </c>
      <c r="C76" s="261" t="s">
        <v>1226</v>
      </c>
      <c r="D76" s="261">
        <v>8</v>
      </c>
      <c r="E76" s="256">
        <v>0</v>
      </c>
      <c r="F76" s="257">
        <v>0</v>
      </c>
      <c r="G76" s="257">
        <f t="shared" si="3"/>
        <v>0</v>
      </c>
      <c r="H76" s="257">
        <f t="shared" si="4"/>
        <v>0</v>
      </c>
      <c r="I76" s="257">
        <f t="shared" si="5"/>
        <v>0</v>
      </c>
    </row>
    <row r="77" spans="1:9" ht="12.75">
      <c r="A77" s="252">
        <v>45</v>
      </c>
      <c r="B77" s="254" t="s">
        <v>1462</v>
      </c>
      <c r="C77" s="261" t="s">
        <v>1226</v>
      </c>
      <c r="D77" s="261">
        <v>8</v>
      </c>
      <c r="E77" s="256">
        <v>0</v>
      </c>
      <c r="F77" s="257">
        <v>0</v>
      </c>
      <c r="G77" s="257">
        <f t="shared" si="3"/>
        <v>0</v>
      </c>
      <c r="H77" s="257">
        <f t="shared" si="4"/>
        <v>0</v>
      </c>
      <c r="I77" s="257">
        <f t="shared" si="5"/>
        <v>0</v>
      </c>
    </row>
    <row r="78" spans="1:9" ht="12.75">
      <c r="A78" s="252"/>
      <c r="B78" s="255"/>
      <c r="C78" s="262"/>
      <c r="D78" s="262"/>
      <c r="E78" s="256"/>
      <c r="F78" s="257"/>
      <c r="G78" s="257"/>
      <c r="H78" s="257"/>
      <c r="I78" s="257"/>
    </row>
    <row r="79" spans="1:9" ht="12.75">
      <c r="A79" s="252"/>
      <c r="B79" s="258" t="s">
        <v>1463</v>
      </c>
      <c r="C79" s="262"/>
      <c r="D79" s="262"/>
      <c r="E79" s="256"/>
      <c r="F79" s="257"/>
      <c r="G79" s="257"/>
      <c r="H79" s="257"/>
      <c r="I79" s="257"/>
    </row>
    <row r="80" spans="1:9" ht="12.75">
      <c r="A80" s="252"/>
      <c r="B80" s="255"/>
      <c r="C80" s="262"/>
      <c r="D80" s="262"/>
      <c r="E80" s="256"/>
      <c r="F80" s="257"/>
      <c r="G80" s="257"/>
      <c r="H80" s="257"/>
      <c r="I80" s="257"/>
    </row>
    <row r="81" spans="1:9" ht="12.75">
      <c r="A81" s="252">
        <v>46</v>
      </c>
      <c r="B81" s="254" t="s">
        <v>1464</v>
      </c>
      <c r="C81" s="261" t="s">
        <v>1226</v>
      </c>
      <c r="D81" s="261">
        <v>2</v>
      </c>
      <c r="E81" s="256">
        <v>0</v>
      </c>
      <c r="F81" s="257">
        <v>0</v>
      </c>
      <c r="G81" s="257">
        <f t="shared" si="3"/>
        <v>0</v>
      </c>
      <c r="H81" s="257">
        <f t="shared" si="4"/>
        <v>0</v>
      </c>
      <c r="I81" s="257">
        <f t="shared" si="5"/>
        <v>0</v>
      </c>
    </row>
    <row r="82" spans="1:9" ht="12.75">
      <c r="A82" s="252">
        <v>47</v>
      </c>
      <c r="B82" s="254" t="s">
        <v>1461</v>
      </c>
      <c r="C82" s="261" t="s">
        <v>1226</v>
      </c>
      <c r="D82" s="261">
        <v>2</v>
      </c>
      <c r="E82" s="256">
        <v>0</v>
      </c>
      <c r="F82" s="257">
        <v>0</v>
      </c>
      <c r="G82" s="257">
        <f t="shared" si="3"/>
        <v>0</v>
      </c>
      <c r="H82" s="257">
        <f t="shared" si="4"/>
        <v>0</v>
      </c>
      <c r="I82" s="257">
        <f t="shared" si="5"/>
        <v>0</v>
      </c>
    </row>
    <row r="83" spans="1:9" ht="12.75">
      <c r="A83" s="252">
        <v>48</v>
      </c>
      <c r="B83" s="254" t="s">
        <v>1465</v>
      </c>
      <c r="C83" s="261" t="s">
        <v>1226</v>
      </c>
      <c r="D83" s="261">
        <v>4</v>
      </c>
      <c r="E83" s="256">
        <v>0</v>
      </c>
      <c r="F83" s="257">
        <v>0</v>
      </c>
      <c r="G83" s="257">
        <f t="shared" si="3"/>
        <v>0</v>
      </c>
      <c r="H83" s="257">
        <f t="shared" si="4"/>
        <v>0</v>
      </c>
      <c r="I83" s="257">
        <f t="shared" si="5"/>
        <v>0</v>
      </c>
    </row>
    <row r="84" spans="1:9" ht="12.75">
      <c r="A84" s="252">
        <v>49</v>
      </c>
      <c r="B84" s="254" t="s">
        <v>1466</v>
      </c>
      <c r="C84" s="261" t="s">
        <v>1226</v>
      </c>
      <c r="D84" s="261">
        <v>2</v>
      </c>
      <c r="E84" s="256">
        <v>0</v>
      </c>
      <c r="F84" s="257">
        <v>0</v>
      </c>
      <c r="G84" s="257">
        <f t="shared" si="3"/>
        <v>0</v>
      </c>
      <c r="H84" s="257">
        <f t="shared" si="4"/>
        <v>0</v>
      </c>
      <c r="I84" s="257">
        <f t="shared" si="5"/>
        <v>0</v>
      </c>
    </row>
    <row r="85" spans="1:9" ht="12.75">
      <c r="A85" s="252">
        <v>50</v>
      </c>
      <c r="B85" s="254" t="s">
        <v>1467</v>
      </c>
      <c r="C85" s="261" t="s">
        <v>1226</v>
      </c>
      <c r="D85" s="261">
        <v>1</v>
      </c>
      <c r="E85" s="256">
        <v>0</v>
      </c>
      <c r="F85" s="257">
        <v>0</v>
      </c>
      <c r="G85" s="257">
        <f t="shared" si="3"/>
        <v>0</v>
      </c>
      <c r="H85" s="257">
        <f t="shared" si="4"/>
        <v>0</v>
      </c>
      <c r="I85" s="257">
        <f t="shared" si="5"/>
        <v>0</v>
      </c>
    </row>
    <row r="86" spans="1:9" ht="12.75">
      <c r="A86" s="252">
        <v>51</v>
      </c>
      <c r="B86" s="254" t="s">
        <v>1468</v>
      </c>
      <c r="C86" s="261" t="s">
        <v>1226</v>
      </c>
      <c r="D86" s="261">
        <v>2</v>
      </c>
      <c r="E86" s="256">
        <v>0</v>
      </c>
      <c r="F86" s="257">
        <v>0</v>
      </c>
      <c r="G86" s="257">
        <f t="shared" si="3"/>
        <v>0</v>
      </c>
      <c r="H86" s="257">
        <f t="shared" si="4"/>
        <v>0</v>
      </c>
      <c r="I86" s="257">
        <f t="shared" si="5"/>
        <v>0</v>
      </c>
    </row>
    <row r="87" spans="1:9" ht="12.75">
      <c r="A87" s="252">
        <v>52</v>
      </c>
      <c r="B87" s="254" t="s">
        <v>1469</v>
      </c>
      <c r="C87" s="261" t="s">
        <v>1226</v>
      </c>
      <c r="D87" s="261">
        <v>1</v>
      </c>
      <c r="E87" s="256">
        <v>0</v>
      </c>
      <c r="F87" s="257">
        <v>0</v>
      </c>
      <c r="G87" s="257">
        <f t="shared" si="3"/>
        <v>0</v>
      </c>
      <c r="H87" s="257">
        <f t="shared" si="4"/>
        <v>0</v>
      </c>
      <c r="I87" s="257">
        <f t="shared" si="5"/>
        <v>0</v>
      </c>
    </row>
    <row r="88" spans="1:9" ht="12.75">
      <c r="A88" s="252">
        <v>53</v>
      </c>
      <c r="B88" s="254" t="s">
        <v>1470</v>
      </c>
      <c r="C88" s="261" t="s">
        <v>1226</v>
      </c>
      <c r="D88" s="261">
        <v>4</v>
      </c>
      <c r="E88" s="256">
        <v>0</v>
      </c>
      <c r="F88" s="257">
        <v>0</v>
      </c>
      <c r="G88" s="257">
        <f t="shared" si="3"/>
        <v>0</v>
      </c>
      <c r="H88" s="257">
        <f t="shared" si="4"/>
        <v>0</v>
      </c>
      <c r="I88" s="257">
        <f t="shared" si="5"/>
        <v>0</v>
      </c>
    </row>
    <row r="89" spans="1:9" ht="38.25">
      <c r="A89" s="252">
        <v>54</v>
      </c>
      <c r="B89" s="254" t="s">
        <v>1471</v>
      </c>
      <c r="C89" s="261" t="s">
        <v>229</v>
      </c>
      <c r="D89" s="261">
        <v>1</v>
      </c>
      <c r="E89" s="256">
        <v>0</v>
      </c>
      <c r="F89" s="257">
        <v>0</v>
      </c>
      <c r="G89" s="257">
        <f t="shared" si="3"/>
        <v>0</v>
      </c>
      <c r="H89" s="257">
        <f t="shared" si="4"/>
        <v>0</v>
      </c>
      <c r="I89" s="257">
        <f t="shared" si="5"/>
        <v>0</v>
      </c>
    </row>
    <row r="90" spans="1:9" ht="12.75">
      <c r="A90" s="252">
        <v>55</v>
      </c>
      <c r="B90" s="254" t="s">
        <v>1472</v>
      </c>
      <c r="C90" s="261" t="s">
        <v>1226</v>
      </c>
      <c r="D90" s="261">
        <v>2</v>
      </c>
      <c r="E90" s="256">
        <v>0</v>
      </c>
      <c r="F90" s="257">
        <v>0</v>
      </c>
      <c r="G90" s="257">
        <f t="shared" si="3"/>
        <v>0</v>
      </c>
      <c r="H90" s="257">
        <f t="shared" si="4"/>
        <v>0</v>
      </c>
      <c r="I90" s="257">
        <f t="shared" si="5"/>
        <v>0</v>
      </c>
    </row>
    <row r="91" spans="1:9" ht="12.75">
      <c r="A91" s="252"/>
      <c r="B91" s="255"/>
      <c r="C91" s="262"/>
      <c r="D91" s="262"/>
      <c r="E91" s="256"/>
      <c r="F91" s="257"/>
      <c r="G91" s="257"/>
      <c r="H91" s="257"/>
      <c r="I91" s="257"/>
    </row>
    <row r="92" spans="1:9" ht="12.75">
      <c r="A92" s="252">
        <v>56</v>
      </c>
      <c r="B92" s="254" t="s">
        <v>1473</v>
      </c>
      <c r="C92" s="261" t="s">
        <v>1226</v>
      </c>
      <c r="D92" s="261">
        <v>1</v>
      </c>
      <c r="E92" s="256">
        <v>0</v>
      </c>
      <c r="F92" s="257">
        <v>0</v>
      </c>
      <c r="G92" s="257">
        <f t="shared" si="3"/>
        <v>0</v>
      </c>
      <c r="H92" s="257">
        <f t="shared" si="4"/>
        <v>0</v>
      </c>
      <c r="I92" s="257">
        <f t="shared" si="5"/>
        <v>0</v>
      </c>
    </row>
    <row r="93" spans="1:9" ht="12.75">
      <c r="A93" s="252">
        <v>57</v>
      </c>
      <c r="B93" s="254" t="s">
        <v>1461</v>
      </c>
      <c r="C93" s="261" t="s">
        <v>1226</v>
      </c>
      <c r="D93" s="261">
        <v>5</v>
      </c>
      <c r="E93" s="256">
        <v>0</v>
      </c>
      <c r="F93" s="257">
        <v>0</v>
      </c>
      <c r="G93" s="257">
        <f t="shared" si="3"/>
        <v>0</v>
      </c>
      <c r="H93" s="257">
        <f t="shared" si="4"/>
        <v>0</v>
      </c>
      <c r="I93" s="257">
        <f t="shared" si="5"/>
        <v>0</v>
      </c>
    </row>
    <row r="94" spans="1:9" ht="12.75">
      <c r="A94" s="252">
        <v>58</v>
      </c>
      <c r="B94" s="254" t="s">
        <v>1466</v>
      </c>
      <c r="C94" s="261" t="s">
        <v>1226</v>
      </c>
      <c r="D94" s="261">
        <v>1</v>
      </c>
      <c r="E94" s="256">
        <v>0</v>
      </c>
      <c r="F94" s="257">
        <v>0</v>
      </c>
      <c r="G94" s="257">
        <f t="shared" si="3"/>
        <v>0</v>
      </c>
      <c r="H94" s="257">
        <f t="shared" si="4"/>
        <v>0</v>
      </c>
      <c r="I94" s="257">
        <f t="shared" si="5"/>
        <v>0</v>
      </c>
    </row>
    <row r="95" spans="1:9" ht="12.75">
      <c r="A95" s="252">
        <v>59</v>
      </c>
      <c r="B95" s="254" t="s">
        <v>1474</v>
      </c>
      <c r="C95" s="261" t="s">
        <v>1226</v>
      </c>
      <c r="D95" s="261">
        <v>1</v>
      </c>
      <c r="E95" s="256">
        <v>0</v>
      </c>
      <c r="F95" s="257">
        <v>0</v>
      </c>
      <c r="G95" s="257">
        <f t="shared" si="3"/>
        <v>0</v>
      </c>
      <c r="H95" s="257">
        <f t="shared" si="4"/>
        <v>0</v>
      </c>
      <c r="I95" s="257">
        <f t="shared" si="5"/>
        <v>0</v>
      </c>
    </row>
    <row r="96" spans="1:9" ht="12.75">
      <c r="A96" s="252">
        <v>60</v>
      </c>
      <c r="B96" s="254" t="s">
        <v>1475</v>
      </c>
      <c r="C96" s="261" t="s">
        <v>1226</v>
      </c>
      <c r="D96" s="261">
        <v>1</v>
      </c>
      <c r="E96" s="256">
        <v>0</v>
      </c>
      <c r="F96" s="257">
        <v>0</v>
      </c>
      <c r="G96" s="257">
        <f t="shared" si="3"/>
        <v>0</v>
      </c>
      <c r="H96" s="257">
        <f t="shared" si="4"/>
        <v>0</v>
      </c>
      <c r="I96" s="257">
        <f t="shared" si="5"/>
        <v>0</v>
      </c>
    </row>
    <row r="97" spans="1:9" ht="12.75">
      <c r="A97" s="252">
        <v>61</v>
      </c>
      <c r="B97" s="254" t="s">
        <v>1472</v>
      </c>
      <c r="C97" s="261" t="s">
        <v>1226</v>
      </c>
      <c r="D97" s="261">
        <v>2</v>
      </c>
      <c r="E97" s="256">
        <v>0</v>
      </c>
      <c r="F97" s="257">
        <v>0</v>
      </c>
      <c r="G97" s="257">
        <f t="shared" si="3"/>
        <v>0</v>
      </c>
      <c r="H97" s="257">
        <f t="shared" si="4"/>
        <v>0</v>
      </c>
      <c r="I97" s="257">
        <f t="shared" si="5"/>
        <v>0</v>
      </c>
    </row>
    <row r="98" spans="1:9" ht="12.75">
      <c r="A98" s="252">
        <v>62</v>
      </c>
      <c r="B98" s="254" t="s">
        <v>1476</v>
      </c>
      <c r="C98" s="261" t="s">
        <v>1226</v>
      </c>
      <c r="D98" s="261">
        <v>2</v>
      </c>
      <c r="E98" s="256">
        <v>0</v>
      </c>
      <c r="F98" s="257">
        <v>0</v>
      </c>
      <c r="G98" s="257">
        <f t="shared" si="3"/>
        <v>0</v>
      </c>
      <c r="H98" s="257">
        <f t="shared" si="4"/>
        <v>0</v>
      </c>
      <c r="I98" s="257">
        <f t="shared" si="5"/>
        <v>0</v>
      </c>
    </row>
    <row r="99" spans="1:9" ht="12.75">
      <c r="A99" s="252">
        <v>63</v>
      </c>
      <c r="B99" s="254" t="s">
        <v>1470</v>
      </c>
      <c r="C99" s="261" t="s">
        <v>1226</v>
      </c>
      <c r="D99" s="261">
        <v>2</v>
      </c>
      <c r="E99" s="256">
        <v>0</v>
      </c>
      <c r="F99" s="257">
        <v>0</v>
      </c>
      <c r="G99" s="257">
        <f t="shared" si="3"/>
        <v>0</v>
      </c>
      <c r="H99" s="257">
        <f t="shared" si="4"/>
        <v>0</v>
      </c>
      <c r="I99" s="257">
        <f t="shared" si="5"/>
        <v>0</v>
      </c>
    </row>
    <row r="100" spans="1:9" ht="12.75">
      <c r="A100" s="252">
        <v>64</v>
      </c>
      <c r="B100" s="254" t="s">
        <v>1477</v>
      </c>
      <c r="C100" s="261" t="s">
        <v>1226</v>
      </c>
      <c r="D100" s="261">
        <v>2</v>
      </c>
      <c r="E100" s="256">
        <v>0</v>
      </c>
      <c r="F100" s="257">
        <v>0</v>
      </c>
      <c r="G100" s="257">
        <f t="shared" si="3"/>
        <v>0</v>
      </c>
      <c r="H100" s="257">
        <f t="shared" si="4"/>
        <v>0</v>
      </c>
      <c r="I100" s="257">
        <f t="shared" si="5"/>
        <v>0</v>
      </c>
    </row>
    <row r="101" spans="1:9" ht="12.75">
      <c r="A101" s="252">
        <v>65</v>
      </c>
      <c r="B101" s="254" t="s">
        <v>1478</v>
      </c>
      <c r="C101" s="261" t="s">
        <v>1226</v>
      </c>
      <c r="D101" s="261">
        <v>2</v>
      </c>
      <c r="E101" s="256">
        <v>0</v>
      </c>
      <c r="F101" s="257">
        <v>0</v>
      </c>
      <c r="G101" s="257">
        <f t="shared" si="3"/>
        <v>0</v>
      </c>
      <c r="H101" s="257">
        <f t="shared" si="4"/>
        <v>0</v>
      </c>
      <c r="I101" s="257">
        <f t="shared" si="5"/>
        <v>0</v>
      </c>
    </row>
    <row r="102" spans="1:9" ht="12.75">
      <c r="A102" s="252"/>
      <c r="B102" s="254"/>
      <c r="C102" s="261"/>
      <c r="D102" s="261"/>
      <c r="E102" s="256"/>
      <c r="F102" s="257"/>
      <c r="G102" s="257"/>
      <c r="H102" s="257"/>
      <c r="I102" s="257"/>
    </row>
    <row r="103" spans="1:9" ht="12.75">
      <c r="A103" s="252">
        <v>66</v>
      </c>
      <c r="B103" s="254" t="s">
        <v>1465</v>
      </c>
      <c r="C103" s="261" t="s">
        <v>1226</v>
      </c>
      <c r="D103" s="261">
        <v>3</v>
      </c>
      <c r="E103" s="256">
        <v>0</v>
      </c>
      <c r="F103" s="257">
        <v>0</v>
      </c>
      <c r="G103" s="257">
        <f t="shared" si="3"/>
        <v>0</v>
      </c>
      <c r="H103" s="257">
        <f t="shared" si="4"/>
        <v>0</v>
      </c>
      <c r="I103" s="257">
        <f t="shared" si="5"/>
        <v>0</v>
      </c>
    </row>
    <row r="104" spans="1:9" ht="12.75">
      <c r="A104" s="252">
        <v>67</v>
      </c>
      <c r="B104" s="254" t="s">
        <v>1479</v>
      </c>
      <c r="C104" s="261" t="s">
        <v>1226</v>
      </c>
      <c r="D104" s="261">
        <v>1</v>
      </c>
      <c r="E104" s="256">
        <v>0</v>
      </c>
      <c r="F104" s="257">
        <v>0</v>
      </c>
      <c r="G104" s="257">
        <f t="shared" si="3"/>
        <v>0</v>
      </c>
      <c r="H104" s="257">
        <f t="shared" si="4"/>
        <v>0</v>
      </c>
      <c r="I104" s="257">
        <f t="shared" si="5"/>
        <v>0</v>
      </c>
    </row>
    <row r="105" spans="1:9" ht="12.75">
      <c r="A105" s="252">
        <v>68</v>
      </c>
      <c r="B105" s="254" t="s">
        <v>1480</v>
      </c>
      <c r="C105" s="261" t="s">
        <v>1226</v>
      </c>
      <c r="D105" s="261">
        <v>1</v>
      </c>
      <c r="E105" s="256">
        <v>0</v>
      </c>
      <c r="F105" s="257">
        <v>0</v>
      </c>
      <c r="G105" s="257">
        <f t="shared" si="3"/>
        <v>0</v>
      </c>
      <c r="H105" s="257">
        <f t="shared" si="4"/>
        <v>0</v>
      </c>
      <c r="I105" s="257">
        <f t="shared" si="5"/>
        <v>0</v>
      </c>
    </row>
    <row r="106" spans="1:9" ht="12.75">
      <c r="A106" s="252">
        <v>69</v>
      </c>
      <c r="B106" s="254" t="s">
        <v>1481</v>
      </c>
      <c r="C106" s="261" t="s">
        <v>1226</v>
      </c>
      <c r="D106" s="261">
        <v>1</v>
      </c>
      <c r="E106" s="256">
        <v>0</v>
      </c>
      <c r="F106" s="257">
        <v>0</v>
      </c>
      <c r="G106" s="257">
        <f t="shared" si="3"/>
        <v>0</v>
      </c>
      <c r="H106" s="257">
        <f t="shared" si="4"/>
        <v>0</v>
      </c>
      <c r="I106" s="257">
        <f t="shared" si="5"/>
        <v>0</v>
      </c>
    </row>
    <row r="107" spans="1:9" ht="12.75">
      <c r="A107" s="252">
        <v>70</v>
      </c>
      <c r="B107" s="254" t="s">
        <v>1475</v>
      </c>
      <c r="C107" s="261" t="s">
        <v>1226</v>
      </c>
      <c r="D107" s="261">
        <v>1</v>
      </c>
      <c r="E107" s="256">
        <v>0</v>
      </c>
      <c r="F107" s="257">
        <v>0</v>
      </c>
      <c r="G107" s="257">
        <f t="shared" si="3"/>
        <v>0</v>
      </c>
      <c r="H107" s="257">
        <f t="shared" si="4"/>
        <v>0</v>
      </c>
      <c r="I107" s="257">
        <f t="shared" si="5"/>
        <v>0</v>
      </c>
    </row>
    <row r="108" spans="1:9" ht="12.75">
      <c r="A108" s="252">
        <v>71</v>
      </c>
      <c r="B108" s="254" t="s">
        <v>1482</v>
      </c>
      <c r="C108" s="261" t="s">
        <v>1226</v>
      </c>
      <c r="D108" s="261">
        <v>1</v>
      </c>
      <c r="E108" s="256">
        <v>0</v>
      </c>
      <c r="F108" s="257">
        <v>0</v>
      </c>
      <c r="G108" s="257">
        <f t="shared" si="3"/>
        <v>0</v>
      </c>
      <c r="H108" s="257">
        <f t="shared" si="4"/>
        <v>0</v>
      </c>
      <c r="I108" s="257">
        <f t="shared" si="5"/>
        <v>0</v>
      </c>
    </row>
    <row r="109" spans="1:9" ht="12.75">
      <c r="A109" s="252">
        <v>72</v>
      </c>
      <c r="B109" s="254" t="s">
        <v>1483</v>
      </c>
      <c r="C109" s="261" t="s">
        <v>1226</v>
      </c>
      <c r="D109" s="261">
        <v>1</v>
      </c>
      <c r="E109" s="256">
        <v>0</v>
      </c>
      <c r="F109" s="257">
        <v>0</v>
      </c>
      <c r="G109" s="257">
        <f t="shared" si="3"/>
        <v>0</v>
      </c>
      <c r="H109" s="257">
        <f t="shared" si="4"/>
        <v>0</v>
      </c>
      <c r="I109" s="257">
        <f t="shared" si="5"/>
        <v>0</v>
      </c>
    </row>
    <row r="110" spans="1:9" ht="12.75">
      <c r="A110" s="252">
        <v>73</v>
      </c>
      <c r="B110" s="254" t="s">
        <v>1472</v>
      </c>
      <c r="C110" s="261" t="s">
        <v>1226</v>
      </c>
      <c r="D110" s="261">
        <v>2</v>
      </c>
      <c r="E110" s="256">
        <v>0</v>
      </c>
      <c r="F110" s="257">
        <v>0</v>
      </c>
      <c r="G110" s="257">
        <f t="shared" si="3"/>
        <v>0</v>
      </c>
      <c r="H110" s="257">
        <f t="shared" si="4"/>
        <v>0</v>
      </c>
      <c r="I110" s="257">
        <f t="shared" si="5"/>
        <v>0</v>
      </c>
    </row>
    <row r="111" spans="1:9" ht="12.75">
      <c r="A111" s="252">
        <v>74</v>
      </c>
      <c r="B111" s="254" t="s">
        <v>1470</v>
      </c>
      <c r="C111" s="261" t="s">
        <v>1226</v>
      </c>
      <c r="D111" s="261">
        <v>2</v>
      </c>
      <c r="E111" s="256">
        <v>0</v>
      </c>
      <c r="F111" s="257">
        <v>0</v>
      </c>
      <c r="G111" s="257">
        <f t="shared" si="3"/>
        <v>0</v>
      </c>
      <c r="H111" s="257">
        <f t="shared" si="4"/>
        <v>0</v>
      </c>
      <c r="I111" s="257">
        <f t="shared" si="5"/>
        <v>0</v>
      </c>
    </row>
    <row r="112" spans="1:9" ht="12.75">
      <c r="A112" s="252">
        <v>75</v>
      </c>
      <c r="B112" s="254" t="s">
        <v>1477</v>
      </c>
      <c r="C112" s="261" t="s">
        <v>1226</v>
      </c>
      <c r="D112" s="261">
        <v>2</v>
      </c>
      <c r="E112" s="256">
        <v>0</v>
      </c>
      <c r="F112" s="257">
        <v>0</v>
      </c>
      <c r="G112" s="257">
        <f t="shared" si="3"/>
        <v>0</v>
      </c>
      <c r="H112" s="257">
        <f t="shared" si="4"/>
        <v>0</v>
      </c>
      <c r="I112" s="257">
        <f t="shared" si="5"/>
        <v>0</v>
      </c>
    </row>
    <row r="113" spans="1:9" ht="12.75">
      <c r="A113" s="252">
        <v>76</v>
      </c>
      <c r="B113" s="254" t="s">
        <v>1478</v>
      </c>
      <c r="C113" s="261" t="s">
        <v>1226</v>
      </c>
      <c r="D113" s="261">
        <v>2</v>
      </c>
      <c r="E113" s="256">
        <v>0</v>
      </c>
      <c r="F113" s="257">
        <v>0</v>
      </c>
      <c r="G113" s="257">
        <f t="shared" si="3"/>
        <v>0</v>
      </c>
      <c r="H113" s="257">
        <f t="shared" si="4"/>
        <v>0</v>
      </c>
      <c r="I113" s="257">
        <f t="shared" si="5"/>
        <v>0</v>
      </c>
    </row>
    <row r="114" spans="1:9" ht="12.75">
      <c r="A114" s="252"/>
      <c r="B114" s="254"/>
      <c r="C114" s="261"/>
      <c r="D114" s="261"/>
      <c r="E114" s="256"/>
      <c r="F114" s="257"/>
      <c r="G114" s="257"/>
      <c r="H114" s="257"/>
      <c r="I114" s="257"/>
    </row>
    <row r="115" spans="1:9" ht="12.75">
      <c r="A115" s="252">
        <v>77</v>
      </c>
      <c r="B115" s="254" t="s">
        <v>1484</v>
      </c>
      <c r="C115" s="261" t="s">
        <v>1226</v>
      </c>
      <c r="D115" s="261">
        <v>1</v>
      </c>
      <c r="E115" s="256">
        <v>0</v>
      </c>
      <c r="F115" s="257">
        <v>0</v>
      </c>
      <c r="G115" s="257">
        <f t="shared" si="3"/>
        <v>0</v>
      </c>
      <c r="H115" s="257">
        <f t="shared" si="4"/>
        <v>0</v>
      </c>
      <c r="I115" s="257">
        <f t="shared" si="5"/>
        <v>0</v>
      </c>
    </row>
    <row r="116" spans="1:9" ht="12.75">
      <c r="A116" s="252">
        <v>78</v>
      </c>
      <c r="B116" s="254" t="s">
        <v>1472</v>
      </c>
      <c r="C116" s="261" t="s">
        <v>1226</v>
      </c>
      <c r="D116" s="261">
        <v>1</v>
      </c>
      <c r="E116" s="256">
        <v>0</v>
      </c>
      <c r="F116" s="257">
        <v>0</v>
      </c>
      <c r="G116" s="257">
        <f t="shared" si="3"/>
        <v>0</v>
      </c>
      <c r="H116" s="257">
        <f t="shared" si="4"/>
        <v>0</v>
      </c>
      <c r="I116" s="257">
        <f t="shared" si="5"/>
        <v>0</v>
      </c>
    </row>
    <row r="117" spans="1:9" ht="12.75">
      <c r="A117" s="252">
        <v>79</v>
      </c>
      <c r="B117" s="254" t="s">
        <v>1477</v>
      </c>
      <c r="C117" s="261" t="s">
        <v>1226</v>
      </c>
      <c r="D117" s="261">
        <v>1</v>
      </c>
      <c r="E117" s="256">
        <v>0</v>
      </c>
      <c r="F117" s="257">
        <v>0</v>
      </c>
      <c r="G117" s="257">
        <f t="shared" si="3"/>
        <v>0</v>
      </c>
      <c r="H117" s="257">
        <f t="shared" si="4"/>
        <v>0</v>
      </c>
      <c r="I117" s="257">
        <f t="shared" si="5"/>
        <v>0</v>
      </c>
    </row>
    <row r="118" spans="1:9" ht="12.75">
      <c r="A118" s="252">
        <v>80</v>
      </c>
      <c r="B118" s="254" t="s">
        <v>1478</v>
      </c>
      <c r="C118" s="261" t="s">
        <v>1226</v>
      </c>
      <c r="D118" s="261">
        <v>1</v>
      </c>
      <c r="E118" s="256">
        <v>0</v>
      </c>
      <c r="F118" s="257">
        <v>0</v>
      </c>
      <c r="G118" s="257">
        <f t="shared" si="3"/>
        <v>0</v>
      </c>
      <c r="H118" s="257">
        <f t="shared" si="4"/>
        <v>0</v>
      </c>
      <c r="I118" s="257">
        <f t="shared" si="5"/>
        <v>0</v>
      </c>
    </row>
    <row r="119" spans="1:9" ht="12.75">
      <c r="A119" s="252">
        <v>81</v>
      </c>
      <c r="B119" s="254" t="s">
        <v>1485</v>
      </c>
      <c r="C119" s="261" t="s">
        <v>1226</v>
      </c>
      <c r="D119" s="261">
        <v>1</v>
      </c>
      <c r="E119" s="256">
        <v>0</v>
      </c>
      <c r="F119" s="257">
        <v>0</v>
      </c>
      <c r="G119" s="257">
        <f t="shared" si="3"/>
        <v>0</v>
      </c>
      <c r="H119" s="257">
        <f t="shared" si="4"/>
        <v>0</v>
      </c>
      <c r="I119" s="257">
        <f t="shared" si="5"/>
        <v>0</v>
      </c>
    </row>
    <row r="120" spans="1:9" ht="12.75">
      <c r="A120" s="252"/>
      <c r="B120" s="254"/>
      <c r="C120" s="261"/>
      <c r="D120" s="261"/>
      <c r="E120" s="256"/>
      <c r="F120" s="257"/>
      <c r="G120" s="257"/>
      <c r="H120" s="257"/>
      <c r="I120" s="257"/>
    </row>
    <row r="121" spans="1:9" ht="12.75">
      <c r="A121" s="252">
        <v>82</v>
      </c>
      <c r="B121" s="254" t="s">
        <v>1486</v>
      </c>
      <c r="C121" s="261" t="s">
        <v>1226</v>
      </c>
      <c r="D121" s="261">
        <v>2</v>
      </c>
      <c r="E121" s="256">
        <v>0</v>
      </c>
      <c r="F121" s="257">
        <v>0</v>
      </c>
      <c r="G121" s="257">
        <f t="shared" si="3"/>
        <v>0</v>
      </c>
      <c r="H121" s="257">
        <f t="shared" si="4"/>
        <v>0</v>
      </c>
      <c r="I121" s="257">
        <f t="shared" si="5"/>
        <v>0</v>
      </c>
    </row>
    <row r="122" spans="1:9" ht="12.75">
      <c r="A122" s="252"/>
      <c r="B122" s="254"/>
      <c r="C122" s="261"/>
      <c r="D122" s="261"/>
      <c r="E122" s="256"/>
      <c r="F122" s="257"/>
      <c r="G122" s="257"/>
      <c r="H122" s="257"/>
      <c r="I122" s="257"/>
    </row>
    <row r="123" spans="1:9" ht="12.75">
      <c r="A123" s="252">
        <v>83</v>
      </c>
      <c r="B123" s="254" t="s">
        <v>1440</v>
      </c>
      <c r="C123" s="261" t="s">
        <v>229</v>
      </c>
      <c r="D123" s="261">
        <v>1</v>
      </c>
      <c r="E123" s="256">
        <v>0</v>
      </c>
      <c r="F123" s="257">
        <v>0</v>
      </c>
      <c r="G123" s="257">
        <f t="shared" si="3"/>
        <v>0</v>
      </c>
      <c r="H123" s="257">
        <f t="shared" si="4"/>
        <v>0</v>
      </c>
      <c r="I123" s="257">
        <f t="shared" si="5"/>
        <v>0</v>
      </c>
    </row>
    <row r="124" spans="1:9" ht="12.75">
      <c r="A124" s="252"/>
      <c r="B124" s="255"/>
      <c r="C124" s="262"/>
      <c r="D124" s="262"/>
      <c r="E124" s="256"/>
      <c r="F124" s="257"/>
      <c r="G124" s="257"/>
      <c r="H124" s="257"/>
      <c r="I124" s="257"/>
    </row>
    <row r="125" spans="1:9" ht="12.75">
      <c r="A125" s="252"/>
      <c r="B125" s="258" t="s">
        <v>1487</v>
      </c>
      <c r="C125" s="261"/>
      <c r="D125" s="261"/>
      <c r="E125" s="256"/>
      <c r="F125" s="257"/>
      <c r="G125" s="257"/>
      <c r="H125" s="257"/>
      <c r="I125" s="257"/>
    </row>
    <row r="126" spans="1:9" ht="12.75">
      <c r="A126" s="252"/>
      <c r="B126" s="254"/>
      <c r="C126" s="261"/>
      <c r="D126" s="261"/>
      <c r="E126" s="256"/>
      <c r="F126" s="257"/>
      <c r="G126" s="257"/>
      <c r="H126" s="257"/>
      <c r="I126" s="257"/>
    </row>
    <row r="127" spans="1:9" ht="12.75">
      <c r="A127" s="252">
        <v>84</v>
      </c>
      <c r="B127" s="254" t="s">
        <v>1488</v>
      </c>
      <c r="C127" s="261" t="s">
        <v>1226</v>
      </c>
      <c r="D127" s="261">
        <v>1</v>
      </c>
      <c r="E127" s="256">
        <v>0</v>
      </c>
      <c r="F127" s="257">
        <v>0</v>
      </c>
      <c r="G127" s="257">
        <f t="shared" si="3"/>
        <v>0</v>
      </c>
      <c r="H127" s="257">
        <f t="shared" si="4"/>
        <v>0</v>
      </c>
      <c r="I127" s="257">
        <f t="shared" si="5"/>
        <v>0</v>
      </c>
    </row>
    <row r="128" spans="1:9" ht="12.75">
      <c r="A128" s="252">
        <v>85</v>
      </c>
      <c r="B128" s="254" t="s">
        <v>1489</v>
      </c>
      <c r="C128" s="261" t="s">
        <v>1226</v>
      </c>
      <c r="D128" s="261">
        <v>1</v>
      </c>
      <c r="E128" s="256">
        <v>0</v>
      </c>
      <c r="F128" s="257">
        <v>0</v>
      </c>
      <c r="G128" s="257">
        <f t="shared" si="3"/>
        <v>0</v>
      </c>
      <c r="H128" s="257">
        <f t="shared" si="4"/>
        <v>0</v>
      </c>
      <c r="I128" s="257">
        <f t="shared" si="5"/>
        <v>0</v>
      </c>
    </row>
    <row r="129" spans="1:9" ht="12.75">
      <c r="A129" s="252"/>
      <c r="B129" s="255"/>
      <c r="C129" s="262"/>
      <c r="D129" s="262"/>
      <c r="E129" s="256"/>
      <c r="F129" s="257"/>
      <c r="G129" s="257"/>
      <c r="H129" s="257"/>
      <c r="I129" s="257"/>
    </row>
    <row r="130" spans="1:9" ht="12.75">
      <c r="A130" s="252"/>
      <c r="B130" s="258" t="s">
        <v>1490</v>
      </c>
      <c r="C130" s="261"/>
      <c r="D130" s="261"/>
      <c r="E130" s="256"/>
      <c r="F130" s="257"/>
      <c r="G130" s="257"/>
      <c r="H130" s="257"/>
      <c r="I130" s="257"/>
    </row>
    <row r="131" spans="1:9" ht="12.75">
      <c r="A131" s="252"/>
      <c r="B131" s="254"/>
      <c r="C131" s="261"/>
      <c r="D131" s="261"/>
      <c r="E131" s="256"/>
      <c r="F131" s="257"/>
      <c r="G131" s="257"/>
      <c r="H131" s="257"/>
      <c r="I131" s="257"/>
    </row>
    <row r="132" spans="1:9" ht="12.75">
      <c r="A132" s="252">
        <v>86</v>
      </c>
      <c r="B132" s="254" t="s">
        <v>1491</v>
      </c>
      <c r="C132" s="261" t="s">
        <v>203</v>
      </c>
      <c r="D132" s="261">
        <v>10</v>
      </c>
      <c r="E132" s="256">
        <v>0</v>
      </c>
      <c r="F132" s="257">
        <v>0</v>
      </c>
      <c r="G132" s="257">
        <f t="shared" si="3"/>
        <v>0</v>
      </c>
      <c r="H132" s="257">
        <f t="shared" si="4"/>
        <v>0</v>
      </c>
      <c r="I132" s="257">
        <f t="shared" si="5"/>
        <v>0</v>
      </c>
    </row>
    <row r="133" spans="1:9" ht="12.75">
      <c r="A133" s="252">
        <v>87</v>
      </c>
      <c r="B133" s="254" t="s">
        <v>1492</v>
      </c>
      <c r="C133" s="261" t="s">
        <v>203</v>
      </c>
      <c r="D133" s="261">
        <v>10</v>
      </c>
      <c r="E133" s="256">
        <v>0</v>
      </c>
      <c r="F133" s="257">
        <v>0</v>
      </c>
      <c r="G133" s="257">
        <f t="shared" si="3"/>
        <v>0</v>
      </c>
      <c r="H133" s="257">
        <f t="shared" si="4"/>
        <v>0</v>
      </c>
      <c r="I133" s="257">
        <f t="shared" si="5"/>
        <v>0</v>
      </c>
    </row>
    <row r="134" spans="1:9" ht="12.75">
      <c r="A134" s="252">
        <v>88</v>
      </c>
      <c r="B134" s="254" t="s">
        <v>1493</v>
      </c>
      <c r="C134" s="261" t="s">
        <v>203</v>
      </c>
      <c r="D134" s="261">
        <v>25</v>
      </c>
      <c r="E134" s="256">
        <v>0</v>
      </c>
      <c r="F134" s="257">
        <v>0</v>
      </c>
      <c r="G134" s="257">
        <f t="shared" si="3"/>
        <v>0</v>
      </c>
      <c r="H134" s="257">
        <f t="shared" si="4"/>
        <v>0</v>
      </c>
      <c r="I134" s="257">
        <f t="shared" si="5"/>
        <v>0</v>
      </c>
    </row>
    <row r="135" spans="1:9" ht="12.75">
      <c r="A135" s="252">
        <v>89</v>
      </c>
      <c r="B135" s="254" t="s">
        <v>1494</v>
      </c>
      <c r="C135" s="261" t="s">
        <v>203</v>
      </c>
      <c r="D135" s="261">
        <v>160</v>
      </c>
      <c r="E135" s="256">
        <v>0</v>
      </c>
      <c r="F135" s="257">
        <v>0</v>
      </c>
      <c r="G135" s="257">
        <f aca="true" t="shared" si="6" ref="G135:G155">D135*E135</f>
        <v>0</v>
      </c>
      <c r="H135" s="257">
        <f aca="true" t="shared" si="7" ref="H135:H155">D135*F135</f>
        <v>0</v>
      </c>
      <c r="I135" s="257">
        <f aca="true" t="shared" si="8" ref="I135:I155">G135+H135</f>
        <v>0</v>
      </c>
    </row>
    <row r="136" spans="1:9" ht="12.75">
      <c r="A136" s="252">
        <v>90</v>
      </c>
      <c r="B136" s="254" t="s">
        <v>1495</v>
      </c>
      <c r="C136" s="261" t="s">
        <v>203</v>
      </c>
      <c r="D136" s="261">
        <v>20</v>
      </c>
      <c r="E136" s="256">
        <v>0</v>
      </c>
      <c r="F136" s="257">
        <v>0</v>
      </c>
      <c r="G136" s="257">
        <f t="shared" si="6"/>
        <v>0</v>
      </c>
      <c r="H136" s="257">
        <f t="shared" si="7"/>
        <v>0</v>
      </c>
      <c r="I136" s="257">
        <f t="shared" si="8"/>
        <v>0</v>
      </c>
    </row>
    <row r="137" spans="1:9" ht="12.75">
      <c r="A137" s="252">
        <v>91</v>
      </c>
      <c r="B137" s="254" t="s">
        <v>1496</v>
      </c>
      <c r="C137" s="261" t="s">
        <v>203</v>
      </c>
      <c r="D137" s="261">
        <v>20</v>
      </c>
      <c r="E137" s="256">
        <v>0</v>
      </c>
      <c r="F137" s="257">
        <v>0</v>
      </c>
      <c r="G137" s="257">
        <f t="shared" si="6"/>
        <v>0</v>
      </c>
      <c r="H137" s="257">
        <f t="shared" si="7"/>
        <v>0</v>
      </c>
      <c r="I137" s="257">
        <f t="shared" si="8"/>
        <v>0</v>
      </c>
    </row>
    <row r="138" spans="1:9" ht="12.75">
      <c r="A138" s="252"/>
      <c r="B138" s="255"/>
      <c r="C138" s="262"/>
      <c r="D138" s="262"/>
      <c r="E138" s="256"/>
      <c r="F138" s="257"/>
      <c r="G138" s="257"/>
      <c r="H138" s="257"/>
      <c r="I138" s="257"/>
    </row>
    <row r="139" spans="1:9" ht="12.75">
      <c r="A139" s="252"/>
      <c r="B139" s="255"/>
      <c r="C139" s="262"/>
      <c r="D139" s="262"/>
      <c r="E139" s="256"/>
      <c r="F139" s="257"/>
      <c r="G139" s="257"/>
      <c r="H139" s="257"/>
      <c r="I139" s="257"/>
    </row>
    <row r="140" spans="1:9" ht="12.75">
      <c r="A140" s="252"/>
      <c r="B140" s="255"/>
      <c r="C140" s="262"/>
      <c r="D140" s="262"/>
      <c r="E140" s="256"/>
      <c r="F140" s="257"/>
      <c r="G140" s="257"/>
      <c r="H140" s="257"/>
      <c r="I140" s="257"/>
    </row>
    <row r="141" spans="1:9" ht="12.75">
      <c r="A141" s="252">
        <v>92</v>
      </c>
      <c r="B141" s="254" t="s">
        <v>1497</v>
      </c>
      <c r="C141" s="261" t="s">
        <v>203</v>
      </c>
      <c r="D141" s="261">
        <v>570</v>
      </c>
      <c r="E141" s="256">
        <v>0</v>
      </c>
      <c r="F141" s="257">
        <v>0</v>
      </c>
      <c r="G141" s="257">
        <f t="shared" si="6"/>
        <v>0</v>
      </c>
      <c r="H141" s="257">
        <f t="shared" si="7"/>
        <v>0</v>
      </c>
      <c r="I141" s="257">
        <f t="shared" si="8"/>
        <v>0</v>
      </c>
    </row>
    <row r="142" spans="1:9" ht="12.75">
      <c r="A142" s="252">
        <v>93</v>
      </c>
      <c r="B142" s="254" t="s">
        <v>1498</v>
      </c>
      <c r="C142" s="261" t="s">
        <v>203</v>
      </c>
      <c r="D142" s="261">
        <v>130</v>
      </c>
      <c r="E142" s="256">
        <v>0</v>
      </c>
      <c r="F142" s="257">
        <v>0</v>
      </c>
      <c r="G142" s="257">
        <f t="shared" si="6"/>
        <v>0</v>
      </c>
      <c r="H142" s="257">
        <f t="shared" si="7"/>
        <v>0</v>
      </c>
      <c r="I142" s="257">
        <f t="shared" si="8"/>
        <v>0</v>
      </c>
    </row>
    <row r="143" spans="1:9" ht="12.75">
      <c r="A143" s="252">
        <v>94</v>
      </c>
      <c r="B143" s="254" t="s">
        <v>1499</v>
      </c>
      <c r="C143" s="261" t="s">
        <v>203</v>
      </c>
      <c r="D143" s="261">
        <v>110</v>
      </c>
      <c r="E143" s="256">
        <v>0</v>
      </c>
      <c r="F143" s="257">
        <v>0</v>
      </c>
      <c r="G143" s="257">
        <f t="shared" si="6"/>
        <v>0</v>
      </c>
      <c r="H143" s="257">
        <f t="shared" si="7"/>
        <v>0</v>
      </c>
      <c r="I143" s="257">
        <f t="shared" si="8"/>
        <v>0</v>
      </c>
    </row>
    <row r="144" spans="1:9" ht="12.75">
      <c r="A144" s="252">
        <v>95</v>
      </c>
      <c r="B144" s="254" t="s">
        <v>1500</v>
      </c>
      <c r="C144" s="261" t="s">
        <v>203</v>
      </c>
      <c r="D144" s="261">
        <v>50</v>
      </c>
      <c r="E144" s="256">
        <v>0</v>
      </c>
      <c r="F144" s="257">
        <v>0</v>
      </c>
      <c r="G144" s="257">
        <f t="shared" si="6"/>
        <v>0</v>
      </c>
      <c r="H144" s="257">
        <f t="shared" si="7"/>
        <v>0</v>
      </c>
      <c r="I144" s="257">
        <f t="shared" si="8"/>
        <v>0</v>
      </c>
    </row>
    <row r="145" spans="1:9" ht="12.75">
      <c r="A145" s="252"/>
      <c r="B145" s="255"/>
      <c r="C145" s="262"/>
      <c r="D145" s="262"/>
      <c r="E145" s="256"/>
      <c r="F145" s="257"/>
      <c r="G145" s="257"/>
      <c r="H145" s="257"/>
      <c r="I145" s="257"/>
    </row>
    <row r="146" spans="1:9" ht="12.75">
      <c r="A146" s="252"/>
      <c r="B146" s="258" t="s">
        <v>1501</v>
      </c>
      <c r="C146" s="261"/>
      <c r="D146" s="261"/>
      <c r="E146" s="256"/>
      <c r="F146" s="257"/>
      <c r="G146" s="257"/>
      <c r="H146" s="257"/>
      <c r="I146" s="257"/>
    </row>
    <row r="147" spans="1:9" ht="12.75">
      <c r="A147" s="252"/>
      <c r="B147" s="254"/>
      <c r="C147" s="261"/>
      <c r="D147" s="261"/>
      <c r="E147" s="256"/>
      <c r="F147" s="257"/>
      <c r="G147" s="257"/>
      <c r="H147" s="257"/>
      <c r="I147" s="257"/>
    </row>
    <row r="148" spans="1:9" ht="25.5">
      <c r="A148" s="252">
        <v>95</v>
      </c>
      <c r="B148" s="254" t="s">
        <v>1502</v>
      </c>
      <c r="C148" s="261" t="s">
        <v>229</v>
      </c>
      <c r="D148" s="261">
        <v>1</v>
      </c>
      <c r="E148" s="256">
        <v>0</v>
      </c>
      <c r="F148" s="257">
        <v>0</v>
      </c>
      <c r="G148" s="257">
        <f t="shared" si="6"/>
        <v>0</v>
      </c>
      <c r="H148" s="257">
        <f t="shared" si="7"/>
        <v>0</v>
      </c>
      <c r="I148" s="257">
        <f t="shared" si="8"/>
        <v>0</v>
      </c>
    </row>
    <row r="149" spans="1:9" ht="12.75">
      <c r="A149" s="252">
        <v>96</v>
      </c>
      <c r="B149" s="254" t="s">
        <v>1503</v>
      </c>
      <c r="C149" s="261" t="s">
        <v>1226</v>
      </c>
      <c r="D149" s="261">
        <v>2</v>
      </c>
      <c r="E149" s="256">
        <v>0</v>
      </c>
      <c r="F149" s="257">
        <v>0</v>
      </c>
      <c r="G149" s="257">
        <f t="shared" si="6"/>
        <v>0</v>
      </c>
      <c r="H149" s="257">
        <f t="shared" si="7"/>
        <v>0</v>
      </c>
      <c r="I149" s="257">
        <f t="shared" si="8"/>
        <v>0</v>
      </c>
    </row>
    <row r="150" spans="1:9" ht="12.75">
      <c r="A150" s="252"/>
      <c r="B150" s="254"/>
      <c r="C150" s="261"/>
      <c r="D150" s="261"/>
      <c r="E150" s="256"/>
      <c r="F150" s="257"/>
      <c r="G150" s="257"/>
      <c r="H150" s="257"/>
      <c r="I150" s="257"/>
    </row>
    <row r="151" spans="1:9" ht="38.25">
      <c r="A151" s="252">
        <v>97</v>
      </c>
      <c r="B151" s="254" t="s">
        <v>1504</v>
      </c>
      <c r="C151" s="261" t="s">
        <v>229</v>
      </c>
      <c r="D151" s="261">
        <v>1</v>
      </c>
      <c r="E151" s="256">
        <v>0</v>
      </c>
      <c r="F151" s="257">
        <v>0</v>
      </c>
      <c r="G151" s="257">
        <f t="shared" si="6"/>
        <v>0</v>
      </c>
      <c r="H151" s="257">
        <f t="shared" si="7"/>
        <v>0</v>
      </c>
      <c r="I151" s="257">
        <f t="shared" si="8"/>
        <v>0</v>
      </c>
    </row>
    <row r="152" spans="1:9" ht="25.5">
      <c r="A152" s="252">
        <v>98</v>
      </c>
      <c r="B152" s="254" t="s">
        <v>1505</v>
      </c>
      <c r="C152" s="261" t="s">
        <v>1226</v>
      </c>
      <c r="D152" s="261">
        <v>7</v>
      </c>
      <c r="E152" s="256">
        <v>0</v>
      </c>
      <c r="F152" s="257">
        <v>0</v>
      </c>
      <c r="G152" s="257">
        <f t="shared" si="6"/>
        <v>0</v>
      </c>
      <c r="H152" s="257">
        <f t="shared" si="7"/>
        <v>0</v>
      </c>
      <c r="I152" s="257">
        <f t="shared" si="8"/>
        <v>0</v>
      </c>
    </row>
    <row r="153" spans="1:9" ht="25.5">
      <c r="A153" s="252">
        <v>99</v>
      </c>
      <c r="B153" s="254" t="s">
        <v>1506</v>
      </c>
      <c r="C153" s="261"/>
      <c r="D153" s="261"/>
      <c r="E153" s="256"/>
      <c r="F153" s="257"/>
      <c r="G153" s="257"/>
      <c r="H153" s="257"/>
      <c r="I153" s="257"/>
    </row>
    <row r="154" spans="1:9" ht="12.75">
      <c r="A154" s="252"/>
      <c r="B154" s="254"/>
      <c r="C154" s="261"/>
      <c r="D154" s="261"/>
      <c r="E154" s="256"/>
      <c r="F154" s="257"/>
      <c r="G154" s="257"/>
      <c r="H154" s="257"/>
      <c r="I154" s="257"/>
    </row>
    <row r="155" spans="1:9" ht="12.75">
      <c r="A155" s="252">
        <v>100</v>
      </c>
      <c r="B155" s="254" t="s">
        <v>1408</v>
      </c>
      <c r="C155" s="261" t="s">
        <v>229</v>
      </c>
      <c r="D155" s="261">
        <v>1</v>
      </c>
      <c r="E155" s="256">
        <v>0</v>
      </c>
      <c r="F155" s="257">
        <v>0</v>
      </c>
      <c r="G155" s="257">
        <f t="shared" si="6"/>
        <v>0</v>
      </c>
      <c r="H155" s="257">
        <f t="shared" si="7"/>
        <v>0</v>
      </c>
      <c r="I155" s="257">
        <f t="shared" si="8"/>
        <v>0</v>
      </c>
    </row>
    <row r="156" spans="1:5" ht="12.75">
      <c r="A156" s="252"/>
      <c r="B156" s="252"/>
      <c r="C156" s="253"/>
      <c r="D156" s="253"/>
      <c r="E156" s="252"/>
    </row>
    <row r="157" spans="1:9" ht="12.75">
      <c r="A157" s="252"/>
      <c r="B157" s="252" t="s">
        <v>1243</v>
      </c>
      <c r="C157" s="253"/>
      <c r="D157" s="253"/>
      <c r="E157" s="252"/>
      <c r="G157" s="257">
        <f>SUM(G6:G155)</f>
        <v>0</v>
      </c>
      <c r="H157" s="257">
        <f>SUM(H6:H155)</f>
        <v>0</v>
      </c>
      <c r="I157" s="257">
        <f>SUM(I6:I155)</f>
        <v>0</v>
      </c>
    </row>
    <row r="160" spans="2:5" ht="12.75">
      <c r="B160" s="202" t="s">
        <v>1358</v>
      </c>
      <c r="C160" s="285">
        <f>G157</f>
        <v>0</v>
      </c>
      <c r="D160" s="285"/>
      <c r="E160" s="285"/>
    </row>
    <row r="161" spans="2:5" ht="12.75">
      <c r="B161" s="202" t="s">
        <v>1359</v>
      </c>
      <c r="C161" s="285">
        <f>H157</f>
        <v>0</v>
      </c>
      <c r="D161" s="285"/>
      <c r="E161" s="285"/>
    </row>
    <row r="162" spans="2:5" ht="12.75">
      <c r="B162" s="202" t="s">
        <v>1360</v>
      </c>
      <c r="C162" s="285">
        <v>0</v>
      </c>
      <c r="D162" s="285"/>
      <c r="E162" s="285"/>
    </row>
    <row r="163" spans="2:5" ht="12.75">
      <c r="B163" s="202" t="s">
        <v>1284</v>
      </c>
      <c r="C163" s="285">
        <v>0</v>
      </c>
      <c r="D163" s="285"/>
      <c r="E163" s="285"/>
    </row>
    <row r="164" spans="2:5" ht="12.75">
      <c r="B164" s="235" t="s">
        <v>1277</v>
      </c>
      <c r="C164" s="283">
        <v>0</v>
      </c>
      <c r="D164" s="283"/>
      <c r="E164" s="283"/>
    </row>
    <row r="165" spans="2:5" ht="12.75">
      <c r="B165" s="201" t="s">
        <v>1243</v>
      </c>
      <c r="C165" s="286">
        <f>SUM(C160:C164)</f>
        <v>0</v>
      </c>
      <c r="D165" s="286"/>
      <c r="E165" s="286"/>
    </row>
  </sheetData>
  <sheetProtection/>
  <mergeCells count="6">
    <mergeCell ref="C164:E164"/>
    <mergeCell ref="C165:E165"/>
    <mergeCell ref="C160:E160"/>
    <mergeCell ref="C161:E161"/>
    <mergeCell ref="C162:E162"/>
    <mergeCell ref="C163:E163"/>
  </mergeCells>
  <printOptions/>
  <pageMargins left="0.787401575" right="0.787401575" top="0.984251969" bottom="0.984251969" header="0.4921259845" footer="0.4921259845"/>
  <pageSetup horizontalDpi="600" verticalDpi="600" orientation="portrait" paperSize="9" scale="66" r:id="rId1"/>
  <headerFooter alignWithMargins="0">
    <oddHeader>&amp;LDPS Výkaz výměr&amp;RVytápění</oddHeader>
    <oddFooter>&amp;CStránka &amp;P</oddFooter>
  </headerFooter>
  <rowBreaks count="1" manualBreakCount="1">
    <brk id="7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I118"/>
  <sheetViews>
    <sheetView zoomScaleSheetLayoutView="7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0.57421875" style="263" customWidth="1"/>
    <col min="2" max="2" width="67.00390625" style="252" customWidth="1"/>
    <col min="3" max="3" width="7.7109375" style="263" customWidth="1"/>
    <col min="4" max="4" width="8.00390625" style="275" customWidth="1"/>
    <col min="5" max="6" width="12.28125" style="252" customWidth="1"/>
    <col min="7" max="8" width="15.7109375" style="252" customWidth="1"/>
    <col min="9" max="9" width="16.7109375" style="252" customWidth="1"/>
    <col min="10" max="16384" width="9.140625" style="252" customWidth="1"/>
  </cols>
  <sheetData>
    <row r="1" spans="1:9" ht="38.25">
      <c r="A1" s="206" t="s">
        <v>146</v>
      </c>
      <c r="B1" s="206" t="s">
        <v>139</v>
      </c>
      <c r="C1" s="238" t="s">
        <v>1356</v>
      </c>
      <c r="D1" s="206" t="s">
        <v>1351</v>
      </c>
      <c r="E1" s="207" t="s">
        <v>1352</v>
      </c>
      <c r="F1" s="207" t="s">
        <v>1353</v>
      </c>
      <c r="G1" s="207" t="s">
        <v>1354</v>
      </c>
      <c r="H1" s="207" t="s">
        <v>1355</v>
      </c>
      <c r="I1" s="207" t="s">
        <v>140</v>
      </c>
    </row>
    <row r="2" spans="2:4" ht="12.75">
      <c r="B2" s="264"/>
      <c r="D2" s="263"/>
    </row>
    <row r="3" spans="1:4" ht="12.75">
      <c r="A3" s="271"/>
      <c r="B3" s="264"/>
      <c r="D3" s="273"/>
    </row>
    <row r="4" spans="1:4" ht="12.75">
      <c r="A4" s="271"/>
      <c r="B4" s="265" t="s">
        <v>1509</v>
      </c>
      <c r="D4" s="273"/>
    </row>
    <row r="5" spans="1:4" ht="12.75">
      <c r="A5" s="271"/>
      <c r="B5" s="265"/>
      <c r="D5" s="271"/>
    </row>
    <row r="6" spans="1:4" ht="12.75">
      <c r="A6" s="271"/>
      <c r="B6" s="266" t="s">
        <v>1510</v>
      </c>
      <c r="D6" s="271"/>
    </row>
    <row r="7" spans="1:9" ht="12.75">
      <c r="A7" s="263">
        <v>1</v>
      </c>
      <c r="B7" s="268" t="s">
        <v>1511</v>
      </c>
      <c r="C7" s="263">
        <v>20</v>
      </c>
      <c r="D7" s="271" t="s">
        <v>229</v>
      </c>
      <c r="E7" s="256">
        <v>0</v>
      </c>
      <c r="F7" s="256">
        <v>0</v>
      </c>
      <c r="G7" s="256">
        <f>C7*E7</f>
        <v>0</v>
      </c>
      <c r="H7" s="256">
        <f>C7*F7</f>
        <v>0</v>
      </c>
      <c r="I7" s="256">
        <f>G7+H7</f>
        <v>0</v>
      </c>
    </row>
    <row r="8" spans="1:9" ht="12.75">
      <c r="A8" s="263">
        <v>2</v>
      </c>
      <c r="B8" s="268" t="s">
        <v>1512</v>
      </c>
      <c r="C8" s="263">
        <v>20</v>
      </c>
      <c r="D8" s="271" t="s">
        <v>229</v>
      </c>
      <c r="E8" s="256">
        <v>0</v>
      </c>
      <c r="F8" s="256">
        <v>0</v>
      </c>
      <c r="G8" s="256">
        <f aca="true" t="shared" si="0" ref="G8:G71">C8*E8</f>
        <v>0</v>
      </c>
      <c r="H8" s="256">
        <f aca="true" t="shared" si="1" ref="H8:H71">C8*F8</f>
        <v>0</v>
      </c>
      <c r="I8" s="256">
        <f aca="true" t="shared" si="2" ref="I8:I71">G8+H8</f>
        <v>0</v>
      </c>
    </row>
    <row r="9" spans="1:9" ht="12.75">
      <c r="A9" s="263">
        <v>3</v>
      </c>
      <c r="B9" s="268" t="s">
        <v>1513</v>
      </c>
      <c r="C9" s="263">
        <v>23</v>
      </c>
      <c r="D9" s="271" t="s">
        <v>229</v>
      </c>
      <c r="E9" s="256">
        <v>0</v>
      </c>
      <c r="F9" s="256">
        <v>0</v>
      </c>
      <c r="G9" s="256">
        <f t="shared" si="0"/>
        <v>0</v>
      </c>
      <c r="H9" s="256">
        <f t="shared" si="1"/>
        <v>0</v>
      </c>
      <c r="I9" s="256">
        <f t="shared" si="2"/>
        <v>0</v>
      </c>
    </row>
    <row r="10" spans="1:9" ht="12.75">
      <c r="A10" s="263">
        <v>4</v>
      </c>
      <c r="B10" s="268" t="s">
        <v>1514</v>
      </c>
      <c r="C10" s="263">
        <v>1</v>
      </c>
      <c r="D10" s="271" t="s">
        <v>229</v>
      </c>
      <c r="E10" s="256">
        <v>0</v>
      </c>
      <c r="F10" s="256">
        <v>0</v>
      </c>
      <c r="G10" s="256">
        <f t="shared" si="0"/>
        <v>0</v>
      </c>
      <c r="H10" s="256">
        <f t="shared" si="1"/>
        <v>0</v>
      </c>
      <c r="I10" s="256">
        <f t="shared" si="2"/>
        <v>0</v>
      </c>
    </row>
    <row r="11" spans="1:9" ht="12.75">
      <c r="A11" s="263">
        <v>5</v>
      </c>
      <c r="B11" s="264" t="s">
        <v>1515</v>
      </c>
      <c r="C11" s="263">
        <v>88</v>
      </c>
      <c r="D11" s="271" t="s">
        <v>1226</v>
      </c>
      <c r="E11" s="256">
        <v>0</v>
      </c>
      <c r="F11" s="256">
        <v>0</v>
      </c>
      <c r="G11" s="256">
        <f t="shared" si="0"/>
        <v>0</v>
      </c>
      <c r="H11" s="256">
        <f t="shared" si="1"/>
        <v>0</v>
      </c>
      <c r="I11" s="256">
        <f t="shared" si="2"/>
        <v>0</v>
      </c>
    </row>
    <row r="12" spans="1:9" ht="12.75">
      <c r="A12" s="263">
        <v>6</v>
      </c>
      <c r="B12" s="264" t="s">
        <v>1516</v>
      </c>
      <c r="D12" s="271" t="s">
        <v>1226</v>
      </c>
      <c r="E12" s="256">
        <v>0</v>
      </c>
      <c r="F12" s="256">
        <v>0</v>
      </c>
      <c r="G12" s="256">
        <f t="shared" si="0"/>
        <v>0</v>
      </c>
      <c r="H12" s="256">
        <f t="shared" si="1"/>
        <v>0</v>
      </c>
      <c r="I12" s="256">
        <f t="shared" si="2"/>
        <v>0</v>
      </c>
    </row>
    <row r="13" spans="1:9" ht="12.75">
      <c r="A13" s="263">
        <v>7</v>
      </c>
      <c r="B13" s="264" t="s">
        <v>1517</v>
      </c>
      <c r="C13" s="263">
        <v>20</v>
      </c>
      <c r="D13" s="271" t="s">
        <v>1226</v>
      </c>
      <c r="E13" s="256">
        <v>0</v>
      </c>
      <c r="F13" s="256">
        <v>0</v>
      </c>
      <c r="G13" s="256">
        <f t="shared" si="0"/>
        <v>0</v>
      </c>
      <c r="H13" s="256">
        <f t="shared" si="1"/>
        <v>0</v>
      </c>
      <c r="I13" s="256">
        <f t="shared" si="2"/>
        <v>0</v>
      </c>
    </row>
    <row r="14" spans="1:9" ht="12.75">
      <c r="A14" s="263">
        <v>8</v>
      </c>
      <c r="B14" s="264" t="s">
        <v>1518</v>
      </c>
      <c r="C14" s="263">
        <v>42</v>
      </c>
      <c r="D14" s="271" t="s">
        <v>1226</v>
      </c>
      <c r="E14" s="256">
        <v>0</v>
      </c>
      <c r="F14" s="256">
        <v>0</v>
      </c>
      <c r="G14" s="256">
        <f t="shared" si="0"/>
        <v>0</v>
      </c>
      <c r="H14" s="256">
        <f t="shared" si="1"/>
        <v>0</v>
      </c>
      <c r="I14" s="256">
        <f t="shared" si="2"/>
        <v>0</v>
      </c>
    </row>
    <row r="15" spans="1:9" ht="12.75">
      <c r="A15" s="263">
        <v>9</v>
      </c>
      <c r="B15" s="264" t="s">
        <v>1519</v>
      </c>
      <c r="C15" s="263">
        <v>19</v>
      </c>
      <c r="D15" s="271" t="s">
        <v>1226</v>
      </c>
      <c r="E15" s="256">
        <v>0</v>
      </c>
      <c r="F15" s="256">
        <v>0</v>
      </c>
      <c r="G15" s="256">
        <f t="shared" si="0"/>
        <v>0</v>
      </c>
      <c r="H15" s="256">
        <f t="shared" si="1"/>
        <v>0</v>
      </c>
      <c r="I15" s="256">
        <f t="shared" si="2"/>
        <v>0</v>
      </c>
    </row>
    <row r="16" spans="1:9" ht="12.75">
      <c r="A16" s="263">
        <v>10</v>
      </c>
      <c r="B16" s="264" t="s">
        <v>1520</v>
      </c>
      <c r="C16" s="263">
        <v>19</v>
      </c>
      <c r="D16" s="271" t="s">
        <v>1226</v>
      </c>
      <c r="E16" s="256">
        <v>0</v>
      </c>
      <c r="F16" s="256">
        <v>0</v>
      </c>
      <c r="G16" s="256">
        <f t="shared" si="0"/>
        <v>0</v>
      </c>
      <c r="H16" s="256">
        <f t="shared" si="1"/>
        <v>0</v>
      </c>
      <c r="I16" s="256">
        <f t="shared" si="2"/>
        <v>0</v>
      </c>
    </row>
    <row r="17" spans="1:9" ht="12.75">
      <c r="A17" s="263">
        <v>11</v>
      </c>
      <c r="B17" s="264" t="s">
        <v>1521</v>
      </c>
      <c r="C17" s="263">
        <v>2</v>
      </c>
      <c r="D17" s="271" t="s">
        <v>1226</v>
      </c>
      <c r="E17" s="256">
        <v>0</v>
      </c>
      <c r="F17" s="256">
        <v>0</v>
      </c>
      <c r="G17" s="256">
        <f t="shared" si="0"/>
        <v>0</v>
      </c>
      <c r="H17" s="256">
        <f t="shared" si="1"/>
        <v>0</v>
      </c>
      <c r="I17" s="256">
        <f t="shared" si="2"/>
        <v>0</v>
      </c>
    </row>
    <row r="18" spans="1:9" ht="12.75">
      <c r="A18" s="263">
        <v>12</v>
      </c>
      <c r="B18" s="264" t="s">
        <v>1522</v>
      </c>
      <c r="C18" s="263">
        <v>38</v>
      </c>
      <c r="D18" s="271" t="s">
        <v>1226</v>
      </c>
      <c r="E18" s="256">
        <v>0</v>
      </c>
      <c r="F18" s="256">
        <v>0</v>
      </c>
      <c r="G18" s="256">
        <f t="shared" si="0"/>
        <v>0</v>
      </c>
      <c r="H18" s="256">
        <f t="shared" si="1"/>
        <v>0</v>
      </c>
      <c r="I18" s="256">
        <f t="shared" si="2"/>
        <v>0</v>
      </c>
    </row>
    <row r="19" spans="1:9" ht="12.75">
      <c r="A19" s="263">
        <v>13</v>
      </c>
      <c r="B19" s="264" t="s">
        <v>1523</v>
      </c>
      <c r="C19" s="263">
        <v>8</v>
      </c>
      <c r="D19" s="271" t="s">
        <v>1226</v>
      </c>
      <c r="E19" s="256">
        <v>0</v>
      </c>
      <c r="F19" s="256">
        <v>0</v>
      </c>
      <c r="G19" s="256">
        <f t="shared" si="0"/>
        <v>0</v>
      </c>
      <c r="H19" s="256">
        <f t="shared" si="1"/>
        <v>0</v>
      </c>
      <c r="I19" s="256">
        <f t="shared" si="2"/>
        <v>0</v>
      </c>
    </row>
    <row r="20" spans="1:9" ht="12.75">
      <c r="A20" s="263">
        <v>14</v>
      </c>
      <c r="B20" s="264" t="s">
        <v>1524</v>
      </c>
      <c r="C20" s="263">
        <v>2</v>
      </c>
      <c r="D20" s="271" t="s">
        <v>1226</v>
      </c>
      <c r="E20" s="256">
        <v>0</v>
      </c>
      <c r="F20" s="256">
        <v>0</v>
      </c>
      <c r="G20" s="256">
        <f t="shared" si="0"/>
        <v>0</v>
      </c>
      <c r="H20" s="256">
        <f t="shared" si="1"/>
        <v>0</v>
      </c>
      <c r="I20" s="256">
        <f t="shared" si="2"/>
        <v>0</v>
      </c>
    </row>
    <row r="21" spans="1:9" ht="12.75">
      <c r="A21" s="263">
        <v>15</v>
      </c>
      <c r="B21" s="264" t="s">
        <v>1525</v>
      </c>
      <c r="C21" s="263">
        <v>1</v>
      </c>
      <c r="D21" s="271" t="s">
        <v>1226</v>
      </c>
      <c r="E21" s="256">
        <v>0</v>
      </c>
      <c r="F21" s="256">
        <v>0</v>
      </c>
      <c r="G21" s="256">
        <f t="shared" si="0"/>
        <v>0</v>
      </c>
      <c r="H21" s="256">
        <f t="shared" si="1"/>
        <v>0</v>
      </c>
      <c r="I21" s="256">
        <f t="shared" si="2"/>
        <v>0</v>
      </c>
    </row>
    <row r="22" spans="1:9" ht="12.75">
      <c r="A22" s="263">
        <v>16</v>
      </c>
      <c r="B22" s="264" t="s">
        <v>1526</v>
      </c>
      <c r="C22" s="263">
        <v>1</v>
      </c>
      <c r="D22" s="271" t="s">
        <v>1226</v>
      </c>
      <c r="E22" s="256">
        <v>0</v>
      </c>
      <c r="F22" s="256">
        <v>0</v>
      </c>
      <c r="G22" s="256">
        <f t="shared" si="0"/>
        <v>0</v>
      </c>
      <c r="H22" s="256">
        <f t="shared" si="1"/>
        <v>0</v>
      </c>
      <c r="I22" s="256">
        <f t="shared" si="2"/>
        <v>0</v>
      </c>
    </row>
    <row r="23" spans="2:9" ht="12.75">
      <c r="B23" s="264"/>
      <c r="D23" s="271"/>
      <c r="E23" s="256"/>
      <c r="F23" s="256"/>
      <c r="G23" s="256"/>
      <c r="H23" s="256"/>
      <c r="I23" s="256"/>
    </row>
    <row r="24" spans="1:9" ht="12.75">
      <c r="A24" s="263">
        <v>17</v>
      </c>
      <c r="B24" s="264" t="s">
        <v>1527</v>
      </c>
      <c r="C24" s="263">
        <v>1</v>
      </c>
      <c r="D24" s="271" t="s">
        <v>229</v>
      </c>
      <c r="E24" s="256">
        <v>0</v>
      </c>
      <c r="F24" s="256">
        <v>0</v>
      </c>
      <c r="G24" s="256">
        <f t="shared" si="0"/>
        <v>0</v>
      </c>
      <c r="H24" s="256">
        <f t="shared" si="1"/>
        <v>0</v>
      </c>
      <c r="I24" s="256">
        <f t="shared" si="2"/>
        <v>0</v>
      </c>
    </row>
    <row r="25" spans="2:9" ht="12.75">
      <c r="B25" s="264"/>
      <c r="C25" s="274"/>
      <c r="E25" s="256"/>
      <c r="F25" s="256"/>
      <c r="G25" s="256"/>
      <c r="H25" s="256"/>
      <c r="I25" s="256"/>
    </row>
    <row r="26" spans="2:9" ht="12.75">
      <c r="B26" s="266" t="s">
        <v>1528</v>
      </c>
      <c r="C26" s="274"/>
      <c r="D26" s="271"/>
      <c r="E26" s="256"/>
      <c r="F26" s="256"/>
      <c r="G26" s="256"/>
      <c r="H26" s="256"/>
      <c r="I26" s="256"/>
    </row>
    <row r="27" spans="1:9" ht="12.75">
      <c r="A27" s="287">
        <v>18</v>
      </c>
      <c r="B27" s="292" t="s">
        <v>1529</v>
      </c>
      <c r="C27" s="287">
        <v>1</v>
      </c>
      <c r="D27" s="288" t="s">
        <v>229</v>
      </c>
      <c r="E27" s="294">
        <v>0</v>
      </c>
      <c r="F27" s="294">
        <v>0</v>
      </c>
      <c r="G27" s="294">
        <f t="shared" si="0"/>
        <v>0</v>
      </c>
      <c r="H27" s="294">
        <f t="shared" si="1"/>
        <v>0</v>
      </c>
      <c r="I27" s="294">
        <f t="shared" si="2"/>
        <v>0</v>
      </c>
    </row>
    <row r="28" spans="1:9" ht="12.75">
      <c r="A28" s="287"/>
      <c r="B28" s="293"/>
      <c r="C28" s="287"/>
      <c r="D28" s="288"/>
      <c r="E28" s="294"/>
      <c r="F28" s="294"/>
      <c r="G28" s="294"/>
      <c r="H28" s="294"/>
      <c r="I28" s="294"/>
    </row>
    <row r="29" spans="1:9" ht="12.75">
      <c r="A29" s="263">
        <v>19</v>
      </c>
      <c r="B29" s="264" t="s">
        <v>1530</v>
      </c>
      <c r="C29" s="263">
        <v>1</v>
      </c>
      <c r="D29" s="271" t="s">
        <v>229</v>
      </c>
      <c r="E29" s="256">
        <v>0</v>
      </c>
      <c r="F29" s="256">
        <v>0</v>
      </c>
      <c r="G29" s="256">
        <f t="shared" si="0"/>
        <v>0</v>
      </c>
      <c r="H29" s="256">
        <f t="shared" si="1"/>
        <v>0</v>
      </c>
      <c r="I29" s="256">
        <f t="shared" si="2"/>
        <v>0</v>
      </c>
    </row>
    <row r="30" spans="1:9" ht="12.75">
      <c r="A30" s="263">
        <v>20</v>
      </c>
      <c r="B30" s="264" t="s">
        <v>1527</v>
      </c>
      <c r="C30" s="263">
        <v>1</v>
      </c>
      <c r="D30" s="271" t="s">
        <v>229</v>
      </c>
      <c r="E30" s="256">
        <v>0</v>
      </c>
      <c r="F30" s="256">
        <v>0</v>
      </c>
      <c r="G30" s="256">
        <f t="shared" si="0"/>
        <v>0</v>
      </c>
      <c r="H30" s="256">
        <f t="shared" si="1"/>
        <v>0</v>
      </c>
      <c r="I30" s="256">
        <f t="shared" si="2"/>
        <v>0</v>
      </c>
    </row>
    <row r="31" spans="2:9" ht="12.75">
      <c r="B31" s="264"/>
      <c r="C31" s="274"/>
      <c r="D31" s="271"/>
      <c r="E31" s="256"/>
      <c r="F31" s="256"/>
      <c r="G31" s="256"/>
      <c r="H31" s="256"/>
      <c r="I31" s="256"/>
    </row>
    <row r="32" spans="2:9" ht="12.75">
      <c r="B32" s="264"/>
      <c r="C32" s="274"/>
      <c r="D32" s="271"/>
      <c r="E32" s="256"/>
      <c r="F32" s="256"/>
      <c r="G32" s="256"/>
      <c r="H32" s="256"/>
      <c r="I32" s="256"/>
    </row>
    <row r="33" spans="2:9" ht="12.75">
      <c r="B33" s="266" t="s">
        <v>1531</v>
      </c>
      <c r="C33" s="274"/>
      <c r="D33" s="271"/>
      <c r="E33" s="256"/>
      <c r="F33" s="256"/>
      <c r="G33" s="256"/>
      <c r="H33" s="256"/>
      <c r="I33" s="256"/>
    </row>
    <row r="34" spans="1:9" ht="12.75">
      <c r="A34" s="263">
        <v>21</v>
      </c>
      <c r="B34" s="264" t="s">
        <v>1532</v>
      </c>
      <c r="C34" s="263">
        <v>2</v>
      </c>
      <c r="D34" s="271" t="s">
        <v>1226</v>
      </c>
      <c r="E34" s="256">
        <v>0</v>
      </c>
      <c r="F34" s="256">
        <v>0</v>
      </c>
      <c r="G34" s="256">
        <f t="shared" si="0"/>
        <v>0</v>
      </c>
      <c r="H34" s="256">
        <f t="shared" si="1"/>
        <v>0</v>
      </c>
      <c r="I34" s="256">
        <f t="shared" si="2"/>
        <v>0</v>
      </c>
    </row>
    <row r="35" spans="1:9" ht="12.75">
      <c r="A35" s="263">
        <v>22</v>
      </c>
      <c r="B35" s="264" t="s">
        <v>1533</v>
      </c>
      <c r="C35" s="263">
        <v>1</v>
      </c>
      <c r="D35" s="271" t="s">
        <v>1226</v>
      </c>
      <c r="E35" s="256">
        <v>0</v>
      </c>
      <c r="F35" s="256">
        <v>0</v>
      </c>
      <c r="G35" s="256">
        <f t="shared" si="0"/>
        <v>0</v>
      </c>
      <c r="H35" s="256">
        <f t="shared" si="1"/>
        <v>0</v>
      </c>
      <c r="I35" s="256">
        <f t="shared" si="2"/>
        <v>0</v>
      </c>
    </row>
    <row r="36" spans="1:9" ht="12.75">
      <c r="A36" s="263">
        <v>23</v>
      </c>
      <c r="B36" s="264" t="s">
        <v>1534</v>
      </c>
      <c r="C36" s="263">
        <v>1</v>
      </c>
      <c r="D36" s="271" t="s">
        <v>1226</v>
      </c>
      <c r="E36" s="256">
        <v>0</v>
      </c>
      <c r="F36" s="256">
        <v>0</v>
      </c>
      <c r="G36" s="256">
        <f t="shared" si="0"/>
        <v>0</v>
      </c>
      <c r="H36" s="256">
        <f t="shared" si="1"/>
        <v>0</v>
      </c>
      <c r="I36" s="256">
        <f t="shared" si="2"/>
        <v>0</v>
      </c>
    </row>
    <row r="37" spans="1:9" ht="12.75">
      <c r="A37" s="263">
        <v>24</v>
      </c>
      <c r="B37" s="264" t="s">
        <v>1535</v>
      </c>
      <c r="C37" s="263">
        <v>1</v>
      </c>
      <c r="D37" s="271" t="s">
        <v>229</v>
      </c>
      <c r="E37" s="256">
        <v>0</v>
      </c>
      <c r="F37" s="256">
        <v>0</v>
      </c>
      <c r="G37" s="256">
        <f t="shared" si="0"/>
        <v>0</v>
      </c>
      <c r="H37" s="256">
        <f t="shared" si="1"/>
        <v>0</v>
      </c>
      <c r="I37" s="256">
        <f t="shared" si="2"/>
        <v>0</v>
      </c>
    </row>
    <row r="38" spans="1:9" ht="12.75">
      <c r="A38" s="263">
        <v>25</v>
      </c>
      <c r="B38" s="264" t="s">
        <v>1536</v>
      </c>
      <c r="C38" s="263">
        <v>1</v>
      </c>
      <c r="D38" s="271" t="s">
        <v>229</v>
      </c>
      <c r="E38" s="256">
        <v>0</v>
      </c>
      <c r="F38" s="256">
        <v>0</v>
      </c>
      <c r="G38" s="256">
        <f t="shared" si="0"/>
        <v>0</v>
      </c>
      <c r="H38" s="256">
        <f t="shared" si="1"/>
        <v>0</v>
      </c>
      <c r="I38" s="256">
        <f t="shared" si="2"/>
        <v>0</v>
      </c>
    </row>
    <row r="39" spans="2:9" ht="12.75">
      <c r="B39" s="264"/>
      <c r="C39" s="274"/>
      <c r="D39" s="271"/>
      <c r="E39" s="256"/>
      <c r="F39" s="256"/>
      <c r="G39" s="256"/>
      <c r="H39" s="256"/>
      <c r="I39" s="256"/>
    </row>
    <row r="40" spans="2:9" ht="12.75">
      <c r="B40" s="266" t="s">
        <v>1537</v>
      </c>
      <c r="C40" s="274"/>
      <c r="D40" s="271"/>
      <c r="E40" s="256"/>
      <c r="F40" s="256"/>
      <c r="G40" s="256"/>
      <c r="H40" s="256"/>
      <c r="I40" s="256"/>
    </row>
    <row r="41" spans="1:9" ht="12.75">
      <c r="A41" s="263">
        <v>26</v>
      </c>
      <c r="B41" s="264" t="s">
        <v>1538</v>
      </c>
      <c r="C41" s="263">
        <v>2</v>
      </c>
      <c r="D41" s="271" t="s">
        <v>1226</v>
      </c>
      <c r="E41" s="256">
        <v>0</v>
      </c>
      <c r="F41" s="256">
        <v>0</v>
      </c>
      <c r="G41" s="256">
        <f t="shared" si="0"/>
        <v>0</v>
      </c>
      <c r="H41" s="256">
        <f t="shared" si="1"/>
        <v>0</v>
      </c>
      <c r="I41" s="256">
        <f t="shared" si="2"/>
        <v>0</v>
      </c>
    </row>
    <row r="42" spans="1:9" ht="12.75">
      <c r="A42" s="263">
        <v>27</v>
      </c>
      <c r="B42" s="264" t="s">
        <v>1539</v>
      </c>
      <c r="C42" s="263">
        <v>1</v>
      </c>
      <c r="D42" s="271" t="s">
        <v>229</v>
      </c>
      <c r="E42" s="256">
        <v>0</v>
      </c>
      <c r="F42" s="256">
        <v>0</v>
      </c>
      <c r="G42" s="256">
        <f t="shared" si="0"/>
        <v>0</v>
      </c>
      <c r="H42" s="256">
        <f t="shared" si="1"/>
        <v>0</v>
      </c>
      <c r="I42" s="256">
        <f t="shared" si="2"/>
        <v>0</v>
      </c>
    </row>
    <row r="43" spans="1:9" ht="12.75">
      <c r="A43" s="263">
        <v>28</v>
      </c>
      <c r="B43" s="264" t="s">
        <v>1540</v>
      </c>
      <c r="C43" s="263">
        <v>1</v>
      </c>
      <c r="D43" s="271" t="s">
        <v>1226</v>
      </c>
      <c r="E43" s="256">
        <v>0</v>
      </c>
      <c r="F43" s="256">
        <v>0</v>
      </c>
      <c r="G43" s="256">
        <f t="shared" si="0"/>
        <v>0</v>
      </c>
      <c r="H43" s="256">
        <f t="shared" si="1"/>
        <v>0</v>
      </c>
      <c r="I43" s="256">
        <f t="shared" si="2"/>
        <v>0</v>
      </c>
    </row>
    <row r="44" spans="1:9" ht="12.75">
      <c r="A44" s="263">
        <v>29</v>
      </c>
      <c r="B44" s="264" t="s">
        <v>1541</v>
      </c>
      <c r="C44" s="263">
        <v>1</v>
      </c>
      <c r="D44" s="271" t="s">
        <v>1226</v>
      </c>
      <c r="E44" s="256">
        <v>0</v>
      </c>
      <c r="F44" s="256">
        <v>0</v>
      </c>
      <c r="G44" s="256">
        <f t="shared" si="0"/>
        <v>0</v>
      </c>
      <c r="H44" s="256">
        <f t="shared" si="1"/>
        <v>0</v>
      </c>
      <c r="I44" s="256">
        <f t="shared" si="2"/>
        <v>0</v>
      </c>
    </row>
    <row r="45" spans="1:9" ht="12.75">
      <c r="A45" s="263">
        <v>30</v>
      </c>
      <c r="B45" s="264" t="s">
        <v>1542</v>
      </c>
      <c r="C45" s="263">
        <v>5</v>
      </c>
      <c r="D45" s="271" t="s">
        <v>1226</v>
      </c>
      <c r="E45" s="256">
        <v>0</v>
      </c>
      <c r="F45" s="256">
        <v>0</v>
      </c>
      <c r="G45" s="256">
        <f t="shared" si="0"/>
        <v>0</v>
      </c>
      <c r="H45" s="256">
        <f t="shared" si="1"/>
        <v>0</v>
      </c>
      <c r="I45" s="256">
        <f t="shared" si="2"/>
        <v>0</v>
      </c>
    </row>
    <row r="46" spans="1:9" ht="12.75">
      <c r="A46" s="263">
        <v>31</v>
      </c>
      <c r="B46" s="264" t="s">
        <v>1536</v>
      </c>
      <c r="C46" s="263">
        <v>1</v>
      </c>
      <c r="D46" s="271" t="s">
        <v>229</v>
      </c>
      <c r="E46" s="256">
        <v>0</v>
      </c>
      <c r="F46" s="256">
        <v>0</v>
      </c>
      <c r="G46" s="256">
        <f t="shared" si="0"/>
        <v>0</v>
      </c>
      <c r="H46" s="256">
        <f t="shared" si="1"/>
        <v>0</v>
      </c>
      <c r="I46" s="256">
        <f t="shared" si="2"/>
        <v>0</v>
      </c>
    </row>
    <row r="47" spans="2:9" ht="12.75">
      <c r="B47" s="264"/>
      <c r="C47" s="274"/>
      <c r="D47" s="271"/>
      <c r="E47" s="256"/>
      <c r="F47" s="256"/>
      <c r="G47" s="256"/>
      <c r="H47" s="256"/>
      <c r="I47" s="256"/>
    </row>
    <row r="48" spans="2:9" ht="12.75">
      <c r="B48" s="266" t="s">
        <v>1543</v>
      </c>
      <c r="C48" s="274"/>
      <c r="D48" s="271"/>
      <c r="E48" s="256"/>
      <c r="F48" s="256"/>
      <c r="G48" s="256"/>
      <c r="H48" s="256"/>
      <c r="I48" s="256"/>
    </row>
    <row r="49" spans="1:9" ht="12.75">
      <c r="A49" s="263">
        <v>32</v>
      </c>
      <c r="B49" s="268" t="s">
        <v>1544</v>
      </c>
      <c r="C49" s="263">
        <v>4</v>
      </c>
      <c r="D49" s="271" t="s">
        <v>1226</v>
      </c>
      <c r="E49" s="256">
        <v>0</v>
      </c>
      <c r="F49" s="256">
        <v>0</v>
      </c>
      <c r="G49" s="256">
        <f t="shared" si="0"/>
        <v>0</v>
      </c>
      <c r="H49" s="256">
        <f t="shared" si="1"/>
        <v>0</v>
      </c>
      <c r="I49" s="256">
        <f t="shared" si="2"/>
        <v>0</v>
      </c>
    </row>
    <row r="50" spans="1:9" ht="12.75">
      <c r="A50" s="263">
        <v>33</v>
      </c>
      <c r="B50" s="264" t="s">
        <v>1545</v>
      </c>
      <c r="C50" s="263">
        <v>1</v>
      </c>
      <c r="D50" s="271" t="s">
        <v>1226</v>
      </c>
      <c r="E50" s="256">
        <v>0</v>
      </c>
      <c r="F50" s="256">
        <v>0</v>
      </c>
      <c r="G50" s="256">
        <f t="shared" si="0"/>
        <v>0</v>
      </c>
      <c r="H50" s="256">
        <f t="shared" si="1"/>
        <v>0</v>
      </c>
      <c r="I50" s="256">
        <f t="shared" si="2"/>
        <v>0</v>
      </c>
    </row>
    <row r="51" spans="1:9" ht="12.75">
      <c r="A51" s="263">
        <v>34</v>
      </c>
      <c r="B51" s="264" t="s">
        <v>1546</v>
      </c>
      <c r="C51" s="263">
        <v>4</v>
      </c>
      <c r="D51" s="271" t="s">
        <v>1226</v>
      </c>
      <c r="E51" s="256">
        <v>0</v>
      </c>
      <c r="F51" s="256">
        <v>0</v>
      </c>
      <c r="G51" s="256">
        <f t="shared" si="0"/>
        <v>0</v>
      </c>
      <c r="H51" s="256">
        <f t="shared" si="1"/>
        <v>0</v>
      </c>
      <c r="I51" s="256">
        <f t="shared" si="2"/>
        <v>0</v>
      </c>
    </row>
    <row r="52" spans="1:9" ht="12.75">
      <c r="A52" s="263">
        <v>35</v>
      </c>
      <c r="B52" s="264" t="s">
        <v>1547</v>
      </c>
      <c r="C52" s="263">
        <v>1</v>
      </c>
      <c r="D52" s="271" t="s">
        <v>1226</v>
      </c>
      <c r="E52" s="256">
        <v>0</v>
      </c>
      <c r="F52" s="256">
        <v>0</v>
      </c>
      <c r="G52" s="256">
        <f t="shared" si="0"/>
        <v>0</v>
      </c>
      <c r="H52" s="256">
        <f t="shared" si="1"/>
        <v>0</v>
      </c>
      <c r="I52" s="256">
        <f t="shared" si="2"/>
        <v>0</v>
      </c>
    </row>
    <row r="53" spans="1:9" ht="12.75" customHeight="1">
      <c r="A53" s="263">
        <v>36</v>
      </c>
      <c r="B53" s="268" t="s">
        <v>1548</v>
      </c>
      <c r="C53" s="263">
        <v>1</v>
      </c>
      <c r="D53" s="271" t="s">
        <v>229</v>
      </c>
      <c r="E53" s="256">
        <v>0</v>
      </c>
      <c r="F53" s="256">
        <v>0</v>
      </c>
      <c r="G53" s="256">
        <f t="shared" si="0"/>
        <v>0</v>
      </c>
      <c r="H53" s="256">
        <f t="shared" si="1"/>
        <v>0</v>
      </c>
      <c r="I53" s="256">
        <f t="shared" si="2"/>
        <v>0</v>
      </c>
    </row>
    <row r="54" spans="2:9" ht="12.75">
      <c r="B54" s="264"/>
      <c r="C54" s="274"/>
      <c r="D54" s="271"/>
      <c r="E54" s="256"/>
      <c r="F54" s="256"/>
      <c r="G54" s="256"/>
      <c r="H54" s="256"/>
      <c r="I54" s="256"/>
    </row>
    <row r="55" spans="2:9" ht="12.75">
      <c r="B55" s="266" t="s">
        <v>1549</v>
      </c>
      <c r="C55" s="274"/>
      <c r="D55" s="271"/>
      <c r="E55" s="256"/>
      <c r="F55" s="256"/>
      <c r="G55" s="256"/>
      <c r="H55" s="256"/>
      <c r="I55" s="256"/>
    </row>
    <row r="56" spans="2:9" ht="12.75">
      <c r="B56" s="269" t="s">
        <v>1550</v>
      </c>
      <c r="C56" s="274"/>
      <c r="D56" s="271"/>
      <c r="E56" s="256"/>
      <c r="F56" s="256"/>
      <c r="G56" s="256"/>
      <c r="H56" s="256"/>
      <c r="I56" s="256"/>
    </row>
    <row r="57" spans="1:9" ht="12.75">
      <c r="A57" s="263">
        <v>37</v>
      </c>
      <c r="B57" s="264" t="s">
        <v>1551</v>
      </c>
      <c r="C57" s="263">
        <v>45</v>
      </c>
      <c r="D57" s="276" t="s">
        <v>203</v>
      </c>
      <c r="E57" s="256">
        <v>0</v>
      </c>
      <c r="F57" s="256">
        <v>0</v>
      </c>
      <c r="G57" s="256">
        <f t="shared" si="0"/>
        <v>0</v>
      </c>
      <c r="H57" s="256">
        <f t="shared" si="1"/>
        <v>0</v>
      </c>
      <c r="I57" s="256">
        <f t="shared" si="2"/>
        <v>0</v>
      </c>
    </row>
    <row r="58" spans="1:9" ht="12.75">
      <c r="A58" s="263">
        <v>38</v>
      </c>
      <c r="B58" s="264" t="s">
        <v>1552</v>
      </c>
      <c r="C58" s="263">
        <v>120</v>
      </c>
      <c r="D58" s="276" t="s">
        <v>203</v>
      </c>
      <c r="E58" s="256">
        <v>0</v>
      </c>
      <c r="F58" s="256">
        <v>0</v>
      </c>
      <c r="G58" s="256">
        <f t="shared" si="0"/>
        <v>0</v>
      </c>
      <c r="H58" s="256">
        <f t="shared" si="1"/>
        <v>0</v>
      </c>
      <c r="I58" s="256">
        <f t="shared" si="2"/>
        <v>0</v>
      </c>
    </row>
    <row r="59" spans="1:9" ht="12.75">
      <c r="A59" s="263">
        <v>39</v>
      </c>
      <c r="B59" s="264" t="s">
        <v>1553</v>
      </c>
      <c r="C59" s="263">
        <v>55</v>
      </c>
      <c r="D59" s="271" t="s">
        <v>203</v>
      </c>
      <c r="E59" s="256">
        <v>0</v>
      </c>
      <c r="F59" s="256">
        <v>0</v>
      </c>
      <c r="G59" s="256">
        <f t="shared" si="0"/>
        <v>0</v>
      </c>
      <c r="H59" s="256">
        <f t="shared" si="1"/>
        <v>0</v>
      </c>
      <c r="I59" s="256">
        <f t="shared" si="2"/>
        <v>0</v>
      </c>
    </row>
    <row r="60" spans="1:9" ht="12.75">
      <c r="A60" s="263">
        <v>40</v>
      </c>
      <c r="B60" s="264" t="s">
        <v>1554</v>
      </c>
      <c r="C60" s="263">
        <v>60</v>
      </c>
      <c r="D60" s="271" t="s">
        <v>203</v>
      </c>
      <c r="E60" s="256">
        <v>0</v>
      </c>
      <c r="F60" s="256">
        <v>0</v>
      </c>
      <c r="G60" s="256">
        <f t="shared" si="0"/>
        <v>0</v>
      </c>
      <c r="H60" s="256">
        <f t="shared" si="1"/>
        <v>0</v>
      </c>
      <c r="I60" s="256">
        <f t="shared" si="2"/>
        <v>0</v>
      </c>
    </row>
    <row r="61" spans="1:9" ht="12.75">
      <c r="A61" s="263">
        <v>41</v>
      </c>
      <c r="B61" s="264" t="s">
        <v>1555</v>
      </c>
      <c r="C61" s="263">
        <v>60</v>
      </c>
      <c r="D61" s="271" t="s">
        <v>203</v>
      </c>
      <c r="E61" s="256">
        <v>0</v>
      </c>
      <c r="F61" s="256">
        <v>0</v>
      </c>
      <c r="G61" s="256">
        <f t="shared" si="0"/>
        <v>0</v>
      </c>
      <c r="H61" s="256">
        <f t="shared" si="1"/>
        <v>0</v>
      </c>
      <c r="I61" s="256">
        <f t="shared" si="2"/>
        <v>0</v>
      </c>
    </row>
    <row r="62" spans="1:9" ht="12.75">
      <c r="A62" s="263">
        <v>42</v>
      </c>
      <c r="B62" s="264" t="s">
        <v>1556</v>
      </c>
      <c r="C62" s="263">
        <v>20</v>
      </c>
      <c r="D62" s="271" t="s">
        <v>203</v>
      </c>
      <c r="E62" s="256">
        <v>0</v>
      </c>
      <c r="F62" s="256">
        <v>0</v>
      </c>
      <c r="G62" s="256">
        <f t="shared" si="0"/>
        <v>0</v>
      </c>
      <c r="H62" s="256">
        <f t="shared" si="1"/>
        <v>0</v>
      </c>
      <c r="I62" s="256">
        <f t="shared" si="2"/>
        <v>0</v>
      </c>
    </row>
    <row r="63" spans="1:9" ht="12.75">
      <c r="A63" s="263">
        <v>43</v>
      </c>
      <c r="B63" s="264" t="s">
        <v>1557</v>
      </c>
      <c r="C63" s="263">
        <v>13</v>
      </c>
      <c r="D63" s="271" t="s">
        <v>203</v>
      </c>
      <c r="E63" s="256">
        <v>0</v>
      </c>
      <c r="F63" s="256">
        <v>0</v>
      </c>
      <c r="G63" s="256">
        <f t="shared" si="0"/>
        <v>0</v>
      </c>
      <c r="H63" s="256">
        <f t="shared" si="1"/>
        <v>0</v>
      </c>
      <c r="I63" s="256">
        <f t="shared" si="2"/>
        <v>0</v>
      </c>
    </row>
    <row r="64" spans="1:9" ht="12.75">
      <c r="A64" s="263">
        <v>44</v>
      </c>
      <c r="B64" s="264" t="s">
        <v>1558</v>
      </c>
      <c r="C64" s="263">
        <v>30</v>
      </c>
      <c r="D64" s="271" t="s">
        <v>203</v>
      </c>
      <c r="E64" s="256">
        <v>0</v>
      </c>
      <c r="F64" s="256">
        <v>0</v>
      </c>
      <c r="G64" s="256">
        <f t="shared" si="0"/>
        <v>0</v>
      </c>
      <c r="H64" s="256">
        <f t="shared" si="1"/>
        <v>0</v>
      </c>
      <c r="I64" s="256">
        <f t="shared" si="2"/>
        <v>0</v>
      </c>
    </row>
    <row r="65" spans="1:9" ht="12.75" customHeight="1">
      <c r="A65" s="287">
        <v>45</v>
      </c>
      <c r="B65" s="290" t="s">
        <v>1559</v>
      </c>
      <c r="C65" s="289">
        <v>1</v>
      </c>
      <c r="D65" s="289" t="s">
        <v>229</v>
      </c>
      <c r="E65" s="294">
        <v>0</v>
      </c>
      <c r="F65" s="294">
        <v>0</v>
      </c>
      <c r="G65" s="294">
        <f t="shared" si="0"/>
        <v>0</v>
      </c>
      <c r="H65" s="294">
        <f t="shared" si="1"/>
        <v>0</v>
      </c>
      <c r="I65" s="294">
        <f t="shared" si="2"/>
        <v>0</v>
      </c>
    </row>
    <row r="66" spans="1:9" ht="12.75">
      <c r="A66" s="287"/>
      <c r="B66" s="291"/>
      <c r="C66" s="288"/>
      <c r="D66" s="288"/>
      <c r="E66" s="294"/>
      <c r="F66" s="294"/>
      <c r="G66" s="294"/>
      <c r="H66" s="294"/>
      <c r="I66" s="294"/>
    </row>
    <row r="67" spans="2:9" ht="12.75">
      <c r="B67" s="264"/>
      <c r="C67" s="274"/>
      <c r="D67" s="271"/>
      <c r="E67" s="256"/>
      <c r="F67" s="256"/>
      <c r="G67" s="256"/>
      <c r="H67" s="256"/>
      <c r="I67" s="256"/>
    </row>
    <row r="68" spans="2:9" ht="12.75">
      <c r="B68" s="269" t="s">
        <v>1560</v>
      </c>
      <c r="C68" s="274"/>
      <c r="D68" s="271"/>
      <c r="E68" s="256"/>
      <c r="F68" s="256"/>
      <c r="G68" s="256"/>
      <c r="H68" s="256"/>
      <c r="I68" s="256"/>
    </row>
    <row r="69" spans="1:9" ht="12.75">
      <c r="A69" s="263">
        <v>46</v>
      </c>
      <c r="B69" s="264" t="s">
        <v>1552</v>
      </c>
      <c r="C69" s="263">
        <v>180</v>
      </c>
      <c r="D69" s="271" t="s">
        <v>203</v>
      </c>
      <c r="E69" s="256">
        <v>0</v>
      </c>
      <c r="F69" s="256">
        <v>0</v>
      </c>
      <c r="G69" s="256">
        <f t="shared" si="0"/>
        <v>0</v>
      </c>
      <c r="H69" s="256">
        <f t="shared" si="1"/>
        <v>0</v>
      </c>
      <c r="I69" s="256">
        <f t="shared" si="2"/>
        <v>0</v>
      </c>
    </row>
    <row r="70" spans="1:9" ht="12.75">
      <c r="A70" s="263">
        <v>47</v>
      </c>
      <c r="B70" s="264" t="s">
        <v>1553</v>
      </c>
      <c r="C70" s="263">
        <v>95</v>
      </c>
      <c r="D70" s="271" t="s">
        <v>203</v>
      </c>
      <c r="E70" s="256">
        <v>0</v>
      </c>
      <c r="F70" s="256">
        <v>0</v>
      </c>
      <c r="G70" s="256">
        <f t="shared" si="0"/>
        <v>0</v>
      </c>
      <c r="H70" s="256">
        <f t="shared" si="1"/>
        <v>0</v>
      </c>
      <c r="I70" s="256">
        <f t="shared" si="2"/>
        <v>0</v>
      </c>
    </row>
    <row r="71" spans="1:9" ht="12.75">
      <c r="A71" s="263">
        <v>48</v>
      </c>
      <c r="B71" s="264" t="s">
        <v>1554</v>
      </c>
      <c r="C71" s="263">
        <v>65</v>
      </c>
      <c r="D71" s="271" t="s">
        <v>203</v>
      </c>
      <c r="E71" s="256">
        <v>0</v>
      </c>
      <c r="F71" s="256">
        <v>0</v>
      </c>
      <c r="G71" s="256">
        <f t="shared" si="0"/>
        <v>0</v>
      </c>
      <c r="H71" s="256">
        <f t="shared" si="1"/>
        <v>0</v>
      </c>
      <c r="I71" s="256">
        <f t="shared" si="2"/>
        <v>0</v>
      </c>
    </row>
    <row r="72" spans="1:9" ht="12.75">
      <c r="A72" s="263">
        <v>49</v>
      </c>
      <c r="B72" s="264" t="s">
        <v>1555</v>
      </c>
      <c r="C72" s="263">
        <v>60</v>
      </c>
      <c r="D72" s="271" t="s">
        <v>203</v>
      </c>
      <c r="E72" s="256">
        <v>0</v>
      </c>
      <c r="F72" s="256">
        <v>0</v>
      </c>
      <c r="G72" s="256">
        <f aca="true" t="shared" si="3" ref="G72:G106">C72*E72</f>
        <v>0</v>
      </c>
      <c r="H72" s="256">
        <f aca="true" t="shared" si="4" ref="H72:H106">C72*F72</f>
        <v>0</v>
      </c>
      <c r="I72" s="256">
        <f aca="true" t="shared" si="5" ref="I72:I106">G72+H72</f>
        <v>0</v>
      </c>
    </row>
    <row r="73" spans="1:9" ht="12.75">
      <c r="A73" s="263">
        <v>50</v>
      </c>
      <c r="B73" s="264" t="s">
        <v>1556</v>
      </c>
      <c r="C73" s="263">
        <v>20</v>
      </c>
      <c r="D73" s="271" t="s">
        <v>203</v>
      </c>
      <c r="E73" s="256">
        <v>0</v>
      </c>
      <c r="F73" s="256">
        <v>0</v>
      </c>
      <c r="G73" s="256">
        <f t="shared" si="3"/>
        <v>0</v>
      </c>
      <c r="H73" s="256">
        <f t="shared" si="4"/>
        <v>0</v>
      </c>
      <c r="I73" s="256">
        <f t="shared" si="5"/>
        <v>0</v>
      </c>
    </row>
    <row r="74" spans="1:9" ht="12.75">
      <c r="A74" s="263">
        <v>51</v>
      </c>
      <c r="B74" s="264" t="s">
        <v>1561</v>
      </c>
      <c r="C74" s="263">
        <v>7</v>
      </c>
      <c r="D74" s="271" t="s">
        <v>203</v>
      </c>
      <c r="E74" s="256">
        <v>0</v>
      </c>
      <c r="F74" s="256">
        <v>0</v>
      </c>
      <c r="G74" s="256">
        <f t="shared" si="3"/>
        <v>0</v>
      </c>
      <c r="H74" s="256">
        <f t="shared" si="4"/>
        <v>0</v>
      </c>
      <c r="I74" s="256">
        <f t="shared" si="5"/>
        <v>0</v>
      </c>
    </row>
    <row r="75" spans="1:9" ht="12.75">
      <c r="A75" s="287">
        <v>52</v>
      </c>
      <c r="B75" s="290" t="s">
        <v>1559</v>
      </c>
      <c r="C75" s="289">
        <v>1</v>
      </c>
      <c r="D75" s="289" t="s">
        <v>229</v>
      </c>
      <c r="E75" s="294">
        <v>0</v>
      </c>
      <c r="F75" s="294">
        <v>0</v>
      </c>
      <c r="G75" s="294">
        <f t="shared" si="3"/>
        <v>0</v>
      </c>
      <c r="H75" s="294">
        <f t="shared" si="4"/>
        <v>0</v>
      </c>
      <c r="I75" s="294">
        <f t="shared" si="5"/>
        <v>0</v>
      </c>
    </row>
    <row r="76" spans="1:9" ht="12.75">
      <c r="A76" s="287"/>
      <c r="B76" s="291"/>
      <c r="C76" s="288"/>
      <c r="D76" s="288"/>
      <c r="E76" s="294"/>
      <c r="F76" s="294"/>
      <c r="G76" s="294"/>
      <c r="H76" s="294"/>
      <c r="I76" s="294"/>
    </row>
    <row r="77" spans="2:9" ht="12.75">
      <c r="B77" s="264"/>
      <c r="C77" s="277"/>
      <c r="D77" s="271"/>
      <c r="E77" s="256"/>
      <c r="F77" s="256"/>
      <c r="G77" s="256"/>
      <c r="H77" s="256"/>
      <c r="I77" s="256"/>
    </row>
    <row r="78" spans="2:9" ht="12.75">
      <c r="B78" s="269" t="s">
        <v>0</v>
      </c>
      <c r="C78" s="274"/>
      <c r="D78" s="271"/>
      <c r="E78" s="256"/>
      <c r="F78" s="256"/>
      <c r="G78" s="256"/>
      <c r="H78" s="256"/>
      <c r="I78" s="256"/>
    </row>
    <row r="79" spans="1:9" ht="12.75">
      <c r="A79" s="263">
        <v>53</v>
      </c>
      <c r="B79" s="264" t="s">
        <v>1</v>
      </c>
      <c r="C79" s="263">
        <v>5</v>
      </c>
      <c r="D79" s="271" t="s">
        <v>203</v>
      </c>
      <c r="E79" s="256">
        <v>0</v>
      </c>
      <c r="F79" s="256">
        <v>0</v>
      </c>
      <c r="G79" s="256">
        <f t="shared" si="3"/>
        <v>0</v>
      </c>
      <c r="H79" s="256">
        <f t="shared" si="4"/>
        <v>0</v>
      </c>
      <c r="I79" s="256">
        <f t="shared" si="5"/>
        <v>0</v>
      </c>
    </row>
    <row r="80" spans="1:9" ht="12.75">
      <c r="A80" s="263">
        <v>54</v>
      </c>
      <c r="B80" s="264" t="s">
        <v>2</v>
      </c>
      <c r="C80" s="263">
        <v>22</v>
      </c>
      <c r="D80" s="271" t="s">
        <v>203</v>
      </c>
      <c r="E80" s="256">
        <v>0</v>
      </c>
      <c r="F80" s="256">
        <v>0</v>
      </c>
      <c r="G80" s="256">
        <f t="shared" si="3"/>
        <v>0</v>
      </c>
      <c r="H80" s="256">
        <f t="shared" si="4"/>
        <v>0</v>
      </c>
      <c r="I80" s="256">
        <f t="shared" si="5"/>
        <v>0</v>
      </c>
    </row>
    <row r="81" spans="1:9" ht="12.75">
      <c r="A81" s="287">
        <v>55</v>
      </c>
      <c r="B81" s="290" t="s">
        <v>1559</v>
      </c>
      <c r="C81" s="289">
        <v>1</v>
      </c>
      <c r="D81" s="289" t="s">
        <v>229</v>
      </c>
      <c r="E81" s="294">
        <v>0</v>
      </c>
      <c r="F81" s="294">
        <v>0</v>
      </c>
      <c r="G81" s="294">
        <f t="shared" si="3"/>
        <v>0</v>
      </c>
      <c r="H81" s="294">
        <f t="shared" si="4"/>
        <v>0</v>
      </c>
      <c r="I81" s="294">
        <f t="shared" si="5"/>
        <v>0</v>
      </c>
    </row>
    <row r="82" spans="1:9" ht="12.75">
      <c r="A82" s="287"/>
      <c r="B82" s="291"/>
      <c r="C82" s="288"/>
      <c r="D82" s="288"/>
      <c r="E82" s="294"/>
      <c r="F82" s="294"/>
      <c r="G82" s="294"/>
      <c r="H82" s="294"/>
      <c r="I82" s="294"/>
    </row>
    <row r="83" spans="2:9" ht="12.75">
      <c r="B83" s="268"/>
      <c r="C83" s="274"/>
      <c r="D83" s="271"/>
      <c r="E83" s="256"/>
      <c r="F83" s="256"/>
      <c r="G83" s="256"/>
      <c r="H83" s="256"/>
      <c r="I83" s="256"/>
    </row>
    <row r="84" spans="2:9" ht="12.75">
      <c r="B84" s="270" t="s">
        <v>3</v>
      </c>
      <c r="C84" s="274"/>
      <c r="D84" s="271"/>
      <c r="E84" s="256"/>
      <c r="F84" s="256"/>
      <c r="G84" s="256"/>
      <c r="H84" s="256"/>
      <c r="I84" s="256"/>
    </row>
    <row r="85" spans="1:9" ht="12.75">
      <c r="A85" s="263">
        <v>56</v>
      </c>
      <c r="B85" s="264" t="s">
        <v>4</v>
      </c>
      <c r="C85" s="263">
        <v>45</v>
      </c>
      <c r="D85" s="271" t="s">
        <v>203</v>
      </c>
      <c r="E85" s="256">
        <v>0</v>
      </c>
      <c r="F85" s="256">
        <v>0</v>
      </c>
      <c r="G85" s="256">
        <f t="shared" si="3"/>
        <v>0</v>
      </c>
      <c r="H85" s="256">
        <f t="shared" si="4"/>
        <v>0</v>
      </c>
      <c r="I85" s="256">
        <f t="shared" si="5"/>
        <v>0</v>
      </c>
    </row>
    <row r="86" spans="1:9" ht="12.75">
      <c r="A86" s="263">
        <v>57</v>
      </c>
      <c r="B86" s="264" t="s">
        <v>5</v>
      </c>
      <c r="C86" s="263">
        <v>300</v>
      </c>
      <c r="D86" s="271" t="s">
        <v>203</v>
      </c>
      <c r="E86" s="256">
        <v>0</v>
      </c>
      <c r="F86" s="256">
        <v>0</v>
      </c>
      <c r="G86" s="256">
        <f t="shared" si="3"/>
        <v>0</v>
      </c>
      <c r="H86" s="256">
        <f t="shared" si="4"/>
        <v>0</v>
      </c>
      <c r="I86" s="256">
        <f t="shared" si="5"/>
        <v>0</v>
      </c>
    </row>
    <row r="87" spans="1:9" ht="12.75">
      <c r="A87" s="263">
        <v>58</v>
      </c>
      <c r="B87" s="264" t="s">
        <v>6</v>
      </c>
      <c r="C87" s="263">
        <v>117</v>
      </c>
      <c r="D87" s="271" t="s">
        <v>203</v>
      </c>
      <c r="E87" s="256">
        <v>0</v>
      </c>
      <c r="F87" s="256">
        <v>0</v>
      </c>
      <c r="G87" s="256">
        <f t="shared" si="3"/>
        <v>0</v>
      </c>
      <c r="H87" s="256">
        <f t="shared" si="4"/>
        <v>0</v>
      </c>
      <c r="I87" s="256">
        <f t="shared" si="5"/>
        <v>0</v>
      </c>
    </row>
    <row r="88" spans="1:9" ht="12.75">
      <c r="A88" s="263">
        <v>59</v>
      </c>
      <c r="B88" s="264" t="s">
        <v>7</v>
      </c>
      <c r="C88" s="263">
        <v>90</v>
      </c>
      <c r="D88" s="271" t="s">
        <v>203</v>
      </c>
      <c r="E88" s="256">
        <v>0</v>
      </c>
      <c r="F88" s="256">
        <v>0</v>
      </c>
      <c r="G88" s="256">
        <f t="shared" si="3"/>
        <v>0</v>
      </c>
      <c r="H88" s="256">
        <f t="shared" si="4"/>
        <v>0</v>
      </c>
      <c r="I88" s="256">
        <f t="shared" si="5"/>
        <v>0</v>
      </c>
    </row>
    <row r="89" spans="1:9" ht="12.75">
      <c r="A89" s="287">
        <v>60</v>
      </c>
      <c r="B89" s="290" t="s">
        <v>8</v>
      </c>
      <c r="C89" s="289">
        <v>65</v>
      </c>
      <c r="D89" s="289" t="s">
        <v>203</v>
      </c>
      <c r="E89" s="294">
        <v>0</v>
      </c>
      <c r="F89" s="294">
        <v>0</v>
      </c>
      <c r="G89" s="294">
        <f t="shared" si="3"/>
        <v>0</v>
      </c>
      <c r="H89" s="294">
        <f t="shared" si="4"/>
        <v>0</v>
      </c>
      <c r="I89" s="294">
        <f t="shared" si="5"/>
        <v>0</v>
      </c>
    </row>
    <row r="90" spans="1:9" ht="12.75">
      <c r="A90" s="287"/>
      <c r="B90" s="291"/>
      <c r="C90" s="288"/>
      <c r="D90" s="288"/>
      <c r="E90" s="294"/>
      <c r="F90" s="294"/>
      <c r="G90" s="294"/>
      <c r="H90" s="294"/>
      <c r="I90" s="294"/>
    </row>
    <row r="91" spans="1:9" ht="12.75">
      <c r="A91" s="287">
        <v>61</v>
      </c>
      <c r="B91" s="290" t="s">
        <v>9</v>
      </c>
      <c r="C91" s="289">
        <v>35</v>
      </c>
      <c r="D91" s="289" t="s">
        <v>203</v>
      </c>
      <c r="E91" s="294">
        <v>0</v>
      </c>
      <c r="F91" s="294">
        <v>0</v>
      </c>
      <c r="G91" s="294">
        <f t="shared" si="3"/>
        <v>0</v>
      </c>
      <c r="H91" s="294">
        <f t="shared" si="4"/>
        <v>0</v>
      </c>
      <c r="I91" s="294">
        <f t="shared" si="5"/>
        <v>0</v>
      </c>
    </row>
    <row r="92" spans="1:9" ht="12.75">
      <c r="A92" s="287"/>
      <c r="B92" s="291"/>
      <c r="C92" s="288"/>
      <c r="D92" s="288"/>
      <c r="E92" s="294"/>
      <c r="F92" s="294"/>
      <c r="G92" s="294"/>
      <c r="H92" s="294"/>
      <c r="I92" s="294"/>
    </row>
    <row r="93" spans="1:9" ht="12.75">
      <c r="A93" s="287">
        <v>62</v>
      </c>
      <c r="B93" s="290" t="s">
        <v>10</v>
      </c>
      <c r="C93" s="289">
        <v>35</v>
      </c>
      <c r="D93" s="289" t="s">
        <v>203</v>
      </c>
      <c r="E93" s="294">
        <v>0</v>
      </c>
      <c r="F93" s="294">
        <v>0</v>
      </c>
      <c r="G93" s="294">
        <f t="shared" si="3"/>
        <v>0</v>
      </c>
      <c r="H93" s="294">
        <f t="shared" si="4"/>
        <v>0</v>
      </c>
      <c r="I93" s="294">
        <f t="shared" si="5"/>
        <v>0</v>
      </c>
    </row>
    <row r="94" spans="1:9" ht="12.75">
      <c r="A94" s="287"/>
      <c r="B94" s="291"/>
      <c r="C94" s="288"/>
      <c r="D94" s="288"/>
      <c r="E94" s="294"/>
      <c r="F94" s="294"/>
      <c r="G94" s="294"/>
      <c r="H94" s="294"/>
      <c r="I94" s="294"/>
    </row>
    <row r="95" spans="1:9" ht="12.75">
      <c r="A95" s="287">
        <v>63</v>
      </c>
      <c r="B95" s="290" t="s">
        <v>11</v>
      </c>
      <c r="C95" s="289">
        <v>120</v>
      </c>
      <c r="D95" s="289" t="s">
        <v>203</v>
      </c>
      <c r="E95" s="294">
        <v>0</v>
      </c>
      <c r="F95" s="294">
        <v>0</v>
      </c>
      <c r="G95" s="294">
        <f t="shared" si="3"/>
        <v>0</v>
      </c>
      <c r="H95" s="294">
        <f t="shared" si="4"/>
        <v>0</v>
      </c>
      <c r="I95" s="294">
        <f t="shared" si="5"/>
        <v>0</v>
      </c>
    </row>
    <row r="96" spans="1:9" ht="12.75">
      <c r="A96" s="287"/>
      <c r="B96" s="291"/>
      <c r="C96" s="288"/>
      <c r="D96" s="288"/>
      <c r="E96" s="294"/>
      <c r="F96" s="294"/>
      <c r="G96" s="294"/>
      <c r="H96" s="294"/>
      <c r="I96" s="294"/>
    </row>
    <row r="97" spans="1:9" ht="12.75">
      <c r="A97" s="287">
        <v>64</v>
      </c>
      <c r="B97" s="290" t="s">
        <v>12</v>
      </c>
      <c r="C97" s="289">
        <v>35</v>
      </c>
      <c r="D97" s="289" t="s">
        <v>203</v>
      </c>
      <c r="E97" s="294">
        <v>0</v>
      </c>
      <c r="F97" s="294">
        <v>0</v>
      </c>
      <c r="G97" s="294">
        <f t="shared" si="3"/>
        <v>0</v>
      </c>
      <c r="H97" s="294">
        <f t="shared" si="4"/>
        <v>0</v>
      </c>
      <c r="I97" s="294">
        <f t="shared" si="5"/>
        <v>0</v>
      </c>
    </row>
    <row r="98" spans="1:9" ht="12.75">
      <c r="A98" s="287"/>
      <c r="B98" s="291"/>
      <c r="C98" s="288"/>
      <c r="D98" s="288"/>
      <c r="E98" s="294"/>
      <c r="F98" s="294"/>
      <c r="G98" s="294"/>
      <c r="H98" s="294"/>
      <c r="I98" s="294"/>
    </row>
    <row r="99" spans="1:9" ht="12.75">
      <c r="A99" s="287">
        <v>65</v>
      </c>
      <c r="B99" s="290" t="s">
        <v>13</v>
      </c>
      <c r="C99" s="289">
        <v>20</v>
      </c>
      <c r="D99" s="289" t="s">
        <v>203</v>
      </c>
      <c r="E99" s="294">
        <v>0</v>
      </c>
      <c r="F99" s="294">
        <v>0</v>
      </c>
      <c r="G99" s="294">
        <f t="shared" si="3"/>
        <v>0</v>
      </c>
      <c r="H99" s="294">
        <f t="shared" si="4"/>
        <v>0</v>
      </c>
      <c r="I99" s="294">
        <f t="shared" si="5"/>
        <v>0</v>
      </c>
    </row>
    <row r="100" spans="1:9" ht="12.75">
      <c r="A100" s="287"/>
      <c r="B100" s="291"/>
      <c r="C100" s="288"/>
      <c r="D100" s="288"/>
      <c r="E100" s="294"/>
      <c r="F100" s="294"/>
      <c r="G100" s="294"/>
      <c r="H100" s="294"/>
      <c r="I100" s="294"/>
    </row>
    <row r="101" spans="1:9" ht="12.75">
      <c r="A101" s="263">
        <v>66</v>
      </c>
      <c r="B101" s="264" t="s">
        <v>14</v>
      </c>
      <c r="C101" s="263">
        <v>1</v>
      </c>
      <c r="D101" s="271" t="s">
        <v>229</v>
      </c>
      <c r="E101" s="256">
        <v>0</v>
      </c>
      <c r="F101" s="256">
        <v>0</v>
      </c>
      <c r="G101" s="256">
        <f t="shared" si="3"/>
        <v>0</v>
      </c>
      <c r="H101" s="256">
        <f t="shared" si="4"/>
        <v>0</v>
      </c>
      <c r="I101" s="256">
        <f t="shared" si="5"/>
        <v>0</v>
      </c>
    </row>
    <row r="102" spans="2:9" ht="12.75">
      <c r="B102" s="264"/>
      <c r="D102" s="271"/>
      <c r="E102" s="256"/>
      <c r="F102" s="256"/>
      <c r="G102" s="256"/>
      <c r="H102" s="256"/>
      <c r="I102" s="256"/>
    </row>
    <row r="103" spans="2:9" ht="12.75">
      <c r="B103" s="264"/>
      <c r="D103" s="271"/>
      <c r="E103" s="256"/>
      <c r="F103" s="256"/>
      <c r="G103" s="256"/>
      <c r="H103" s="256"/>
      <c r="I103" s="256"/>
    </row>
    <row r="104" spans="2:9" ht="12.75">
      <c r="B104" s="264"/>
      <c r="D104" s="271"/>
      <c r="E104" s="256"/>
      <c r="F104" s="256"/>
      <c r="G104" s="256"/>
      <c r="H104" s="256"/>
      <c r="I104" s="256"/>
    </row>
    <row r="105" spans="1:9" ht="12.75">
      <c r="A105" s="263">
        <v>67</v>
      </c>
      <c r="B105" s="264" t="s">
        <v>15</v>
      </c>
      <c r="C105" s="263">
        <v>1</v>
      </c>
      <c r="D105" s="271" t="s">
        <v>229</v>
      </c>
      <c r="E105" s="256">
        <v>0</v>
      </c>
      <c r="F105" s="256">
        <v>0</v>
      </c>
      <c r="G105" s="256">
        <f t="shared" si="3"/>
        <v>0</v>
      </c>
      <c r="H105" s="256">
        <f t="shared" si="4"/>
        <v>0</v>
      </c>
      <c r="I105" s="256">
        <f t="shared" si="5"/>
        <v>0</v>
      </c>
    </row>
    <row r="106" spans="1:9" ht="12.75">
      <c r="A106" s="263">
        <v>68</v>
      </c>
      <c r="B106" s="264" t="s">
        <v>1508</v>
      </c>
      <c r="C106" s="263">
        <v>1</v>
      </c>
      <c r="D106" s="271" t="s">
        <v>229</v>
      </c>
      <c r="E106" s="256">
        <v>0</v>
      </c>
      <c r="F106" s="256">
        <v>0</v>
      </c>
      <c r="G106" s="256">
        <f t="shared" si="3"/>
        <v>0</v>
      </c>
      <c r="H106" s="256">
        <f t="shared" si="4"/>
        <v>0</v>
      </c>
      <c r="I106" s="256">
        <f t="shared" si="5"/>
        <v>0</v>
      </c>
    </row>
    <row r="107" spans="2:9" ht="12.75">
      <c r="B107" s="264"/>
      <c r="D107" s="271"/>
      <c r="E107" s="256"/>
      <c r="F107" s="256"/>
      <c r="G107" s="256"/>
      <c r="H107" s="256"/>
      <c r="I107" s="256"/>
    </row>
    <row r="108" spans="2:9" ht="12.75">
      <c r="B108" s="264"/>
      <c r="D108" s="271"/>
      <c r="E108" s="256"/>
      <c r="F108" s="256"/>
      <c r="G108" s="256"/>
      <c r="H108" s="256"/>
      <c r="I108" s="256"/>
    </row>
    <row r="110" spans="2:9" ht="12.75">
      <c r="B110" s="252" t="s">
        <v>1243</v>
      </c>
      <c r="G110" s="256">
        <f>SUM(G7:G108)</f>
        <v>0</v>
      </c>
      <c r="H110" s="256">
        <f>SUM(H7:H108)</f>
        <v>0</v>
      </c>
      <c r="I110" s="256">
        <f>SUM(I7:I108)</f>
        <v>0</v>
      </c>
    </row>
    <row r="113" spans="2:5" ht="12.75">
      <c r="B113" s="202" t="s">
        <v>1358</v>
      </c>
      <c r="C113" s="297">
        <f>G110</f>
        <v>0</v>
      </c>
      <c r="D113" s="297"/>
      <c r="E113" s="297"/>
    </row>
    <row r="114" spans="2:5" ht="12.75">
      <c r="B114" s="202" t="s">
        <v>1359</v>
      </c>
      <c r="C114" s="297">
        <f>H110</f>
        <v>0</v>
      </c>
      <c r="D114" s="297"/>
      <c r="E114" s="297"/>
    </row>
    <row r="115" spans="2:5" ht="12.75">
      <c r="B115" s="202" t="s">
        <v>1360</v>
      </c>
      <c r="C115" s="297">
        <v>0</v>
      </c>
      <c r="D115" s="297"/>
      <c r="E115" s="297"/>
    </row>
    <row r="116" spans="2:5" ht="12.75">
      <c r="B116" s="202" t="s">
        <v>1284</v>
      </c>
      <c r="C116" s="297">
        <v>0</v>
      </c>
      <c r="D116" s="297"/>
      <c r="E116" s="297"/>
    </row>
    <row r="117" spans="2:5" ht="12.75">
      <c r="B117" s="235" t="s">
        <v>1277</v>
      </c>
      <c r="C117" s="295">
        <v>0</v>
      </c>
      <c r="D117" s="295"/>
      <c r="E117" s="295"/>
    </row>
    <row r="118" spans="2:5" ht="12.75">
      <c r="B118" s="201" t="s">
        <v>1243</v>
      </c>
      <c r="C118" s="296">
        <f>SUM(C113:C117)</f>
        <v>0</v>
      </c>
      <c r="D118" s="296"/>
      <c r="E118" s="296"/>
    </row>
  </sheetData>
  <sheetProtection/>
  <mergeCells count="96">
    <mergeCell ref="C117:E117"/>
    <mergeCell ref="C118:E118"/>
    <mergeCell ref="C113:E113"/>
    <mergeCell ref="C114:E114"/>
    <mergeCell ref="C115:E115"/>
    <mergeCell ref="C116:E116"/>
    <mergeCell ref="I97:I98"/>
    <mergeCell ref="E99:E100"/>
    <mergeCell ref="F99:F100"/>
    <mergeCell ref="G99:G100"/>
    <mergeCell ref="H99:H100"/>
    <mergeCell ref="I99:I100"/>
    <mergeCell ref="E97:E98"/>
    <mergeCell ref="F97:F98"/>
    <mergeCell ref="G97:G98"/>
    <mergeCell ref="H97:H98"/>
    <mergeCell ref="G93:G94"/>
    <mergeCell ref="H93:H94"/>
    <mergeCell ref="I93:I94"/>
    <mergeCell ref="E95:E96"/>
    <mergeCell ref="F95:F96"/>
    <mergeCell ref="G95:G96"/>
    <mergeCell ref="H95:H96"/>
    <mergeCell ref="I95:I96"/>
    <mergeCell ref="G89:G90"/>
    <mergeCell ref="H89:H90"/>
    <mergeCell ref="I89:I90"/>
    <mergeCell ref="E91:E92"/>
    <mergeCell ref="F91:F92"/>
    <mergeCell ref="G91:G92"/>
    <mergeCell ref="H91:H92"/>
    <mergeCell ref="I91:I92"/>
    <mergeCell ref="G75:G76"/>
    <mergeCell ref="H75:H76"/>
    <mergeCell ref="I75:I76"/>
    <mergeCell ref="E81:E82"/>
    <mergeCell ref="F81:F82"/>
    <mergeCell ref="G81:G82"/>
    <mergeCell ref="H81:H82"/>
    <mergeCell ref="I81:I82"/>
    <mergeCell ref="E93:E94"/>
    <mergeCell ref="F93:F94"/>
    <mergeCell ref="G27:G28"/>
    <mergeCell ref="H27:H28"/>
    <mergeCell ref="I27:I28"/>
    <mergeCell ref="E65:E66"/>
    <mergeCell ref="F65:F66"/>
    <mergeCell ref="G65:G66"/>
    <mergeCell ref="I65:I66"/>
    <mergeCell ref="H65:H66"/>
    <mergeCell ref="E27:E28"/>
    <mergeCell ref="F27:F28"/>
    <mergeCell ref="E75:E76"/>
    <mergeCell ref="F75:F76"/>
    <mergeCell ref="E89:E90"/>
    <mergeCell ref="F89:F90"/>
    <mergeCell ref="A89:A90"/>
    <mergeCell ref="A91:A92"/>
    <mergeCell ref="A93:A94"/>
    <mergeCell ref="A95:A96"/>
    <mergeCell ref="A97:A98"/>
    <mergeCell ref="A99:A100"/>
    <mergeCell ref="B27:B28"/>
    <mergeCell ref="B65:B66"/>
    <mergeCell ref="B75:B76"/>
    <mergeCell ref="B81:B82"/>
    <mergeCell ref="A27:A28"/>
    <mergeCell ref="A65:A66"/>
    <mergeCell ref="A75:A76"/>
    <mergeCell ref="A81:A82"/>
    <mergeCell ref="D95:D96"/>
    <mergeCell ref="C97:C98"/>
    <mergeCell ref="D97:D98"/>
    <mergeCell ref="B89:B90"/>
    <mergeCell ref="B91:B92"/>
    <mergeCell ref="C93:C94"/>
    <mergeCell ref="D93:D94"/>
    <mergeCell ref="B93:B94"/>
    <mergeCell ref="C91:C92"/>
    <mergeCell ref="D91:D92"/>
    <mergeCell ref="B99:B100"/>
    <mergeCell ref="C99:C100"/>
    <mergeCell ref="D99:D100"/>
    <mergeCell ref="D65:D66"/>
    <mergeCell ref="C65:C66"/>
    <mergeCell ref="C89:C90"/>
    <mergeCell ref="D89:D90"/>
    <mergeCell ref="B95:B96"/>
    <mergeCell ref="B97:B98"/>
    <mergeCell ref="C95:C96"/>
    <mergeCell ref="C27:C28"/>
    <mergeCell ref="D27:D28"/>
    <mergeCell ref="C81:C82"/>
    <mergeCell ref="D81:D82"/>
    <mergeCell ref="C75:C76"/>
    <mergeCell ref="D75:D76"/>
  </mergeCells>
  <printOptions/>
  <pageMargins left="0.787401575" right="0.787401575" top="0.984251969" bottom="0.984251969" header="0.4921259845" footer="0.4921259845"/>
  <pageSetup horizontalDpi="600" verticalDpi="600" orientation="portrait" paperSize="9" scale="64" r:id="rId1"/>
  <headerFooter alignWithMargins="0">
    <oddHeader>&amp;LDPS Výkaz výměr&amp;RVnitřní vodovod</oddHeader>
    <oddFooter>&amp;CStránka &amp;P</oddFooter>
  </headerFooter>
  <rowBreaks count="1" manualBreakCount="1">
    <brk id="37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N002</cp:lastModifiedBy>
  <cp:lastPrinted>2010-07-13T07:45:02Z</cp:lastPrinted>
  <dcterms:created xsi:type="dcterms:W3CDTF">2010-07-13T07:13:31Z</dcterms:created>
  <dcterms:modified xsi:type="dcterms:W3CDTF">2010-08-02T14:36:28Z</dcterms:modified>
  <cp:category/>
  <cp:version/>
  <cp:contentType/>
  <cp:contentStatus/>
</cp:coreProperties>
</file>