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95" windowHeight="10740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Rekapitulace!$G$34</definedName>
    <definedName name="Dodavka0">Položky!#REF!</definedName>
    <definedName name="HSV">Rekapitulace!$E$34</definedName>
    <definedName name="HSV0">Položky!#REF!</definedName>
    <definedName name="HZS">Rekapitulace!$I$34</definedName>
    <definedName name="HZS0">Položky!#REF!</definedName>
    <definedName name="JKSO">'Krycí list'!$G$2</definedName>
    <definedName name="MJ">'Krycí list'!$G$5</definedName>
    <definedName name="Mont">Rekapitulace!$H$34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Položky!$A$1:$G$187</definedName>
    <definedName name="_xlnm.Print_Area" localSheetId="1">Rekapitulace!$A$1:$I$48</definedName>
    <definedName name="PocetMJ">'Krycí list'!$G$6</definedName>
    <definedName name="Poznamka">'Krycí list'!$B$37</definedName>
    <definedName name="Projektant">'Krycí list'!$C$8</definedName>
    <definedName name="PSV">Rekapitulace!$F$34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Rekapitulace!$H$47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5725"/>
</workbook>
</file>

<file path=xl/calcChain.xml><?xml version="1.0" encoding="utf-8"?>
<calcChain xmlns="http://schemas.openxmlformats.org/spreadsheetml/2006/main">
  <c r="D21" i="1"/>
  <c r="D20"/>
  <c r="D19"/>
  <c r="D18"/>
  <c r="D17"/>
  <c r="D16"/>
  <c r="D15"/>
  <c r="BE186" i="3"/>
  <c r="BC186"/>
  <c r="BB186"/>
  <c r="BA186"/>
  <c r="G186"/>
  <c r="BD186" s="1"/>
  <c r="BD187" s="1"/>
  <c r="H33" i="2" s="1"/>
  <c r="B33"/>
  <c r="A33"/>
  <c r="BE187" i="3"/>
  <c r="I33" i="2" s="1"/>
  <c r="BC187" i="3"/>
  <c r="G33" i="2" s="1"/>
  <c r="BB187" i="3"/>
  <c r="F33" i="2" s="1"/>
  <c r="BA187" i="3"/>
  <c r="E33" i="2" s="1"/>
  <c r="G187" i="3"/>
  <c r="C187"/>
  <c r="BE183"/>
  <c r="BC183"/>
  <c r="BB183"/>
  <c r="BA183"/>
  <c r="BA184" s="1"/>
  <c r="E32" i="2" s="1"/>
  <c r="G183" i="3"/>
  <c r="BD183" s="1"/>
  <c r="BE182"/>
  <c r="BE184" s="1"/>
  <c r="I32" i="2" s="1"/>
  <c r="BC182" i="3"/>
  <c r="BB182"/>
  <c r="BB184" s="1"/>
  <c r="F32" i="2" s="1"/>
  <c r="BA182" i="3"/>
  <c r="G182"/>
  <c r="BD182" s="1"/>
  <c r="BD184" s="1"/>
  <c r="H32" i="2" s="1"/>
  <c r="B32"/>
  <c r="A32"/>
  <c r="BC184" i="3"/>
  <c r="G32" i="2" s="1"/>
  <c r="C184" i="3"/>
  <c r="BE179"/>
  <c r="BD179"/>
  <c r="BC179"/>
  <c r="BA179"/>
  <c r="BA180" s="1"/>
  <c r="E31" i="2" s="1"/>
  <c r="G179" i="3"/>
  <c r="BB179" s="1"/>
  <c r="BE178"/>
  <c r="BE180" s="1"/>
  <c r="I31" i="2" s="1"/>
  <c r="BD178" i="3"/>
  <c r="BC178"/>
  <c r="BA178"/>
  <c r="G178"/>
  <c r="BB178" s="1"/>
  <c r="BB180" s="1"/>
  <c r="F31" i="2" s="1"/>
  <c r="B31"/>
  <c r="A31"/>
  <c r="BC180" i="3"/>
  <c r="G31" i="2" s="1"/>
  <c r="C180" i="3"/>
  <c r="BE175"/>
  <c r="BD175"/>
  <c r="BC175"/>
  <c r="BA175"/>
  <c r="G175"/>
  <c r="BB175" s="1"/>
  <c r="BE174"/>
  <c r="BD174"/>
  <c r="BC174"/>
  <c r="BC176" s="1"/>
  <c r="G30" i="2" s="1"/>
  <c r="BA174" i="3"/>
  <c r="G174"/>
  <c r="BB174" s="1"/>
  <c r="BE173"/>
  <c r="BD173"/>
  <c r="BD176" s="1"/>
  <c r="H30" i="2" s="1"/>
  <c r="BC173" i="3"/>
  <c r="BA173"/>
  <c r="G173"/>
  <c r="BB173" s="1"/>
  <c r="B30" i="2"/>
  <c r="A30"/>
  <c r="BE176" i="3"/>
  <c r="I30" i="2" s="1"/>
  <c r="BA176" i="3"/>
  <c r="E30" i="2" s="1"/>
  <c r="C176" i="3"/>
  <c r="BE170"/>
  <c r="BD170"/>
  <c r="BC170"/>
  <c r="BA170"/>
  <c r="G170"/>
  <c r="BB170" s="1"/>
  <c r="BE169"/>
  <c r="BD169"/>
  <c r="BC169"/>
  <c r="BA169"/>
  <c r="G169"/>
  <c r="BB169" s="1"/>
  <c r="BE168"/>
  <c r="BD168"/>
  <c r="BC168"/>
  <c r="BC171" s="1"/>
  <c r="G29" i="2" s="1"/>
  <c r="BA168" i="3"/>
  <c r="G168"/>
  <c r="BB168" s="1"/>
  <c r="BE167"/>
  <c r="BD167"/>
  <c r="BD171" s="1"/>
  <c r="H29" i="2" s="1"/>
  <c r="BC167" i="3"/>
  <c r="BA167"/>
  <c r="G167"/>
  <c r="BB167" s="1"/>
  <c r="B29" i="2"/>
  <c r="A29"/>
  <c r="BE171" i="3"/>
  <c r="I29" i="2" s="1"/>
  <c r="BA171" i="3"/>
  <c r="E29" i="2" s="1"/>
  <c r="C171" i="3"/>
  <c r="BE164"/>
  <c r="BD164"/>
  <c r="BC164"/>
  <c r="BA164"/>
  <c r="G164"/>
  <c r="BB164" s="1"/>
  <c r="BE163"/>
  <c r="BD163"/>
  <c r="BC163"/>
  <c r="BA163"/>
  <c r="G163"/>
  <c r="BB163" s="1"/>
  <c r="BE162"/>
  <c r="BD162"/>
  <c r="BC162"/>
  <c r="BA162"/>
  <c r="G162"/>
  <c r="BB162" s="1"/>
  <c r="BE161"/>
  <c r="BD161"/>
  <c r="BC161"/>
  <c r="BA161"/>
  <c r="G161"/>
  <c r="BB161" s="1"/>
  <c r="BE160"/>
  <c r="BD160"/>
  <c r="BC160"/>
  <c r="BC165" s="1"/>
  <c r="G28" i="2" s="1"/>
  <c r="BA160" i="3"/>
  <c r="G160"/>
  <c r="BB160" s="1"/>
  <c r="BE159"/>
  <c r="BD159"/>
  <c r="BD165" s="1"/>
  <c r="H28" i="2" s="1"/>
  <c r="BC159" i="3"/>
  <c r="BA159"/>
  <c r="G159"/>
  <c r="BB159" s="1"/>
  <c r="B28" i="2"/>
  <c r="A28"/>
  <c r="BE165" i="3"/>
  <c r="I28" i="2" s="1"/>
  <c r="BA165" i="3"/>
  <c r="E28" i="2" s="1"/>
  <c r="C165" i="3"/>
  <c r="BE156"/>
  <c r="BE157" s="1"/>
  <c r="I27" i="2" s="1"/>
  <c r="BD156" i="3"/>
  <c r="BD157" s="1"/>
  <c r="H27" i="2" s="1"/>
  <c r="BC156" i="3"/>
  <c r="BA156"/>
  <c r="G156"/>
  <c r="BB156" s="1"/>
  <c r="BB157" s="1"/>
  <c r="F27" i="2" s="1"/>
  <c r="B27"/>
  <c r="A27"/>
  <c r="BC157" i="3"/>
  <c r="G27" i="2" s="1"/>
  <c r="BA157" i="3"/>
  <c r="E27" i="2" s="1"/>
  <c r="C157" i="3"/>
  <c r="BE153"/>
  <c r="BD153"/>
  <c r="BD154" s="1"/>
  <c r="H26" i="2" s="1"/>
  <c r="BC153" i="3"/>
  <c r="BA153"/>
  <c r="G153"/>
  <c r="BB153" s="1"/>
  <c r="BB154" s="1"/>
  <c r="F26" i="2" s="1"/>
  <c r="B26"/>
  <c r="A26"/>
  <c r="BE154" i="3"/>
  <c r="I26" i="2" s="1"/>
  <c r="BC154" i="3"/>
  <c r="G26" i="2" s="1"/>
  <c r="BA154" i="3"/>
  <c r="E26" i="2" s="1"/>
  <c r="C154" i="3"/>
  <c r="BE150"/>
  <c r="BD150"/>
  <c r="BC150"/>
  <c r="BA150"/>
  <c r="G150"/>
  <c r="BB150" s="1"/>
  <c r="BE149"/>
  <c r="BD149"/>
  <c r="BC149"/>
  <c r="BA149"/>
  <c r="G149"/>
  <c r="BB149" s="1"/>
  <c r="BE148"/>
  <c r="BD148"/>
  <c r="BC148"/>
  <c r="BC151" s="1"/>
  <c r="G25" i="2" s="1"/>
  <c r="BA148" i="3"/>
  <c r="G148"/>
  <c r="BB148" s="1"/>
  <c r="BE147"/>
  <c r="BD147"/>
  <c r="BD151" s="1"/>
  <c r="H25" i="2" s="1"/>
  <c r="BC147" i="3"/>
  <c r="BA147"/>
  <c r="G147"/>
  <c r="BB147" s="1"/>
  <c r="B25" i="2"/>
  <c r="A25"/>
  <c r="BE151" i="3"/>
  <c r="I25" i="2" s="1"/>
  <c r="BA151" i="3"/>
  <c r="E25" i="2" s="1"/>
  <c r="C151" i="3"/>
  <c r="BE144"/>
  <c r="BD144"/>
  <c r="BC144"/>
  <c r="BA144"/>
  <c r="G144"/>
  <c r="BB144" s="1"/>
  <c r="BE143"/>
  <c r="BD143"/>
  <c r="BC143"/>
  <c r="BA143"/>
  <c r="G143"/>
  <c r="BB143" s="1"/>
  <c r="BE142"/>
  <c r="BD142"/>
  <c r="BC142"/>
  <c r="BA142"/>
  <c r="G142"/>
  <c r="BB142" s="1"/>
  <c r="BE141"/>
  <c r="BD141"/>
  <c r="BC141"/>
  <c r="BA141"/>
  <c r="G141"/>
  <c r="BB141" s="1"/>
  <c r="BE140"/>
  <c r="BD140"/>
  <c r="BC140"/>
  <c r="BA140"/>
  <c r="G140"/>
  <c r="BB140" s="1"/>
  <c r="BE139"/>
  <c r="BD139"/>
  <c r="BC139"/>
  <c r="BA139"/>
  <c r="G139"/>
  <c r="BB139" s="1"/>
  <c r="BE138"/>
  <c r="BD138"/>
  <c r="BC138"/>
  <c r="BA138"/>
  <c r="G138"/>
  <c r="BB138" s="1"/>
  <c r="BE137"/>
  <c r="BD137"/>
  <c r="BC137"/>
  <c r="BA137"/>
  <c r="G137"/>
  <c r="BB137" s="1"/>
  <c r="BE136"/>
  <c r="BD136"/>
  <c r="BC136"/>
  <c r="BA136"/>
  <c r="G136"/>
  <c r="BB136" s="1"/>
  <c r="BE135"/>
  <c r="BD135"/>
  <c r="BC135"/>
  <c r="BA135"/>
  <c r="G135"/>
  <c r="BB135" s="1"/>
  <c r="BE134"/>
  <c r="BD134"/>
  <c r="BC134"/>
  <c r="BA134"/>
  <c r="G134"/>
  <c r="BB134" s="1"/>
  <c r="BE133"/>
  <c r="BD133"/>
  <c r="BC133"/>
  <c r="BA133"/>
  <c r="G133"/>
  <c r="BB133" s="1"/>
  <c r="BE132"/>
  <c r="BD132"/>
  <c r="BC132"/>
  <c r="BA132"/>
  <c r="G132"/>
  <c r="BB132" s="1"/>
  <c r="BE131"/>
  <c r="BD131"/>
  <c r="BC131"/>
  <c r="BA131"/>
  <c r="G131"/>
  <c r="BB131" s="1"/>
  <c r="BE130"/>
  <c r="BD130"/>
  <c r="BC130"/>
  <c r="BA130"/>
  <c r="G130"/>
  <c r="BB130" s="1"/>
  <c r="BE129"/>
  <c r="BD129"/>
  <c r="BC129"/>
  <c r="BA129"/>
  <c r="G129"/>
  <c r="BB129" s="1"/>
  <c r="BE128"/>
  <c r="BD128"/>
  <c r="BC128"/>
  <c r="BA128"/>
  <c r="G128"/>
  <c r="BB128" s="1"/>
  <c r="BE127"/>
  <c r="BD127"/>
  <c r="BC127"/>
  <c r="BA127"/>
  <c r="BA145" s="1"/>
  <c r="E24" i="2" s="1"/>
  <c r="G127" i="3"/>
  <c r="BB127" s="1"/>
  <c r="BE126"/>
  <c r="BE145" s="1"/>
  <c r="I24" i="2" s="1"/>
  <c r="BD126" i="3"/>
  <c r="BC126"/>
  <c r="BA126"/>
  <c r="G126"/>
  <c r="BB126" s="1"/>
  <c r="BB145" s="1"/>
  <c r="F24" i="2" s="1"/>
  <c r="B24"/>
  <c r="A24"/>
  <c r="BC145" i="3"/>
  <c r="G24" i="2" s="1"/>
  <c r="C145" i="3"/>
  <c r="BE123"/>
  <c r="BD123"/>
  <c r="BC123"/>
  <c r="BA123"/>
  <c r="G123"/>
  <c r="BB123" s="1"/>
  <c r="BE122"/>
  <c r="BD122"/>
  <c r="BC122"/>
  <c r="BA122"/>
  <c r="G122"/>
  <c r="BB122" s="1"/>
  <c r="BE121"/>
  <c r="BD121"/>
  <c r="BC121"/>
  <c r="BA121"/>
  <c r="G121"/>
  <c r="BB121" s="1"/>
  <c r="BE120"/>
  <c r="BD120"/>
  <c r="BC120"/>
  <c r="BA120"/>
  <c r="G120"/>
  <c r="BB120" s="1"/>
  <c r="BE119"/>
  <c r="BD119"/>
  <c r="BC119"/>
  <c r="BA119"/>
  <c r="BA124" s="1"/>
  <c r="E23" i="2" s="1"/>
  <c r="G119" i="3"/>
  <c r="BB119" s="1"/>
  <c r="BE118"/>
  <c r="BE124" s="1"/>
  <c r="I23" i="2" s="1"/>
  <c r="BD118" i="3"/>
  <c r="BC118"/>
  <c r="BA118"/>
  <c r="G118"/>
  <c r="BB118" s="1"/>
  <c r="BB124" s="1"/>
  <c r="F23" i="2" s="1"/>
  <c r="B23"/>
  <c r="A23"/>
  <c r="BC124" i="3"/>
  <c r="G23" i="2" s="1"/>
  <c r="C124" i="3"/>
  <c r="BE115"/>
  <c r="BD115"/>
  <c r="BD116" s="1"/>
  <c r="H22" i="2" s="1"/>
  <c r="BC115" i="3"/>
  <c r="BA115"/>
  <c r="G115"/>
  <c r="BB115" s="1"/>
  <c r="BB116" s="1"/>
  <c r="F22" i="2" s="1"/>
  <c r="B22"/>
  <c r="A22"/>
  <c r="BE116" i="3"/>
  <c r="I22" i="2" s="1"/>
  <c r="BC116" i="3"/>
  <c r="G22" i="2" s="1"/>
  <c r="BA116" i="3"/>
  <c r="E22" i="2" s="1"/>
  <c r="C116" i="3"/>
  <c r="BE112"/>
  <c r="BE113" s="1"/>
  <c r="I21" i="2" s="1"/>
  <c r="BD112" i="3"/>
  <c r="BD113" s="1"/>
  <c r="H21" i="2" s="1"/>
  <c r="BC112" i="3"/>
  <c r="BA112"/>
  <c r="G112"/>
  <c r="BB112" s="1"/>
  <c r="BB113" s="1"/>
  <c r="F21" i="2" s="1"/>
  <c r="B21"/>
  <c r="A21"/>
  <c r="BC113" i="3"/>
  <c r="G21" i="2" s="1"/>
  <c r="BA113" i="3"/>
  <c r="E21" i="2" s="1"/>
  <c r="C113" i="3"/>
  <c r="BE109"/>
  <c r="BD109"/>
  <c r="BD110" s="1"/>
  <c r="H20" i="2" s="1"/>
  <c r="BC109" i="3"/>
  <c r="BA109"/>
  <c r="G109"/>
  <c r="BB109" s="1"/>
  <c r="BB110" s="1"/>
  <c r="F20" i="2" s="1"/>
  <c r="B20"/>
  <c r="A20"/>
  <c r="BE110" i="3"/>
  <c r="I20" i="2" s="1"/>
  <c r="BC110" i="3"/>
  <c r="G20" i="2" s="1"/>
  <c r="BA110" i="3"/>
  <c r="E20" i="2" s="1"/>
  <c r="C110" i="3"/>
  <c r="BE106"/>
  <c r="BD106"/>
  <c r="BC106"/>
  <c r="BA106"/>
  <c r="G106"/>
  <c r="BB106" s="1"/>
  <c r="BE105"/>
  <c r="BD105"/>
  <c r="BC105"/>
  <c r="BA105"/>
  <c r="G105"/>
  <c r="BB105" s="1"/>
  <c r="BE104"/>
  <c r="BD104"/>
  <c r="BC104"/>
  <c r="BA104"/>
  <c r="G104"/>
  <c r="BB104" s="1"/>
  <c r="BE103"/>
  <c r="BD103"/>
  <c r="BC103"/>
  <c r="BA103"/>
  <c r="G103"/>
  <c r="BB103" s="1"/>
  <c r="BE102"/>
  <c r="BD102"/>
  <c r="BC102"/>
  <c r="BA102"/>
  <c r="G102"/>
  <c r="BB102" s="1"/>
  <c r="BE101"/>
  <c r="BD101"/>
  <c r="BC101"/>
  <c r="BA101"/>
  <c r="G101"/>
  <c r="BB101" s="1"/>
  <c r="BE100"/>
  <c r="BD100"/>
  <c r="BC100"/>
  <c r="BA100"/>
  <c r="G100"/>
  <c r="BB100" s="1"/>
  <c r="BE99"/>
  <c r="BD99"/>
  <c r="BC99"/>
  <c r="BA99"/>
  <c r="G99"/>
  <c r="BB99" s="1"/>
  <c r="BE98"/>
  <c r="BD98"/>
  <c r="BC98"/>
  <c r="BA98"/>
  <c r="G98"/>
  <c r="BB98" s="1"/>
  <c r="BE97"/>
  <c r="BD97"/>
  <c r="BC97"/>
  <c r="BA97"/>
  <c r="G97"/>
  <c r="BB97" s="1"/>
  <c r="BE96"/>
  <c r="BD96"/>
  <c r="BC96"/>
  <c r="BA96"/>
  <c r="G96"/>
  <c r="BB96" s="1"/>
  <c r="BE95"/>
  <c r="BD95"/>
  <c r="BC95"/>
  <c r="BA95"/>
  <c r="BA107" s="1"/>
  <c r="E19" i="2" s="1"/>
  <c r="G95" i="3"/>
  <c r="BB95" s="1"/>
  <c r="BE94"/>
  <c r="BE107" s="1"/>
  <c r="I19" i="2" s="1"/>
  <c r="BD94" i="3"/>
  <c r="BC94"/>
  <c r="BA94"/>
  <c r="G94"/>
  <c r="BB94" s="1"/>
  <c r="BB107" s="1"/>
  <c r="F19" i="2" s="1"/>
  <c r="B19"/>
  <c r="A19"/>
  <c r="BC107" i="3"/>
  <c r="G19" i="2" s="1"/>
  <c r="C107" i="3"/>
  <c r="BE91"/>
  <c r="BD91"/>
  <c r="BC91"/>
  <c r="BA91"/>
  <c r="G91"/>
  <c r="BB91" s="1"/>
  <c r="BE90"/>
  <c r="BD90"/>
  <c r="BC90"/>
  <c r="BA90"/>
  <c r="G90"/>
  <c r="BB90" s="1"/>
  <c r="BE89"/>
  <c r="BD89"/>
  <c r="BC89"/>
  <c r="BA89"/>
  <c r="G89"/>
  <c r="BB89" s="1"/>
  <c r="BE88"/>
  <c r="BD88"/>
  <c r="BC88"/>
  <c r="BA88"/>
  <c r="G88"/>
  <c r="BB88" s="1"/>
  <c r="BE87"/>
  <c r="BD87"/>
  <c r="BC87"/>
  <c r="BA87"/>
  <c r="G87"/>
  <c r="BB87" s="1"/>
  <c r="BE86"/>
  <c r="BD86"/>
  <c r="BC86"/>
  <c r="BA86"/>
  <c r="G86"/>
  <c r="BB86" s="1"/>
  <c r="BE85"/>
  <c r="BD85"/>
  <c r="BC85"/>
  <c r="BA85"/>
  <c r="G85"/>
  <c r="BB85" s="1"/>
  <c r="BE84"/>
  <c r="BD84"/>
  <c r="BC84"/>
  <c r="BC92" s="1"/>
  <c r="G18" i="2" s="1"/>
  <c r="BA84" i="3"/>
  <c r="G84"/>
  <c r="BB84" s="1"/>
  <c r="BE83"/>
  <c r="BD83"/>
  <c r="BD92" s="1"/>
  <c r="H18" i="2" s="1"/>
  <c r="BC83" i="3"/>
  <c r="BA83"/>
  <c r="G83"/>
  <c r="BB83" s="1"/>
  <c r="B18" i="2"/>
  <c r="A18"/>
  <c r="BE92" i="3"/>
  <c r="I18" i="2" s="1"/>
  <c r="BA92" i="3"/>
  <c r="E18" i="2" s="1"/>
  <c r="C92" i="3"/>
  <c r="BE80"/>
  <c r="BE81" s="1"/>
  <c r="I17" i="2" s="1"/>
  <c r="BD80" i="3"/>
  <c r="BD81" s="1"/>
  <c r="H17" i="2" s="1"/>
  <c r="BC80" i="3"/>
  <c r="BB80"/>
  <c r="BB81" s="1"/>
  <c r="F17" i="2" s="1"/>
  <c r="G80" i="3"/>
  <c r="BA80" s="1"/>
  <c r="BA81" s="1"/>
  <c r="E17" i="2" s="1"/>
  <c r="B17"/>
  <c r="A17"/>
  <c r="BC81" i="3"/>
  <c r="G17" i="2" s="1"/>
  <c r="C81" i="3"/>
  <c r="BE77"/>
  <c r="BD77"/>
  <c r="BC77"/>
  <c r="BB77"/>
  <c r="G77"/>
  <c r="BA77" s="1"/>
  <c r="BE76"/>
  <c r="BD76"/>
  <c r="BC76"/>
  <c r="BB76"/>
  <c r="G76"/>
  <c r="BA76" s="1"/>
  <c r="BE75"/>
  <c r="BE78" s="1"/>
  <c r="I16" i="2" s="1"/>
  <c r="BD75" i="3"/>
  <c r="BC75"/>
  <c r="BB75"/>
  <c r="G75"/>
  <c r="BA75" s="1"/>
  <c r="BA78" s="1"/>
  <c r="E16" i="2" s="1"/>
  <c r="B16"/>
  <c r="A16"/>
  <c r="BC78" i="3"/>
  <c r="G16" i="2" s="1"/>
  <c r="C78" i="3"/>
  <c r="BE72"/>
  <c r="BD72"/>
  <c r="BC72"/>
  <c r="BB72"/>
  <c r="G72"/>
  <c r="BA72" s="1"/>
  <c r="BE71"/>
  <c r="BD71"/>
  <c r="BC71"/>
  <c r="BB71"/>
  <c r="G71"/>
  <c r="BA71" s="1"/>
  <c r="BE70"/>
  <c r="BD70"/>
  <c r="BC70"/>
  <c r="BB70"/>
  <c r="BB73" s="1"/>
  <c r="F15" i="2" s="1"/>
  <c r="G70" i="3"/>
  <c r="BA70" s="1"/>
  <c r="BA73" s="1"/>
  <c r="E15" i="2" s="1"/>
  <c r="B15"/>
  <c r="A15"/>
  <c r="BE73" i="3"/>
  <c r="I15" i="2" s="1"/>
  <c r="BC73" i="3"/>
  <c r="G15" i="2" s="1"/>
  <c r="C73" i="3"/>
  <c r="BE67"/>
  <c r="BD67"/>
  <c r="BD68" s="1"/>
  <c r="H14" i="2" s="1"/>
  <c r="BC67" i="3"/>
  <c r="BB67"/>
  <c r="BB68" s="1"/>
  <c r="F14" i="2" s="1"/>
  <c r="G67" i="3"/>
  <c r="BA67" s="1"/>
  <c r="BA68" s="1"/>
  <c r="E14" i="2" s="1"/>
  <c r="B14"/>
  <c r="A14"/>
  <c r="BE68" i="3"/>
  <c r="I14" i="2" s="1"/>
  <c r="BC68" i="3"/>
  <c r="G14" i="2" s="1"/>
  <c r="C68" i="3"/>
  <c r="BE64"/>
  <c r="BD64"/>
  <c r="BC64"/>
  <c r="BB64"/>
  <c r="G64"/>
  <c r="BA64" s="1"/>
  <c r="BE63"/>
  <c r="BD63"/>
  <c r="BC63"/>
  <c r="BB63"/>
  <c r="G63"/>
  <c r="BA63" s="1"/>
  <c r="BE62"/>
  <c r="BD62"/>
  <c r="BD65" s="1"/>
  <c r="H13" i="2" s="1"/>
  <c r="BC62" i="3"/>
  <c r="BB62"/>
  <c r="BB65" s="1"/>
  <c r="F13" i="2" s="1"/>
  <c r="G62" i="3"/>
  <c r="BA62" s="1"/>
  <c r="B13" i="2"/>
  <c r="A13"/>
  <c r="BE65" i="3"/>
  <c r="I13" i="2" s="1"/>
  <c r="BC65" i="3"/>
  <c r="G13" i="2" s="1"/>
  <c r="C65" i="3"/>
  <c r="BE59"/>
  <c r="BD59"/>
  <c r="BC59"/>
  <c r="BB59"/>
  <c r="G59"/>
  <c r="BA59" s="1"/>
  <c r="BE58"/>
  <c r="BD58"/>
  <c r="BC58"/>
  <c r="BB58"/>
  <c r="G58"/>
  <c r="BA58" s="1"/>
  <c r="BE57"/>
  <c r="BD57"/>
  <c r="BC57"/>
  <c r="BB57"/>
  <c r="G57"/>
  <c r="BA57" s="1"/>
  <c r="BE56"/>
  <c r="BD56"/>
  <c r="BC56"/>
  <c r="BB56"/>
  <c r="G56"/>
  <c r="BA56" s="1"/>
  <c r="BE55"/>
  <c r="BD55"/>
  <c r="BD60" s="1"/>
  <c r="H12" i="2" s="1"/>
  <c r="BC55" i="3"/>
  <c r="BB55"/>
  <c r="BB60" s="1"/>
  <c r="F12" i="2" s="1"/>
  <c r="G55" i="3"/>
  <c r="BA55" s="1"/>
  <c r="B12" i="2"/>
  <c r="A12"/>
  <c r="BE60" i="3"/>
  <c r="I12" i="2" s="1"/>
  <c r="BC60" i="3"/>
  <c r="G12" i="2" s="1"/>
  <c r="C60" i="3"/>
  <c r="BE52"/>
  <c r="BD52"/>
  <c r="BC52"/>
  <c r="BB52"/>
  <c r="G52"/>
  <c r="BA52" s="1"/>
  <c r="BE51"/>
  <c r="BD51"/>
  <c r="BC51"/>
  <c r="BB51"/>
  <c r="G51"/>
  <c r="BA51" s="1"/>
  <c r="BE50"/>
  <c r="BD50"/>
  <c r="BD53" s="1"/>
  <c r="H11" i="2" s="1"/>
  <c r="BC50" i="3"/>
  <c r="BB50"/>
  <c r="BB53" s="1"/>
  <c r="F11" i="2" s="1"/>
  <c r="G50" i="3"/>
  <c r="BA50" s="1"/>
  <c r="B11" i="2"/>
  <c r="A11"/>
  <c r="BE53" i="3"/>
  <c r="I11" i="2" s="1"/>
  <c r="BC53" i="3"/>
  <c r="G11" i="2" s="1"/>
  <c r="C53" i="3"/>
  <c r="BE47"/>
  <c r="BD47"/>
  <c r="BC47"/>
  <c r="BB47"/>
  <c r="G47"/>
  <c r="BA47" s="1"/>
  <c r="BE46"/>
  <c r="BD46"/>
  <c r="BC46"/>
  <c r="BB46"/>
  <c r="G46"/>
  <c r="BA46" s="1"/>
  <c r="BE45"/>
  <c r="BD45"/>
  <c r="BC45"/>
  <c r="BB45"/>
  <c r="G45"/>
  <c r="BA45" s="1"/>
  <c r="BE44"/>
  <c r="BD44"/>
  <c r="BC44"/>
  <c r="BB44"/>
  <c r="G44"/>
  <c r="BA44" s="1"/>
  <c r="BE43"/>
  <c r="BD43"/>
  <c r="BD48" s="1"/>
  <c r="H10" i="2" s="1"/>
  <c r="BC43" i="3"/>
  <c r="BB43"/>
  <c r="BB48" s="1"/>
  <c r="F10" i="2" s="1"/>
  <c r="G43" i="3"/>
  <c r="BA43" s="1"/>
  <c r="B10" i="2"/>
  <c r="A10"/>
  <c r="BE48" i="3"/>
  <c r="I10" i="2" s="1"/>
  <c r="BC48" i="3"/>
  <c r="G10" i="2" s="1"/>
  <c r="C48" i="3"/>
  <c r="BE40"/>
  <c r="BD40"/>
  <c r="BC40"/>
  <c r="BB40"/>
  <c r="G40"/>
  <c r="BA40" s="1"/>
  <c r="BE39"/>
  <c r="BD39"/>
  <c r="BC39"/>
  <c r="BB39"/>
  <c r="G39"/>
  <c r="BA39" s="1"/>
  <c r="BE38"/>
  <c r="BD38"/>
  <c r="BC38"/>
  <c r="BB38"/>
  <c r="G38"/>
  <c r="BA38" s="1"/>
  <c r="BE37"/>
  <c r="BD37"/>
  <c r="BC37"/>
  <c r="BB37"/>
  <c r="G37"/>
  <c r="BA37" s="1"/>
  <c r="BE36"/>
  <c r="BD36"/>
  <c r="BC36"/>
  <c r="BB36"/>
  <c r="G36"/>
  <c r="BA36" s="1"/>
  <c r="BE35"/>
  <c r="BD35"/>
  <c r="BC35"/>
  <c r="BB35"/>
  <c r="G35"/>
  <c r="BA35" s="1"/>
  <c r="BE34"/>
  <c r="BD34"/>
  <c r="BC34"/>
  <c r="BB34"/>
  <c r="G34"/>
  <c r="BA34" s="1"/>
  <c r="BE33"/>
  <c r="BD33"/>
  <c r="BC33"/>
  <c r="BB33"/>
  <c r="G33"/>
  <c r="BA33" s="1"/>
  <c r="BE32"/>
  <c r="BD32"/>
  <c r="BC32"/>
  <c r="BB32"/>
  <c r="G32"/>
  <c r="BA32" s="1"/>
  <c r="BE31"/>
  <c r="BD31"/>
  <c r="BC31"/>
  <c r="BB31"/>
  <c r="G31"/>
  <c r="BA31" s="1"/>
  <c r="BE30"/>
  <c r="BD30"/>
  <c r="BC30"/>
  <c r="BB30"/>
  <c r="G30"/>
  <c r="BA30" s="1"/>
  <c r="BE29"/>
  <c r="BD29"/>
  <c r="BC29"/>
  <c r="BB29"/>
  <c r="G29"/>
  <c r="BA29" s="1"/>
  <c r="BE28"/>
  <c r="BD28"/>
  <c r="BC28"/>
  <c r="BB28"/>
  <c r="G28"/>
  <c r="BA28" s="1"/>
  <c r="BE27"/>
  <c r="BD27"/>
  <c r="BC27"/>
  <c r="BB27"/>
  <c r="G27"/>
  <c r="BA27" s="1"/>
  <c r="BE26"/>
  <c r="BD26"/>
  <c r="BC26"/>
  <c r="BB26"/>
  <c r="G26"/>
  <c r="BA26" s="1"/>
  <c r="BE25"/>
  <c r="BD25"/>
  <c r="BC25"/>
  <c r="BB25"/>
  <c r="G25"/>
  <c r="BA25" s="1"/>
  <c r="BE24"/>
  <c r="BD24"/>
  <c r="BD41" s="1"/>
  <c r="H9" i="2" s="1"/>
  <c r="BC24" i="3"/>
  <c r="BB24"/>
  <c r="BB41" s="1"/>
  <c r="F9" i="2" s="1"/>
  <c r="G24" i="3"/>
  <c r="BA24" s="1"/>
  <c r="B9" i="2"/>
  <c r="A9"/>
  <c r="BE41" i="3"/>
  <c r="I9" i="2" s="1"/>
  <c r="BC41" i="3"/>
  <c r="G9" i="2" s="1"/>
  <c r="C41" i="3"/>
  <c r="BE21"/>
  <c r="BD21"/>
  <c r="BC21"/>
  <c r="BB21"/>
  <c r="G21"/>
  <c r="BA21" s="1"/>
  <c r="BE20"/>
  <c r="BD20"/>
  <c r="BC20"/>
  <c r="BB20"/>
  <c r="G20"/>
  <c r="BA20" s="1"/>
  <c r="BE19"/>
  <c r="BD19"/>
  <c r="BC19"/>
  <c r="BB19"/>
  <c r="G19"/>
  <c r="BA19" s="1"/>
  <c r="BE18"/>
  <c r="BD18"/>
  <c r="BC18"/>
  <c r="BB18"/>
  <c r="G18"/>
  <c r="BA18" s="1"/>
  <c r="BE17"/>
  <c r="BD17"/>
  <c r="BC17"/>
  <c r="BB17"/>
  <c r="G17"/>
  <c r="BA17" s="1"/>
  <c r="BE16"/>
  <c r="BD16"/>
  <c r="BC16"/>
  <c r="BB16"/>
  <c r="G16"/>
  <c r="BA16" s="1"/>
  <c r="BA22" s="1"/>
  <c r="E8" i="2" s="1"/>
  <c r="B8"/>
  <c r="A8"/>
  <c r="BE22" i="3"/>
  <c r="I8" i="2" s="1"/>
  <c r="BC22" i="3"/>
  <c r="G8" i="2" s="1"/>
  <c r="C22" i="3"/>
  <c r="BE13"/>
  <c r="BD13"/>
  <c r="BC13"/>
  <c r="BB13"/>
  <c r="G13"/>
  <c r="BA13" s="1"/>
  <c r="BE12"/>
  <c r="BD12"/>
  <c r="BC12"/>
  <c r="BB12"/>
  <c r="G12"/>
  <c r="BA12" s="1"/>
  <c r="BE11"/>
  <c r="BD11"/>
  <c r="BC11"/>
  <c r="BB11"/>
  <c r="G11"/>
  <c r="BA11" s="1"/>
  <c r="BE10"/>
  <c r="BD10"/>
  <c r="BC10"/>
  <c r="BB10"/>
  <c r="G10"/>
  <c r="BA10" s="1"/>
  <c r="BE9"/>
  <c r="BD9"/>
  <c r="BC9"/>
  <c r="BB9"/>
  <c r="G9"/>
  <c r="BA9" s="1"/>
  <c r="BE8"/>
  <c r="BD8"/>
  <c r="BD14" s="1"/>
  <c r="H7" i="2" s="1"/>
  <c r="BC8" i="3"/>
  <c r="BB8"/>
  <c r="BB14" s="1"/>
  <c r="F7" i="2" s="1"/>
  <c r="G8" i="3"/>
  <c r="BA8" s="1"/>
  <c r="BA14" s="1"/>
  <c r="E7" i="2" s="1"/>
  <c r="B7"/>
  <c r="A7"/>
  <c r="BE14" i="3"/>
  <c r="I7" i="2" s="1"/>
  <c r="BC14" i="3"/>
  <c r="G7" i="2" s="1"/>
  <c r="C14" i="3"/>
  <c r="E4"/>
  <c r="C4"/>
  <c r="F3"/>
  <c r="C3"/>
  <c r="C2" i="2"/>
  <c r="C1"/>
  <c r="C33" i="1"/>
  <c r="F33" s="1"/>
  <c r="C31"/>
  <c r="C9"/>
  <c r="G7"/>
  <c r="D2"/>
  <c r="C2"/>
  <c r="I34" i="2" l="1"/>
  <c r="C21" i="1" s="1"/>
  <c r="BD73" i="3"/>
  <c r="H15" i="2" s="1"/>
  <c r="BB78" i="3"/>
  <c r="F16" i="2" s="1"/>
  <c r="BD78" i="3"/>
  <c r="H16" i="2" s="1"/>
  <c r="BD107" i="3"/>
  <c r="H19" i="2" s="1"/>
  <c r="BD124" i="3"/>
  <c r="H23" i="2" s="1"/>
  <c r="BD145" i="3"/>
  <c r="H24" i="2" s="1"/>
  <c r="BD180" i="3"/>
  <c r="H31" i="2" s="1"/>
  <c r="G34"/>
  <c r="C18" i="1" s="1"/>
  <c r="BB22" i="3"/>
  <c r="F8" i="2" s="1"/>
  <c r="BD22" i="3"/>
  <c r="H8" i="2" s="1"/>
  <c r="H34" s="1"/>
  <c r="C17" i="1" s="1"/>
  <c r="BA41" i="3"/>
  <c r="E9" i="2" s="1"/>
  <c r="E34" s="1"/>
  <c r="C15" i="1" s="1"/>
  <c r="BA48" i="3"/>
  <c r="E10" i="2" s="1"/>
  <c r="BA53" i="3"/>
  <c r="E11" i="2" s="1"/>
  <c r="BA60" i="3"/>
  <c r="E12" i="2" s="1"/>
  <c r="BA65" i="3"/>
  <c r="E13" i="2" s="1"/>
  <c r="BB92" i="3"/>
  <c r="F18" i="2" s="1"/>
  <c r="BB151" i="3"/>
  <c r="F25" i="2" s="1"/>
  <c r="BB165" i="3"/>
  <c r="F28" i="2" s="1"/>
  <c r="BB171" i="3"/>
  <c r="F29" i="2" s="1"/>
  <c r="BB176" i="3"/>
  <c r="F30" i="2" s="1"/>
  <c r="G14" i="3"/>
  <c r="G22"/>
  <c r="G41"/>
  <c r="G48"/>
  <c r="G53"/>
  <c r="G60"/>
  <c r="G65"/>
  <c r="G68"/>
  <c r="G73"/>
  <c r="G78"/>
  <c r="G81"/>
  <c r="G92"/>
  <c r="G107"/>
  <c r="G110"/>
  <c r="G113"/>
  <c r="G116"/>
  <c r="G124"/>
  <c r="G145"/>
  <c r="G151"/>
  <c r="G154"/>
  <c r="G157"/>
  <c r="G165"/>
  <c r="G171"/>
  <c r="G176"/>
  <c r="G180"/>
  <c r="G184"/>
  <c r="F34" i="2" l="1"/>
  <c r="C16" i="1" s="1"/>
  <c r="C19" s="1"/>
  <c r="C22" s="1"/>
  <c r="G45" i="2"/>
  <c r="I45" s="1"/>
  <c r="G21" i="1" s="1"/>
  <c r="G43" i="2"/>
  <c r="I43" s="1"/>
  <c r="G19" i="1" s="1"/>
  <c r="G41" i="2"/>
  <c r="I41" s="1"/>
  <c r="G17" i="1" s="1"/>
  <c r="G39" i="2"/>
  <c r="I39" s="1"/>
  <c r="G46"/>
  <c r="I46" s="1"/>
  <c r="G44"/>
  <c r="I44" s="1"/>
  <c r="G20" i="1" s="1"/>
  <c r="G42" i="2"/>
  <c r="I42" s="1"/>
  <c r="G18" i="1" s="1"/>
  <c r="G40" i="2"/>
  <c r="I40" s="1"/>
  <c r="G16" i="1" s="1"/>
  <c r="G15" l="1"/>
  <c r="H47" i="2"/>
  <c r="G23" i="1" s="1"/>
  <c r="G22" s="1"/>
  <c r="C23" l="1"/>
  <c r="F30" s="1"/>
  <c r="F31" l="1"/>
  <c r="F34" s="1"/>
</calcChain>
</file>

<file path=xl/sharedStrings.xml><?xml version="1.0" encoding="utf-8"?>
<sst xmlns="http://schemas.openxmlformats.org/spreadsheetml/2006/main" count="599" uniqueCount="402">
  <si>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</si>
  <si>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</si>
  <si>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</si>
  <si>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</si>
  <si>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</si>
  <si>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</si>
  <si>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</si>
  <si>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</si>
  <si>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</si>
  <si>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</si>
  <si>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</si>
  <si>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</si>
  <si>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</si>
  <si>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</si>
  <si>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</si>
  <si>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</si>
  <si>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</si>
  <si>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</si>
  <si>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</si>
  <si>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</si>
  <si>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</si>
  <si>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</si>
  <si>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</si>
  <si>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</si>
  <si>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</si>
  <si>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</si>
  <si>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</si>
  <si>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</si>
  <si>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</si>
  <si>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</si>
  <si>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</si>
  <si>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</si>
  <si>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</si>
  <si>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</si>
  <si>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</si>
  <si>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</si>
  <si>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</si>
  <si>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</si>
  <si>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</si>
  <si>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</si>
  <si>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</si>
  <si>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</si>
  <si>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</si>
  <si>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</si>
  <si>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</si>
  <si>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</si>
  <si>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</si>
  <si>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</si>
  <si>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</si>
  <si>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</si>
  <si>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</si>
  <si>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</si>
  <si>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</si>
  <si>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</si>
  <si>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</si>
  <si>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</si>
  <si>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</si>
  <si>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</si>
  <si>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</si>
  <si>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</si>
  <si>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</si>
  <si>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</si>
  <si>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</si>
  <si>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</si>
  <si>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</si>
  <si>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</si>
  <si>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</si>
  <si>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</si>
  <si>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</si>
  <si>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</si>
  <si>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</si>
  <si>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</si>
  <si>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</si>
  <si>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</si>
  <si>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</si>
  <si>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ks</t>
  </si>
  <si>
    <t>Celkem za</t>
  </si>
  <si>
    <t>SLEPÝ ROZPOČET</t>
  </si>
  <si>
    <t>Slepý rozpočet</t>
  </si>
  <si>
    <t>201433</t>
  </si>
  <si>
    <t>Rodinný dům Rosovice</t>
  </si>
  <si>
    <t>01</t>
  </si>
  <si>
    <t>Stavební část</t>
  </si>
  <si>
    <t xml:space="preserve">Vytýčení stavby-lavičky </t>
  </si>
  <si>
    <t>kpl</t>
  </si>
  <si>
    <t>121101101R00</t>
  </si>
  <si>
    <t xml:space="preserve">Sejmutí ornice s přemístěním do 50 m </t>
  </si>
  <si>
    <t>m3</t>
  </si>
  <si>
    <t>122201101R00</t>
  </si>
  <si>
    <t xml:space="preserve">Odkopávky nezapažené v hor. 3 do 100 m3 </t>
  </si>
  <si>
    <t>132201110R00</t>
  </si>
  <si>
    <t xml:space="preserve">Hloubení rýh š.do 60 cm v hor.3 do 50 m3, STROJNĚ </t>
  </si>
  <si>
    <t>139601102R00</t>
  </si>
  <si>
    <t>Ruční výkop rýh ,patek v hornině tř. 3 dočištění zákl.spáry,komín</t>
  </si>
  <si>
    <t>162201101R00</t>
  </si>
  <si>
    <t>Vodorovné přemístění výkopku z hor.1-4 do 20 m výkopek zůstává na pozemku investora</t>
  </si>
  <si>
    <t>2</t>
  </si>
  <si>
    <t>Základy a zvláštní zakládání</t>
  </si>
  <si>
    <t>210220001RT1</t>
  </si>
  <si>
    <t>Vedení uzemňovací  FeZn do 120 mm2 včetně pásku FeZn 30 x 4 mm</t>
  </si>
  <si>
    <t>m</t>
  </si>
  <si>
    <t>271531113R00</t>
  </si>
  <si>
    <t xml:space="preserve">Polštář základu z kameniva hr. drceného 0-32 mm </t>
  </si>
  <si>
    <t>273321311R00</t>
  </si>
  <si>
    <t xml:space="preserve">Železobeton základových desek C 16/20 </t>
  </si>
  <si>
    <t>273361921RT5</t>
  </si>
  <si>
    <t>Výztuž základových desek ze svařovaných sítí průměr drátu  6,0, oka 150/150 mm</t>
  </si>
  <si>
    <t>t</t>
  </si>
  <si>
    <t>274272150RT3</t>
  </si>
  <si>
    <t>Zdivo základové z bednicích tvárnic, tl. 40 cm výplň tvárnic betonem C 16/20</t>
  </si>
  <si>
    <t>m2</t>
  </si>
  <si>
    <t>274354032R00</t>
  </si>
  <si>
    <t xml:space="preserve">Bednění prostupu základem do 0,05 m2, dl.0,5 m </t>
  </si>
  <si>
    <t>kus</t>
  </si>
  <si>
    <t>3</t>
  </si>
  <si>
    <t>Svislé a kompletní konstrukce</t>
  </si>
  <si>
    <t>311237544R00</t>
  </si>
  <si>
    <t xml:space="preserve">Zdivo z HELUZ STI broušen., tl. 30 cm, suchá pěna </t>
  </si>
  <si>
    <t>311237584R00</t>
  </si>
  <si>
    <t xml:space="preserve">Zdivo z HELUZ STI broušen., tl. 44 cm, suchá pěna </t>
  </si>
  <si>
    <t>314254105R00</t>
  </si>
  <si>
    <t xml:space="preserve">Komín UNI***jednoprůduch.se šachtou, pata, DN 20cm </t>
  </si>
  <si>
    <t>314254205R00</t>
  </si>
  <si>
    <t xml:space="preserve">Komín UNI***jednoprůduch.se šachtou,střed, DN 20cm </t>
  </si>
  <si>
    <t>314254325R00</t>
  </si>
  <si>
    <t xml:space="preserve">Komín UNI***1průd.se šachtou, plášť 100cm, DN 20cm </t>
  </si>
  <si>
    <t>314254418R00</t>
  </si>
  <si>
    <t xml:space="preserve">Krakorcová+krycí deska beton, </t>
  </si>
  <si>
    <t>317168130R00</t>
  </si>
  <si>
    <t xml:space="preserve">Překlad POROTHERM 7 vysoký 70x235x1000 mm </t>
  </si>
  <si>
    <t>317168131R00</t>
  </si>
  <si>
    <t xml:space="preserve">Překlad POROTHERM 7 vysoký 70x235x1250 mm </t>
  </si>
  <si>
    <t>317168132R00</t>
  </si>
  <si>
    <t xml:space="preserve">Překlad POROTHERM 7 vysoký 70x235x1500 mm </t>
  </si>
  <si>
    <t>317168133R00</t>
  </si>
  <si>
    <t xml:space="preserve">Překlad POROTHERM 7 vysoký 70x235x1750 mm </t>
  </si>
  <si>
    <t>317168135R00</t>
  </si>
  <si>
    <t xml:space="preserve">Překlad POROTHERM 7 vysoký 70x235x2250 mm </t>
  </si>
  <si>
    <t>317941123RT4</t>
  </si>
  <si>
    <t>Osazení ocelových válcovaných nosníků  č.14-22 včetně dodávky profilu I č.18</t>
  </si>
  <si>
    <t>317998113R00</t>
  </si>
  <si>
    <t xml:space="preserve">Izolace mezi překlady polystyren tl. 80 mm </t>
  </si>
  <si>
    <t>342247534R00</t>
  </si>
  <si>
    <t xml:space="preserve">Příčky z cihel HELUZ broušených, pěna, tl. 11,5 cm </t>
  </si>
  <si>
    <t>346244312R00</t>
  </si>
  <si>
    <t xml:space="preserve">Obezdívky van z desek Ytong tl. 75 mm </t>
  </si>
  <si>
    <t>346244381R00</t>
  </si>
  <si>
    <t xml:space="preserve">Plentování ocelových nosníků výšky do 20 cm </t>
  </si>
  <si>
    <t>346275115R00</t>
  </si>
  <si>
    <t xml:space="preserve">Přizdívky z desek Ytong tl. 150 mm </t>
  </si>
  <si>
    <t>4</t>
  </si>
  <si>
    <t>Vodorovné konstrukce</t>
  </si>
  <si>
    <t>416021122R00</t>
  </si>
  <si>
    <t xml:space="preserve">Podhledy SDK, kovová.kce CD. 1x deska RF 12,5 mm </t>
  </si>
  <si>
    <t>416021124R00</t>
  </si>
  <si>
    <t xml:space="preserve">Podhledy SDK, kovová.kce CD. 1x deska RFI 12,5 mm </t>
  </si>
  <si>
    <t>413320022RAB</t>
  </si>
  <si>
    <t>ŽLB průvlak beton C 16/20 bednění, výztuž 120 kg/m3</t>
  </si>
  <si>
    <t>417320030RAA</t>
  </si>
  <si>
    <t>Ztužující věnec ŽB beton C 16/20, 30 x 25 cm bednění, výztuž 90 kg/m3</t>
  </si>
  <si>
    <t>417320032RAA</t>
  </si>
  <si>
    <t>Ztužující věnec ŽB beton C 16/20, 44 x 25 cm bednění, výztuž 90 kg/m3</t>
  </si>
  <si>
    <t>61</t>
  </si>
  <si>
    <t>Upravy povrchů vnitřní</t>
  </si>
  <si>
    <t>610991111R00</t>
  </si>
  <si>
    <t xml:space="preserve">Zakrývání výplní vnitřních otvorů </t>
  </si>
  <si>
    <t>612473181R00</t>
  </si>
  <si>
    <t>612473182R00</t>
  </si>
  <si>
    <t xml:space="preserve">Omítka vnitřního zdiva ze suché směsi, štuková </t>
  </si>
  <si>
    <t>62</t>
  </si>
  <si>
    <t>Úpravy povrchů vnější</t>
  </si>
  <si>
    <t>620991121R00</t>
  </si>
  <si>
    <t xml:space="preserve">Zakrývání výplní vnějších otvorů z lešení </t>
  </si>
  <si>
    <t>622311731RT3</t>
  </si>
  <si>
    <t>Zatepl.syst. Baumit, fasáda, miner.desky KV 80 mm s omítkou SilikonTop 3,2 kg/m2, lepidlo ProContact</t>
  </si>
  <si>
    <t>622432112R00</t>
  </si>
  <si>
    <t xml:space="preserve">Omítka stěn dekorativ. Terra-marmolit střednězrnná </t>
  </si>
  <si>
    <t>622481211RT8</t>
  </si>
  <si>
    <t>Montáž výztužné sítě (perlinky) do stěrky-stěny včetně výztužné sítě a stěrkového tmelu</t>
  </si>
  <si>
    <t>629451112R00</t>
  </si>
  <si>
    <t>Vyrovnávací vrstva MC šířky do 30 cm parapety</t>
  </si>
  <si>
    <t>63</t>
  </si>
  <si>
    <t>Podlahy a podlahové konstrukce</t>
  </si>
  <si>
    <t>631312611R00</t>
  </si>
  <si>
    <t>Mazanina betonová tl. 5 - 8 cm C 16/20 pro podlahové vytápění</t>
  </si>
  <si>
    <t>631319171R00</t>
  </si>
  <si>
    <t xml:space="preserve">Příplatek za stržení povrchu mazaniny tl. 8 cm </t>
  </si>
  <si>
    <t>631361921RT5</t>
  </si>
  <si>
    <t>Výztuž mazanin svařovanou sítí z drátů tažených průměr drátu  6,0, oka 150/150 mm</t>
  </si>
  <si>
    <t>64</t>
  </si>
  <si>
    <t>Výplně otvorů</t>
  </si>
  <si>
    <t>642941111RT3</t>
  </si>
  <si>
    <t>Pouzdro pro posuvné dveře jednostranné, do zdiva jednostranné pouzdro 800/1970 mm</t>
  </si>
  <si>
    <t>94</t>
  </si>
  <si>
    <t>Lešení a stavební výtahy</t>
  </si>
  <si>
    <t>941955001R00</t>
  </si>
  <si>
    <t xml:space="preserve">Lešení lehké pomocné, výška podlahy do 1,2 m </t>
  </si>
  <si>
    <t>941955002R00</t>
  </si>
  <si>
    <t>Lešení lehké pomocné, výška podlahy do 1,9 m fasáda</t>
  </si>
  <si>
    <t>941955202R00</t>
  </si>
  <si>
    <t xml:space="preserve">Lešení lehké pomocné komín </t>
  </si>
  <si>
    <t>95</t>
  </si>
  <si>
    <t>Dokončovací konstrukce na pozemních stavbách</t>
  </si>
  <si>
    <t>952901111R00</t>
  </si>
  <si>
    <t xml:space="preserve">Vyčištění budov o výšce podlaží do 4 m </t>
  </si>
  <si>
    <t>95376001</t>
  </si>
  <si>
    <t xml:space="preserve">D+M větrací mřížky plast  větrání garáže </t>
  </si>
  <si>
    <t>953761133R00</t>
  </si>
  <si>
    <t>Odvětrání troubami PVC kruhovými DN 150 garáž</t>
  </si>
  <si>
    <t>99</t>
  </si>
  <si>
    <t>Staveništní přesun hmot</t>
  </si>
  <si>
    <t>998011001R00</t>
  </si>
  <si>
    <t xml:space="preserve">Přesun hmot pro budovy zděné výšky do 6 m </t>
  </si>
  <si>
    <t>711</t>
  </si>
  <si>
    <t>Izolace proti vodě</t>
  </si>
  <si>
    <t>711111001RZ1</t>
  </si>
  <si>
    <t>Izolace proti vlhkosti vodor. nátěr ALP za studena 1x nátěr - včetně dodávky penetračního laku ALP</t>
  </si>
  <si>
    <t>711112001RZ1</t>
  </si>
  <si>
    <t>Izolace proti vlhkosti svis. nátěr ALP, za studena 1x nátěr - včetně dodávky asfaltového laku</t>
  </si>
  <si>
    <t>711131101RZ3</t>
  </si>
  <si>
    <t>Izolace proti vlhkosti vodorovná pásy na sucho včetně dodávky dělící asfalt.pás  pod vazníky</t>
  </si>
  <si>
    <t>711141559RT1</t>
  </si>
  <si>
    <t>Izolace proti vlhk. vodorovná pásy přitavením 1 vrstva - materiál ve specifikaci</t>
  </si>
  <si>
    <t>711142559RT1</t>
  </si>
  <si>
    <t>Izolace proti vlhkosti svislá pásy přitavením 1 vrstva - materiál ve specifikaci</t>
  </si>
  <si>
    <t>711212000RV1</t>
  </si>
  <si>
    <t xml:space="preserve">Penetrace podkladu pod hydroizolační nátěr </t>
  </si>
  <si>
    <t>711212002RT6</t>
  </si>
  <si>
    <t xml:space="preserve">Stěrka hydroizolační těsnicí hmotou </t>
  </si>
  <si>
    <t>62836163.A</t>
  </si>
  <si>
    <t>Pás asfaltovaný těžký s Al vložkou</t>
  </si>
  <si>
    <t>998711101R00</t>
  </si>
  <si>
    <t xml:space="preserve">Přesun hmot pro izolace proti vodě, výšky do 6 m </t>
  </si>
  <si>
    <t>713</t>
  </si>
  <si>
    <t>Izolace tepelné</t>
  </si>
  <si>
    <t>713111111RT1</t>
  </si>
  <si>
    <t>Izolace tepelné stropů vrchem kladené volně - SDK 1 vrstva - materiál ve specifikaci</t>
  </si>
  <si>
    <t>713111121RT2</t>
  </si>
  <si>
    <t>Izolace tepelné stropů rovných spodem, drátem 2 vrstvy - materiál ve specifikaci</t>
  </si>
  <si>
    <t>713111221RO6</t>
  </si>
  <si>
    <t>Montáž parozábrany, zavěšené podhl., přelep. spojů DEKFOL N AL 170 speciál</t>
  </si>
  <si>
    <t>713121111RV1</t>
  </si>
  <si>
    <t>Izolace tepelná podlah na sucho, jednovrstvá včetně dodávky polystyren tl. 50 mm</t>
  </si>
  <si>
    <t>713121111RV5</t>
  </si>
  <si>
    <t>Izolace tepelná podlah na sucho, jednovrstvá včetně dodávky polystyren tl. 100 mm</t>
  </si>
  <si>
    <t>713121118RU1</t>
  </si>
  <si>
    <t>Tepelná izolace - pásek podél stěn včetně dodávky ISOVER N/PP 15x100x1000 mm</t>
  </si>
  <si>
    <t>713131131R00</t>
  </si>
  <si>
    <t xml:space="preserve">Izolace tepelná stěn lepením-základy </t>
  </si>
  <si>
    <t>713191121R00</t>
  </si>
  <si>
    <t xml:space="preserve">Izolace tepelné překrytím pásem A 400/H </t>
  </si>
  <si>
    <t>28376342.A</t>
  </si>
  <si>
    <t>Deska XPS 1265 x 615 x 50 mm  základy</t>
  </si>
  <si>
    <t>63150842</t>
  </si>
  <si>
    <t>Deska izolační ISOVER ORSET 1000x625 tl. 60 mm</t>
  </si>
  <si>
    <t>631508592</t>
  </si>
  <si>
    <t>Pás izolační ISOVER UNIROL PROFI 4500x1200tl.100mm</t>
  </si>
  <si>
    <t>631508594</t>
  </si>
  <si>
    <t>Pás izolační ISOVER UNIROL PROFI 3500x1200tl.150mm</t>
  </si>
  <si>
    <t>998713101R00</t>
  </si>
  <si>
    <t xml:space="preserve">Přesun hmot pro izolace tepelné, výšky do 6 m </t>
  </si>
  <si>
    <t>720</t>
  </si>
  <si>
    <t>Zdravotechnická instalace</t>
  </si>
  <si>
    <t>72001</t>
  </si>
  <si>
    <t xml:space="preserve">D+M vnitřní vodovod a kanalizace </t>
  </si>
  <si>
    <t>725</t>
  </si>
  <si>
    <t>Zařizovací předměty</t>
  </si>
  <si>
    <t>72501</t>
  </si>
  <si>
    <t xml:space="preserve">D+M zařizovací předměty </t>
  </si>
  <si>
    <t>730</t>
  </si>
  <si>
    <t>Ústřední vytápění</t>
  </si>
  <si>
    <t>73001</t>
  </si>
  <si>
    <t xml:space="preserve">D+M vytápění </t>
  </si>
  <si>
    <t>762</t>
  </si>
  <si>
    <t>Konstrukce tesařské</t>
  </si>
  <si>
    <t>76201</t>
  </si>
  <si>
    <t>D+M sedlové vazníky vč.jeřábu a zavětrování</t>
  </si>
  <si>
    <t>762342203RT4</t>
  </si>
  <si>
    <t>Montáž laťování střech, vzdálenost latí 22 - 36 cm včetně dodávky řeziva, latě 4/6 cm</t>
  </si>
  <si>
    <t>762342204RT4</t>
  </si>
  <si>
    <t>Montáž laťování střech, svislé, vzdálenost 100 cm včetně dodávky řeziva, latě 4/6 cm</t>
  </si>
  <si>
    <t>762395000R00</t>
  </si>
  <si>
    <t xml:space="preserve">Spojovací a ochranné prostředky pro střechy </t>
  </si>
  <si>
    <t>762521108RT2</t>
  </si>
  <si>
    <t>Položení podlah nehoblovaných na sraz, včetně dodávky řeziva, prkna tl. 30 mm</t>
  </si>
  <si>
    <t>998762102R00</t>
  </si>
  <si>
    <t xml:space="preserve">Přesun hmot pro tesařské konstrukce, výšky do 12 m </t>
  </si>
  <si>
    <t>764</t>
  </si>
  <si>
    <t>Konstrukce klempířské</t>
  </si>
  <si>
    <t>764171271U00</t>
  </si>
  <si>
    <t xml:space="preserve">Lindab lemování komínu v ploše </t>
  </si>
  <si>
    <t>76490 14</t>
  </si>
  <si>
    <t xml:space="preserve">Lindab komínová lávka </t>
  </si>
  <si>
    <t>764901101RT2</t>
  </si>
  <si>
    <t>Lindab, tašková tabule LPA Topline,na dřevo,do 30° povrchová úprava Classic, v ostatních barvách</t>
  </si>
  <si>
    <t>764901205RT2</t>
  </si>
  <si>
    <t>Lindab, okapový plech FOTP, tl. 0,5 mm RŠ 205 mm, povrchová úprava Classic mat</t>
  </si>
  <si>
    <t>7649013</t>
  </si>
  <si>
    <t xml:space="preserve">Lindab, prostup pro anténu vč.UPP </t>
  </si>
  <si>
    <t>764901302RT1</t>
  </si>
  <si>
    <t>Lindab hřeben, střecha jednoduchá, do 30° hřebenáč NTP, povrchová úprava Classic</t>
  </si>
  <si>
    <t>764901310R00</t>
  </si>
  <si>
    <t xml:space="preserve">Lindab, komínek odvětrávací, DN 110 mm, izolovaný </t>
  </si>
  <si>
    <t>764901310Rox</t>
  </si>
  <si>
    <t xml:space="preserve">Lindab, universální větrací taška </t>
  </si>
  <si>
    <t>764901311R00</t>
  </si>
  <si>
    <t xml:space="preserve">Lindab, střešní vikýř, rozměr 600x600 mm </t>
  </si>
  <si>
    <t>764901312R00</t>
  </si>
  <si>
    <t xml:space="preserve">Lindab, sněhový rozražeč </t>
  </si>
  <si>
    <t>764901316R00</t>
  </si>
  <si>
    <t xml:space="preserve">Lindab, pás větrací ochranný OVP 80x5000 mm </t>
  </si>
  <si>
    <t>764901317R00</t>
  </si>
  <si>
    <t xml:space="preserve">Lindab, pás větrací hřebene VPH 75x1000 mm </t>
  </si>
  <si>
    <t>764901318R00</t>
  </si>
  <si>
    <t xml:space="preserve">Lindab, mřížka ochranná větrací 60x1000 mm </t>
  </si>
  <si>
    <t>764908101RT1</t>
  </si>
  <si>
    <t>Lindab,kotlík žlabový kónický SOK,vel.žlabu 125 mm v barvě hnědé</t>
  </si>
  <si>
    <t>764908104RT1</t>
  </si>
  <si>
    <t>Lindab žlab podokapní půlkruhový R,velikost 125 mm v barvě hnědé</t>
  </si>
  <si>
    <t>764908109RT1</t>
  </si>
  <si>
    <t>Lindab odpadní trouby kruhové SROR, D 100 mm v barvě hnědé</t>
  </si>
  <si>
    <t>764908307RT1</t>
  </si>
  <si>
    <t>Lindab, oplechování parapetů, rš 330 mm, enkolit plech FOP/PO tl.0,5 mm,barva hnědá,cihlově červená</t>
  </si>
  <si>
    <t>764909401R00</t>
  </si>
  <si>
    <t xml:space="preserve">Lindab, izolační folie TYVEK-SOLID </t>
  </si>
  <si>
    <t>998764101R00</t>
  </si>
  <si>
    <t xml:space="preserve">Přesun hmot pro klempířské konstr., výšky do 6 m </t>
  </si>
  <si>
    <t>766</t>
  </si>
  <si>
    <t>Konstrukce truhlářské</t>
  </si>
  <si>
    <t>76601</t>
  </si>
  <si>
    <t>D+M vnitřní dveře vč.obložk.zárubně a kování 700-900/1970 předběžná cena</t>
  </si>
  <si>
    <t>76602</t>
  </si>
  <si>
    <t>Schody skládací dřevěné EI 15 THERM 120x70cm Dodávka + montáž</t>
  </si>
  <si>
    <t>76603</t>
  </si>
  <si>
    <t>D+M vnitřní dveře vč.obložk.zárubně a kování dveře posuvné do pouzdra  předběžná cena</t>
  </si>
  <si>
    <t>766420010RAA</t>
  </si>
  <si>
    <t>Obklad podhledu palubkami pero-drážka palubky SM/JD, přesah střechy</t>
  </si>
  <si>
    <t>767</t>
  </si>
  <si>
    <t>Konstrukce zámečnické</t>
  </si>
  <si>
    <t>76701</t>
  </si>
  <si>
    <t xml:space="preserve">D+M vrata sekční zateplená 3380x2150 </t>
  </si>
  <si>
    <t>769</t>
  </si>
  <si>
    <t>Otvorové prvky z plastu</t>
  </si>
  <si>
    <t>76901</t>
  </si>
  <si>
    <t>D+M okna a vstupní dveře plastová vč.parapetů vnitřních</t>
  </si>
  <si>
    <t>771</t>
  </si>
  <si>
    <t>Podlahy z dlaždic a obklady</t>
  </si>
  <si>
    <t>771101210R00</t>
  </si>
  <si>
    <t xml:space="preserve">Penetrace podkladu pod dlažby </t>
  </si>
  <si>
    <t>771475014R00</t>
  </si>
  <si>
    <t xml:space="preserve">Obklad soklíků keram.rovných, tmel,výška 10 cm </t>
  </si>
  <si>
    <t>771575109R00</t>
  </si>
  <si>
    <t xml:space="preserve">Montáž podlah keram.,hladké, tmel, 30x30 cm </t>
  </si>
  <si>
    <t>59764231</t>
  </si>
  <si>
    <t>Dlažba Taurus dle výběru investora</t>
  </si>
  <si>
    <t>59764241</t>
  </si>
  <si>
    <t>Dlažba Taurus  matná sokl</t>
  </si>
  <si>
    <t>998771101R00</t>
  </si>
  <si>
    <t xml:space="preserve">Přesun hmot pro podlahy z dlaždic, výšky do 6 m </t>
  </si>
  <si>
    <t>781</t>
  </si>
  <si>
    <t>Obklady keramické</t>
  </si>
  <si>
    <t>781415015R00</t>
  </si>
  <si>
    <t xml:space="preserve">Montáž obkladů stěn, porovin.,tmel, 20x20,30x15 cm </t>
  </si>
  <si>
    <t>781495111U00</t>
  </si>
  <si>
    <t xml:space="preserve">Penetrace podkladu obkladu </t>
  </si>
  <si>
    <t>597813660</t>
  </si>
  <si>
    <t>Obkládačka   dle výběru investora</t>
  </si>
  <si>
    <t>998781101R00</t>
  </si>
  <si>
    <t xml:space="preserve">Přesun hmot pro obklady keramické, výšky do 6 m </t>
  </si>
  <si>
    <t>784</t>
  </si>
  <si>
    <t>Malby</t>
  </si>
  <si>
    <t>784191101R00</t>
  </si>
  <si>
    <t xml:space="preserve">Penetrace podkladu univerzální Primalex 1x </t>
  </si>
  <si>
    <t>784195212R00</t>
  </si>
  <si>
    <t xml:space="preserve">Malba tekutá Primalex Plus, bílá, 2 x </t>
  </si>
  <si>
    <t>784442021RT2</t>
  </si>
  <si>
    <t>Malba disperzní interiérová HET, výška do 3,8 m Hetline pro SDK 2 x nátěr, 1 x penetrace</t>
  </si>
  <si>
    <t>799</t>
  </si>
  <si>
    <t>Ostatní</t>
  </si>
  <si>
    <t>03</t>
  </si>
  <si>
    <t xml:space="preserve">Revize komínu ke kolaudaci </t>
  </si>
  <si>
    <t>799 01</t>
  </si>
  <si>
    <t xml:space="preserve">Geometrické zaměření dokončené stavby </t>
  </si>
  <si>
    <t>M21</t>
  </si>
  <si>
    <t>Elektromontáže</t>
  </si>
  <si>
    <t>2101</t>
  </si>
  <si>
    <t>D+M elektr. vnit silno+slabo bez svítidel vč.reviz vč.poč.rozvody,stožár+anténa</t>
  </si>
  <si>
    <t>2102</t>
  </si>
  <si>
    <t xml:space="preserve">D+M hromosvodu vč.revize </t>
  </si>
  <si>
    <t>M24</t>
  </si>
  <si>
    <t>Montáže vzduchotechnických zařízení</t>
  </si>
  <si>
    <t>2401</t>
  </si>
  <si>
    <t xml:space="preserve">D+M VZT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</si>
  <si>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</si>
  <si>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</si>
  <si>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</si>
  <si>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</si>
  <si>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</si>
  <si>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</si>
  <si>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</si>
  <si>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</si>
  <si>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Omítka vnitřního zdiva ze suché směsi, hladká  pod obklady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</si>
</sst>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0.0"/>
    <numFmt numFmtId="166" formatCode="#,##0\ &quot;Kč&quot;"/>
  </numFmts>
  <fonts count="22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3" fillId="2" borderId="10" xfId="1" applyFont="1" applyFill="1" applyBorder="1" applyAlignment="1">
      <alignment horizontal="center"/>
    </xf>
    <xf numFmtId="49" fontId="19" fillId="2" borderId="10" xfId="1" applyNumberFormat="1" applyFont="1" applyFill="1" applyBorder="1" applyAlignment="1">
      <alignment horizontal="left"/>
    </xf>
    <xf numFmtId="0" fontId="19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0" fillId="0" borderId="0" xfId="1" applyFont="1" applyAlignment="1"/>
    <xf numFmtId="0" fontId="10" fillId="0" borderId="0" xfId="1" applyAlignment="1">
      <alignment horizontal="right"/>
    </xf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0" fontId="0" fillId="0" borderId="0" xfId="0" applyAlignment="1">
      <alignment horizontal="left" wrapTex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workbookViewId="0"/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1" t="s">
        <v>77</v>
      </c>
      <c r="B1" s="2"/>
      <c r="C1" s="2"/>
      <c r="D1" s="2"/>
      <c r="E1" s="2"/>
      <c r="F1" s="2"/>
      <c r="G1" s="2"/>
    </row>
    <row r="2" spans="1:57" ht="12.75" customHeight="1">
      <c r="A2" s="3" t="s">
        <v>0</v>
      </c>
      <c r="B2" s="4"/>
      <c r="C2" s="5">
        <f>Rekapitulace!H1</f>
        <v>0</v>
      </c>
      <c r="D2" s="5">
        <f>Rekapitulace!G2</f>
        <v>0</v>
      </c>
      <c r="E2" s="6"/>
      <c r="F2" s="7" t="s">
        <v>1</v>
      </c>
      <c r="G2" s="8"/>
    </row>
    <row r="3" spans="1:57" ht="3" hidden="1" customHeight="1">
      <c r="A3" s="9"/>
      <c r="B3" s="10"/>
      <c r="C3" s="11"/>
      <c r="D3" s="11"/>
      <c r="E3" s="12"/>
      <c r="F3" s="13"/>
      <c r="G3" s="14"/>
    </row>
    <row r="4" spans="1:57" ht="12" customHeight="1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>
      <c r="A5" s="17" t="s">
        <v>81</v>
      </c>
      <c r="B5" s="18"/>
      <c r="C5" s="19" t="s">
        <v>82</v>
      </c>
      <c r="D5" s="20"/>
      <c r="E5" s="18"/>
      <c r="F5" s="13" t="s">
        <v>6</v>
      </c>
      <c r="G5" s="14"/>
    </row>
    <row r="6" spans="1:57" ht="12.95" customHeight="1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2.95" customHeight="1">
      <c r="A7" s="24" t="s">
        <v>79</v>
      </c>
      <c r="B7" s="25"/>
      <c r="C7" s="26" t="s">
        <v>80</v>
      </c>
      <c r="D7" s="27"/>
      <c r="E7" s="27"/>
      <c r="F7" s="28" t="s">
        <v>10</v>
      </c>
      <c r="G7" s="22">
        <f>IF(PocetMJ=0,,ROUND((F30+F32)/PocetMJ,1))</f>
        <v>0</v>
      </c>
    </row>
    <row r="8" spans="1:57">
      <c r="A8" s="29" t="s">
        <v>11</v>
      </c>
      <c r="B8" s="13"/>
      <c r="C8" s="204"/>
      <c r="D8" s="204"/>
      <c r="E8" s="205"/>
      <c r="F8" s="30" t="s">
        <v>12</v>
      </c>
      <c r="G8" s="31"/>
      <c r="H8" s="32"/>
      <c r="I8" s="33"/>
    </row>
    <row r="9" spans="1:57">
      <c r="A9" s="29" t="s">
        <v>13</v>
      </c>
      <c r="B9" s="13"/>
      <c r="C9" s="204">
        <f>Projektant</f>
        <v>0</v>
      </c>
      <c r="D9" s="204"/>
      <c r="E9" s="205"/>
      <c r="F9" s="13"/>
      <c r="G9" s="34"/>
      <c r="H9" s="35"/>
    </row>
    <row r="10" spans="1:57">
      <c r="A10" s="29" t="s">
        <v>14</v>
      </c>
      <c r="B10" s="13"/>
      <c r="C10" s="204"/>
      <c r="D10" s="204"/>
      <c r="E10" s="204"/>
      <c r="F10" s="36"/>
      <c r="G10" s="37"/>
      <c r="H10" s="38"/>
    </row>
    <row r="11" spans="1:57" ht="13.5" customHeight="1">
      <c r="A11" s="29" t="s">
        <v>15</v>
      </c>
      <c r="B11" s="13"/>
      <c r="C11" s="204"/>
      <c r="D11" s="204"/>
      <c r="E11" s="204"/>
      <c r="F11" s="39" t="s">
        <v>16</v>
      </c>
      <c r="G11" s="40">
        <v>201433</v>
      </c>
      <c r="H11" s="35"/>
      <c r="BA11" s="41"/>
      <c r="BB11" s="41"/>
      <c r="BC11" s="41"/>
      <c r="BD11" s="41"/>
      <c r="BE11" s="41"/>
    </row>
    <row r="12" spans="1:57" ht="12.75" customHeight="1">
      <c r="A12" s="42" t="s">
        <v>17</v>
      </c>
      <c r="B12" s="10"/>
      <c r="C12" s="206"/>
      <c r="D12" s="206"/>
      <c r="E12" s="206"/>
      <c r="F12" s="43" t="s">
        <v>18</v>
      </c>
      <c r="G12" s="44"/>
      <c r="H12" s="35"/>
    </row>
    <row r="13" spans="1:57" ht="28.5" customHeight="1" thickBot="1">
      <c r="A13" s="45" t="s">
        <v>19</v>
      </c>
      <c r="B13" s="46"/>
      <c r="C13" s="46"/>
      <c r="D13" s="46"/>
      <c r="E13" s="47"/>
      <c r="F13" s="47"/>
      <c r="G13" s="48"/>
      <c r="H13" s="35"/>
    </row>
    <row r="14" spans="1:57" ht="17.25" customHeight="1" thickBot="1">
      <c r="A14" s="49" t="s">
        <v>20</v>
      </c>
      <c r="B14" s="50"/>
      <c r="C14" s="51"/>
      <c r="D14" s="52" t="s">
        <v>21</v>
      </c>
      <c r="E14" s="53"/>
      <c r="F14" s="53"/>
      <c r="G14" s="51"/>
    </row>
    <row r="15" spans="1:57" ht="15.95" customHeight="1">
      <c r="A15" s="54"/>
      <c r="B15" s="55" t="s">
        <v>22</v>
      </c>
      <c r="C15" s="56">
        <f>HSV</f>
        <v>0</v>
      </c>
      <c r="D15" s="57" t="str">
        <f>Rekapitulace!A39</f>
        <v>Ztížené výrobní podmínky</v>
      </c>
      <c r="E15" s="58"/>
      <c r="F15" s="59"/>
      <c r="G15" s="56">
        <f>Rekapitulace!I39</f>
        <v>0</v>
      </c>
    </row>
    <row r="16" spans="1:57" ht="15.95" customHeight="1">
      <c r="A16" s="54" t="s">
        <v>23</v>
      </c>
      <c r="B16" s="55" t="s">
        <v>24</v>
      </c>
      <c r="C16" s="56">
        <f>PSV</f>
        <v>0</v>
      </c>
      <c r="D16" s="9" t="str">
        <f>Rekapitulace!A40</f>
        <v>Oborová přirážka</v>
      </c>
      <c r="E16" s="60"/>
      <c r="F16" s="61"/>
      <c r="G16" s="56">
        <f>Rekapitulace!I40</f>
        <v>0</v>
      </c>
    </row>
    <row r="17" spans="1:7" ht="15.95" customHeight="1">
      <c r="A17" s="54" t="s">
        <v>25</v>
      </c>
      <c r="B17" s="55" t="s">
        <v>26</v>
      </c>
      <c r="C17" s="56">
        <f>Mont</f>
        <v>0</v>
      </c>
      <c r="D17" s="9" t="str">
        <f>Rekapitulace!A41</f>
        <v>Přesun stavebních kapacit</v>
      </c>
      <c r="E17" s="60"/>
      <c r="F17" s="61"/>
      <c r="G17" s="56">
        <f>Rekapitulace!I41</f>
        <v>0</v>
      </c>
    </row>
    <row r="18" spans="1:7" ht="15.95" customHeight="1">
      <c r="A18" s="62" t="s">
        <v>27</v>
      </c>
      <c r="B18" s="63" t="s">
        <v>28</v>
      </c>
      <c r="C18" s="56">
        <f>Dodavka</f>
        <v>0</v>
      </c>
      <c r="D18" s="9" t="str">
        <f>Rekapitulace!A42</f>
        <v>Mimostaveništní doprava</v>
      </c>
      <c r="E18" s="60"/>
      <c r="F18" s="61"/>
      <c r="G18" s="56">
        <f>Rekapitulace!I42</f>
        <v>0</v>
      </c>
    </row>
    <row r="19" spans="1:7" ht="15.95" customHeight="1">
      <c r="A19" s="64" t="s">
        <v>29</v>
      </c>
      <c r="B19" s="55"/>
      <c r="C19" s="56">
        <f>SUM(C15:C18)</f>
        <v>0</v>
      </c>
      <c r="D19" s="9" t="str">
        <f>Rekapitulace!A43</f>
        <v>Zařízení staveniště</v>
      </c>
      <c r="E19" s="60"/>
      <c r="F19" s="61"/>
      <c r="G19" s="56">
        <f>Rekapitulace!I43</f>
        <v>0</v>
      </c>
    </row>
    <row r="20" spans="1:7" ht="15.95" customHeight="1">
      <c r="A20" s="64"/>
      <c r="B20" s="55"/>
      <c r="C20" s="56"/>
      <c r="D20" s="9" t="str">
        <f>Rekapitulace!A44</f>
        <v>Provoz investora</v>
      </c>
      <c r="E20" s="60"/>
      <c r="F20" s="61"/>
      <c r="G20" s="56">
        <f>Rekapitulace!I44</f>
        <v>0</v>
      </c>
    </row>
    <row r="21" spans="1:7" ht="15.95" customHeight="1">
      <c r="A21" s="64" t="s">
        <v>30</v>
      </c>
      <c r="B21" s="55"/>
      <c r="C21" s="56">
        <f>HZS</f>
        <v>0</v>
      </c>
      <c r="D21" s="9" t="str">
        <f>Rekapitulace!A45</f>
        <v>Kompletační činnost (IČD)</v>
      </c>
      <c r="E21" s="60"/>
      <c r="F21" s="61"/>
      <c r="G21" s="56">
        <f>Rekapitulace!I45</f>
        <v>0</v>
      </c>
    </row>
    <row r="22" spans="1:7" ht="15.95" customHeight="1">
      <c r="A22" s="65" t="s">
        <v>31</v>
      </c>
      <c r="B22" s="66"/>
      <c r="C22" s="56">
        <f>C19+C21</f>
        <v>0</v>
      </c>
      <c r="D22" s="9" t="s">
        <v>32</v>
      </c>
      <c r="E22" s="60"/>
      <c r="F22" s="61"/>
      <c r="G22" s="56">
        <f>G23-SUM(G15:G21)</f>
        <v>0</v>
      </c>
    </row>
    <row r="23" spans="1:7" ht="15.95" customHeight="1" thickBot="1">
      <c r="A23" s="207" t="s">
        <v>33</v>
      </c>
      <c r="B23" s="208"/>
      <c r="C23" s="67">
        <f>C22+G23</f>
        <v>0</v>
      </c>
      <c r="D23" s="68" t="s">
        <v>34</v>
      </c>
      <c r="E23" s="69"/>
      <c r="F23" s="70"/>
      <c r="G23" s="56">
        <f>VRN</f>
        <v>0</v>
      </c>
    </row>
    <row r="24" spans="1:7">
      <c r="A24" s="71" t="s">
        <v>35</v>
      </c>
      <c r="B24" s="72"/>
      <c r="C24" s="73"/>
      <c r="D24" s="72" t="s">
        <v>36</v>
      </c>
      <c r="E24" s="72"/>
      <c r="F24" s="74" t="s">
        <v>37</v>
      </c>
      <c r="G24" s="75"/>
    </row>
    <row r="25" spans="1:7">
      <c r="A25" s="65" t="s">
        <v>38</v>
      </c>
      <c r="B25" s="66"/>
      <c r="C25" s="76"/>
      <c r="D25" s="66" t="s">
        <v>38</v>
      </c>
      <c r="E25" s="77"/>
      <c r="F25" s="78" t="s">
        <v>38</v>
      </c>
      <c r="G25" s="79"/>
    </row>
    <row r="26" spans="1:7" ht="37.5" customHeight="1">
      <c r="A26" s="65" t="s">
        <v>39</v>
      </c>
      <c r="B26" s="80"/>
      <c r="C26" s="76"/>
      <c r="D26" s="66" t="s">
        <v>39</v>
      </c>
      <c r="E26" s="77"/>
      <c r="F26" s="78" t="s">
        <v>39</v>
      </c>
      <c r="G26" s="79"/>
    </row>
    <row r="27" spans="1:7">
      <c r="A27" s="65"/>
      <c r="B27" s="81"/>
      <c r="C27" s="76"/>
      <c r="D27" s="66"/>
      <c r="E27" s="77"/>
      <c r="F27" s="78"/>
      <c r="G27" s="79"/>
    </row>
    <row r="28" spans="1:7">
      <c r="A28" s="65" t="s">
        <v>40</v>
      </c>
      <c r="B28" s="66"/>
      <c r="C28" s="76"/>
      <c r="D28" s="78" t="s">
        <v>41</v>
      </c>
      <c r="E28" s="76"/>
      <c r="F28" s="82" t="s">
        <v>41</v>
      </c>
      <c r="G28" s="79"/>
    </row>
    <row r="29" spans="1:7" ht="69" customHeight="1">
      <c r="A29" s="65"/>
      <c r="B29" s="66"/>
      <c r="C29" s="83"/>
      <c r="D29" s="84"/>
      <c r="E29" s="83"/>
      <c r="F29" s="66"/>
      <c r="G29" s="79"/>
    </row>
    <row r="30" spans="1:7">
      <c r="A30" s="85" t="s">
        <v>42</v>
      </c>
      <c r="B30" s="86"/>
      <c r="C30" s="87">
        <v>15</v>
      </c>
      <c r="D30" s="86" t="s">
        <v>43</v>
      </c>
      <c r="E30" s="88"/>
      <c r="F30" s="199">
        <f>C23-F32</f>
        <v>0</v>
      </c>
      <c r="G30" s="200"/>
    </row>
    <row r="31" spans="1:7">
      <c r="A31" s="85" t="s">
        <v>44</v>
      </c>
      <c r="B31" s="86"/>
      <c r="C31" s="87">
        <f>SazbaDPH1</f>
        <v>15</v>
      </c>
      <c r="D31" s="86" t="s">
        <v>45</v>
      </c>
      <c r="E31" s="88"/>
      <c r="F31" s="199">
        <f>ROUND(PRODUCT(F30,C31/100),0)</f>
        <v>0</v>
      </c>
      <c r="G31" s="200"/>
    </row>
    <row r="32" spans="1:7">
      <c r="A32" s="85" t="s">
        <v>42</v>
      </c>
      <c r="B32" s="86"/>
      <c r="C32" s="87">
        <v>0</v>
      </c>
      <c r="D32" s="86" t="s">
        <v>45</v>
      </c>
      <c r="E32" s="88"/>
      <c r="F32" s="199">
        <v>0</v>
      </c>
      <c r="G32" s="200"/>
    </row>
    <row r="33" spans="1:8">
      <c r="A33" s="85" t="s">
        <v>44</v>
      </c>
      <c r="B33" s="89"/>
      <c r="C33" s="90">
        <f>SazbaDPH2</f>
        <v>0</v>
      </c>
      <c r="D33" s="86" t="s">
        <v>45</v>
      </c>
      <c r="E33" s="61"/>
      <c r="F33" s="199">
        <f>ROUND(PRODUCT(F32,C33/100),0)</f>
        <v>0</v>
      </c>
      <c r="G33" s="200"/>
    </row>
    <row r="34" spans="1:8" s="94" customFormat="1" ht="19.5" customHeight="1" thickBot="1">
      <c r="A34" s="91" t="s">
        <v>46</v>
      </c>
      <c r="B34" s="92"/>
      <c r="C34" s="92"/>
      <c r="D34" s="92"/>
      <c r="E34" s="93"/>
      <c r="F34" s="201">
        <f>ROUND(SUM(F30:F33),0)</f>
        <v>0</v>
      </c>
      <c r="G34" s="202"/>
    </row>
    <row r="36" spans="1:8">
      <c r="A36" s="95" t="s">
        <v>47</v>
      </c>
      <c r="B36" s="95"/>
      <c r="C36" s="95"/>
      <c r="D36" s="95"/>
      <c r="E36" s="95"/>
      <c r="F36" s="95"/>
      <c r="G36" s="95"/>
      <c r="H36" t="s">
        <v>5</v>
      </c>
    </row>
    <row r="37" spans="1:8" ht="14.25" customHeight="1">
      <c r="A37" s="95"/>
      <c r="B37" s="203"/>
      <c r="C37" s="203"/>
      <c r="D37" s="203"/>
      <c r="E37" s="203"/>
      <c r="F37" s="203"/>
      <c r="G37" s="203"/>
      <c r="H37" t="s">
        <v>5</v>
      </c>
    </row>
    <row r="38" spans="1:8" ht="12.75" customHeight="1">
      <c r="A38" s="96"/>
      <c r="B38" s="203"/>
      <c r="C38" s="203"/>
      <c r="D38" s="203"/>
      <c r="E38" s="203"/>
      <c r="F38" s="203"/>
      <c r="G38" s="203"/>
      <c r="H38" t="s">
        <v>5</v>
      </c>
    </row>
    <row r="39" spans="1:8">
      <c r="A39" s="96"/>
      <c r="B39" s="203"/>
      <c r="C39" s="203"/>
      <c r="D39" s="203"/>
      <c r="E39" s="203"/>
      <c r="F39" s="203"/>
      <c r="G39" s="203"/>
      <c r="H39" t="s">
        <v>5</v>
      </c>
    </row>
    <row r="40" spans="1:8">
      <c r="A40" s="96"/>
      <c r="B40" s="203"/>
      <c r="C40" s="203"/>
      <c r="D40" s="203"/>
      <c r="E40" s="203"/>
      <c r="F40" s="203"/>
      <c r="G40" s="203"/>
      <c r="H40" t="s">
        <v>5</v>
      </c>
    </row>
    <row r="41" spans="1:8">
      <c r="A41" s="96"/>
      <c r="B41" s="203"/>
      <c r="C41" s="203"/>
      <c r="D41" s="203"/>
      <c r="E41" s="203"/>
      <c r="F41" s="203"/>
      <c r="G41" s="203"/>
      <c r="H41" t="s">
        <v>5</v>
      </c>
    </row>
    <row r="42" spans="1:8">
      <c r="A42" s="96"/>
      <c r="B42" s="203"/>
      <c r="C42" s="203"/>
      <c r="D42" s="203"/>
      <c r="E42" s="203"/>
      <c r="F42" s="203"/>
      <c r="G42" s="203"/>
      <c r="H42" t="s">
        <v>5</v>
      </c>
    </row>
    <row r="43" spans="1:8">
      <c r="A43" s="96"/>
      <c r="B43" s="203"/>
      <c r="C43" s="203"/>
      <c r="D43" s="203"/>
      <c r="E43" s="203"/>
      <c r="F43" s="203"/>
      <c r="G43" s="203"/>
      <c r="H43" t="s">
        <v>5</v>
      </c>
    </row>
    <row r="44" spans="1:8">
      <c r="A44" s="96"/>
      <c r="B44" s="203"/>
      <c r="C44" s="203"/>
      <c r="D44" s="203"/>
      <c r="E44" s="203"/>
      <c r="F44" s="203"/>
      <c r="G44" s="203"/>
      <c r="H44" t="s">
        <v>5</v>
      </c>
    </row>
    <row r="45" spans="1:8" ht="0.75" customHeight="1">
      <c r="A45" s="96"/>
      <c r="B45" s="203"/>
      <c r="C45" s="203"/>
      <c r="D45" s="203"/>
      <c r="E45" s="203"/>
      <c r="F45" s="203"/>
      <c r="G45" s="203"/>
      <c r="H45" t="s">
        <v>5</v>
      </c>
    </row>
    <row r="46" spans="1:8">
      <c r="B46" s="198"/>
      <c r="C46" s="198"/>
      <c r="D46" s="198"/>
      <c r="E46" s="198"/>
      <c r="F46" s="198"/>
      <c r="G46" s="198"/>
    </row>
    <row r="47" spans="1:8">
      <c r="B47" s="198"/>
      <c r="C47" s="198"/>
      <c r="D47" s="198"/>
      <c r="E47" s="198"/>
      <c r="F47" s="198"/>
      <c r="G47" s="198"/>
    </row>
    <row r="48" spans="1:8">
      <c r="B48" s="198"/>
      <c r="C48" s="198"/>
      <c r="D48" s="198"/>
      <c r="E48" s="198"/>
      <c r="F48" s="198"/>
      <c r="G48" s="198"/>
    </row>
    <row r="49" spans="2:7">
      <c r="B49" s="198"/>
      <c r="C49" s="198"/>
      <c r="D49" s="198"/>
      <c r="E49" s="198"/>
      <c r="F49" s="198"/>
      <c r="G49" s="198"/>
    </row>
    <row r="50" spans="2:7">
      <c r="B50" s="198"/>
      <c r="C50" s="198"/>
      <c r="D50" s="198"/>
      <c r="E50" s="198"/>
      <c r="F50" s="198"/>
      <c r="G50" s="198"/>
    </row>
    <row r="51" spans="2:7">
      <c r="B51" s="198"/>
      <c r="C51" s="198"/>
      <c r="D51" s="198"/>
      <c r="E51" s="198"/>
      <c r="F51" s="198"/>
      <c r="G51" s="198"/>
    </row>
    <row r="52" spans="2:7">
      <c r="B52" s="198"/>
      <c r="C52" s="198"/>
      <c r="D52" s="198"/>
      <c r="E52" s="198"/>
      <c r="F52" s="198"/>
      <c r="G52" s="198"/>
    </row>
    <row r="53" spans="2:7">
      <c r="B53" s="198"/>
      <c r="C53" s="198"/>
      <c r="D53" s="198"/>
      <c r="E53" s="198"/>
      <c r="F53" s="198"/>
      <c r="G53" s="198"/>
    </row>
    <row r="54" spans="2:7">
      <c r="B54" s="198"/>
      <c r="C54" s="198"/>
      <c r="D54" s="198"/>
      <c r="E54" s="198"/>
      <c r="F54" s="198"/>
      <c r="G54" s="198"/>
    </row>
    <row r="55" spans="2:7">
      <c r="B55" s="198"/>
      <c r="C55" s="198"/>
      <c r="D55" s="198"/>
      <c r="E55" s="198"/>
      <c r="F55" s="198"/>
      <c r="G55" s="198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98"/>
  <sheetViews>
    <sheetView workbookViewId="0">
      <selection activeCell="H47" sqref="H47:I47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209" t="s">
        <v>48</v>
      </c>
      <c r="B1" s="210"/>
      <c r="C1" s="97" t="str">
        <f>CONCATENATE(cislostavby," ",nazevstavby)</f>
        <v>201433 Rodinný dům Rosovice</v>
      </c>
      <c r="D1" s="98"/>
      <c r="E1" s="99"/>
      <c r="F1" s="98"/>
      <c r="G1" s="100" t="s">
        <v>49</v>
      </c>
      <c r="H1" s="101"/>
      <c r="I1" s="102"/>
    </row>
    <row r="2" spans="1:9" ht="13.5" thickBot="1">
      <c r="A2" s="211" t="s">
        <v>50</v>
      </c>
      <c r="B2" s="212"/>
      <c r="C2" s="103" t="str">
        <f>CONCATENATE(cisloobjektu," ",nazevobjektu)</f>
        <v>01 Stavební část</v>
      </c>
      <c r="D2" s="104"/>
      <c r="E2" s="105"/>
      <c r="F2" s="104"/>
      <c r="G2" s="213"/>
      <c r="H2" s="214"/>
      <c r="I2" s="215"/>
    </row>
    <row r="3" spans="1:9" ht="13.5" thickTop="1">
      <c r="A3" s="77"/>
      <c r="B3" s="77"/>
      <c r="C3" s="77"/>
      <c r="D3" s="77"/>
      <c r="E3" s="77"/>
      <c r="F3" s="66"/>
      <c r="G3" s="77"/>
      <c r="H3" s="77"/>
      <c r="I3" s="77"/>
    </row>
    <row r="4" spans="1:9" ht="19.5" customHeight="1">
      <c r="A4" s="106" t="s">
        <v>51</v>
      </c>
      <c r="B4" s="107"/>
      <c r="C4" s="107"/>
      <c r="D4" s="107"/>
      <c r="E4" s="108"/>
      <c r="F4" s="107"/>
      <c r="G4" s="107"/>
      <c r="H4" s="107"/>
      <c r="I4" s="107"/>
    </row>
    <row r="5" spans="1:9" ht="13.5" thickBot="1">
      <c r="A5" s="77"/>
      <c r="B5" s="77"/>
      <c r="C5" s="77"/>
      <c r="D5" s="77"/>
      <c r="E5" s="77"/>
      <c r="F5" s="77"/>
      <c r="G5" s="77"/>
      <c r="H5" s="77"/>
      <c r="I5" s="77"/>
    </row>
    <row r="6" spans="1:9" s="35" customFormat="1" ht="13.5" thickBot="1">
      <c r="A6" s="109"/>
      <c r="B6" s="110" t="s">
        <v>52</v>
      </c>
      <c r="C6" s="110"/>
      <c r="D6" s="111"/>
      <c r="E6" s="112" t="s">
        <v>53</v>
      </c>
      <c r="F6" s="113" t="s">
        <v>54</v>
      </c>
      <c r="G6" s="113" t="s">
        <v>55</v>
      </c>
      <c r="H6" s="113" t="s">
        <v>56</v>
      </c>
      <c r="I6" s="114" t="s">
        <v>30</v>
      </c>
    </row>
    <row r="7" spans="1:9" s="35" customFormat="1">
      <c r="A7" s="194" t="str">
        <f>Položky!B7</f>
        <v>1</v>
      </c>
      <c r="B7" s="115" t="str">
        <f>Položky!C7</f>
        <v>Zemní práce</v>
      </c>
      <c r="C7" s="66"/>
      <c r="D7" s="116"/>
      <c r="E7" s="195">
        <f>Položky!BA14</f>
        <v>0</v>
      </c>
      <c r="F7" s="196">
        <f>Položky!BB14</f>
        <v>0</v>
      </c>
      <c r="G7" s="196">
        <f>Položky!BC14</f>
        <v>0</v>
      </c>
      <c r="H7" s="196">
        <f>Položky!BD14</f>
        <v>0</v>
      </c>
      <c r="I7" s="197">
        <f>Položky!BE14</f>
        <v>0</v>
      </c>
    </row>
    <row r="8" spans="1:9" s="35" customFormat="1">
      <c r="A8" s="194" t="str">
        <f>Položky!B15</f>
        <v>2</v>
      </c>
      <c r="B8" s="115" t="str">
        <f>Položky!C15</f>
        <v>Základy a zvláštní zakládání</v>
      </c>
      <c r="C8" s="66"/>
      <c r="D8" s="116"/>
      <c r="E8" s="195">
        <f>Položky!BA22</f>
        <v>0</v>
      </c>
      <c r="F8" s="196">
        <f>Položky!BB22</f>
        <v>0</v>
      </c>
      <c r="G8" s="196">
        <f>Položky!BC22</f>
        <v>0</v>
      </c>
      <c r="H8" s="196">
        <f>Položky!BD22</f>
        <v>0</v>
      </c>
      <c r="I8" s="197">
        <f>Položky!BE22</f>
        <v>0</v>
      </c>
    </row>
    <row r="9" spans="1:9" s="35" customFormat="1">
      <c r="A9" s="194" t="str">
        <f>Položky!B23</f>
        <v>3</v>
      </c>
      <c r="B9" s="115" t="str">
        <f>Položky!C23</f>
        <v>Svislé a kompletní konstrukce</v>
      </c>
      <c r="C9" s="66"/>
      <c r="D9" s="116"/>
      <c r="E9" s="195">
        <f>Položky!BA41</f>
        <v>0</v>
      </c>
      <c r="F9" s="196">
        <f>Položky!BB41</f>
        <v>0</v>
      </c>
      <c r="G9" s="196">
        <f>Položky!BC41</f>
        <v>0</v>
      </c>
      <c r="H9" s="196">
        <f>Položky!BD41</f>
        <v>0</v>
      </c>
      <c r="I9" s="197">
        <f>Položky!BE41</f>
        <v>0</v>
      </c>
    </row>
    <row r="10" spans="1:9" s="35" customFormat="1">
      <c r="A10" s="194" t="str">
        <f>Položky!B42</f>
        <v>4</v>
      </c>
      <c r="B10" s="115" t="str">
        <f>Položky!C42</f>
        <v>Vodorovné konstrukce</v>
      </c>
      <c r="C10" s="66"/>
      <c r="D10" s="116"/>
      <c r="E10" s="195">
        <f>Položky!BA48</f>
        <v>0</v>
      </c>
      <c r="F10" s="196">
        <f>Položky!BB48</f>
        <v>0</v>
      </c>
      <c r="G10" s="196">
        <f>Položky!BC48</f>
        <v>0</v>
      </c>
      <c r="H10" s="196">
        <f>Položky!BD48</f>
        <v>0</v>
      </c>
      <c r="I10" s="197">
        <f>Položky!BE48</f>
        <v>0</v>
      </c>
    </row>
    <row r="11" spans="1:9" s="35" customFormat="1">
      <c r="A11" s="194" t="str">
        <f>Položky!B49</f>
        <v>61</v>
      </c>
      <c r="B11" s="115" t="str">
        <f>Položky!C49</f>
        <v>Upravy povrchů vnitřní</v>
      </c>
      <c r="C11" s="66"/>
      <c r="D11" s="116"/>
      <c r="E11" s="195">
        <f>Položky!BA53</f>
        <v>0</v>
      </c>
      <c r="F11" s="196">
        <f>Položky!BB53</f>
        <v>0</v>
      </c>
      <c r="G11" s="196">
        <f>Položky!BC53</f>
        <v>0</v>
      </c>
      <c r="H11" s="196">
        <f>Položky!BD53</f>
        <v>0</v>
      </c>
      <c r="I11" s="197">
        <f>Položky!BE53</f>
        <v>0</v>
      </c>
    </row>
    <row r="12" spans="1:9" s="35" customFormat="1">
      <c r="A12" s="194" t="str">
        <f>Položky!B54</f>
        <v>62</v>
      </c>
      <c r="B12" s="115" t="str">
        <f>Položky!C54</f>
        <v>Úpravy povrchů vnější</v>
      </c>
      <c r="C12" s="66"/>
      <c r="D12" s="116"/>
      <c r="E12" s="195">
        <f>Položky!BA60</f>
        <v>0</v>
      </c>
      <c r="F12" s="196">
        <f>Položky!BB60</f>
        <v>0</v>
      </c>
      <c r="G12" s="196">
        <f>Položky!BC60</f>
        <v>0</v>
      </c>
      <c r="H12" s="196">
        <f>Položky!BD60</f>
        <v>0</v>
      </c>
      <c r="I12" s="197">
        <f>Položky!BE60</f>
        <v>0</v>
      </c>
    </row>
    <row r="13" spans="1:9" s="35" customFormat="1">
      <c r="A13" s="194" t="str">
        <f>Položky!B61</f>
        <v>63</v>
      </c>
      <c r="B13" s="115" t="str">
        <f>Položky!C61</f>
        <v>Podlahy a podlahové konstrukce</v>
      </c>
      <c r="C13" s="66"/>
      <c r="D13" s="116"/>
      <c r="E13" s="195">
        <f>Položky!BA65</f>
        <v>0</v>
      </c>
      <c r="F13" s="196">
        <f>Položky!BB65</f>
        <v>0</v>
      </c>
      <c r="G13" s="196">
        <f>Položky!BC65</f>
        <v>0</v>
      </c>
      <c r="H13" s="196">
        <f>Položky!BD65</f>
        <v>0</v>
      </c>
      <c r="I13" s="197">
        <f>Položky!BE65</f>
        <v>0</v>
      </c>
    </row>
    <row r="14" spans="1:9" s="35" customFormat="1">
      <c r="A14" s="194" t="str">
        <f>Položky!B66</f>
        <v>64</v>
      </c>
      <c r="B14" s="115" t="str">
        <f>Položky!C66</f>
        <v>Výplně otvorů</v>
      </c>
      <c r="C14" s="66"/>
      <c r="D14" s="116"/>
      <c r="E14" s="195">
        <f>Položky!BA68</f>
        <v>0</v>
      </c>
      <c r="F14" s="196">
        <f>Položky!BB68</f>
        <v>0</v>
      </c>
      <c r="G14" s="196">
        <f>Položky!BC68</f>
        <v>0</v>
      </c>
      <c r="H14" s="196">
        <f>Položky!BD68</f>
        <v>0</v>
      </c>
      <c r="I14" s="197">
        <f>Položky!BE68</f>
        <v>0</v>
      </c>
    </row>
    <row r="15" spans="1:9" s="35" customFormat="1">
      <c r="A15" s="194" t="str">
        <f>Položky!B69</f>
        <v>94</v>
      </c>
      <c r="B15" s="115" t="str">
        <f>Položky!C69</f>
        <v>Lešení a stavební výtahy</v>
      </c>
      <c r="C15" s="66"/>
      <c r="D15" s="116"/>
      <c r="E15" s="195">
        <f>Položky!BA73</f>
        <v>0</v>
      </c>
      <c r="F15" s="196">
        <f>Položky!BB73</f>
        <v>0</v>
      </c>
      <c r="G15" s="196">
        <f>Položky!BC73</f>
        <v>0</v>
      </c>
      <c r="H15" s="196">
        <f>Položky!BD73</f>
        <v>0</v>
      </c>
      <c r="I15" s="197">
        <f>Položky!BE73</f>
        <v>0</v>
      </c>
    </row>
    <row r="16" spans="1:9" s="35" customFormat="1">
      <c r="A16" s="194" t="str">
        <f>Položky!B74</f>
        <v>95</v>
      </c>
      <c r="B16" s="115" t="str">
        <f>Položky!C74</f>
        <v>Dokončovací konstrukce na pozemních stavbách</v>
      </c>
      <c r="C16" s="66"/>
      <c r="D16" s="116"/>
      <c r="E16" s="195">
        <f>Položky!BA78</f>
        <v>0</v>
      </c>
      <c r="F16" s="196">
        <f>Položky!BB78</f>
        <v>0</v>
      </c>
      <c r="G16" s="196">
        <f>Položky!BC78</f>
        <v>0</v>
      </c>
      <c r="H16" s="196">
        <f>Položky!BD78</f>
        <v>0</v>
      </c>
      <c r="I16" s="197">
        <f>Položky!BE78</f>
        <v>0</v>
      </c>
    </row>
    <row r="17" spans="1:9" s="35" customFormat="1">
      <c r="A17" s="194" t="str">
        <f>Položky!B79</f>
        <v>99</v>
      </c>
      <c r="B17" s="115" t="str">
        <f>Položky!C79</f>
        <v>Staveništní přesun hmot</v>
      </c>
      <c r="C17" s="66"/>
      <c r="D17" s="116"/>
      <c r="E17" s="195">
        <f>Položky!BA81</f>
        <v>0</v>
      </c>
      <c r="F17" s="196">
        <f>Položky!BB81</f>
        <v>0</v>
      </c>
      <c r="G17" s="196">
        <f>Položky!BC81</f>
        <v>0</v>
      </c>
      <c r="H17" s="196">
        <f>Položky!BD81</f>
        <v>0</v>
      </c>
      <c r="I17" s="197">
        <f>Položky!BE81</f>
        <v>0</v>
      </c>
    </row>
    <row r="18" spans="1:9" s="35" customFormat="1">
      <c r="A18" s="194" t="str">
        <f>Položky!B82</f>
        <v>711</v>
      </c>
      <c r="B18" s="115" t="str">
        <f>Položky!C82</f>
        <v>Izolace proti vodě</v>
      </c>
      <c r="C18" s="66"/>
      <c r="D18" s="116"/>
      <c r="E18" s="195">
        <f>Položky!BA92</f>
        <v>0</v>
      </c>
      <c r="F18" s="196">
        <f>Položky!BB92</f>
        <v>0</v>
      </c>
      <c r="G18" s="196">
        <f>Položky!BC92</f>
        <v>0</v>
      </c>
      <c r="H18" s="196">
        <f>Položky!BD92</f>
        <v>0</v>
      </c>
      <c r="I18" s="197">
        <f>Položky!BE92</f>
        <v>0</v>
      </c>
    </row>
    <row r="19" spans="1:9" s="35" customFormat="1">
      <c r="A19" s="194" t="str">
        <f>Položky!B93</f>
        <v>713</v>
      </c>
      <c r="B19" s="115" t="str">
        <f>Položky!C93</f>
        <v>Izolace tepelné</v>
      </c>
      <c r="C19" s="66"/>
      <c r="D19" s="116"/>
      <c r="E19" s="195">
        <f>Položky!BA107</f>
        <v>0</v>
      </c>
      <c r="F19" s="196">
        <f>Položky!BB107</f>
        <v>0</v>
      </c>
      <c r="G19" s="196">
        <f>Položky!BC107</f>
        <v>0</v>
      </c>
      <c r="H19" s="196">
        <f>Položky!BD107</f>
        <v>0</v>
      </c>
      <c r="I19" s="197">
        <f>Položky!BE107</f>
        <v>0</v>
      </c>
    </row>
    <row r="20" spans="1:9" s="35" customFormat="1">
      <c r="A20" s="194" t="str">
        <f>Položky!B108</f>
        <v>720</v>
      </c>
      <c r="B20" s="115" t="str">
        <f>Položky!C108</f>
        <v>Zdravotechnická instalace</v>
      </c>
      <c r="C20" s="66"/>
      <c r="D20" s="116"/>
      <c r="E20" s="195">
        <f>Položky!BA110</f>
        <v>0</v>
      </c>
      <c r="F20" s="196">
        <f>Položky!BB110</f>
        <v>0</v>
      </c>
      <c r="G20" s="196">
        <f>Položky!BC110</f>
        <v>0</v>
      </c>
      <c r="H20" s="196">
        <f>Položky!BD110</f>
        <v>0</v>
      </c>
      <c r="I20" s="197">
        <f>Položky!BE110</f>
        <v>0</v>
      </c>
    </row>
    <row r="21" spans="1:9" s="35" customFormat="1">
      <c r="A21" s="194" t="str">
        <f>Položky!B111</f>
        <v>725</v>
      </c>
      <c r="B21" s="115" t="str">
        <f>Položky!C111</f>
        <v>Zařizovací předměty</v>
      </c>
      <c r="C21" s="66"/>
      <c r="D21" s="116"/>
      <c r="E21" s="195">
        <f>Položky!BA113</f>
        <v>0</v>
      </c>
      <c r="F21" s="196">
        <f>Položky!BB113</f>
        <v>0</v>
      </c>
      <c r="G21" s="196">
        <f>Položky!BC113</f>
        <v>0</v>
      </c>
      <c r="H21" s="196">
        <f>Položky!BD113</f>
        <v>0</v>
      </c>
      <c r="I21" s="197">
        <f>Položky!BE113</f>
        <v>0</v>
      </c>
    </row>
    <row r="22" spans="1:9" s="35" customFormat="1">
      <c r="A22" s="194" t="str">
        <f>Položky!B114</f>
        <v>730</v>
      </c>
      <c r="B22" s="115" t="str">
        <f>Položky!C114</f>
        <v>Ústřední vytápění</v>
      </c>
      <c r="C22" s="66"/>
      <c r="D22" s="116"/>
      <c r="E22" s="195">
        <f>Položky!BA116</f>
        <v>0</v>
      </c>
      <c r="F22" s="196">
        <f>Položky!BB116</f>
        <v>0</v>
      </c>
      <c r="G22" s="196">
        <f>Položky!BC116</f>
        <v>0</v>
      </c>
      <c r="H22" s="196">
        <f>Položky!BD116</f>
        <v>0</v>
      </c>
      <c r="I22" s="197">
        <f>Položky!BE116</f>
        <v>0</v>
      </c>
    </row>
    <row r="23" spans="1:9" s="35" customFormat="1">
      <c r="A23" s="194" t="str">
        <f>Položky!B117</f>
        <v>762</v>
      </c>
      <c r="B23" s="115" t="str">
        <f>Položky!C117</f>
        <v>Konstrukce tesařské</v>
      </c>
      <c r="C23" s="66"/>
      <c r="D23" s="116"/>
      <c r="E23" s="195">
        <f>Položky!BA124</f>
        <v>0</v>
      </c>
      <c r="F23" s="196">
        <f>Položky!BB124</f>
        <v>0</v>
      </c>
      <c r="G23" s="196">
        <f>Položky!BC124</f>
        <v>0</v>
      </c>
      <c r="H23" s="196">
        <f>Položky!BD124</f>
        <v>0</v>
      </c>
      <c r="I23" s="197">
        <f>Položky!BE124</f>
        <v>0</v>
      </c>
    </row>
    <row r="24" spans="1:9" s="35" customFormat="1">
      <c r="A24" s="194" t="str">
        <f>Položky!B125</f>
        <v>764</v>
      </c>
      <c r="B24" s="115" t="str">
        <f>Položky!C125</f>
        <v>Konstrukce klempířské</v>
      </c>
      <c r="C24" s="66"/>
      <c r="D24" s="116"/>
      <c r="E24" s="195">
        <f>Položky!BA145</f>
        <v>0</v>
      </c>
      <c r="F24" s="196">
        <f>Položky!BB145</f>
        <v>0</v>
      </c>
      <c r="G24" s="196">
        <f>Položky!BC145</f>
        <v>0</v>
      </c>
      <c r="H24" s="196">
        <f>Položky!BD145</f>
        <v>0</v>
      </c>
      <c r="I24" s="197">
        <f>Položky!BE145</f>
        <v>0</v>
      </c>
    </row>
    <row r="25" spans="1:9" s="35" customFormat="1">
      <c r="A25" s="194" t="str">
        <f>Položky!B146</f>
        <v>766</v>
      </c>
      <c r="B25" s="115" t="str">
        <f>Položky!C146</f>
        <v>Konstrukce truhlářské</v>
      </c>
      <c r="C25" s="66"/>
      <c r="D25" s="116"/>
      <c r="E25" s="195">
        <f>Položky!BA151</f>
        <v>0</v>
      </c>
      <c r="F25" s="196">
        <f>Položky!BB151</f>
        <v>0</v>
      </c>
      <c r="G25" s="196">
        <f>Položky!BC151</f>
        <v>0</v>
      </c>
      <c r="H25" s="196">
        <f>Položky!BD151</f>
        <v>0</v>
      </c>
      <c r="I25" s="197">
        <f>Položky!BE151</f>
        <v>0</v>
      </c>
    </row>
    <row r="26" spans="1:9" s="35" customFormat="1">
      <c r="A26" s="194" t="str">
        <f>Položky!B152</f>
        <v>767</v>
      </c>
      <c r="B26" s="115" t="str">
        <f>Položky!C152</f>
        <v>Konstrukce zámečnické</v>
      </c>
      <c r="C26" s="66"/>
      <c r="D26" s="116"/>
      <c r="E26" s="195">
        <f>Položky!BA154</f>
        <v>0</v>
      </c>
      <c r="F26" s="196">
        <f>Položky!BB154</f>
        <v>0</v>
      </c>
      <c r="G26" s="196">
        <f>Položky!BC154</f>
        <v>0</v>
      </c>
      <c r="H26" s="196">
        <f>Položky!BD154</f>
        <v>0</v>
      </c>
      <c r="I26" s="197">
        <f>Položky!BE154</f>
        <v>0</v>
      </c>
    </row>
    <row r="27" spans="1:9" s="35" customFormat="1">
      <c r="A27" s="194" t="str">
        <f>Položky!B155</f>
        <v>769</v>
      </c>
      <c r="B27" s="115" t="str">
        <f>Položky!C155</f>
        <v>Otvorové prvky z plastu</v>
      </c>
      <c r="C27" s="66"/>
      <c r="D27" s="116"/>
      <c r="E27" s="195">
        <f>Položky!BA157</f>
        <v>0</v>
      </c>
      <c r="F27" s="196">
        <f>Položky!BB157</f>
        <v>0</v>
      </c>
      <c r="G27" s="196">
        <f>Položky!BC157</f>
        <v>0</v>
      </c>
      <c r="H27" s="196">
        <f>Položky!BD157</f>
        <v>0</v>
      </c>
      <c r="I27" s="197">
        <f>Položky!BE157</f>
        <v>0</v>
      </c>
    </row>
    <row r="28" spans="1:9" s="35" customFormat="1">
      <c r="A28" s="194" t="str">
        <f>Položky!B158</f>
        <v>771</v>
      </c>
      <c r="B28" s="115" t="str">
        <f>Položky!C158</f>
        <v>Podlahy z dlaždic a obklady</v>
      </c>
      <c r="C28" s="66"/>
      <c r="D28" s="116"/>
      <c r="E28" s="195">
        <f>Položky!BA165</f>
        <v>0</v>
      </c>
      <c r="F28" s="196">
        <f>Položky!BB165</f>
        <v>0</v>
      </c>
      <c r="G28" s="196">
        <f>Položky!BC165</f>
        <v>0</v>
      </c>
      <c r="H28" s="196">
        <f>Položky!BD165</f>
        <v>0</v>
      </c>
      <c r="I28" s="197">
        <f>Položky!BE165</f>
        <v>0</v>
      </c>
    </row>
    <row r="29" spans="1:9" s="35" customFormat="1">
      <c r="A29" s="194" t="str">
        <f>Položky!B166</f>
        <v>781</v>
      </c>
      <c r="B29" s="115" t="str">
        <f>Položky!C166</f>
        <v>Obklady keramické</v>
      </c>
      <c r="C29" s="66"/>
      <c r="D29" s="116"/>
      <c r="E29" s="195">
        <f>Položky!BA171</f>
        <v>0</v>
      </c>
      <c r="F29" s="196">
        <f>Položky!BB171</f>
        <v>0</v>
      </c>
      <c r="G29" s="196">
        <f>Položky!BC171</f>
        <v>0</v>
      </c>
      <c r="H29" s="196">
        <f>Položky!BD171</f>
        <v>0</v>
      </c>
      <c r="I29" s="197">
        <f>Položky!BE171</f>
        <v>0</v>
      </c>
    </row>
    <row r="30" spans="1:9" s="35" customFormat="1">
      <c r="A30" s="194" t="str">
        <f>Položky!B172</f>
        <v>784</v>
      </c>
      <c r="B30" s="115" t="str">
        <f>Položky!C172</f>
        <v>Malby</v>
      </c>
      <c r="C30" s="66"/>
      <c r="D30" s="116"/>
      <c r="E30" s="195">
        <f>Položky!BA176</f>
        <v>0</v>
      </c>
      <c r="F30" s="196">
        <f>Položky!BB176</f>
        <v>0</v>
      </c>
      <c r="G30" s="196">
        <f>Položky!BC176</f>
        <v>0</v>
      </c>
      <c r="H30" s="196">
        <f>Položky!BD176</f>
        <v>0</v>
      </c>
      <c r="I30" s="197">
        <f>Položky!BE176</f>
        <v>0</v>
      </c>
    </row>
    <row r="31" spans="1:9" s="35" customFormat="1">
      <c r="A31" s="194" t="str">
        <f>Položky!B177</f>
        <v>799</v>
      </c>
      <c r="B31" s="115" t="str">
        <f>Položky!C177</f>
        <v>Ostatní</v>
      </c>
      <c r="C31" s="66"/>
      <c r="D31" s="116"/>
      <c r="E31" s="195">
        <f>Položky!BA180</f>
        <v>0</v>
      </c>
      <c r="F31" s="196">
        <f>Položky!BB180</f>
        <v>0</v>
      </c>
      <c r="G31" s="196">
        <f>Položky!BC180</f>
        <v>0</v>
      </c>
      <c r="H31" s="196">
        <f>Položky!BD180</f>
        <v>0</v>
      </c>
      <c r="I31" s="197">
        <f>Položky!BE180</f>
        <v>0</v>
      </c>
    </row>
    <row r="32" spans="1:9" s="35" customFormat="1">
      <c r="A32" s="194" t="str">
        <f>Položky!B181</f>
        <v>M21</v>
      </c>
      <c r="B32" s="115" t="str">
        <f>Položky!C181</f>
        <v>Elektromontáže</v>
      </c>
      <c r="C32" s="66"/>
      <c r="D32" s="116"/>
      <c r="E32" s="195">
        <f>Položky!BA184</f>
        <v>0</v>
      </c>
      <c r="F32" s="196">
        <f>Položky!BB184</f>
        <v>0</v>
      </c>
      <c r="G32" s="196">
        <f>Položky!BC184</f>
        <v>0</v>
      </c>
      <c r="H32" s="196">
        <f>Položky!BD184</f>
        <v>0</v>
      </c>
      <c r="I32" s="197">
        <f>Položky!BE184</f>
        <v>0</v>
      </c>
    </row>
    <row r="33" spans="1:57" s="35" customFormat="1" ht="13.5" thickBot="1">
      <c r="A33" s="194" t="str">
        <f>Položky!B185</f>
        <v>M24</v>
      </c>
      <c r="B33" s="115" t="str">
        <f>Položky!C185</f>
        <v>Montáže vzduchotechnických zařízení</v>
      </c>
      <c r="C33" s="66"/>
      <c r="D33" s="116"/>
      <c r="E33" s="195">
        <f>Položky!BA187</f>
        <v>0</v>
      </c>
      <c r="F33" s="196">
        <f>Položky!BB187</f>
        <v>0</v>
      </c>
      <c r="G33" s="196">
        <f>Položky!BC187</f>
        <v>0</v>
      </c>
      <c r="H33" s="196">
        <f>Položky!BD187</f>
        <v>0</v>
      </c>
      <c r="I33" s="197">
        <f>Položky!BE187</f>
        <v>0</v>
      </c>
    </row>
    <row r="34" spans="1:57" s="123" customFormat="1" ht="13.5" thickBot="1">
      <c r="A34" s="117"/>
      <c r="B34" s="118" t="s">
        <v>57</v>
      </c>
      <c r="C34" s="118"/>
      <c r="D34" s="119"/>
      <c r="E34" s="120">
        <f>SUM(E7:E33)</f>
        <v>0</v>
      </c>
      <c r="F34" s="121">
        <f>SUM(F7:F33)</f>
        <v>0</v>
      </c>
      <c r="G34" s="121">
        <f>SUM(G7:G33)</f>
        <v>0</v>
      </c>
      <c r="H34" s="121">
        <f>SUM(H7:H33)</f>
        <v>0</v>
      </c>
      <c r="I34" s="122">
        <f>SUM(I7:I33)</f>
        <v>0</v>
      </c>
    </row>
    <row r="35" spans="1:57">
      <c r="A35" s="66"/>
      <c r="B35" s="66"/>
      <c r="C35" s="66"/>
      <c r="D35" s="66"/>
      <c r="E35" s="66"/>
      <c r="F35" s="66"/>
      <c r="G35" s="66"/>
      <c r="H35" s="66"/>
      <c r="I35" s="66"/>
    </row>
    <row r="36" spans="1:57" ht="19.5" customHeight="1">
      <c r="A36" s="107" t="s">
        <v>58</v>
      </c>
      <c r="B36" s="107"/>
      <c r="C36" s="107"/>
      <c r="D36" s="107"/>
      <c r="E36" s="107"/>
      <c r="F36" s="107"/>
      <c r="G36" s="124"/>
      <c r="H36" s="107"/>
      <c r="I36" s="107"/>
      <c r="BA36" s="41"/>
      <c r="BB36" s="41"/>
      <c r="BC36" s="41"/>
      <c r="BD36" s="41"/>
      <c r="BE36" s="41"/>
    </row>
    <row r="37" spans="1:57" ht="13.5" thickBot="1">
      <c r="A37" s="77"/>
      <c r="B37" s="77"/>
      <c r="C37" s="77"/>
      <c r="D37" s="77"/>
      <c r="E37" s="77"/>
      <c r="F37" s="77"/>
      <c r="G37" s="77"/>
      <c r="H37" s="77"/>
      <c r="I37" s="77"/>
    </row>
    <row r="38" spans="1:57">
      <c r="A38" s="71" t="s">
        <v>59</v>
      </c>
      <c r="B38" s="72"/>
      <c r="C38" s="72"/>
      <c r="D38" s="125"/>
      <c r="E38" s="126" t="s">
        <v>60</v>
      </c>
      <c r="F38" s="127" t="s">
        <v>61</v>
      </c>
      <c r="G38" s="128" t="s">
        <v>62</v>
      </c>
      <c r="H38" s="129"/>
      <c r="I38" s="130" t="s">
        <v>60</v>
      </c>
    </row>
    <row r="39" spans="1:57">
      <c r="A39" s="64" t="s">
        <v>393</v>
      </c>
      <c r="B39" s="55"/>
      <c r="C39" s="55"/>
      <c r="D39" s="131"/>
      <c r="E39" s="132"/>
      <c r="F39" s="133"/>
      <c r="G39" s="134">
        <f t="shared" ref="G39:G46" si="0">CHOOSE(BA39+1,HSV+PSV,HSV+PSV+Mont,HSV+PSV+Dodavka+Mont,HSV,PSV,Mont,Dodavka,Mont+Dodavka,0)</f>
        <v>0</v>
      </c>
      <c r="H39" s="135"/>
      <c r="I39" s="136">
        <f t="shared" ref="I39:I46" si="1">E39+F39*G39/100</f>
        <v>0</v>
      </c>
      <c r="BA39">
        <v>0</v>
      </c>
    </row>
    <row r="40" spans="1:57">
      <c r="A40" s="64" t="s">
        <v>394</v>
      </c>
      <c r="B40" s="55"/>
      <c r="C40" s="55"/>
      <c r="D40" s="131"/>
      <c r="E40" s="132"/>
      <c r="F40" s="133"/>
      <c r="G40" s="134">
        <f t="shared" si="0"/>
        <v>0</v>
      </c>
      <c r="H40" s="135"/>
      <c r="I40" s="136">
        <f t="shared" si="1"/>
        <v>0</v>
      </c>
      <c r="BA40">
        <v>0</v>
      </c>
    </row>
    <row r="41" spans="1:57">
      <c r="A41" s="64" t="s">
        <v>395</v>
      </c>
      <c r="B41" s="55"/>
      <c r="C41" s="55"/>
      <c r="D41" s="131"/>
      <c r="E41" s="132"/>
      <c r="F41" s="133"/>
      <c r="G41" s="134">
        <f t="shared" si="0"/>
        <v>0</v>
      </c>
      <c r="H41" s="135"/>
      <c r="I41" s="136">
        <f t="shared" si="1"/>
        <v>0</v>
      </c>
      <c r="BA41">
        <v>0</v>
      </c>
    </row>
    <row r="42" spans="1:57">
      <c r="A42" s="64" t="s">
        <v>396</v>
      </c>
      <c r="B42" s="55"/>
      <c r="C42" s="55"/>
      <c r="D42" s="131"/>
      <c r="E42" s="132"/>
      <c r="F42" s="133"/>
      <c r="G42" s="134">
        <f t="shared" si="0"/>
        <v>0</v>
      </c>
      <c r="H42" s="135"/>
      <c r="I42" s="136">
        <f t="shared" si="1"/>
        <v>0</v>
      </c>
      <c r="BA42">
        <v>0</v>
      </c>
    </row>
    <row r="43" spans="1:57">
      <c r="A43" s="64" t="s">
        <v>397</v>
      </c>
      <c r="B43" s="55"/>
      <c r="C43" s="55"/>
      <c r="D43" s="131"/>
      <c r="E43" s="132"/>
      <c r="F43" s="133"/>
      <c r="G43" s="134">
        <f t="shared" si="0"/>
        <v>0</v>
      </c>
      <c r="H43" s="135"/>
      <c r="I43" s="136">
        <f t="shared" si="1"/>
        <v>0</v>
      </c>
      <c r="BA43">
        <v>1</v>
      </c>
    </row>
    <row r="44" spans="1:57">
      <c r="A44" s="64" t="s">
        <v>398</v>
      </c>
      <c r="B44" s="55"/>
      <c r="C44" s="55"/>
      <c r="D44" s="131"/>
      <c r="E44" s="132"/>
      <c r="F44" s="133"/>
      <c r="G44" s="134">
        <f t="shared" si="0"/>
        <v>0</v>
      </c>
      <c r="H44" s="135"/>
      <c r="I44" s="136">
        <f t="shared" si="1"/>
        <v>0</v>
      </c>
      <c r="BA44">
        <v>1</v>
      </c>
    </row>
    <row r="45" spans="1:57">
      <c r="A45" s="64" t="s">
        <v>399</v>
      </c>
      <c r="B45" s="55"/>
      <c r="C45" s="55"/>
      <c r="D45" s="131"/>
      <c r="E45" s="132"/>
      <c r="F45" s="133"/>
      <c r="G45" s="134">
        <f t="shared" si="0"/>
        <v>0</v>
      </c>
      <c r="H45" s="135"/>
      <c r="I45" s="136">
        <f t="shared" si="1"/>
        <v>0</v>
      </c>
      <c r="BA45">
        <v>2</v>
      </c>
    </row>
    <row r="46" spans="1:57">
      <c r="A46" s="64" t="s">
        <v>400</v>
      </c>
      <c r="B46" s="55"/>
      <c r="C46" s="55"/>
      <c r="D46" s="131"/>
      <c r="E46" s="132"/>
      <c r="F46" s="133"/>
      <c r="G46" s="134">
        <f t="shared" si="0"/>
        <v>0</v>
      </c>
      <c r="H46" s="135"/>
      <c r="I46" s="136">
        <f t="shared" si="1"/>
        <v>0</v>
      </c>
      <c r="BA46">
        <v>2</v>
      </c>
    </row>
    <row r="47" spans="1:57" ht="13.5" thickBot="1">
      <c r="A47" s="137"/>
      <c r="B47" s="138" t="s">
        <v>63</v>
      </c>
      <c r="C47" s="139"/>
      <c r="D47" s="140"/>
      <c r="E47" s="141"/>
      <c r="F47" s="142"/>
      <c r="G47" s="142"/>
      <c r="H47" s="216">
        <f>SUM(I39:I46)</f>
        <v>0</v>
      </c>
      <c r="I47" s="217"/>
    </row>
    <row r="49" spans="2:9">
      <c r="B49" s="123"/>
      <c r="F49" s="143"/>
      <c r="G49" s="144"/>
      <c r="H49" s="144"/>
      <c r="I49" s="145"/>
    </row>
    <row r="50" spans="2:9">
      <c r="F50" s="143"/>
      <c r="G50" s="144"/>
      <c r="H50" s="144"/>
      <c r="I50" s="145"/>
    </row>
    <row r="51" spans="2:9">
      <c r="F51" s="143"/>
      <c r="G51" s="144"/>
      <c r="H51" s="144"/>
      <c r="I51" s="145"/>
    </row>
    <row r="52" spans="2:9">
      <c r="F52" s="143"/>
      <c r="G52" s="144"/>
      <c r="H52" s="144"/>
      <c r="I52" s="145"/>
    </row>
    <row r="53" spans="2:9">
      <c r="F53" s="143"/>
      <c r="G53" s="144"/>
      <c r="H53" s="144"/>
      <c r="I53" s="145"/>
    </row>
    <row r="54" spans="2:9">
      <c r="F54" s="143"/>
      <c r="G54" s="144"/>
      <c r="H54" s="144"/>
      <c r="I54" s="145"/>
    </row>
    <row r="55" spans="2:9">
      <c r="F55" s="143"/>
      <c r="G55" s="144"/>
      <c r="H55" s="144"/>
      <c r="I55" s="145"/>
    </row>
    <row r="56" spans="2:9">
      <c r="F56" s="143"/>
      <c r="G56" s="144"/>
      <c r="H56" s="144"/>
      <c r="I56" s="145"/>
    </row>
    <row r="57" spans="2:9">
      <c r="F57" s="143"/>
      <c r="G57" s="144"/>
      <c r="H57" s="144"/>
      <c r="I57" s="145"/>
    </row>
    <row r="58" spans="2:9">
      <c r="F58" s="143"/>
      <c r="G58" s="144"/>
      <c r="H58" s="144"/>
      <c r="I58" s="145"/>
    </row>
    <row r="59" spans="2:9">
      <c r="F59" s="143"/>
      <c r="G59" s="144"/>
      <c r="H59" s="144"/>
      <c r="I59" s="145"/>
    </row>
    <row r="60" spans="2:9">
      <c r="F60" s="143"/>
      <c r="G60" s="144"/>
      <c r="H60" s="144"/>
      <c r="I60" s="145"/>
    </row>
    <row r="61" spans="2:9">
      <c r="F61" s="143"/>
      <c r="G61" s="144"/>
      <c r="H61" s="144"/>
      <c r="I61" s="145"/>
    </row>
    <row r="62" spans="2:9">
      <c r="F62" s="143"/>
      <c r="G62" s="144"/>
      <c r="H62" s="144"/>
      <c r="I62" s="145"/>
    </row>
    <row r="63" spans="2:9">
      <c r="F63" s="143"/>
      <c r="G63" s="144"/>
      <c r="H63" s="144"/>
      <c r="I63" s="145"/>
    </row>
    <row r="64" spans="2:9">
      <c r="F64" s="143"/>
      <c r="G64" s="144"/>
      <c r="H64" s="144"/>
      <c r="I64" s="145"/>
    </row>
    <row r="65" spans="6:9">
      <c r="F65" s="143"/>
      <c r="G65" s="144"/>
      <c r="H65" s="144"/>
      <c r="I65" s="145"/>
    </row>
    <row r="66" spans="6:9">
      <c r="F66" s="143"/>
      <c r="G66" s="144"/>
      <c r="H66" s="144"/>
      <c r="I66" s="145"/>
    </row>
    <row r="67" spans="6:9">
      <c r="F67" s="143"/>
      <c r="G67" s="144"/>
      <c r="H67" s="144"/>
      <c r="I67" s="145"/>
    </row>
    <row r="68" spans="6:9">
      <c r="F68" s="143"/>
      <c r="G68" s="144"/>
      <c r="H68" s="144"/>
      <c r="I68" s="145"/>
    </row>
    <row r="69" spans="6:9">
      <c r="F69" s="143"/>
      <c r="G69" s="144"/>
      <c r="H69" s="144"/>
      <c r="I69" s="145"/>
    </row>
    <row r="70" spans="6:9">
      <c r="F70" s="143"/>
      <c r="G70" s="144"/>
      <c r="H70" s="144"/>
      <c r="I70" s="145"/>
    </row>
    <row r="71" spans="6:9">
      <c r="F71" s="143"/>
      <c r="G71" s="144"/>
      <c r="H71" s="144"/>
      <c r="I71" s="145"/>
    </row>
    <row r="72" spans="6:9">
      <c r="F72" s="143"/>
      <c r="G72" s="144"/>
      <c r="H72" s="144"/>
      <c r="I72" s="145"/>
    </row>
    <row r="73" spans="6:9">
      <c r="F73" s="143"/>
      <c r="G73" s="144"/>
      <c r="H73" s="144"/>
      <c r="I73" s="145"/>
    </row>
    <row r="74" spans="6:9">
      <c r="F74" s="143"/>
      <c r="G74" s="144"/>
      <c r="H74" s="144"/>
      <c r="I74" s="145"/>
    </row>
    <row r="75" spans="6:9">
      <c r="F75" s="143"/>
      <c r="G75" s="144"/>
      <c r="H75" s="144"/>
      <c r="I75" s="145"/>
    </row>
    <row r="76" spans="6:9">
      <c r="F76" s="143"/>
      <c r="G76" s="144"/>
      <c r="H76" s="144"/>
      <c r="I76" s="145"/>
    </row>
    <row r="77" spans="6:9">
      <c r="F77" s="143"/>
      <c r="G77" s="144"/>
      <c r="H77" s="144"/>
      <c r="I77" s="145"/>
    </row>
    <row r="78" spans="6:9">
      <c r="F78" s="143"/>
      <c r="G78" s="144"/>
      <c r="H78" s="144"/>
      <c r="I78" s="145"/>
    </row>
    <row r="79" spans="6:9">
      <c r="F79" s="143"/>
      <c r="G79" s="144"/>
      <c r="H79" s="144"/>
      <c r="I79" s="145"/>
    </row>
    <row r="80" spans="6:9">
      <c r="F80" s="143"/>
      <c r="G80" s="144"/>
      <c r="H80" s="144"/>
      <c r="I80" s="145"/>
    </row>
    <row r="81" spans="6:9">
      <c r="F81" s="143"/>
      <c r="G81" s="144"/>
      <c r="H81" s="144"/>
      <c r="I81" s="145"/>
    </row>
    <row r="82" spans="6:9">
      <c r="F82" s="143"/>
      <c r="G82" s="144"/>
      <c r="H82" s="144"/>
      <c r="I82" s="145"/>
    </row>
    <row r="83" spans="6:9">
      <c r="F83" s="143"/>
      <c r="G83" s="144"/>
      <c r="H83" s="144"/>
      <c r="I83" s="145"/>
    </row>
    <row r="84" spans="6:9">
      <c r="F84" s="143"/>
      <c r="G84" s="144"/>
      <c r="H84" s="144"/>
      <c r="I84" s="145"/>
    </row>
    <row r="85" spans="6:9">
      <c r="F85" s="143"/>
      <c r="G85" s="144"/>
      <c r="H85" s="144"/>
      <c r="I85" s="145"/>
    </row>
    <row r="86" spans="6:9">
      <c r="F86" s="143"/>
      <c r="G86" s="144"/>
      <c r="H86" s="144"/>
      <c r="I86" s="145"/>
    </row>
    <row r="87" spans="6:9">
      <c r="F87" s="143"/>
      <c r="G87" s="144"/>
      <c r="H87" s="144"/>
      <c r="I87" s="145"/>
    </row>
    <row r="88" spans="6:9">
      <c r="F88" s="143"/>
      <c r="G88" s="144"/>
      <c r="H88" s="144"/>
      <c r="I88" s="145"/>
    </row>
    <row r="89" spans="6:9">
      <c r="F89" s="143"/>
      <c r="G89" s="144"/>
      <c r="H89" s="144"/>
      <c r="I89" s="145"/>
    </row>
    <row r="90" spans="6:9">
      <c r="F90" s="143"/>
      <c r="G90" s="144"/>
      <c r="H90" s="144"/>
      <c r="I90" s="145"/>
    </row>
    <row r="91" spans="6:9">
      <c r="F91" s="143"/>
      <c r="G91" s="144"/>
      <c r="H91" s="144"/>
      <c r="I91" s="145"/>
    </row>
    <row r="92" spans="6:9">
      <c r="F92" s="143"/>
      <c r="G92" s="144"/>
      <c r="H92" s="144"/>
      <c r="I92" s="145"/>
    </row>
    <row r="93" spans="6:9">
      <c r="F93" s="143"/>
      <c r="G93" s="144"/>
      <c r="H93" s="144"/>
      <c r="I93" s="145"/>
    </row>
    <row r="94" spans="6:9">
      <c r="F94" s="143"/>
      <c r="G94" s="144"/>
      <c r="H94" s="144"/>
      <c r="I94" s="145"/>
    </row>
    <row r="95" spans="6:9">
      <c r="F95" s="143"/>
      <c r="G95" s="144"/>
      <c r="H95" s="144"/>
      <c r="I95" s="145"/>
    </row>
    <row r="96" spans="6:9">
      <c r="F96" s="143"/>
      <c r="G96" s="144"/>
      <c r="H96" s="144"/>
      <c r="I96" s="145"/>
    </row>
    <row r="97" spans="6:9">
      <c r="F97" s="143"/>
      <c r="G97" s="144"/>
      <c r="H97" s="144"/>
      <c r="I97" s="145"/>
    </row>
    <row r="98" spans="6:9">
      <c r="F98" s="143"/>
      <c r="G98" s="144"/>
      <c r="H98" s="144"/>
      <c r="I98" s="145"/>
    </row>
  </sheetData>
  <mergeCells count="4">
    <mergeCell ref="A1:B1"/>
    <mergeCell ref="A2:B2"/>
    <mergeCell ref="G2:I2"/>
    <mergeCell ref="H47:I47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260"/>
  <sheetViews>
    <sheetView showGridLines="0" showZeros="0" tabSelected="1" topLeftCell="A31" zoomScaleNormal="100" workbookViewId="0">
      <selection activeCell="C51" sqref="C51"/>
    </sheetView>
  </sheetViews>
  <sheetFormatPr defaultRowHeight="12.75"/>
  <cols>
    <col min="1" max="1" width="4.42578125" style="146" customWidth="1"/>
    <col min="2" max="2" width="11.5703125" style="146" customWidth="1"/>
    <col min="3" max="3" width="40.42578125" style="146" customWidth="1"/>
    <col min="4" max="4" width="5.5703125" style="146" customWidth="1"/>
    <col min="5" max="5" width="8.5703125" style="188" customWidth="1"/>
    <col min="6" max="6" width="9.85546875" style="146" customWidth="1"/>
    <col min="7" max="7" width="13.85546875" style="146" customWidth="1"/>
    <col min="8" max="11" width="9.140625" style="146"/>
    <col min="12" max="12" width="75.42578125" style="146" customWidth="1"/>
    <col min="13" max="13" width="45.28515625" style="146" customWidth="1"/>
    <col min="14" max="16384" width="9.140625" style="146"/>
  </cols>
  <sheetData>
    <row r="1" spans="1:104" ht="15.75">
      <c r="A1" s="218" t="s">
        <v>78</v>
      </c>
      <c r="B1" s="218"/>
      <c r="C1" s="218"/>
      <c r="D1" s="218"/>
      <c r="E1" s="218"/>
      <c r="F1" s="218"/>
      <c r="G1" s="218"/>
    </row>
    <row r="2" spans="1:104" ht="14.25" customHeight="1" thickBot="1">
      <c r="A2" s="147"/>
      <c r="B2" s="148"/>
      <c r="C2" s="149"/>
      <c r="D2" s="149"/>
      <c r="E2" s="150"/>
      <c r="F2" s="149"/>
      <c r="G2" s="149"/>
    </row>
    <row r="3" spans="1:104" ht="13.5" thickTop="1">
      <c r="A3" s="209" t="s">
        <v>48</v>
      </c>
      <c r="B3" s="210"/>
      <c r="C3" s="97" t="str">
        <f>CONCATENATE(cislostavby," ",nazevstavby)</f>
        <v>201433 Rodinný dům Rosovice</v>
      </c>
      <c r="D3" s="151"/>
      <c r="E3" s="152" t="s">
        <v>64</v>
      </c>
      <c r="F3" s="153">
        <f>Rekapitulace!H1</f>
        <v>0</v>
      </c>
      <c r="G3" s="154"/>
    </row>
    <row r="4" spans="1:104" ht="13.5" thickBot="1">
      <c r="A4" s="219" t="s">
        <v>50</v>
      </c>
      <c r="B4" s="212"/>
      <c r="C4" s="103" t="str">
        <f>CONCATENATE(cisloobjektu," ",nazevobjektu)</f>
        <v>01 Stavební část</v>
      </c>
      <c r="D4" s="155"/>
      <c r="E4" s="220">
        <f>Rekapitulace!G2</f>
        <v>0</v>
      </c>
      <c r="F4" s="221"/>
      <c r="G4" s="222"/>
    </row>
    <row r="5" spans="1:104" ht="13.5" thickTop="1">
      <c r="A5" s="156"/>
      <c r="B5" s="147"/>
      <c r="C5" s="147"/>
      <c r="D5" s="147"/>
      <c r="E5" s="157"/>
      <c r="F5" s="147"/>
      <c r="G5" s="158"/>
    </row>
    <row r="6" spans="1:104">
      <c r="A6" s="159" t="s">
        <v>65</v>
      </c>
      <c r="B6" s="160" t="s">
        <v>66</v>
      </c>
      <c r="C6" s="160" t="s">
        <v>67</v>
      </c>
      <c r="D6" s="160" t="s">
        <v>68</v>
      </c>
      <c r="E6" s="161" t="s">
        <v>69</v>
      </c>
      <c r="F6" s="160" t="s">
        <v>70</v>
      </c>
      <c r="G6" s="162" t="s">
        <v>71</v>
      </c>
    </row>
    <row r="7" spans="1:104">
      <c r="A7" s="163" t="s">
        <v>72</v>
      </c>
      <c r="B7" s="164" t="s">
        <v>73</v>
      </c>
      <c r="C7" s="165" t="s">
        <v>74</v>
      </c>
      <c r="D7" s="166"/>
      <c r="E7" s="167"/>
      <c r="F7" s="167"/>
      <c r="G7" s="168"/>
      <c r="H7" s="169"/>
      <c r="I7" s="169"/>
      <c r="O7" s="170">
        <v>1</v>
      </c>
    </row>
    <row r="8" spans="1:104">
      <c r="A8" s="171">
        <v>1</v>
      </c>
      <c r="B8" s="172" t="s">
        <v>81</v>
      </c>
      <c r="C8" s="173" t="s">
        <v>83</v>
      </c>
      <c r="D8" s="174" t="s">
        <v>84</v>
      </c>
      <c r="E8" s="175">
        <v>1</v>
      </c>
      <c r="F8" s="175">
        <v>0</v>
      </c>
      <c r="G8" s="176">
        <f t="shared" ref="G8:G13" si="0">E8*F8</f>
        <v>0</v>
      </c>
      <c r="O8" s="170">
        <v>2</v>
      </c>
      <c r="AA8" s="146">
        <v>1</v>
      </c>
      <c r="AB8" s="146">
        <v>1</v>
      </c>
      <c r="AC8" s="146">
        <v>1</v>
      </c>
      <c r="AZ8" s="146">
        <v>1</v>
      </c>
      <c r="BA8" s="146">
        <f t="shared" ref="BA8:BA13" si="1">IF(AZ8=1,G8,0)</f>
        <v>0</v>
      </c>
      <c r="BB8" s="146">
        <f t="shared" ref="BB8:BB13" si="2">IF(AZ8=2,G8,0)</f>
        <v>0</v>
      </c>
      <c r="BC8" s="146">
        <f t="shared" ref="BC8:BC13" si="3">IF(AZ8=3,G8,0)</f>
        <v>0</v>
      </c>
      <c r="BD8" s="146">
        <f t="shared" ref="BD8:BD13" si="4">IF(AZ8=4,G8,0)</f>
        <v>0</v>
      </c>
      <c r="BE8" s="146">
        <f t="shared" ref="BE8:BE13" si="5">IF(AZ8=5,G8,0)</f>
        <v>0</v>
      </c>
      <c r="CA8" s="177">
        <v>1</v>
      </c>
      <c r="CB8" s="177">
        <v>1</v>
      </c>
      <c r="CZ8" s="146">
        <v>0</v>
      </c>
    </row>
    <row r="9" spans="1:104">
      <c r="A9" s="171">
        <v>2</v>
      </c>
      <c r="B9" s="172" t="s">
        <v>85</v>
      </c>
      <c r="C9" s="173" t="s">
        <v>86</v>
      </c>
      <c r="D9" s="174" t="s">
        <v>87</v>
      </c>
      <c r="E9" s="175">
        <v>51</v>
      </c>
      <c r="F9" s="175">
        <v>0</v>
      </c>
      <c r="G9" s="176">
        <f t="shared" si="0"/>
        <v>0</v>
      </c>
      <c r="O9" s="170">
        <v>2</v>
      </c>
      <c r="AA9" s="146">
        <v>1</v>
      </c>
      <c r="AB9" s="146">
        <v>1</v>
      </c>
      <c r="AC9" s="146">
        <v>1</v>
      </c>
      <c r="AZ9" s="146">
        <v>1</v>
      </c>
      <c r="BA9" s="146">
        <f t="shared" si="1"/>
        <v>0</v>
      </c>
      <c r="BB9" s="146">
        <f t="shared" si="2"/>
        <v>0</v>
      </c>
      <c r="BC9" s="146">
        <f t="shared" si="3"/>
        <v>0</v>
      </c>
      <c r="BD9" s="146">
        <f t="shared" si="4"/>
        <v>0</v>
      </c>
      <c r="BE9" s="146">
        <f t="shared" si="5"/>
        <v>0</v>
      </c>
      <c r="CA9" s="177">
        <v>1</v>
      </c>
      <c r="CB9" s="177">
        <v>1</v>
      </c>
      <c r="CZ9" s="146">
        <v>0</v>
      </c>
    </row>
    <row r="10" spans="1:104">
      <c r="A10" s="171">
        <v>3</v>
      </c>
      <c r="B10" s="172" t="s">
        <v>88</v>
      </c>
      <c r="C10" s="173" t="s">
        <v>89</v>
      </c>
      <c r="D10" s="174" t="s">
        <v>87</v>
      </c>
      <c r="E10" s="175">
        <v>76.5</v>
      </c>
      <c r="F10" s="175">
        <v>0</v>
      </c>
      <c r="G10" s="176">
        <f t="shared" si="0"/>
        <v>0</v>
      </c>
      <c r="O10" s="170">
        <v>2</v>
      </c>
      <c r="AA10" s="146">
        <v>1</v>
      </c>
      <c r="AB10" s="146">
        <v>0</v>
      </c>
      <c r="AC10" s="146">
        <v>0</v>
      </c>
      <c r="AZ10" s="146">
        <v>1</v>
      </c>
      <c r="BA10" s="146">
        <f t="shared" si="1"/>
        <v>0</v>
      </c>
      <c r="BB10" s="146">
        <f t="shared" si="2"/>
        <v>0</v>
      </c>
      <c r="BC10" s="146">
        <f t="shared" si="3"/>
        <v>0</v>
      </c>
      <c r="BD10" s="146">
        <f t="shared" si="4"/>
        <v>0</v>
      </c>
      <c r="BE10" s="146">
        <f t="shared" si="5"/>
        <v>0</v>
      </c>
      <c r="CA10" s="177">
        <v>1</v>
      </c>
      <c r="CB10" s="177">
        <v>0</v>
      </c>
      <c r="CZ10" s="146">
        <v>0</v>
      </c>
    </row>
    <row r="11" spans="1:104">
      <c r="A11" s="171">
        <v>4</v>
      </c>
      <c r="B11" s="172" t="s">
        <v>90</v>
      </c>
      <c r="C11" s="173" t="s">
        <v>91</v>
      </c>
      <c r="D11" s="174" t="s">
        <v>87</v>
      </c>
      <c r="E11" s="175">
        <v>25.663</v>
      </c>
      <c r="F11" s="175">
        <v>0</v>
      </c>
      <c r="G11" s="176">
        <f t="shared" si="0"/>
        <v>0</v>
      </c>
      <c r="O11" s="170">
        <v>2</v>
      </c>
      <c r="AA11" s="146">
        <v>1</v>
      </c>
      <c r="AB11" s="146">
        <v>1</v>
      </c>
      <c r="AC11" s="146">
        <v>1</v>
      </c>
      <c r="AZ11" s="146">
        <v>1</v>
      </c>
      <c r="BA11" s="146">
        <f t="shared" si="1"/>
        <v>0</v>
      </c>
      <c r="BB11" s="146">
        <f t="shared" si="2"/>
        <v>0</v>
      </c>
      <c r="BC11" s="146">
        <f t="shared" si="3"/>
        <v>0</v>
      </c>
      <c r="BD11" s="146">
        <f t="shared" si="4"/>
        <v>0</v>
      </c>
      <c r="BE11" s="146">
        <f t="shared" si="5"/>
        <v>0</v>
      </c>
      <c r="CA11" s="177">
        <v>1</v>
      </c>
      <c r="CB11" s="177">
        <v>1</v>
      </c>
      <c r="CZ11" s="146">
        <v>0</v>
      </c>
    </row>
    <row r="12" spans="1:104" ht="22.5">
      <c r="A12" s="171">
        <v>5</v>
      </c>
      <c r="B12" s="172" t="s">
        <v>92</v>
      </c>
      <c r="C12" s="173" t="s">
        <v>93</v>
      </c>
      <c r="D12" s="174" t="s">
        <v>87</v>
      </c>
      <c r="E12" s="175">
        <v>1.3865000000000001</v>
      </c>
      <c r="F12" s="175">
        <v>0</v>
      </c>
      <c r="G12" s="176">
        <f t="shared" si="0"/>
        <v>0</v>
      </c>
      <c r="O12" s="170">
        <v>2</v>
      </c>
      <c r="AA12" s="146">
        <v>1</v>
      </c>
      <c r="AB12" s="146">
        <v>1</v>
      </c>
      <c r="AC12" s="146">
        <v>1</v>
      </c>
      <c r="AZ12" s="146">
        <v>1</v>
      </c>
      <c r="BA12" s="146">
        <f t="shared" si="1"/>
        <v>0</v>
      </c>
      <c r="BB12" s="146">
        <f t="shared" si="2"/>
        <v>0</v>
      </c>
      <c r="BC12" s="146">
        <f t="shared" si="3"/>
        <v>0</v>
      </c>
      <c r="BD12" s="146">
        <f t="shared" si="4"/>
        <v>0</v>
      </c>
      <c r="BE12" s="146">
        <f t="shared" si="5"/>
        <v>0</v>
      </c>
      <c r="CA12" s="177">
        <v>1</v>
      </c>
      <c r="CB12" s="177">
        <v>1</v>
      </c>
      <c r="CZ12" s="146">
        <v>0</v>
      </c>
    </row>
    <row r="13" spans="1:104" ht="22.5">
      <c r="A13" s="171">
        <v>6</v>
      </c>
      <c r="B13" s="172" t="s">
        <v>94</v>
      </c>
      <c r="C13" s="173" t="s">
        <v>95</v>
      </c>
      <c r="D13" s="174" t="s">
        <v>87</v>
      </c>
      <c r="E13" s="175">
        <v>103.55</v>
      </c>
      <c r="F13" s="175">
        <v>0</v>
      </c>
      <c r="G13" s="176">
        <f t="shared" si="0"/>
        <v>0</v>
      </c>
      <c r="O13" s="170">
        <v>2</v>
      </c>
      <c r="AA13" s="146">
        <v>1</v>
      </c>
      <c r="AB13" s="146">
        <v>1</v>
      </c>
      <c r="AC13" s="146">
        <v>1</v>
      </c>
      <c r="AZ13" s="146">
        <v>1</v>
      </c>
      <c r="BA13" s="146">
        <f t="shared" si="1"/>
        <v>0</v>
      </c>
      <c r="BB13" s="146">
        <f t="shared" si="2"/>
        <v>0</v>
      </c>
      <c r="BC13" s="146">
        <f t="shared" si="3"/>
        <v>0</v>
      </c>
      <c r="BD13" s="146">
        <f t="shared" si="4"/>
        <v>0</v>
      </c>
      <c r="BE13" s="146">
        <f t="shared" si="5"/>
        <v>0</v>
      </c>
      <c r="CA13" s="177">
        <v>1</v>
      </c>
      <c r="CB13" s="177">
        <v>1</v>
      </c>
      <c r="CZ13" s="146">
        <v>0</v>
      </c>
    </row>
    <row r="14" spans="1:104">
      <c r="A14" s="178"/>
      <c r="B14" s="179" t="s">
        <v>76</v>
      </c>
      <c r="C14" s="180" t="str">
        <f>CONCATENATE(B7," ",C7)</f>
        <v>1 Zemní práce</v>
      </c>
      <c r="D14" s="181"/>
      <c r="E14" s="182"/>
      <c r="F14" s="183"/>
      <c r="G14" s="184">
        <f>SUM(G7:G13)</f>
        <v>0</v>
      </c>
      <c r="O14" s="170">
        <v>4</v>
      </c>
      <c r="BA14" s="185">
        <f>SUM(BA7:BA13)</f>
        <v>0</v>
      </c>
      <c r="BB14" s="185">
        <f>SUM(BB7:BB13)</f>
        <v>0</v>
      </c>
      <c r="BC14" s="185">
        <f>SUM(BC7:BC13)</f>
        <v>0</v>
      </c>
      <c r="BD14" s="185">
        <f>SUM(BD7:BD13)</f>
        <v>0</v>
      </c>
      <c r="BE14" s="185">
        <f>SUM(BE7:BE13)</f>
        <v>0</v>
      </c>
    </row>
    <row r="15" spans="1:104">
      <c r="A15" s="163" t="s">
        <v>72</v>
      </c>
      <c r="B15" s="164" t="s">
        <v>96</v>
      </c>
      <c r="C15" s="165" t="s">
        <v>97</v>
      </c>
      <c r="D15" s="166"/>
      <c r="E15" s="167"/>
      <c r="F15" s="167"/>
      <c r="G15" s="168"/>
      <c r="H15" s="169"/>
      <c r="I15" s="169"/>
      <c r="O15" s="170">
        <v>1</v>
      </c>
    </row>
    <row r="16" spans="1:104" ht="22.5">
      <c r="A16" s="171">
        <v>7</v>
      </c>
      <c r="B16" s="172" t="s">
        <v>98</v>
      </c>
      <c r="C16" s="173" t="s">
        <v>99</v>
      </c>
      <c r="D16" s="174" t="s">
        <v>100</v>
      </c>
      <c r="E16" s="175">
        <v>75</v>
      </c>
      <c r="F16" s="175">
        <v>0</v>
      </c>
      <c r="G16" s="176">
        <f t="shared" ref="G16:G21" si="6">E16*F16</f>
        <v>0</v>
      </c>
      <c r="O16" s="170">
        <v>2</v>
      </c>
      <c r="AA16" s="146">
        <v>1</v>
      </c>
      <c r="AB16" s="146">
        <v>9</v>
      </c>
      <c r="AC16" s="146">
        <v>9</v>
      </c>
      <c r="AZ16" s="146">
        <v>1</v>
      </c>
      <c r="BA16" s="146">
        <f t="shared" ref="BA16:BA21" si="7">IF(AZ16=1,G16,0)</f>
        <v>0</v>
      </c>
      <c r="BB16" s="146">
        <f t="shared" ref="BB16:BB21" si="8">IF(AZ16=2,G16,0)</f>
        <v>0</v>
      </c>
      <c r="BC16" s="146">
        <f t="shared" ref="BC16:BC21" si="9">IF(AZ16=3,G16,0)</f>
        <v>0</v>
      </c>
      <c r="BD16" s="146">
        <f t="shared" ref="BD16:BD21" si="10">IF(AZ16=4,G16,0)</f>
        <v>0</v>
      </c>
      <c r="BE16" s="146">
        <f t="shared" ref="BE16:BE21" si="11">IF(AZ16=5,G16,0)</f>
        <v>0</v>
      </c>
      <c r="CA16" s="177">
        <v>1</v>
      </c>
      <c r="CB16" s="177">
        <v>9</v>
      </c>
      <c r="CZ16" s="146">
        <v>9.8999999999999999E-4</v>
      </c>
    </row>
    <row r="17" spans="1:104">
      <c r="A17" s="171">
        <v>8</v>
      </c>
      <c r="B17" s="172" t="s">
        <v>101</v>
      </c>
      <c r="C17" s="173" t="s">
        <v>102</v>
      </c>
      <c r="D17" s="174" t="s">
        <v>87</v>
      </c>
      <c r="E17" s="175">
        <v>11.6226</v>
      </c>
      <c r="F17" s="175">
        <v>0</v>
      </c>
      <c r="G17" s="176">
        <f t="shared" si="6"/>
        <v>0</v>
      </c>
      <c r="O17" s="170">
        <v>2</v>
      </c>
      <c r="AA17" s="146">
        <v>1</v>
      </c>
      <c r="AB17" s="146">
        <v>1</v>
      </c>
      <c r="AC17" s="146">
        <v>1</v>
      </c>
      <c r="AZ17" s="146">
        <v>1</v>
      </c>
      <c r="BA17" s="146">
        <f t="shared" si="7"/>
        <v>0</v>
      </c>
      <c r="BB17" s="146">
        <f t="shared" si="8"/>
        <v>0</v>
      </c>
      <c r="BC17" s="146">
        <f t="shared" si="9"/>
        <v>0</v>
      </c>
      <c r="BD17" s="146">
        <f t="shared" si="10"/>
        <v>0</v>
      </c>
      <c r="BE17" s="146">
        <f t="shared" si="11"/>
        <v>0</v>
      </c>
      <c r="CA17" s="177">
        <v>1</v>
      </c>
      <c r="CB17" s="177">
        <v>1</v>
      </c>
      <c r="CZ17" s="146">
        <v>1.7816399999999999</v>
      </c>
    </row>
    <row r="18" spans="1:104">
      <c r="A18" s="171">
        <v>9</v>
      </c>
      <c r="B18" s="172" t="s">
        <v>103</v>
      </c>
      <c r="C18" s="173" t="s">
        <v>104</v>
      </c>
      <c r="D18" s="174" t="s">
        <v>87</v>
      </c>
      <c r="E18" s="175">
        <v>17.433800000000002</v>
      </c>
      <c r="F18" s="175">
        <v>0</v>
      </c>
      <c r="G18" s="176">
        <f t="shared" si="6"/>
        <v>0</v>
      </c>
      <c r="O18" s="170">
        <v>2</v>
      </c>
      <c r="AA18" s="146">
        <v>1</v>
      </c>
      <c r="AB18" s="146">
        <v>1</v>
      </c>
      <c r="AC18" s="146">
        <v>1</v>
      </c>
      <c r="AZ18" s="146">
        <v>1</v>
      </c>
      <c r="BA18" s="146">
        <f t="shared" si="7"/>
        <v>0</v>
      </c>
      <c r="BB18" s="146">
        <f t="shared" si="8"/>
        <v>0</v>
      </c>
      <c r="BC18" s="146">
        <f t="shared" si="9"/>
        <v>0</v>
      </c>
      <c r="BD18" s="146">
        <f t="shared" si="10"/>
        <v>0</v>
      </c>
      <c r="BE18" s="146">
        <f t="shared" si="11"/>
        <v>0</v>
      </c>
      <c r="CA18" s="177">
        <v>1</v>
      </c>
      <c r="CB18" s="177">
        <v>1</v>
      </c>
      <c r="CZ18" s="146">
        <v>2.5249999999999999</v>
      </c>
    </row>
    <row r="19" spans="1:104" ht="22.5">
      <c r="A19" s="171">
        <v>10</v>
      </c>
      <c r="B19" s="172" t="s">
        <v>105</v>
      </c>
      <c r="C19" s="173" t="s">
        <v>106</v>
      </c>
      <c r="D19" s="174" t="s">
        <v>107</v>
      </c>
      <c r="E19" s="175">
        <v>0.45829999999999999</v>
      </c>
      <c r="F19" s="175">
        <v>0</v>
      </c>
      <c r="G19" s="176">
        <f t="shared" si="6"/>
        <v>0</v>
      </c>
      <c r="O19" s="170">
        <v>2</v>
      </c>
      <c r="AA19" s="146">
        <v>1</v>
      </c>
      <c r="AB19" s="146">
        <v>1</v>
      </c>
      <c r="AC19" s="146">
        <v>1</v>
      </c>
      <c r="AZ19" s="146">
        <v>1</v>
      </c>
      <c r="BA19" s="146">
        <f t="shared" si="7"/>
        <v>0</v>
      </c>
      <c r="BB19" s="146">
        <f t="shared" si="8"/>
        <v>0</v>
      </c>
      <c r="BC19" s="146">
        <f t="shared" si="9"/>
        <v>0</v>
      </c>
      <c r="BD19" s="146">
        <f t="shared" si="10"/>
        <v>0</v>
      </c>
      <c r="BE19" s="146">
        <f t="shared" si="11"/>
        <v>0</v>
      </c>
      <c r="CA19" s="177">
        <v>1</v>
      </c>
      <c r="CB19" s="177">
        <v>1</v>
      </c>
      <c r="CZ19" s="146">
        <v>1.0554399999999999</v>
      </c>
    </row>
    <row r="20" spans="1:104" ht="22.5">
      <c r="A20" s="171">
        <v>11</v>
      </c>
      <c r="B20" s="172" t="s">
        <v>108</v>
      </c>
      <c r="C20" s="173" t="s">
        <v>109</v>
      </c>
      <c r="D20" s="174" t="s">
        <v>110</v>
      </c>
      <c r="E20" s="175">
        <v>64.707499999999996</v>
      </c>
      <c r="F20" s="175">
        <v>0</v>
      </c>
      <c r="G20" s="176">
        <f t="shared" si="6"/>
        <v>0</v>
      </c>
      <c r="O20" s="170">
        <v>2</v>
      </c>
      <c r="AA20" s="146">
        <v>1</v>
      </c>
      <c r="AB20" s="146">
        <v>1</v>
      </c>
      <c r="AC20" s="146">
        <v>1</v>
      </c>
      <c r="AZ20" s="146">
        <v>1</v>
      </c>
      <c r="BA20" s="146">
        <f t="shared" si="7"/>
        <v>0</v>
      </c>
      <c r="BB20" s="146">
        <f t="shared" si="8"/>
        <v>0</v>
      </c>
      <c r="BC20" s="146">
        <f t="shared" si="9"/>
        <v>0</v>
      </c>
      <c r="BD20" s="146">
        <f t="shared" si="10"/>
        <v>0</v>
      </c>
      <c r="BE20" s="146">
        <f t="shared" si="11"/>
        <v>0</v>
      </c>
      <c r="CA20" s="177">
        <v>1</v>
      </c>
      <c r="CB20" s="177">
        <v>1</v>
      </c>
      <c r="CZ20" s="146">
        <v>0.96299999999999997</v>
      </c>
    </row>
    <row r="21" spans="1:104">
      <c r="A21" s="171">
        <v>12</v>
      </c>
      <c r="B21" s="172" t="s">
        <v>111</v>
      </c>
      <c r="C21" s="173" t="s">
        <v>112</v>
      </c>
      <c r="D21" s="174" t="s">
        <v>113</v>
      </c>
      <c r="E21" s="175">
        <v>3</v>
      </c>
      <c r="F21" s="175">
        <v>0</v>
      </c>
      <c r="G21" s="176">
        <f t="shared" si="6"/>
        <v>0</v>
      </c>
      <c r="O21" s="170">
        <v>2</v>
      </c>
      <c r="AA21" s="146">
        <v>1</v>
      </c>
      <c r="AB21" s="146">
        <v>1</v>
      </c>
      <c r="AC21" s="146">
        <v>1</v>
      </c>
      <c r="AZ21" s="146">
        <v>1</v>
      </c>
      <c r="BA21" s="146">
        <f t="shared" si="7"/>
        <v>0</v>
      </c>
      <c r="BB21" s="146">
        <f t="shared" si="8"/>
        <v>0</v>
      </c>
      <c r="BC21" s="146">
        <f t="shared" si="9"/>
        <v>0</v>
      </c>
      <c r="BD21" s="146">
        <f t="shared" si="10"/>
        <v>0</v>
      </c>
      <c r="BE21" s="146">
        <f t="shared" si="11"/>
        <v>0</v>
      </c>
      <c r="CA21" s="177">
        <v>1</v>
      </c>
      <c r="CB21" s="177">
        <v>1</v>
      </c>
      <c r="CZ21" s="146">
        <v>2.4199999999999998E-3</v>
      </c>
    </row>
    <row r="22" spans="1:104">
      <c r="A22" s="178"/>
      <c r="B22" s="179" t="s">
        <v>76</v>
      </c>
      <c r="C22" s="180" t="str">
        <f>CONCATENATE(B15," ",C15)</f>
        <v>2 Základy a zvláštní zakládání</v>
      </c>
      <c r="D22" s="181"/>
      <c r="E22" s="182"/>
      <c r="F22" s="183"/>
      <c r="G22" s="184">
        <f>SUM(G15:G21)</f>
        <v>0</v>
      </c>
      <c r="O22" s="170">
        <v>4</v>
      </c>
      <c r="BA22" s="185">
        <f>SUM(BA15:BA21)</f>
        <v>0</v>
      </c>
      <c r="BB22" s="185">
        <f>SUM(BB15:BB21)</f>
        <v>0</v>
      </c>
      <c r="BC22" s="185">
        <f>SUM(BC15:BC21)</f>
        <v>0</v>
      </c>
      <c r="BD22" s="185">
        <f>SUM(BD15:BD21)</f>
        <v>0</v>
      </c>
      <c r="BE22" s="185">
        <f>SUM(BE15:BE21)</f>
        <v>0</v>
      </c>
    </row>
    <row r="23" spans="1:104">
      <c r="A23" s="163" t="s">
        <v>72</v>
      </c>
      <c r="B23" s="164" t="s">
        <v>114</v>
      </c>
      <c r="C23" s="165" t="s">
        <v>115</v>
      </c>
      <c r="D23" s="166"/>
      <c r="E23" s="167"/>
      <c r="F23" s="167"/>
      <c r="G23" s="168"/>
      <c r="H23" s="169"/>
      <c r="I23" s="169"/>
      <c r="O23" s="170">
        <v>1</v>
      </c>
    </row>
    <row r="24" spans="1:104">
      <c r="A24" s="171">
        <v>13</v>
      </c>
      <c r="B24" s="172" t="s">
        <v>116</v>
      </c>
      <c r="C24" s="173" t="s">
        <v>117</v>
      </c>
      <c r="D24" s="174" t="s">
        <v>110</v>
      </c>
      <c r="E24" s="175">
        <v>34</v>
      </c>
      <c r="F24" s="175">
        <v>0</v>
      </c>
      <c r="G24" s="176">
        <f t="shared" ref="G24:G40" si="12">E24*F24</f>
        <v>0</v>
      </c>
      <c r="O24" s="170">
        <v>2</v>
      </c>
      <c r="AA24" s="146">
        <v>1</v>
      </c>
      <c r="AB24" s="146">
        <v>1</v>
      </c>
      <c r="AC24" s="146">
        <v>1</v>
      </c>
      <c r="AZ24" s="146">
        <v>1</v>
      </c>
      <c r="BA24" s="146">
        <f t="shared" ref="BA24:BA40" si="13">IF(AZ24=1,G24,0)</f>
        <v>0</v>
      </c>
      <c r="BB24" s="146">
        <f t="shared" ref="BB24:BB40" si="14">IF(AZ24=2,G24,0)</f>
        <v>0</v>
      </c>
      <c r="BC24" s="146">
        <f t="shared" ref="BC24:BC40" si="15">IF(AZ24=3,G24,0)</f>
        <v>0</v>
      </c>
      <c r="BD24" s="146">
        <f t="shared" ref="BD24:BD40" si="16">IF(AZ24=4,G24,0)</f>
        <v>0</v>
      </c>
      <c r="BE24" s="146">
        <f t="shared" ref="BE24:BE40" si="17">IF(AZ24=5,G24,0)</f>
        <v>0</v>
      </c>
      <c r="CA24" s="177">
        <v>1</v>
      </c>
      <c r="CB24" s="177">
        <v>1</v>
      </c>
      <c r="CZ24" s="146">
        <v>0.19264999999999999</v>
      </c>
    </row>
    <row r="25" spans="1:104">
      <c r="A25" s="171">
        <v>14</v>
      </c>
      <c r="B25" s="172" t="s">
        <v>118</v>
      </c>
      <c r="C25" s="173" t="s">
        <v>119</v>
      </c>
      <c r="D25" s="174" t="s">
        <v>110</v>
      </c>
      <c r="E25" s="175">
        <v>84.484700000000004</v>
      </c>
      <c r="F25" s="175">
        <v>0</v>
      </c>
      <c r="G25" s="176">
        <f t="shared" si="12"/>
        <v>0</v>
      </c>
      <c r="O25" s="170">
        <v>2</v>
      </c>
      <c r="AA25" s="146">
        <v>1</v>
      </c>
      <c r="AB25" s="146">
        <v>1</v>
      </c>
      <c r="AC25" s="146">
        <v>1</v>
      </c>
      <c r="AZ25" s="146">
        <v>1</v>
      </c>
      <c r="BA25" s="146">
        <f t="shared" si="13"/>
        <v>0</v>
      </c>
      <c r="BB25" s="146">
        <f t="shared" si="14"/>
        <v>0</v>
      </c>
      <c r="BC25" s="146">
        <f t="shared" si="15"/>
        <v>0</v>
      </c>
      <c r="BD25" s="146">
        <f t="shared" si="16"/>
        <v>0</v>
      </c>
      <c r="BE25" s="146">
        <f t="shared" si="17"/>
        <v>0</v>
      </c>
      <c r="CA25" s="177">
        <v>1</v>
      </c>
      <c r="CB25" s="177">
        <v>1</v>
      </c>
      <c r="CZ25" s="146">
        <v>0.27839000000000003</v>
      </c>
    </row>
    <row r="26" spans="1:104">
      <c r="A26" s="171">
        <v>15</v>
      </c>
      <c r="B26" s="172" t="s">
        <v>120</v>
      </c>
      <c r="C26" s="173" t="s">
        <v>121</v>
      </c>
      <c r="D26" s="174" t="s">
        <v>113</v>
      </c>
      <c r="E26" s="175">
        <v>1</v>
      </c>
      <c r="F26" s="175">
        <v>0</v>
      </c>
      <c r="G26" s="176">
        <f t="shared" si="12"/>
        <v>0</v>
      </c>
      <c r="O26" s="170">
        <v>2</v>
      </c>
      <c r="AA26" s="146">
        <v>1</v>
      </c>
      <c r="AB26" s="146">
        <v>1</v>
      </c>
      <c r="AC26" s="146">
        <v>1</v>
      </c>
      <c r="AZ26" s="146">
        <v>1</v>
      </c>
      <c r="BA26" s="146">
        <f t="shared" si="13"/>
        <v>0</v>
      </c>
      <c r="BB26" s="146">
        <f t="shared" si="14"/>
        <v>0</v>
      </c>
      <c r="BC26" s="146">
        <f t="shared" si="15"/>
        <v>0</v>
      </c>
      <c r="BD26" s="146">
        <f t="shared" si="16"/>
        <v>0</v>
      </c>
      <c r="BE26" s="146">
        <f t="shared" si="17"/>
        <v>0</v>
      </c>
      <c r="CA26" s="177">
        <v>1</v>
      </c>
      <c r="CB26" s="177">
        <v>1</v>
      </c>
      <c r="CZ26" s="146">
        <v>0.42934</v>
      </c>
    </row>
    <row r="27" spans="1:104">
      <c r="A27" s="171">
        <v>16</v>
      </c>
      <c r="B27" s="172" t="s">
        <v>122</v>
      </c>
      <c r="C27" s="173" t="s">
        <v>123</v>
      </c>
      <c r="D27" s="174" t="s">
        <v>100</v>
      </c>
      <c r="E27" s="175">
        <v>3</v>
      </c>
      <c r="F27" s="175">
        <v>0</v>
      </c>
      <c r="G27" s="176">
        <f t="shared" si="12"/>
        <v>0</v>
      </c>
      <c r="O27" s="170">
        <v>2</v>
      </c>
      <c r="AA27" s="146">
        <v>1</v>
      </c>
      <c r="AB27" s="146">
        <v>1</v>
      </c>
      <c r="AC27" s="146">
        <v>1</v>
      </c>
      <c r="AZ27" s="146">
        <v>1</v>
      </c>
      <c r="BA27" s="146">
        <f t="shared" si="13"/>
        <v>0</v>
      </c>
      <c r="BB27" s="146">
        <f t="shared" si="14"/>
        <v>0</v>
      </c>
      <c r="BC27" s="146">
        <f t="shared" si="15"/>
        <v>0</v>
      </c>
      <c r="BD27" s="146">
        <f t="shared" si="16"/>
        <v>0</v>
      </c>
      <c r="BE27" s="146">
        <f t="shared" si="17"/>
        <v>0</v>
      </c>
      <c r="CA27" s="177">
        <v>1</v>
      </c>
      <c r="CB27" s="177">
        <v>1</v>
      </c>
      <c r="CZ27" s="146">
        <v>0.12945999999999999</v>
      </c>
    </row>
    <row r="28" spans="1:104">
      <c r="A28" s="171">
        <v>17</v>
      </c>
      <c r="B28" s="172" t="s">
        <v>124</v>
      </c>
      <c r="C28" s="173" t="s">
        <v>125</v>
      </c>
      <c r="D28" s="174" t="s">
        <v>113</v>
      </c>
      <c r="E28" s="175">
        <v>1</v>
      </c>
      <c r="F28" s="175">
        <v>0</v>
      </c>
      <c r="G28" s="176">
        <f t="shared" si="12"/>
        <v>0</v>
      </c>
      <c r="O28" s="170">
        <v>2</v>
      </c>
      <c r="AA28" s="146">
        <v>1</v>
      </c>
      <c r="AB28" s="146">
        <v>1</v>
      </c>
      <c r="AC28" s="146">
        <v>1</v>
      </c>
      <c r="AZ28" s="146">
        <v>1</v>
      </c>
      <c r="BA28" s="146">
        <f t="shared" si="13"/>
        <v>0</v>
      </c>
      <c r="BB28" s="146">
        <f t="shared" si="14"/>
        <v>0</v>
      </c>
      <c r="BC28" s="146">
        <f t="shared" si="15"/>
        <v>0</v>
      </c>
      <c r="BD28" s="146">
        <f t="shared" si="16"/>
        <v>0</v>
      </c>
      <c r="BE28" s="146">
        <f t="shared" si="17"/>
        <v>0</v>
      </c>
      <c r="CA28" s="177">
        <v>1</v>
      </c>
      <c r="CB28" s="177">
        <v>1</v>
      </c>
      <c r="CZ28" s="146">
        <v>9.3340000000000006E-2</v>
      </c>
    </row>
    <row r="29" spans="1:104">
      <c r="A29" s="171">
        <v>18</v>
      </c>
      <c r="B29" s="172" t="s">
        <v>126</v>
      </c>
      <c r="C29" s="173" t="s">
        <v>127</v>
      </c>
      <c r="D29" s="174" t="s">
        <v>113</v>
      </c>
      <c r="E29" s="175">
        <v>1</v>
      </c>
      <c r="F29" s="175">
        <v>0</v>
      </c>
      <c r="G29" s="176">
        <f t="shared" si="12"/>
        <v>0</v>
      </c>
      <c r="O29" s="170">
        <v>2</v>
      </c>
      <c r="AA29" s="146">
        <v>1</v>
      </c>
      <c r="AB29" s="146">
        <v>1</v>
      </c>
      <c r="AC29" s="146">
        <v>1</v>
      </c>
      <c r="AZ29" s="146">
        <v>1</v>
      </c>
      <c r="BA29" s="146">
        <f t="shared" si="13"/>
        <v>0</v>
      </c>
      <c r="BB29" s="146">
        <f t="shared" si="14"/>
        <v>0</v>
      </c>
      <c r="BC29" s="146">
        <f t="shared" si="15"/>
        <v>0</v>
      </c>
      <c r="BD29" s="146">
        <f t="shared" si="16"/>
        <v>0</v>
      </c>
      <c r="BE29" s="146">
        <f t="shared" si="17"/>
        <v>0</v>
      </c>
      <c r="CA29" s="177">
        <v>1</v>
      </c>
      <c r="CB29" s="177">
        <v>1</v>
      </c>
      <c r="CZ29" s="146">
        <v>0.11068</v>
      </c>
    </row>
    <row r="30" spans="1:104">
      <c r="A30" s="171">
        <v>19</v>
      </c>
      <c r="B30" s="172" t="s">
        <v>128</v>
      </c>
      <c r="C30" s="173" t="s">
        <v>129</v>
      </c>
      <c r="D30" s="174" t="s">
        <v>113</v>
      </c>
      <c r="E30" s="175">
        <v>5</v>
      </c>
      <c r="F30" s="175">
        <v>0</v>
      </c>
      <c r="G30" s="176">
        <f t="shared" si="12"/>
        <v>0</v>
      </c>
      <c r="O30" s="170">
        <v>2</v>
      </c>
      <c r="AA30" s="146">
        <v>1</v>
      </c>
      <c r="AB30" s="146">
        <v>1</v>
      </c>
      <c r="AC30" s="146">
        <v>1</v>
      </c>
      <c r="AZ30" s="146">
        <v>1</v>
      </c>
      <c r="BA30" s="146">
        <f t="shared" si="13"/>
        <v>0</v>
      </c>
      <c r="BB30" s="146">
        <f t="shared" si="14"/>
        <v>0</v>
      </c>
      <c r="BC30" s="146">
        <f t="shared" si="15"/>
        <v>0</v>
      </c>
      <c r="BD30" s="146">
        <f t="shared" si="16"/>
        <v>0</v>
      </c>
      <c r="BE30" s="146">
        <f t="shared" si="17"/>
        <v>0</v>
      </c>
      <c r="CA30" s="177">
        <v>1</v>
      </c>
      <c r="CB30" s="177">
        <v>1</v>
      </c>
      <c r="CZ30" s="146">
        <v>3.637E-2</v>
      </c>
    </row>
    <row r="31" spans="1:104">
      <c r="A31" s="171">
        <v>20</v>
      </c>
      <c r="B31" s="172" t="s">
        <v>130</v>
      </c>
      <c r="C31" s="173" t="s">
        <v>131</v>
      </c>
      <c r="D31" s="174" t="s">
        <v>113</v>
      </c>
      <c r="E31" s="175">
        <v>15</v>
      </c>
      <c r="F31" s="175">
        <v>0</v>
      </c>
      <c r="G31" s="176">
        <f t="shared" si="12"/>
        <v>0</v>
      </c>
      <c r="O31" s="170">
        <v>2</v>
      </c>
      <c r="AA31" s="146">
        <v>1</v>
      </c>
      <c r="AB31" s="146">
        <v>1</v>
      </c>
      <c r="AC31" s="146">
        <v>1</v>
      </c>
      <c r="AZ31" s="146">
        <v>1</v>
      </c>
      <c r="BA31" s="146">
        <f t="shared" si="13"/>
        <v>0</v>
      </c>
      <c r="BB31" s="146">
        <f t="shared" si="14"/>
        <v>0</v>
      </c>
      <c r="BC31" s="146">
        <f t="shared" si="15"/>
        <v>0</v>
      </c>
      <c r="BD31" s="146">
        <f t="shared" si="16"/>
        <v>0</v>
      </c>
      <c r="BE31" s="146">
        <f t="shared" si="17"/>
        <v>0</v>
      </c>
      <c r="CA31" s="177">
        <v>1</v>
      </c>
      <c r="CB31" s="177">
        <v>1</v>
      </c>
      <c r="CZ31" s="146">
        <v>4.5289999999999997E-2</v>
      </c>
    </row>
    <row r="32" spans="1:104">
      <c r="A32" s="171">
        <v>21</v>
      </c>
      <c r="B32" s="172" t="s">
        <v>132</v>
      </c>
      <c r="C32" s="173" t="s">
        <v>133</v>
      </c>
      <c r="D32" s="174" t="s">
        <v>113</v>
      </c>
      <c r="E32" s="175">
        <v>5</v>
      </c>
      <c r="F32" s="175">
        <v>0</v>
      </c>
      <c r="G32" s="176">
        <f t="shared" si="12"/>
        <v>0</v>
      </c>
      <c r="O32" s="170">
        <v>2</v>
      </c>
      <c r="AA32" s="146">
        <v>1</v>
      </c>
      <c r="AB32" s="146">
        <v>1</v>
      </c>
      <c r="AC32" s="146">
        <v>1</v>
      </c>
      <c r="AZ32" s="146">
        <v>1</v>
      </c>
      <c r="BA32" s="146">
        <f t="shared" si="13"/>
        <v>0</v>
      </c>
      <c r="BB32" s="146">
        <f t="shared" si="14"/>
        <v>0</v>
      </c>
      <c r="BC32" s="146">
        <f t="shared" si="15"/>
        <v>0</v>
      </c>
      <c r="BD32" s="146">
        <f t="shared" si="16"/>
        <v>0</v>
      </c>
      <c r="BE32" s="146">
        <f t="shared" si="17"/>
        <v>0</v>
      </c>
      <c r="CA32" s="177">
        <v>1</v>
      </c>
      <c r="CB32" s="177">
        <v>1</v>
      </c>
      <c r="CZ32" s="146">
        <v>5.4219999999999997E-2</v>
      </c>
    </row>
    <row r="33" spans="1:104">
      <c r="A33" s="171">
        <v>22</v>
      </c>
      <c r="B33" s="172" t="s">
        <v>134</v>
      </c>
      <c r="C33" s="173" t="s">
        <v>135</v>
      </c>
      <c r="D33" s="174" t="s">
        <v>113</v>
      </c>
      <c r="E33" s="175">
        <v>30</v>
      </c>
      <c r="F33" s="175">
        <v>0</v>
      </c>
      <c r="G33" s="176">
        <f t="shared" si="12"/>
        <v>0</v>
      </c>
      <c r="O33" s="170">
        <v>2</v>
      </c>
      <c r="AA33" s="146">
        <v>1</v>
      </c>
      <c r="AB33" s="146">
        <v>1</v>
      </c>
      <c r="AC33" s="146">
        <v>1</v>
      </c>
      <c r="AZ33" s="146">
        <v>1</v>
      </c>
      <c r="BA33" s="146">
        <f t="shared" si="13"/>
        <v>0</v>
      </c>
      <c r="BB33" s="146">
        <f t="shared" si="14"/>
        <v>0</v>
      </c>
      <c r="BC33" s="146">
        <f t="shared" si="15"/>
        <v>0</v>
      </c>
      <c r="BD33" s="146">
        <f t="shared" si="16"/>
        <v>0</v>
      </c>
      <c r="BE33" s="146">
        <f t="shared" si="17"/>
        <v>0</v>
      </c>
      <c r="CA33" s="177">
        <v>1</v>
      </c>
      <c r="CB33" s="177">
        <v>1</v>
      </c>
      <c r="CZ33" s="146">
        <v>6.3140000000000002E-2</v>
      </c>
    </row>
    <row r="34" spans="1:104">
      <c r="A34" s="171">
        <v>23</v>
      </c>
      <c r="B34" s="172" t="s">
        <v>136</v>
      </c>
      <c r="C34" s="173" t="s">
        <v>137</v>
      </c>
      <c r="D34" s="174" t="s">
        <v>113</v>
      </c>
      <c r="E34" s="175">
        <v>10</v>
      </c>
      <c r="F34" s="175">
        <v>0</v>
      </c>
      <c r="G34" s="176">
        <f t="shared" si="12"/>
        <v>0</v>
      </c>
      <c r="O34" s="170">
        <v>2</v>
      </c>
      <c r="AA34" s="146">
        <v>1</v>
      </c>
      <c r="AB34" s="146">
        <v>1</v>
      </c>
      <c r="AC34" s="146">
        <v>1</v>
      </c>
      <c r="AZ34" s="146">
        <v>1</v>
      </c>
      <c r="BA34" s="146">
        <f t="shared" si="13"/>
        <v>0</v>
      </c>
      <c r="BB34" s="146">
        <f t="shared" si="14"/>
        <v>0</v>
      </c>
      <c r="BC34" s="146">
        <f t="shared" si="15"/>
        <v>0</v>
      </c>
      <c r="BD34" s="146">
        <f t="shared" si="16"/>
        <v>0</v>
      </c>
      <c r="BE34" s="146">
        <f t="shared" si="17"/>
        <v>0</v>
      </c>
      <c r="CA34" s="177">
        <v>1</v>
      </c>
      <c r="CB34" s="177">
        <v>1</v>
      </c>
      <c r="CZ34" s="146">
        <v>8.1059999999999993E-2</v>
      </c>
    </row>
    <row r="35" spans="1:104" ht="22.5">
      <c r="A35" s="171">
        <v>24</v>
      </c>
      <c r="B35" s="172" t="s">
        <v>138</v>
      </c>
      <c r="C35" s="173" t="s">
        <v>139</v>
      </c>
      <c r="D35" s="174" t="s">
        <v>107</v>
      </c>
      <c r="E35" s="175">
        <v>0.17910000000000001</v>
      </c>
      <c r="F35" s="175">
        <v>0</v>
      </c>
      <c r="G35" s="176">
        <f t="shared" si="12"/>
        <v>0</v>
      </c>
      <c r="O35" s="170">
        <v>2</v>
      </c>
      <c r="AA35" s="146">
        <v>1</v>
      </c>
      <c r="AB35" s="146">
        <v>1</v>
      </c>
      <c r="AC35" s="146">
        <v>1</v>
      </c>
      <c r="AZ35" s="146">
        <v>1</v>
      </c>
      <c r="BA35" s="146">
        <f t="shared" si="13"/>
        <v>0</v>
      </c>
      <c r="BB35" s="146">
        <f t="shared" si="14"/>
        <v>0</v>
      </c>
      <c r="BC35" s="146">
        <f t="shared" si="15"/>
        <v>0</v>
      </c>
      <c r="BD35" s="146">
        <f t="shared" si="16"/>
        <v>0</v>
      </c>
      <c r="BE35" s="146">
        <f t="shared" si="17"/>
        <v>0</v>
      </c>
      <c r="CA35" s="177">
        <v>1</v>
      </c>
      <c r="CB35" s="177">
        <v>1</v>
      </c>
      <c r="CZ35" s="146">
        <v>1.0970899999999999</v>
      </c>
    </row>
    <row r="36" spans="1:104">
      <c r="A36" s="171">
        <v>25</v>
      </c>
      <c r="B36" s="172" t="s">
        <v>140</v>
      </c>
      <c r="C36" s="173" t="s">
        <v>141</v>
      </c>
      <c r="D36" s="174" t="s">
        <v>100</v>
      </c>
      <c r="E36" s="175">
        <v>21.25</v>
      </c>
      <c r="F36" s="175">
        <v>0</v>
      </c>
      <c r="G36" s="176">
        <f t="shared" si="12"/>
        <v>0</v>
      </c>
      <c r="O36" s="170">
        <v>2</v>
      </c>
      <c r="AA36" s="146">
        <v>1</v>
      </c>
      <c r="AB36" s="146">
        <v>1</v>
      </c>
      <c r="AC36" s="146">
        <v>1</v>
      </c>
      <c r="AZ36" s="146">
        <v>1</v>
      </c>
      <c r="BA36" s="146">
        <f t="shared" si="13"/>
        <v>0</v>
      </c>
      <c r="BB36" s="146">
        <f t="shared" si="14"/>
        <v>0</v>
      </c>
      <c r="BC36" s="146">
        <f t="shared" si="15"/>
        <v>0</v>
      </c>
      <c r="BD36" s="146">
        <f t="shared" si="16"/>
        <v>0</v>
      </c>
      <c r="BE36" s="146">
        <f t="shared" si="17"/>
        <v>0</v>
      </c>
      <c r="CA36" s="177">
        <v>1</v>
      </c>
      <c r="CB36" s="177">
        <v>1</v>
      </c>
      <c r="CZ36" s="146">
        <v>4.4000000000000002E-4</v>
      </c>
    </row>
    <row r="37" spans="1:104">
      <c r="A37" s="171">
        <v>26</v>
      </c>
      <c r="B37" s="172" t="s">
        <v>142</v>
      </c>
      <c r="C37" s="173" t="s">
        <v>143</v>
      </c>
      <c r="D37" s="174" t="s">
        <v>110</v>
      </c>
      <c r="E37" s="175">
        <v>87.8</v>
      </c>
      <c r="F37" s="175">
        <v>0</v>
      </c>
      <c r="G37" s="176">
        <f t="shared" si="12"/>
        <v>0</v>
      </c>
      <c r="O37" s="170">
        <v>2</v>
      </c>
      <c r="AA37" s="146">
        <v>1</v>
      </c>
      <c r="AB37" s="146">
        <v>1</v>
      </c>
      <c r="AC37" s="146">
        <v>1</v>
      </c>
      <c r="AZ37" s="146">
        <v>1</v>
      </c>
      <c r="BA37" s="146">
        <f t="shared" si="13"/>
        <v>0</v>
      </c>
      <c r="BB37" s="146">
        <f t="shared" si="14"/>
        <v>0</v>
      </c>
      <c r="BC37" s="146">
        <f t="shared" si="15"/>
        <v>0</v>
      </c>
      <c r="BD37" s="146">
        <f t="shared" si="16"/>
        <v>0</v>
      </c>
      <c r="BE37" s="146">
        <f t="shared" si="17"/>
        <v>0</v>
      </c>
      <c r="CA37" s="177">
        <v>1</v>
      </c>
      <c r="CB37" s="177">
        <v>1</v>
      </c>
      <c r="CZ37" s="146">
        <v>9.4869999999999996E-2</v>
      </c>
    </row>
    <row r="38" spans="1:104">
      <c r="A38" s="171">
        <v>27</v>
      </c>
      <c r="B38" s="172" t="s">
        <v>144</v>
      </c>
      <c r="C38" s="173" t="s">
        <v>145</v>
      </c>
      <c r="D38" s="174" t="s">
        <v>110</v>
      </c>
      <c r="E38" s="175">
        <v>1.5</v>
      </c>
      <c r="F38" s="175">
        <v>0</v>
      </c>
      <c r="G38" s="176">
        <f t="shared" si="12"/>
        <v>0</v>
      </c>
      <c r="O38" s="170">
        <v>2</v>
      </c>
      <c r="AA38" s="146">
        <v>1</v>
      </c>
      <c r="AB38" s="146">
        <v>1</v>
      </c>
      <c r="AC38" s="146">
        <v>1</v>
      </c>
      <c r="AZ38" s="146">
        <v>1</v>
      </c>
      <c r="BA38" s="146">
        <f t="shared" si="13"/>
        <v>0</v>
      </c>
      <c r="BB38" s="146">
        <f t="shared" si="14"/>
        <v>0</v>
      </c>
      <c r="BC38" s="146">
        <f t="shared" si="15"/>
        <v>0</v>
      </c>
      <c r="BD38" s="146">
        <f t="shared" si="16"/>
        <v>0</v>
      </c>
      <c r="BE38" s="146">
        <f t="shared" si="17"/>
        <v>0</v>
      </c>
      <c r="CA38" s="177">
        <v>1</v>
      </c>
      <c r="CB38" s="177">
        <v>1</v>
      </c>
      <c r="CZ38" s="146">
        <v>5.2409999999999998E-2</v>
      </c>
    </row>
    <row r="39" spans="1:104">
      <c r="A39" s="171">
        <v>28</v>
      </c>
      <c r="B39" s="172" t="s">
        <v>146</v>
      </c>
      <c r="C39" s="173" t="s">
        <v>147</v>
      </c>
      <c r="D39" s="174" t="s">
        <v>110</v>
      </c>
      <c r="E39" s="175">
        <v>1.3320000000000001</v>
      </c>
      <c r="F39" s="175">
        <v>0</v>
      </c>
      <c r="G39" s="176">
        <f t="shared" si="12"/>
        <v>0</v>
      </c>
      <c r="O39" s="170">
        <v>2</v>
      </c>
      <c r="AA39" s="146">
        <v>1</v>
      </c>
      <c r="AB39" s="146">
        <v>1</v>
      </c>
      <c r="AC39" s="146">
        <v>1</v>
      </c>
      <c r="AZ39" s="146">
        <v>1</v>
      </c>
      <c r="BA39" s="146">
        <f t="shared" si="13"/>
        <v>0</v>
      </c>
      <c r="BB39" s="146">
        <f t="shared" si="14"/>
        <v>0</v>
      </c>
      <c r="BC39" s="146">
        <f t="shared" si="15"/>
        <v>0</v>
      </c>
      <c r="BD39" s="146">
        <f t="shared" si="16"/>
        <v>0</v>
      </c>
      <c r="BE39" s="146">
        <f t="shared" si="17"/>
        <v>0</v>
      </c>
      <c r="CA39" s="177">
        <v>1</v>
      </c>
      <c r="CB39" s="177">
        <v>1</v>
      </c>
      <c r="CZ39" s="146">
        <v>0.18323999999999999</v>
      </c>
    </row>
    <row r="40" spans="1:104">
      <c r="A40" s="171">
        <v>29</v>
      </c>
      <c r="B40" s="172" t="s">
        <v>148</v>
      </c>
      <c r="C40" s="173" t="s">
        <v>149</v>
      </c>
      <c r="D40" s="174" t="s">
        <v>110</v>
      </c>
      <c r="E40" s="175">
        <v>1.5</v>
      </c>
      <c r="F40" s="175">
        <v>0</v>
      </c>
      <c r="G40" s="176">
        <f t="shared" si="12"/>
        <v>0</v>
      </c>
      <c r="O40" s="170">
        <v>2</v>
      </c>
      <c r="AA40" s="146">
        <v>1</v>
      </c>
      <c r="AB40" s="146">
        <v>1</v>
      </c>
      <c r="AC40" s="146">
        <v>1</v>
      </c>
      <c r="AZ40" s="146">
        <v>1</v>
      </c>
      <c r="BA40" s="146">
        <f t="shared" si="13"/>
        <v>0</v>
      </c>
      <c r="BB40" s="146">
        <f t="shared" si="14"/>
        <v>0</v>
      </c>
      <c r="BC40" s="146">
        <f t="shared" si="15"/>
        <v>0</v>
      </c>
      <c r="BD40" s="146">
        <f t="shared" si="16"/>
        <v>0</v>
      </c>
      <c r="BE40" s="146">
        <f t="shared" si="17"/>
        <v>0</v>
      </c>
      <c r="CA40" s="177">
        <v>1</v>
      </c>
      <c r="CB40" s="177">
        <v>1</v>
      </c>
      <c r="CZ40" s="146">
        <v>0.15262000000000001</v>
      </c>
    </row>
    <row r="41" spans="1:104">
      <c r="A41" s="178"/>
      <c r="B41" s="179" t="s">
        <v>76</v>
      </c>
      <c r="C41" s="180" t="str">
        <f>CONCATENATE(B23," ",C23)</f>
        <v>3 Svislé a kompletní konstrukce</v>
      </c>
      <c r="D41" s="181"/>
      <c r="E41" s="182"/>
      <c r="F41" s="183"/>
      <c r="G41" s="184">
        <f>SUM(G23:G40)</f>
        <v>0</v>
      </c>
      <c r="O41" s="170">
        <v>4</v>
      </c>
      <c r="BA41" s="185">
        <f>SUM(BA23:BA40)</f>
        <v>0</v>
      </c>
      <c r="BB41" s="185">
        <f>SUM(BB23:BB40)</f>
        <v>0</v>
      </c>
      <c r="BC41" s="185">
        <f>SUM(BC23:BC40)</f>
        <v>0</v>
      </c>
      <c r="BD41" s="185">
        <f>SUM(BD23:BD40)</f>
        <v>0</v>
      </c>
      <c r="BE41" s="185">
        <f>SUM(BE23:BE40)</f>
        <v>0</v>
      </c>
    </row>
    <row r="42" spans="1:104">
      <c r="A42" s="163" t="s">
        <v>72</v>
      </c>
      <c r="B42" s="164" t="s">
        <v>150</v>
      </c>
      <c r="C42" s="165" t="s">
        <v>151</v>
      </c>
      <c r="D42" s="166"/>
      <c r="E42" s="167"/>
      <c r="F42" s="167"/>
      <c r="G42" s="168"/>
      <c r="H42" s="169"/>
      <c r="I42" s="169"/>
      <c r="O42" s="170">
        <v>1</v>
      </c>
    </row>
    <row r="43" spans="1:104">
      <c r="A43" s="171">
        <v>30</v>
      </c>
      <c r="B43" s="172" t="s">
        <v>152</v>
      </c>
      <c r="C43" s="173" t="s">
        <v>153</v>
      </c>
      <c r="D43" s="174" t="s">
        <v>110</v>
      </c>
      <c r="E43" s="175">
        <v>105.68</v>
      </c>
      <c r="F43" s="175">
        <v>0</v>
      </c>
      <c r="G43" s="176">
        <f>E43*F43</f>
        <v>0</v>
      </c>
      <c r="O43" s="170">
        <v>2</v>
      </c>
      <c r="AA43" s="146">
        <v>1</v>
      </c>
      <c r="AB43" s="146">
        <v>1</v>
      </c>
      <c r="AC43" s="146">
        <v>1</v>
      </c>
      <c r="AZ43" s="146">
        <v>1</v>
      </c>
      <c r="BA43" s="146">
        <f>IF(AZ43=1,G43,0)</f>
        <v>0</v>
      </c>
      <c r="BB43" s="146">
        <f>IF(AZ43=2,G43,0)</f>
        <v>0</v>
      </c>
      <c r="BC43" s="146">
        <f>IF(AZ43=3,G43,0)</f>
        <v>0</v>
      </c>
      <c r="BD43" s="146">
        <f>IF(AZ43=4,G43,0)</f>
        <v>0</v>
      </c>
      <c r="BE43" s="146">
        <f>IF(AZ43=5,G43,0)</f>
        <v>0</v>
      </c>
      <c r="CA43" s="177">
        <v>1</v>
      </c>
      <c r="CB43" s="177">
        <v>1</v>
      </c>
      <c r="CZ43" s="146">
        <v>1.32E-2</v>
      </c>
    </row>
    <row r="44" spans="1:104">
      <c r="A44" s="171">
        <v>31</v>
      </c>
      <c r="B44" s="172" t="s">
        <v>154</v>
      </c>
      <c r="C44" s="173" t="s">
        <v>155</v>
      </c>
      <c r="D44" s="174" t="s">
        <v>110</v>
      </c>
      <c r="E44" s="175">
        <v>10.11</v>
      </c>
      <c r="F44" s="175">
        <v>0</v>
      </c>
      <c r="G44" s="176">
        <f>E44*F44</f>
        <v>0</v>
      </c>
      <c r="O44" s="170">
        <v>2</v>
      </c>
      <c r="AA44" s="146">
        <v>1</v>
      </c>
      <c r="AB44" s="146">
        <v>1</v>
      </c>
      <c r="AC44" s="146">
        <v>1</v>
      </c>
      <c r="AZ44" s="146">
        <v>1</v>
      </c>
      <c r="BA44" s="146">
        <f>IF(AZ44=1,G44,0)</f>
        <v>0</v>
      </c>
      <c r="BB44" s="146">
        <f>IF(AZ44=2,G44,0)</f>
        <v>0</v>
      </c>
      <c r="BC44" s="146">
        <f>IF(AZ44=3,G44,0)</f>
        <v>0</v>
      </c>
      <c r="BD44" s="146">
        <f>IF(AZ44=4,G44,0)</f>
        <v>0</v>
      </c>
      <c r="BE44" s="146">
        <f>IF(AZ44=5,G44,0)</f>
        <v>0</v>
      </c>
      <c r="CA44" s="177">
        <v>1</v>
      </c>
      <c r="CB44" s="177">
        <v>1</v>
      </c>
      <c r="CZ44" s="146">
        <v>1.32E-2</v>
      </c>
    </row>
    <row r="45" spans="1:104">
      <c r="A45" s="171">
        <v>32</v>
      </c>
      <c r="B45" s="172" t="s">
        <v>156</v>
      </c>
      <c r="C45" s="173" t="s">
        <v>157</v>
      </c>
      <c r="D45" s="174" t="s">
        <v>100</v>
      </c>
      <c r="E45" s="175">
        <v>3.6</v>
      </c>
      <c r="F45" s="175">
        <v>0</v>
      </c>
      <c r="G45" s="176">
        <f>E45*F45</f>
        <v>0</v>
      </c>
      <c r="O45" s="170">
        <v>2</v>
      </c>
      <c r="AA45" s="146">
        <v>2</v>
      </c>
      <c r="AB45" s="146">
        <v>1</v>
      </c>
      <c r="AC45" s="146">
        <v>1</v>
      </c>
      <c r="AZ45" s="146">
        <v>1</v>
      </c>
      <c r="BA45" s="146">
        <f>IF(AZ45=1,G45,0)</f>
        <v>0</v>
      </c>
      <c r="BB45" s="146">
        <f>IF(AZ45=2,G45,0)</f>
        <v>0</v>
      </c>
      <c r="BC45" s="146">
        <f>IF(AZ45=3,G45,0)</f>
        <v>0</v>
      </c>
      <c r="BD45" s="146">
        <f>IF(AZ45=4,G45,0)</f>
        <v>0</v>
      </c>
      <c r="BE45" s="146">
        <f>IF(AZ45=5,G45,0)</f>
        <v>0</v>
      </c>
      <c r="CA45" s="177">
        <v>2</v>
      </c>
      <c r="CB45" s="177">
        <v>1</v>
      </c>
      <c r="CZ45" s="146">
        <v>0.38306000000000001</v>
      </c>
    </row>
    <row r="46" spans="1:104" ht="22.5">
      <c r="A46" s="171">
        <v>33</v>
      </c>
      <c r="B46" s="172" t="s">
        <v>158</v>
      </c>
      <c r="C46" s="173" t="s">
        <v>159</v>
      </c>
      <c r="D46" s="174" t="s">
        <v>100</v>
      </c>
      <c r="E46" s="175">
        <v>8.3000000000000007</v>
      </c>
      <c r="F46" s="175">
        <v>0</v>
      </c>
      <c r="G46" s="176">
        <f>E46*F46</f>
        <v>0</v>
      </c>
      <c r="O46" s="170">
        <v>2</v>
      </c>
      <c r="AA46" s="146">
        <v>2</v>
      </c>
      <c r="AB46" s="146">
        <v>1</v>
      </c>
      <c r="AC46" s="146">
        <v>1</v>
      </c>
      <c r="AZ46" s="146">
        <v>1</v>
      </c>
      <c r="BA46" s="146">
        <f>IF(AZ46=1,G46,0)</f>
        <v>0</v>
      </c>
      <c r="BB46" s="146">
        <f>IF(AZ46=2,G46,0)</f>
        <v>0</v>
      </c>
      <c r="BC46" s="146">
        <f>IF(AZ46=3,G46,0)</f>
        <v>0</v>
      </c>
      <c r="BD46" s="146">
        <f>IF(AZ46=4,G46,0)</f>
        <v>0</v>
      </c>
      <c r="BE46" s="146">
        <f>IF(AZ46=5,G46,0)</f>
        <v>0</v>
      </c>
      <c r="CA46" s="177">
        <v>2</v>
      </c>
      <c r="CB46" s="177">
        <v>1</v>
      </c>
      <c r="CZ46" s="146">
        <v>0.16169</v>
      </c>
    </row>
    <row r="47" spans="1:104" ht="22.5">
      <c r="A47" s="171">
        <v>34</v>
      </c>
      <c r="B47" s="172" t="s">
        <v>160</v>
      </c>
      <c r="C47" s="173" t="s">
        <v>161</v>
      </c>
      <c r="D47" s="174" t="s">
        <v>100</v>
      </c>
      <c r="E47" s="175">
        <v>50.4</v>
      </c>
      <c r="F47" s="175">
        <v>0</v>
      </c>
      <c r="G47" s="176">
        <f>E47*F47</f>
        <v>0</v>
      </c>
      <c r="O47" s="170">
        <v>2</v>
      </c>
      <c r="AA47" s="146">
        <v>2</v>
      </c>
      <c r="AB47" s="146">
        <v>1</v>
      </c>
      <c r="AC47" s="146">
        <v>1</v>
      </c>
      <c r="AZ47" s="146">
        <v>1</v>
      </c>
      <c r="BA47" s="146">
        <f>IF(AZ47=1,G47,0)</f>
        <v>0</v>
      </c>
      <c r="BB47" s="146">
        <f>IF(AZ47=2,G47,0)</f>
        <v>0</v>
      </c>
      <c r="BC47" s="146">
        <f>IF(AZ47=3,G47,0)</f>
        <v>0</v>
      </c>
      <c r="BD47" s="146">
        <f>IF(AZ47=4,G47,0)</f>
        <v>0</v>
      </c>
      <c r="BE47" s="146">
        <f>IF(AZ47=5,G47,0)</f>
        <v>0</v>
      </c>
      <c r="CA47" s="177">
        <v>2</v>
      </c>
      <c r="CB47" s="177">
        <v>1</v>
      </c>
      <c r="CZ47" s="146">
        <v>0.32025999999999999</v>
      </c>
    </row>
    <row r="48" spans="1:104">
      <c r="A48" s="178"/>
      <c r="B48" s="179" t="s">
        <v>76</v>
      </c>
      <c r="C48" s="180" t="str">
        <f>CONCATENATE(B42," ",C42)</f>
        <v>4 Vodorovné konstrukce</v>
      </c>
      <c r="D48" s="181"/>
      <c r="E48" s="182"/>
      <c r="F48" s="183"/>
      <c r="G48" s="184">
        <f>SUM(G42:G47)</f>
        <v>0</v>
      </c>
      <c r="O48" s="170">
        <v>4</v>
      </c>
      <c r="BA48" s="185">
        <f>SUM(BA42:BA47)</f>
        <v>0</v>
      </c>
      <c r="BB48" s="185">
        <f>SUM(BB42:BB47)</f>
        <v>0</v>
      </c>
      <c r="BC48" s="185">
        <f>SUM(BC42:BC47)</f>
        <v>0</v>
      </c>
      <c r="BD48" s="185">
        <f>SUM(BD42:BD47)</f>
        <v>0</v>
      </c>
      <c r="BE48" s="185">
        <f>SUM(BE42:BE47)</f>
        <v>0</v>
      </c>
    </row>
    <row r="49" spans="1:104">
      <c r="A49" s="163" t="s">
        <v>72</v>
      </c>
      <c r="B49" s="164" t="s">
        <v>162</v>
      </c>
      <c r="C49" s="165" t="s">
        <v>163</v>
      </c>
      <c r="D49" s="166"/>
      <c r="E49" s="167"/>
      <c r="F49" s="167"/>
      <c r="G49" s="168"/>
      <c r="H49" s="169"/>
      <c r="I49" s="169"/>
      <c r="O49" s="170">
        <v>1</v>
      </c>
    </row>
    <row r="50" spans="1:104">
      <c r="A50" s="171">
        <v>35</v>
      </c>
      <c r="B50" s="172" t="s">
        <v>164</v>
      </c>
      <c r="C50" s="173" t="s">
        <v>165</v>
      </c>
      <c r="D50" s="174" t="s">
        <v>110</v>
      </c>
      <c r="E50" s="175">
        <v>19.574999999999999</v>
      </c>
      <c r="F50" s="175">
        <v>0</v>
      </c>
      <c r="G50" s="176">
        <f>E50*F50</f>
        <v>0</v>
      </c>
      <c r="O50" s="170">
        <v>2</v>
      </c>
      <c r="AA50" s="146">
        <v>1</v>
      </c>
      <c r="AB50" s="146">
        <v>1</v>
      </c>
      <c r="AC50" s="146">
        <v>1</v>
      </c>
      <c r="AZ50" s="146">
        <v>1</v>
      </c>
      <c r="BA50" s="146">
        <f>IF(AZ50=1,G50,0)</f>
        <v>0</v>
      </c>
      <c r="BB50" s="146">
        <f>IF(AZ50=2,G50,0)</f>
        <v>0</v>
      </c>
      <c r="BC50" s="146">
        <f>IF(AZ50=3,G50,0)</f>
        <v>0</v>
      </c>
      <c r="BD50" s="146">
        <f>IF(AZ50=4,G50,0)</f>
        <v>0</v>
      </c>
      <c r="BE50" s="146">
        <f>IF(AZ50=5,G50,0)</f>
        <v>0</v>
      </c>
      <c r="CA50" s="177">
        <v>1</v>
      </c>
      <c r="CB50" s="177">
        <v>1</v>
      </c>
      <c r="CZ50" s="146">
        <v>4.0000000000000003E-5</v>
      </c>
    </row>
    <row r="51" spans="1:104" ht="22.5">
      <c r="A51" s="171">
        <v>36</v>
      </c>
      <c r="B51" s="172" t="s">
        <v>166</v>
      </c>
      <c r="C51" s="173" t="s">
        <v>401</v>
      </c>
      <c r="D51" s="174" t="s">
        <v>110</v>
      </c>
      <c r="E51" s="175">
        <v>40.741</v>
      </c>
      <c r="F51" s="175">
        <v>0</v>
      </c>
      <c r="G51" s="176">
        <f>E51*F51</f>
        <v>0</v>
      </c>
      <c r="O51" s="170">
        <v>2</v>
      </c>
      <c r="AA51" s="146">
        <v>1</v>
      </c>
      <c r="AB51" s="146">
        <v>1</v>
      </c>
      <c r="AC51" s="146">
        <v>1</v>
      </c>
      <c r="AZ51" s="146">
        <v>1</v>
      </c>
      <c r="BA51" s="146">
        <f>IF(AZ51=1,G51,0)</f>
        <v>0</v>
      </c>
      <c r="BB51" s="146">
        <f>IF(AZ51=2,G51,0)</f>
        <v>0</v>
      </c>
      <c r="BC51" s="146">
        <f>IF(AZ51=3,G51,0)</f>
        <v>0</v>
      </c>
      <c r="BD51" s="146">
        <f>IF(AZ51=4,G51,0)</f>
        <v>0</v>
      </c>
      <c r="BE51" s="146">
        <f>IF(AZ51=5,G51,0)</f>
        <v>0</v>
      </c>
      <c r="CA51" s="177">
        <v>1</v>
      </c>
      <c r="CB51" s="177">
        <v>1</v>
      </c>
      <c r="CZ51" s="146">
        <v>2.0750000000000001E-2</v>
      </c>
    </row>
    <row r="52" spans="1:104">
      <c r="A52" s="171">
        <v>37</v>
      </c>
      <c r="B52" s="172" t="s">
        <v>167</v>
      </c>
      <c r="C52" s="173" t="s">
        <v>168</v>
      </c>
      <c r="D52" s="174" t="s">
        <v>110</v>
      </c>
      <c r="E52" s="175">
        <v>286.78300000000002</v>
      </c>
      <c r="F52" s="175">
        <v>0</v>
      </c>
      <c r="G52" s="176">
        <f>E52*F52</f>
        <v>0</v>
      </c>
      <c r="O52" s="170">
        <v>2</v>
      </c>
      <c r="AA52" s="146">
        <v>1</v>
      </c>
      <c r="AB52" s="146">
        <v>1</v>
      </c>
      <c r="AC52" s="146">
        <v>1</v>
      </c>
      <c r="AZ52" s="146">
        <v>1</v>
      </c>
      <c r="BA52" s="146">
        <f>IF(AZ52=1,G52,0)</f>
        <v>0</v>
      </c>
      <c r="BB52" s="146">
        <f>IF(AZ52=2,G52,0)</f>
        <v>0</v>
      </c>
      <c r="BC52" s="146">
        <f>IF(AZ52=3,G52,0)</f>
        <v>0</v>
      </c>
      <c r="BD52" s="146">
        <f>IF(AZ52=4,G52,0)</f>
        <v>0</v>
      </c>
      <c r="BE52" s="146">
        <f>IF(AZ52=5,G52,0)</f>
        <v>0</v>
      </c>
      <c r="CA52" s="177">
        <v>1</v>
      </c>
      <c r="CB52" s="177">
        <v>1</v>
      </c>
      <c r="CZ52" s="146">
        <v>2.7980000000000001E-2</v>
      </c>
    </row>
    <row r="53" spans="1:104">
      <c r="A53" s="178"/>
      <c r="B53" s="179" t="s">
        <v>76</v>
      </c>
      <c r="C53" s="180" t="str">
        <f>CONCATENATE(B49," ",C49)</f>
        <v>61 Upravy povrchů vnitřní</v>
      </c>
      <c r="D53" s="181"/>
      <c r="E53" s="182"/>
      <c r="F53" s="183"/>
      <c r="G53" s="184">
        <f>SUM(G49:G52)</f>
        <v>0</v>
      </c>
      <c r="O53" s="170">
        <v>4</v>
      </c>
      <c r="BA53" s="185">
        <f>SUM(BA49:BA52)</f>
        <v>0</v>
      </c>
      <c r="BB53" s="185">
        <f>SUM(BB49:BB52)</f>
        <v>0</v>
      </c>
      <c r="BC53" s="185">
        <f>SUM(BC49:BC52)</f>
        <v>0</v>
      </c>
      <c r="BD53" s="185">
        <f>SUM(BD49:BD52)</f>
        <v>0</v>
      </c>
      <c r="BE53" s="185">
        <f>SUM(BE49:BE52)</f>
        <v>0</v>
      </c>
    </row>
    <row r="54" spans="1:104">
      <c r="A54" s="163" t="s">
        <v>72</v>
      </c>
      <c r="B54" s="164" t="s">
        <v>169</v>
      </c>
      <c r="C54" s="165" t="s">
        <v>170</v>
      </c>
      <c r="D54" s="166"/>
      <c r="E54" s="167"/>
      <c r="F54" s="167"/>
      <c r="G54" s="168"/>
      <c r="H54" s="169"/>
      <c r="I54" s="169"/>
      <c r="O54" s="170">
        <v>1</v>
      </c>
    </row>
    <row r="55" spans="1:104">
      <c r="A55" s="171">
        <v>38</v>
      </c>
      <c r="B55" s="172" t="s">
        <v>171</v>
      </c>
      <c r="C55" s="173" t="s">
        <v>172</v>
      </c>
      <c r="D55" s="174" t="s">
        <v>110</v>
      </c>
      <c r="E55" s="175">
        <v>26.841999999999999</v>
      </c>
      <c r="F55" s="175">
        <v>0</v>
      </c>
      <c r="G55" s="176">
        <f>E55*F55</f>
        <v>0</v>
      </c>
      <c r="O55" s="170">
        <v>2</v>
      </c>
      <c r="AA55" s="146">
        <v>1</v>
      </c>
      <c r="AB55" s="146">
        <v>1</v>
      </c>
      <c r="AC55" s="146">
        <v>1</v>
      </c>
      <c r="AZ55" s="146">
        <v>1</v>
      </c>
      <c r="BA55" s="146">
        <f>IF(AZ55=1,G55,0)</f>
        <v>0</v>
      </c>
      <c r="BB55" s="146">
        <f>IF(AZ55=2,G55,0)</f>
        <v>0</v>
      </c>
      <c r="BC55" s="146">
        <f>IF(AZ55=3,G55,0)</f>
        <v>0</v>
      </c>
      <c r="BD55" s="146">
        <f>IF(AZ55=4,G55,0)</f>
        <v>0</v>
      </c>
      <c r="BE55" s="146">
        <f>IF(AZ55=5,G55,0)</f>
        <v>0</v>
      </c>
      <c r="CA55" s="177">
        <v>1</v>
      </c>
      <c r="CB55" s="177">
        <v>1</v>
      </c>
      <c r="CZ55" s="146">
        <v>4.0000000000000003E-5</v>
      </c>
    </row>
    <row r="56" spans="1:104" ht="22.5">
      <c r="A56" s="171">
        <v>39</v>
      </c>
      <c r="B56" s="172" t="s">
        <v>173</v>
      </c>
      <c r="C56" s="173" t="s">
        <v>174</v>
      </c>
      <c r="D56" s="174" t="s">
        <v>110</v>
      </c>
      <c r="E56" s="175">
        <v>116.25</v>
      </c>
      <c r="F56" s="175">
        <v>0</v>
      </c>
      <c r="G56" s="176">
        <f>E56*F56</f>
        <v>0</v>
      </c>
      <c r="O56" s="170">
        <v>2</v>
      </c>
      <c r="AA56" s="146">
        <v>1</v>
      </c>
      <c r="AB56" s="146">
        <v>1</v>
      </c>
      <c r="AC56" s="146">
        <v>1</v>
      </c>
      <c r="AZ56" s="146">
        <v>1</v>
      </c>
      <c r="BA56" s="146">
        <f>IF(AZ56=1,G56,0)</f>
        <v>0</v>
      </c>
      <c r="BB56" s="146">
        <f>IF(AZ56=2,G56,0)</f>
        <v>0</v>
      </c>
      <c r="BC56" s="146">
        <f>IF(AZ56=3,G56,0)</f>
        <v>0</v>
      </c>
      <c r="BD56" s="146">
        <f>IF(AZ56=4,G56,0)</f>
        <v>0</v>
      </c>
      <c r="BE56" s="146">
        <f>IF(AZ56=5,G56,0)</f>
        <v>0</v>
      </c>
      <c r="CA56" s="177">
        <v>1</v>
      </c>
      <c r="CB56" s="177">
        <v>1</v>
      </c>
      <c r="CZ56" s="146">
        <v>2.5080000000000002E-2</v>
      </c>
    </row>
    <row r="57" spans="1:104">
      <c r="A57" s="171">
        <v>40</v>
      </c>
      <c r="B57" s="172" t="s">
        <v>175</v>
      </c>
      <c r="C57" s="173" t="s">
        <v>176</v>
      </c>
      <c r="D57" s="174" t="s">
        <v>110</v>
      </c>
      <c r="E57" s="175">
        <v>11.75</v>
      </c>
      <c r="F57" s="175">
        <v>0</v>
      </c>
      <c r="G57" s="176">
        <f>E57*F57</f>
        <v>0</v>
      </c>
      <c r="O57" s="170">
        <v>2</v>
      </c>
      <c r="AA57" s="146">
        <v>1</v>
      </c>
      <c r="AB57" s="146">
        <v>1</v>
      </c>
      <c r="AC57" s="146">
        <v>1</v>
      </c>
      <c r="AZ57" s="146">
        <v>1</v>
      </c>
      <c r="BA57" s="146">
        <f>IF(AZ57=1,G57,0)</f>
        <v>0</v>
      </c>
      <c r="BB57" s="146">
        <f>IF(AZ57=2,G57,0)</f>
        <v>0</v>
      </c>
      <c r="BC57" s="146">
        <f>IF(AZ57=3,G57,0)</f>
        <v>0</v>
      </c>
      <c r="BD57" s="146">
        <f>IF(AZ57=4,G57,0)</f>
        <v>0</v>
      </c>
      <c r="BE57" s="146">
        <f>IF(AZ57=5,G57,0)</f>
        <v>0</v>
      </c>
      <c r="CA57" s="177">
        <v>1</v>
      </c>
      <c r="CB57" s="177">
        <v>1</v>
      </c>
      <c r="CZ57" s="146">
        <v>6.1799999999999997E-3</v>
      </c>
    </row>
    <row r="58" spans="1:104" ht="22.5">
      <c r="A58" s="171">
        <v>41</v>
      </c>
      <c r="B58" s="172" t="s">
        <v>177</v>
      </c>
      <c r="C58" s="173" t="s">
        <v>178</v>
      </c>
      <c r="D58" s="174" t="s">
        <v>110</v>
      </c>
      <c r="E58" s="175">
        <v>11.75</v>
      </c>
      <c r="F58" s="175">
        <v>0</v>
      </c>
      <c r="G58" s="176">
        <f>E58*F58</f>
        <v>0</v>
      </c>
      <c r="O58" s="170">
        <v>2</v>
      </c>
      <c r="AA58" s="146">
        <v>1</v>
      </c>
      <c r="AB58" s="146">
        <v>0</v>
      </c>
      <c r="AC58" s="146">
        <v>0</v>
      </c>
      <c r="AZ58" s="146">
        <v>1</v>
      </c>
      <c r="BA58" s="146">
        <f>IF(AZ58=1,G58,0)</f>
        <v>0</v>
      </c>
      <c r="BB58" s="146">
        <f>IF(AZ58=2,G58,0)</f>
        <v>0</v>
      </c>
      <c r="BC58" s="146">
        <f>IF(AZ58=3,G58,0)</f>
        <v>0</v>
      </c>
      <c r="BD58" s="146">
        <f>IF(AZ58=4,G58,0)</f>
        <v>0</v>
      </c>
      <c r="BE58" s="146">
        <f>IF(AZ58=5,G58,0)</f>
        <v>0</v>
      </c>
      <c r="CA58" s="177">
        <v>1</v>
      </c>
      <c r="CB58" s="177">
        <v>0</v>
      </c>
      <c r="CZ58" s="146">
        <v>3.6099999999999999E-3</v>
      </c>
    </row>
    <row r="59" spans="1:104">
      <c r="A59" s="171">
        <v>42</v>
      </c>
      <c r="B59" s="172" t="s">
        <v>179</v>
      </c>
      <c r="C59" s="173" t="s">
        <v>180</v>
      </c>
      <c r="D59" s="174" t="s">
        <v>100</v>
      </c>
      <c r="E59" s="175">
        <v>15.3</v>
      </c>
      <c r="F59" s="175">
        <v>0</v>
      </c>
      <c r="G59" s="176">
        <f>E59*F59</f>
        <v>0</v>
      </c>
      <c r="O59" s="170">
        <v>2</v>
      </c>
      <c r="AA59" s="146">
        <v>1</v>
      </c>
      <c r="AB59" s="146">
        <v>1</v>
      </c>
      <c r="AC59" s="146">
        <v>1</v>
      </c>
      <c r="AZ59" s="146">
        <v>1</v>
      </c>
      <c r="BA59" s="146">
        <f>IF(AZ59=1,G59,0)</f>
        <v>0</v>
      </c>
      <c r="BB59" s="146">
        <f>IF(AZ59=2,G59,0)</f>
        <v>0</v>
      </c>
      <c r="BC59" s="146">
        <f>IF(AZ59=3,G59,0)</f>
        <v>0</v>
      </c>
      <c r="BD59" s="146">
        <f>IF(AZ59=4,G59,0)</f>
        <v>0</v>
      </c>
      <c r="BE59" s="146">
        <f>IF(AZ59=5,G59,0)</f>
        <v>0</v>
      </c>
      <c r="CA59" s="177">
        <v>1</v>
      </c>
      <c r="CB59" s="177">
        <v>1</v>
      </c>
      <c r="CZ59" s="146">
        <v>2.12E-2</v>
      </c>
    </row>
    <row r="60" spans="1:104">
      <c r="A60" s="178"/>
      <c r="B60" s="179" t="s">
        <v>76</v>
      </c>
      <c r="C60" s="180" t="str">
        <f>CONCATENATE(B54," ",C54)</f>
        <v>62 Úpravy povrchů vnější</v>
      </c>
      <c r="D60" s="181"/>
      <c r="E60" s="182"/>
      <c r="F60" s="183"/>
      <c r="G60" s="184">
        <f>SUM(G54:G59)</f>
        <v>0</v>
      </c>
      <c r="O60" s="170">
        <v>4</v>
      </c>
      <c r="BA60" s="185">
        <f>SUM(BA54:BA59)</f>
        <v>0</v>
      </c>
      <c r="BB60" s="185">
        <f>SUM(BB54:BB59)</f>
        <v>0</v>
      </c>
      <c r="BC60" s="185">
        <f>SUM(BC54:BC59)</f>
        <v>0</v>
      </c>
      <c r="BD60" s="185">
        <f>SUM(BD54:BD59)</f>
        <v>0</v>
      </c>
      <c r="BE60" s="185">
        <f>SUM(BE54:BE59)</f>
        <v>0</v>
      </c>
    </row>
    <row r="61" spans="1:104">
      <c r="A61" s="163" t="s">
        <v>72</v>
      </c>
      <c r="B61" s="164" t="s">
        <v>181</v>
      </c>
      <c r="C61" s="165" t="s">
        <v>182</v>
      </c>
      <c r="D61" s="166"/>
      <c r="E61" s="167"/>
      <c r="F61" s="167"/>
      <c r="G61" s="168"/>
      <c r="H61" s="169"/>
      <c r="I61" s="169"/>
      <c r="O61" s="170">
        <v>1</v>
      </c>
    </row>
    <row r="62" spans="1:104" ht="22.5">
      <c r="A62" s="171">
        <v>43</v>
      </c>
      <c r="B62" s="172" t="s">
        <v>183</v>
      </c>
      <c r="C62" s="173" t="s">
        <v>184</v>
      </c>
      <c r="D62" s="174" t="s">
        <v>87</v>
      </c>
      <c r="E62" s="175">
        <v>6.9462000000000002</v>
      </c>
      <c r="F62" s="175">
        <v>0</v>
      </c>
      <c r="G62" s="176">
        <f>E62*F62</f>
        <v>0</v>
      </c>
      <c r="O62" s="170">
        <v>2</v>
      </c>
      <c r="AA62" s="146">
        <v>1</v>
      </c>
      <c r="AB62" s="146">
        <v>1</v>
      </c>
      <c r="AC62" s="146">
        <v>1</v>
      </c>
      <c r="AZ62" s="146">
        <v>1</v>
      </c>
      <c r="BA62" s="146">
        <f>IF(AZ62=1,G62,0)</f>
        <v>0</v>
      </c>
      <c r="BB62" s="146">
        <f>IF(AZ62=2,G62,0)</f>
        <v>0</v>
      </c>
      <c r="BC62" s="146">
        <f>IF(AZ62=3,G62,0)</f>
        <v>0</v>
      </c>
      <c r="BD62" s="146">
        <f>IF(AZ62=4,G62,0)</f>
        <v>0</v>
      </c>
      <c r="BE62" s="146">
        <f>IF(AZ62=5,G62,0)</f>
        <v>0</v>
      </c>
      <c r="CA62" s="177">
        <v>1</v>
      </c>
      <c r="CB62" s="177">
        <v>1</v>
      </c>
      <c r="CZ62" s="146">
        <v>2.5249999999999999</v>
      </c>
    </row>
    <row r="63" spans="1:104">
      <c r="A63" s="171">
        <v>44</v>
      </c>
      <c r="B63" s="172" t="s">
        <v>185</v>
      </c>
      <c r="C63" s="173" t="s">
        <v>186</v>
      </c>
      <c r="D63" s="174" t="s">
        <v>87</v>
      </c>
      <c r="E63" s="175">
        <v>6.9462000000000002</v>
      </c>
      <c r="F63" s="175">
        <v>0</v>
      </c>
      <c r="G63" s="176">
        <f>E63*F63</f>
        <v>0</v>
      </c>
      <c r="O63" s="170">
        <v>2</v>
      </c>
      <c r="AA63" s="146">
        <v>1</v>
      </c>
      <c r="AB63" s="146">
        <v>1</v>
      </c>
      <c r="AC63" s="146">
        <v>1</v>
      </c>
      <c r="AZ63" s="146">
        <v>1</v>
      </c>
      <c r="BA63" s="146">
        <f>IF(AZ63=1,G63,0)</f>
        <v>0</v>
      </c>
      <c r="BB63" s="146">
        <f>IF(AZ63=2,G63,0)</f>
        <v>0</v>
      </c>
      <c r="BC63" s="146">
        <f>IF(AZ63=3,G63,0)</f>
        <v>0</v>
      </c>
      <c r="BD63" s="146">
        <f>IF(AZ63=4,G63,0)</f>
        <v>0</v>
      </c>
      <c r="BE63" s="146">
        <f>IF(AZ63=5,G63,0)</f>
        <v>0</v>
      </c>
      <c r="CA63" s="177">
        <v>1</v>
      </c>
      <c r="CB63" s="177">
        <v>1</v>
      </c>
      <c r="CZ63" s="146">
        <v>0</v>
      </c>
    </row>
    <row r="64" spans="1:104" ht="22.5">
      <c r="A64" s="171">
        <v>45</v>
      </c>
      <c r="B64" s="172" t="s">
        <v>187</v>
      </c>
      <c r="C64" s="173" t="s">
        <v>188</v>
      </c>
      <c r="D64" s="174" t="s">
        <v>107</v>
      </c>
      <c r="E64" s="175">
        <v>0.45619999999999999</v>
      </c>
      <c r="F64" s="175">
        <v>0</v>
      </c>
      <c r="G64" s="176">
        <f>E64*F64</f>
        <v>0</v>
      </c>
      <c r="O64" s="170">
        <v>2</v>
      </c>
      <c r="AA64" s="146">
        <v>1</v>
      </c>
      <c r="AB64" s="146">
        <v>1</v>
      </c>
      <c r="AC64" s="146">
        <v>1</v>
      </c>
      <c r="AZ64" s="146">
        <v>1</v>
      </c>
      <c r="BA64" s="146">
        <f>IF(AZ64=1,G64,0)</f>
        <v>0</v>
      </c>
      <c r="BB64" s="146">
        <f>IF(AZ64=2,G64,0)</f>
        <v>0</v>
      </c>
      <c r="BC64" s="146">
        <f>IF(AZ64=3,G64,0)</f>
        <v>0</v>
      </c>
      <c r="BD64" s="146">
        <f>IF(AZ64=4,G64,0)</f>
        <v>0</v>
      </c>
      <c r="BE64" s="146">
        <f>IF(AZ64=5,G64,0)</f>
        <v>0</v>
      </c>
      <c r="CA64" s="177">
        <v>1</v>
      </c>
      <c r="CB64" s="177">
        <v>1</v>
      </c>
      <c r="CZ64" s="146">
        <v>1.0662499999999999</v>
      </c>
    </row>
    <row r="65" spans="1:104">
      <c r="A65" s="178"/>
      <c r="B65" s="179" t="s">
        <v>76</v>
      </c>
      <c r="C65" s="180" t="str">
        <f>CONCATENATE(B61," ",C61)</f>
        <v>63 Podlahy a podlahové konstrukce</v>
      </c>
      <c r="D65" s="181"/>
      <c r="E65" s="182"/>
      <c r="F65" s="183"/>
      <c r="G65" s="184">
        <f>SUM(G61:G64)</f>
        <v>0</v>
      </c>
      <c r="O65" s="170">
        <v>4</v>
      </c>
      <c r="BA65" s="185">
        <f>SUM(BA61:BA64)</f>
        <v>0</v>
      </c>
      <c r="BB65" s="185">
        <f>SUM(BB61:BB64)</f>
        <v>0</v>
      </c>
      <c r="BC65" s="185">
        <f>SUM(BC61:BC64)</f>
        <v>0</v>
      </c>
      <c r="BD65" s="185">
        <f>SUM(BD61:BD64)</f>
        <v>0</v>
      </c>
      <c r="BE65" s="185">
        <f>SUM(BE61:BE64)</f>
        <v>0</v>
      </c>
    </row>
    <row r="66" spans="1:104">
      <c r="A66" s="163" t="s">
        <v>72</v>
      </c>
      <c r="B66" s="164" t="s">
        <v>189</v>
      </c>
      <c r="C66" s="165" t="s">
        <v>190</v>
      </c>
      <c r="D66" s="166"/>
      <c r="E66" s="167"/>
      <c r="F66" s="167"/>
      <c r="G66" s="168"/>
      <c r="H66" s="169"/>
      <c r="I66" s="169"/>
      <c r="O66" s="170">
        <v>1</v>
      </c>
    </row>
    <row r="67" spans="1:104" ht="22.5">
      <c r="A67" s="171">
        <v>46</v>
      </c>
      <c r="B67" s="172" t="s">
        <v>191</v>
      </c>
      <c r="C67" s="173" t="s">
        <v>192</v>
      </c>
      <c r="D67" s="174" t="s">
        <v>113</v>
      </c>
      <c r="E67" s="175">
        <v>3</v>
      </c>
      <c r="F67" s="175">
        <v>0</v>
      </c>
      <c r="G67" s="176">
        <f>E67*F67</f>
        <v>0</v>
      </c>
      <c r="O67" s="170">
        <v>2</v>
      </c>
      <c r="AA67" s="146">
        <v>1</v>
      </c>
      <c r="AB67" s="146">
        <v>1</v>
      </c>
      <c r="AC67" s="146">
        <v>1</v>
      </c>
      <c r="AZ67" s="146">
        <v>1</v>
      </c>
      <c r="BA67" s="146">
        <f>IF(AZ67=1,G67,0)</f>
        <v>0</v>
      </c>
      <c r="BB67" s="146">
        <f>IF(AZ67=2,G67,0)</f>
        <v>0</v>
      </c>
      <c r="BC67" s="146">
        <f>IF(AZ67=3,G67,0)</f>
        <v>0</v>
      </c>
      <c r="BD67" s="146">
        <f>IF(AZ67=4,G67,0)</f>
        <v>0</v>
      </c>
      <c r="BE67" s="146">
        <f>IF(AZ67=5,G67,0)</f>
        <v>0</v>
      </c>
      <c r="CA67" s="177">
        <v>1</v>
      </c>
      <c r="CB67" s="177">
        <v>1</v>
      </c>
      <c r="CZ67" s="146">
        <v>4.2750000000000003E-2</v>
      </c>
    </row>
    <row r="68" spans="1:104">
      <c r="A68" s="178"/>
      <c r="B68" s="179" t="s">
        <v>76</v>
      </c>
      <c r="C68" s="180" t="str">
        <f>CONCATENATE(B66," ",C66)</f>
        <v>64 Výplně otvorů</v>
      </c>
      <c r="D68" s="181"/>
      <c r="E68" s="182"/>
      <c r="F68" s="183"/>
      <c r="G68" s="184">
        <f>SUM(G66:G67)</f>
        <v>0</v>
      </c>
      <c r="O68" s="170">
        <v>4</v>
      </c>
      <c r="BA68" s="185">
        <f>SUM(BA66:BA67)</f>
        <v>0</v>
      </c>
      <c r="BB68" s="185">
        <f>SUM(BB66:BB67)</f>
        <v>0</v>
      </c>
      <c r="BC68" s="185">
        <f>SUM(BC66:BC67)</f>
        <v>0</v>
      </c>
      <c r="BD68" s="185">
        <f>SUM(BD66:BD67)</f>
        <v>0</v>
      </c>
      <c r="BE68" s="185">
        <f>SUM(BE66:BE67)</f>
        <v>0</v>
      </c>
    </row>
    <row r="69" spans="1:104">
      <c r="A69" s="163" t="s">
        <v>72</v>
      </c>
      <c r="B69" s="164" t="s">
        <v>193</v>
      </c>
      <c r="C69" s="165" t="s">
        <v>194</v>
      </c>
      <c r="D69" s="166"/>
      <c r="E69" s="167"/>
      <c r="F69" s="167"/>
      <c r="G69" s="168"/>
      <c r="H69" s="169"/>
      <c r="I69" s="169"/>
      <c r="O69" s="170">
        <v>1</v>
      </c>
    </row>
    <row r="70" spans="1:104">
      <c r="A70" s="171">
        <v>47</v>
      </c>
      <c r="B70" s="172" t="s">
        <v>195</v>
      </c>
      <c r="C70" s="173" t="s">
        <v>196</v>
      </c>
      <c r="D70" s="174" t="s">
        <v>110</v>
      </c>
      <c r="E70" s="175">
        <v>115</v>
      </c>
      <c r="F70" s="175">
        <v>0</v>
      </c>
      <c r="G70" s="176">
        <f>E70*F70</f>
        <v>0</v>
      </c>
      <c r="O70" s="170">
        <v>2</v>
      </c>
      <c r="AA70" s="146">
        <v>1</v>
      </c>
      <c r="AB70" s="146">
        <v>1</v>
      </c>
      <c r="AC70" s="146">
        <v>1</v>
      </c>
      <c r="AZ70" s="146">
        <v>1</v>
      </c>
      <c r="BA70" s="146">
        <f>IF(AZ70=1,G70,0)</f>
        <v>0</v>
      </c>
      <c r="BB70" s="146">
        <f>IF(AZ70=2,G70,0)</f>
        <v>0</v>
      </c>
      <c r="BC70" s="146">
        <f>IF(AZ70=3,G70,0)</f>
        <v>0</v>
      </c>
      <c r="BD70" s="146">
        <f>IF(AZ70=4,G70,0)</f>
        <v>0</v>
      </c>
      <c r="BE70" s="146">
        <f>IF(AZ70=5,G70,0)</f>
        <v>0</v>
      </c>
      <c r="CA70" s="177">
        <v>1</v>
      </c>
      <c r="CB70" s="177">
        <v>1</v>
      </c>
      <c r="CZ70" s="146">
        <v>1.2099999999999999E-3</v>
      </c>
    </row>
    <row r="71" spans="1:104">
      <c r="A71" s="171">
        <v>48</v>
      </c>
      <c r="B71" s="172" t="s">
        <v>197</v>
      </c>
      <c r="C71" s="173" t="s">
        <v>198</v>
      </c>
      <c r="D71" s="174" t="s">
        <v>110</v>
      </c>
      <c r="E71" s="175">
        <v>60</v>
      </c>
      <c r="F71" s="175">
        <v>0</v>
      </c>
      <c r="G71" s="176">
        <f>E71*F71</f>
        <v>0</v>
      </c>
      <c r="O71" s="170">
        <v>2</v>
      </c>
      <c r="AA71" s="146">
        <v>1</v>
      </c>
      <c r="AB71" s="146">
        <v>1</v>
      </c>
      <c r="AC71" s="146">
        <v>1</v>
      </c>
      <c r="AZ71" s="146">
        <v>1</v>
      </c>
      <c r="BA71" s="146">
        <f>IF(AZ71=1,G71,0)</f>
        <v>0</v>
      </c>
      <c r="BB71" s="146">
        <f>IF(AZ71=2,G71,0)</f>
        <v>0</v>
      </c>
      <c r="BC71" s="146">
        <f>IF(AZ71=3,G71,0)</f>
        <v>0</v>
      </c>
      <c r="BD71" s="146">
        <f>IF(AZ71=4,G71,0)</f>
        <v>0</v>
      </c>
      <c r="BE71" s="146">
        <f>IF(AZ71=5,G71,0)</f>
        <v>0</v>
      </c>
      <c r="CA71" s="177">
        <v>1</v>
      </c>
      <c r="CB71" s="177">
        <v>1</v>
      </c>
      <c r="CZ71" s="146">
        <v>1.58E-3</v>
      </c>
    </row>
    <row r="72" spans="1:104">
      <c r="A72" s="171">
        <v>49</v>
      </c>
      <c r="B72" s="172" t="s">
        <v>199</v>
      </c>
      <c r="C72" s="173" t="s">
        <v>200</v>
      </c>
      <c r="D72" s="174" t="s">
        <v>110</v>
      </c>
      <c r="E72" s="175">
        <v>6</v>
      </c>
      <c r="F72" s="175">
        <v>0</v>
      </c>
      <c r="G72" s="176">
        <f>E72*F72</f>
        <v>0</v>
      </c>
      <c r="O72" s="170">
        <v>2</v>
      </c>
      <c r="AA72" s="146">
        <v>1</v>
      </c>
      <c r="AB72" s="146">
        <v>1</v>
      </c>
      <c r="AC72" s="146">
        <v>1</v>
      </c>
      <c r="AZ72" s="146">
        <v>1</v>
      </c>
      <c r="BA72" s="146">
        <f>IF(AZ72=1,G72,0)</f>
        <v>0</v>
      </c>
      <c r="BB72" s="146">
        <f>IF(AZ72=2,G72,0)</f>
        <v>0</v>
      </c>
      <c r="BC72" s="146">
        <f>IF(AZ72=3,G72,0)</f>
        <v>0</v>
      </c>
      <c r="BD72" s="146">
        <f>IF(AZ72=4,G72,0)</f>
        <v>0</v>
      </c>
      <c r="BE72" s="146">
        <f>IF(AZ72=5,G72,0)</f>
        <v>0</v>
      </c>
      <c r="CA72" s="177">
        <v>1</v>
      </c>
      <c r="CB72" s="177">
        <v>1</v>
      </c>
      <c r="CZ72" s="146">
        <v>2.14E-3</v>
      </c>
    </row>
    <row r="73" spans="1:104">
      <c r="A73" s="178"/>
      <c r="B73" s="179" t="s">
        <v>76</v>
      </c>
      <c r="C73" s="180" t="str">
        <f>CONCATENATE(B69," ",C69)</f>
        <v>94 Lešení a stavební výtahy</v>
      </c>
      <c r="D73" s="181"/>
      <c r="E73" s="182"/>
      <c r="F73" s="183"/>
      <c r="G73" s="184">
        <f>SUM(G69:G72)</f>
        <v>0</v>
      </c>
      <c r="O73" s="170">
        <v>4</v>
      </c>
      <c r="BA73" s="185">
        <f>SUM(BA69:BA72)</f>
        <v>0</v>
      </c>
      <c r="BB73" s="185">
        <f>SUM(BB69:BB72)</f>
        <v>0</v>
      </c>
      <c r="BC73" s="185">
        <f>SUM(BC69:BC72)</f>
        <v>0</v>
      </c>
      <c r="BD73" s="185">
        <f>SUM(BD69:BD72)</f>
        <v>0</v>
      </c>
      <c r="BE73" s="185">
        <f>SUM(BE69:BE72)</f>
        <v>0</v>
      </c>
    </row>
    <row r="74" spans="1:104">
      <c r="A74" s="163" t="s">
        <v>72</v>
      </c>
      <c r="B74" s="164" t="s">
        <v>201</v>
      </c>
      <c r="C74" s="165" t="s">
        <v>202</v>
      </c>
      <c r="D74" s="166"/>
      <c r="E74" s="167"/>
      <c r="F74" s="167"/>
      <c r="G74" s="168"/>
      <c r="H74" s="169"/>
      <c r="I74" s="169"/>
      <c r="O74" s="170">
        <v>1</v>
      </c>
    </row>
    <row r="75" spans="1:104">
      <c r="A75" s="171">
        <v>50</v>
      </c>
      <c r="B75" s="172" t="s">
        <v>203</v>
      </c>
      <c r="C75" s="173" t="s">
        <v>204</v>
      </c>
      <c r="D75" s="174" t="s">
        <v>110</v>
      </c>
      <c r="E75" s="175">
        <v>115.79</v>
      </c>
      <c r="F75" s="175">
        <v>0</v>
      </c>
      <c r="G75" s="176">
        <f>E75*F75</f>
        <v>0</v>
      </c>
      <c r="O75" s="170">
        <v>2</v>
      </c>
      <c r="AA75" s="146">
        <v>1</v>
      </c>
      <c r="AB75" s="146">
        <v>1</v>
      </c>
      <c r="AC75" s="146">
        <v>1</v>
      </c>
      <c r="AZ75" s="146">
        <v>1</v>
      </c>
      <c r="BA75" s="146">
        <f>IF(AZ75=1,G75,0)</f>
        <v>0</v>
      </c>
      <c r="BB75" s="146">
        <f>IF(AZ75=2,G75,0)</f>
        <v>0</v>
      </c>
      <c r="BC75" s="146">
        <f>IF(AZ75=3,G75,0)</f>
        <v>0</v>
      </c>
      <c r="BD75" s="146">
        <f>IF(AZ75=4,G75,0)</f>
        <v>0</v>
      </c>
      <c r="BE75" s="146">
        <f>IF(AZ75=5,G75,0)</f>
        <v>0</v>
      </c>
      <c r="CA75" s="177">
        <v>1</v>
      </c>
      <c r="CB75" s="177">
        <v>1</v>
      </c>
      <c r="CZ75" s="146">
        <v>4.0000000000000003E-5</v>
      </c>
    </row>
    <row r="76" spans="1:104">
      <c r="A76" s="171">
        <v>51</v>
      </c>
      <c r="B76" s="172" t="s">
        <v>205</v>
      </c>
      <c r="C76" s="173" t="s">
        <v>206</v>
      </c>
      <c r="D76" s="174" t="s">
        <v>75</v>
      </c>
      <c r="E76" s="175">
        <v>4</v>
      </c>
      <c r="F76" s="175">
        <v>0</v>
      </c>
      <c r="G76" s="176">
        <f>E76*F76</f>
        <v>0</v>
      </c>
      <c r="O76" s="170">
        <v>2</v>
      </c>
      <c r="AA76" s="146">
        <v>1</v>
      </c>
      <c r="AB76" s="146">
        <v>1</v>
      </c>
      <c r="AC76" s="146">
        <v>1</v>
      </c>
      <c r="AZ76" s="146">
        <v>1</v>
      </c>
      <c r="BA76" s="146">
        <f>IF(AZ76=1,G76,0)</f>
        <v>0</v>
      </c>
      <c r="BB76" s="146">
        <f>IF(AZ76=2,G76,0)</f>
        <v>0</v>
      </c>
      <c r="BC76" s="146">
        <f>IF(AZ76=3,G76,0)</f>
        <v>0</v>
      </c>
      <c r="BD76" s="146">
        <f>IF(AZ76=4,G76,0)</f>
        <v>0</v>
      </c>
      <c r="BE76" s="146">
        <f>IF(AZ76=5,G76,0)</f>
        <v>0</v>
      </c>
      <c r="CA76" s="177">
        <v>1</v>
      </c>
      <c r="CB76" s="177">
        <v>1</v>
      </c>
      <c r="CZ76" s="146">
        <v>0</v>
      </c>
    </row>
    <row r="77" spans="1:104">
      <c r="A77" s="171">
        <v>52</v>
      </c>
      <c r="B77" s="172" t="s">
        <v>207</v>
      </c>
      <c r="C77" s="173" t="s">
        <v>208</v>
      </c>
      <c r="D77" s="174" t="s">
        <v>100</v>
      </c>
      <c r="E77" s="175">
        <v>0.9</v>
      </c>
      <c r="F77" s="175">
        <v>0</v>
      </c>
      <c r="G77" s="176">
        <f>E77*F77</f>
        <v>0</v>
      </c>
      <c r="O77" s="170">
        <v>2</v>
      </c>
      <c r="AA77" s="146">
        <v>1</v>
      </c>
      <c r="AB77" s="146">
        <v>1</v>
      </c>
      <c r="AC77" s="146">
        <v>1</v>
      </c>
      <c r="AZ77" s="146">
        <v>1</v>
      </c>
      <c r="BA77" s="146">
        <f>IF(AZ77=1,G77,0)</f>
        <v>0</v>
      </c>
      <c r="BB77" s="146">
        <f>IF(AZ77=2,G77,0)</f>
        <v>0</v>
      </c>
      <c r="BC77" s="146">
        <f>IF(AZ77=3,G77,0)</f>
        <v>0</v>
      </c>
      <c r="BD77" s="146">
        <f>IF(AZ77=4,G77,0)</f>
        <v>0</v>
      </c>
      <c r="BE77" s="146">
        <f>IF(AZ77=5,G77,0)</f>
        <v>0</v>
      </c>
      <c r="CA77" s="177">
        <v>1</v>
      </c>
      <c r="CB77" s="177">
        <v>1</v>
      </c>
      <c r="CZ77" s="146">
        <v>1.1339999999999999E-2</v>
      </c>
    </row>
    <row r="78" spans="1:104">
      <c r="A78" s="178"/>
      <c r="B78" s="179" t="s">
        <v>76</v>
      </c>
      <c r="C78" s="180" t="str">
        <f>CONCATENATE(B74," ",C74)</f>
        <v>95 Dokončovací konstrukce na pozemních stavbách</v>
      </c>
      <c r="D78" s="181"/>
      <c r="E78" s="182"/>
      <c r="F78" s="183"/>
      <c r="G78" s="184">
        <f>SUM(G74:G77)</f>
        <v>0</v>
      </c>
      <c r="O78" s="170">
        <v>4</v>
      </c>
      <c r="BA78" s="185">
        <f>SUM(BA74:BA77)</f>
        <v>0</v>
      </c>
      <c r="BB78" s="185">
        <f>SUM(BB74:BB77)</f>
        <v>0</v>
      </c>
      <c r="BC78" s="185">
        <f>SUM(BC74:BC77)</f>
        <v>0</v>
      </c>
      <c r="BD78" s="185">
        <f>SUM(BD74:BD77)</f>
        <v>0</v>
      </c>
      <c r="BE78" s="185">
        <f>SUM(BE74:BE77)</f>
        <v>0</v>
      </c>
    </row>
    <row r="79" spans="1:104">
      <c r="A79" s="163" t="s">
        <v>72</v>
      </c>
      <c r="B79" s="164" t="s">
        <v>209</v>
      </c>
      <c r="C79" s="165" t="s">
        <v>210</v>
      </c>
      <c r="D79" s="166"/>
      <c r="E79" s="167"/>
      <c r="F79" s="167"/>
      <c r="G79" s="168"/>
      <c r="H79" s="169"/>
      <c r="I79" s="169"/>
      <c r="O79" s="170">
        <v>1</v>
      </c>
    </row>
    <row r="80" spans="1:104">
      <c r="A80" s="171">
        <v>53</v>
      </c>
      <c r="B80" s="172" t="s">
        <v>211</v>
      </c>
      <c r="C80" s="173" t="s">
        <v>212</v>
      </c>
      <c r="D80" s="174" t="s">
        <v>107</v>
      </c>
      <c r="E80" s="175">
        <v>203.79210296799999</v>
      </c>
      <c r="F80" s="175">
        <v>0</v>
      </c>
      <c r="G80" s="176">
        <f>E80*F80</f>
        <v>0</v>
      </c>
      <c r="O80" s="170">
        <v>2</v>
      </c>
      <c r="AA80" s="146">
        <v>7</v>
      </c>
      <c r="AB80" s="146">
        <v>1</v>
      </c>
      <c r="AC80" s="146">
        <v>2</v>
      </c>
      <c r="AZ80" s="146">
        <v>1</v>
      </c>
      <c r="BA80" s="146">
        <f>IF(AZ80=1,G80,0)</f>
        <v>0</v>
      </c>
      <c r="BB80" s="146">
        <f>IF(AZ80=2,G80,0)</f>
        <v>0</v>
      </c>
      <c r="BC80" s="146">
        <f>IF(AZ80=3,G80,0)</f>
        <v>0</v>
      </c>
      <c r="BD80" s="146">
        <f>IF(AZ80=4,G80,0)</f>
        <v>0</v>
      </c>
      <c r="BE80" s="146">
        <f>IF(AZ80=5,G80,0)</f>
        <v>0</v>
      </c>
      <c r="CA80" s="177">
        <v>7</v>
      </c>
      <c r="CB80" s="177">
        <v>1</v>
      </c>
      <c r="CZ80" s="146">
        <v>0</v>
      </c>
    </row>
    <row r="81" spans="1:104">
      <c r="A81" s="178"/>
      <c r="B81" s="179" t="s">
        <v>76</v>
      </c>
      <c r="C81" s="180" t="str">
        <f>CONCATENATE(B79," ",C79)</f>
        <v>99 Staveništní přesun hmot</v>
      </c>
      <c r="D81" s="181"/>
      <c r="E81" s="182"/>
      <c r="F81" s="183"/>
      <c r="G81" s="184">
        <f>SUM(G79:G80)</f>
        <v>0</v>
      </c>
      <c r="O81" s="170">
        <v>4</v>
      </c>
      <c r="BA81" s="185">
        <f>SUM(BA79:BA80)</f>
        <v>0</v>
      </c>
      <c r="BB81" s="185">
        <f>SUM(BB79:BB80)</f>
        <v>0</v>
      </c>
      <c r="BC81" s="185">
        <f>SUM(BC79:BC80)</f>
        <v>0</v>
      </c>
      <c r="BD81" s="185">
        <f>SUM(BD79:BD80)</f>
        <v>0</v>
      </c>
      <c r="BE81" s="185">
        <f>SUM(BE79:BE80)</f>
        <v>0</v>
      </c>
    </row>
    <row r="82" spans="1:104">
      <c r="A82" s="163" t="s">
        <v>72</v>
      </c>
      <c r="B82" s="164" t="s">
        <v>213</v>
      </c>
      <c r="C82" s="165" t="s">
        <v>214</v>
      </c>
      <c r="D82" s="166"/>
      <c r="E82" s="167"/>
      <c r="F82" s="167"/>
      <c r="G82" s="168"/>
      <c r="H82" s="169"/>
      <c r="I82" s="169"/>
      <c r="O82" s="170">
        <v>1</v>
      </c>
    </row>
    <row r="83" spans="1:104" ht="22.5">
      <c r="A83" s="171">
        <v>54</v>
      </c>
      <c r="B83" s="172" t="s">
        <v>215</v>
      </c>
      <c r="C83" s="173" t="s">
        <v>216</v>
      </c>
      <c r="D83" s="174" t="s">
        <v>110</v>
      </c>
      <c r="E83" s="175">
        <v>140</v>
      </c>
      <c r="F83" s="175">
        <v>0</v>
      </c>
      <c r="G83" s="176">
        <f t="shared" ref="G83:G91" si="18">E83*F83</f>
        <v>0</v>
      </c>
      <c r="O83" s="170">
        <v>2</v>
      </c>
      <c r="AA83" s="146">
        <v>1</v>
      </c>
      <c r="AB83" s="146">
        <v>0</v>
      </c>
      <c r="AC83" s="146">
        <v>0</v>
      </c>
      <c r="AZ83" s="146">
        <v>2</v>
      </c>
      <c r="BA83" s="146">
        <f t="shared" ref="BA83:BA91" si="19">IF(AZ83=1,G83,0)</f>
        <v>0</v>
      </c>
      <c r="BB83" s="146">
        <f t="shared" ref="BB83:BB91" si="20">IF(AZ83=2,G83,0)</f>
        <v>0</v>
      </c>
      <c r="BC83" s="146">
        <f t="shared" ref="BC83:BC91" si="21">IF(AZ83=3,G83,0)</f>
        <v>0</v>
      </c>
      <c r="BD83" s="146">
        <f t="shared" ref="BD83:BD91" si="22">IF(AZ83=4,G83,0)</f>
        <v>0</v>
      </c>
      <c r="BE83" s="146">
        <f t="shared" ref="BE83:BE91" si="23">IF(AZ83=5,G83,0)</f>
        <v>0</v>
      </c>
      <c r="CA83" s="177">
        <v>1</v>
      </c>
      <c r="CB83" s="177">
        <v>0</v>
      </c>
      <c r="CZ83" s="146">
        <v>2.9999999999999997E-4</v>
      </c>
    </row>
    <row r="84" spans="1:104" ht="22.5">
      <c r="A84" s="171">
        <v>55</v>
      </c>
      <c r="B84" s="172" t="s">
        <v>217</v>
      </c>
      <c r="C84" s="173" t="s">
        <v>218</v>
      </c>
      <c r="D84" s="174" t="s">
        <v>110</v>
      </c>
      <c r="E84" s="175">
        <v>2.1413000000000002</v>
      </c>
      <c r="F84" s="175">
        <v>0</v>
      </c>
      <c r="G84" s="176">
        <f t="shared" si="18"/>
        <v>0</v>
      </c>
      <c r="O84" s="170">
        <v>2</v>
      </c>
      <c r="AA84" s="146">
        <v>1</v>
      </c>
      <c r="AB84" s="146">
        <v>7</v>
      </c>
      <c r="AC84" s="146">
        <v>7</v>
      </c>
      <c r="AZ84" s="146">
        <v>2</v>
      </c>
      <c r="BA84" s="146">
        <f t="shared" si="19"/>
        <v>0</v>
      </c>
      <c r="BB84" s="146">
        <f t="shared" si="20"/>
        <v>0</v>
      </c>
      <c r="BC84" s="146">
        <f t="shared" si="21"/>
        <v>0</v>
      </c>
      <c r="BD84" s="146">
        <f t="shared" si="22"/>
        <v>0</v>
      </c>
      <c r="BE84" s="146">
        <f t="shared" si="23"/>
        <v>0</v>
      </c>
      <c r="CA84" s="177">
        <v>1</v>
      </c>
      <c r="CB84" s="177">
        <v>7</v>
      </c>
      <c r="CZ84" s="146">
        <v>5.1999999999999995E-4</v>
      </c>
    </row>
    <row r="85" spans="1:104" ht="22.5">
      <c r="A85" s="171">
        <v>56</v>
      </c>
      <c r="B85" s="172" t="s">
        <v>219</v>
      </c>
      <c r="C85" s="173" t="s">
        <v>220</v>
      </c>
      <c r="D85" s="174" t="s">
        <v>110</v>
      </c>
      <c r="E85" s="175">
        <v>23.5</v>
      </c>
      <c r="F85" s="175">
        <v>0</v>
      </c>
      <c r="G85" s="176">
        <f t="shared" si="18"/>
        <v>0</v>
      </c>
      <c r="O85" s="170">
        <v>2</v>
      </c>
      <c r="AA85" s="146">
        <v>1</v>
      </c>
      <c r="AB85" s="146">
        <v>7</v>
      </c>
      <c r="AC85" s="146">
        <v>7</v>
      </c>
      <c r="AZ85" s="146">
        <v>2</v>
      </c>
      <c r="BA85" s="146">
        <f t="shared" si="19"/>
        <v>0</v>
      </c>
      <c r="BB85" s="146">
        <f t="shared" si="20"/>
        <v>0</v>
      </c>
      <c r="BC85" s="146">
        <f t="shared" si="21"/>
        <v>0</v>
      </c>
      <c r="BD85" s="146">
        <f t="shared" si="22"/>
        <v>0</v>
      </c>
      <c r="BE85" s="146">
        <f t="shared" si="23"/>
        <v>0</v>
      </c>
      <c r="CA85" s="177">
        <v>1</v>
      </c>
      <c r="CB85" s="177">
        <v>7</v>
      </c>
      <c r="CZ85" s="146">
        <v>1.15E-3</v>
      </c>
    </row>
    <row r="86" spans="1:104" ht="22.5">
      <c r="A86" s="171">
        <v>57</v>
      </c>
      <c r="B86" s="172" t="s">
        <v>221</v>
      </c>
      <c r="C86" s="173" t="s">
        <v>222</v>
      </c>
      <c r="D86" s="174" t="s">
        <v>110</v>
      </c>
      <c r="E86" s="175">
        <v>140</v>
      </c>
      <c r="F86" s="175">
        <v>0</v>
      </c>
      <c r="G86" s="176">
        <f t="shared" si="18"/>
        <v>0</v>
      </c>
      <c r="O86" s="170">
        <v>2</v>
      </c>
      <c r="AA86" s="146">
        <v>1</v>
      </c>
      <c r="AB86" s="146">
        <v>7</v>
      </c>
      <c r="AC86" s="146">
        <v>7</v>
      </c>
      <c r="AZ86" s="146">
        <v>2</v>
      </c>
      <c r="BA86" s="146">
        <f t="shared" si="19"/>
        <v>0</v>
      </c>
      <c r="BB86" s="146">
        <f t="shared" si="20"/>
        <v>0</v>
      </c>
      <c r="BC86" s="146">
        <f t="shared" si="21"/>
        <v>0</v>
      </c>
      <c r="BD86" s="146">
        <f t="shared" si="22"/>
        <v>0</v>
      </c>
      <c r="BE86" s="146">
        <f t="shared" si="23"/>
        <v>0</v>
      </c>
      <c r="CA86" s="177">
        <v>1</v>
      </c>
      <c r="CB86" s="177">
        <v>7</v>
      </c>
      <c r="CZ86" s="146">
        <v>4.0999999999999999E-4</v>
      </c>
    </row>
    <row r="87" spans="1:104" ht="22.5">
      <c r="A87" s="171">
        <v>58</v>
      </c>
      <c r="B87" s="172" t="s">
        <v>223</v>
      </c>
      <c r="C87" s="173" t="s">
        <v>224</v>
      </c>
      <c r="D87" s="174" t="s">
        <v>110</v>
      </c>
      <c r="E87" s="175">
        <v>2.1413000000000002</v>
      </c>
      <c r="F87" s="175">
        <v>0</v>
      </c>
      <c r="G87" s="176">
        <f t="shared" si="18"/>
        <v>0</v>
      </c>
      <c r="O87" s="170">
        <v>2</v>
      </c>
      <c r="AA87" s="146">
        <v>1</v>
      </c>
      <c r="AB87" s="146">
        <v>7</v>
      </c>
      <c r="AC87" s="146">
        <v>7</v>
      </c>
      <c r="AZ87" s="146">
        <v>2</v>
      </c>
      <c r="BA87" s="146">
        <f t="shared" si="19"/>
        <v>0</v>
      </c>
      <c r="BB87" s="146">
        <f t="shared" si="20"/>
        <v>0</v>
      </c>
      <c r="BC87" s="146">
        <f t="shared" si="21"/>
        <v>0</v>
      </c>
      <c r="BD87" s="146">
        <f t="shared" si="22"/>
        <v>0</v>
      </c>
      <c r="BE87" s="146">
        <f t="shared" si="23"/>
        <v>0</v>
      </c>
      <c r="CA87" s="177">
        <v>1</v>
      </c>
      <c r="CB87" s="177">
        <v>7</v>
      </c>
      <c r="CZ87" s="146">
        <v>5.8E-4</v>
      </c>
    </row>
    <row r="88" spans="1:104">
      <c r="A88" s="171">
        <v>59</v>
      </c>
      <c r="B88" s="172" t="s">
        <v>225</v>
      </c>
      <c r="C88" s="173" t="s">
        <v>226</v>
      </c>
      <c r="D88" s="174" t="s">
        <v>110</v>
      </c>
      <c r="E88" s="175">
        <v>21.5</v>
      </c>
      <c r="F88" s="175">
        <v>0</v>
      </c>
      <c r="G88" s="176">
        <f t="shared" si="18"/>
        <v>0</v>
      </c>
      <c r="O88" s="170">
        <v>2</v>
      </c>
      <c r="AA88" s="146">
        <v>1</v>
      </c>
      <c r="AB88" s="146">
        <v>7</v>
      </c>
      <c r="AC88" s="146">
        <v>7</v>
      </c>
      <c r="AZ88" s="146">
        <v>2</v>
      </c>
      <c r="BA88" s="146">
        <f t="shared" si="19"/>
        <v>0</v>
      </c>
      <c r="BB88" s="146">
        <f t="shared" si="20"/>
        <v>0</v>
      </c>
      <c r="BC88" s="146">
        <f t="shared" si="21"/>
        <v>0</v>
      </c>
      <c r="BD88" s="146">
        <f t="shared" si="22"/>
        <v>0</v>
      </c>
      <c r="BE88" s="146">
        <f t="shared" si="23"/>
        <v>0</v>
      </c>
      <c r="CA88" s="177">
        <v>1</v>
      </c>
      <c r="CB88" s="177">
        <v>7</v>
      </c>
      <c r="CZ88" s="146">
        <v>2.1000000000000001E-4</v>
      </c>
    </row>
    <row r="89" spans="1:104">
      <c r="A89" s="171">
        <v>60</v>
      </c>
      <c r="B89" s="172" t="s">
        <v>227</v>
      </c>
      <c r="C89" s="173" t="s">
        <v>228</v>
      </c>
      <c r="D89" s="174" t="s">
        <v>110</v>
      </c>
      <c r="E89" s="175">
        <v>21.5</v>
      </c>
      <c r="F89" s="175">
        <v>0</v>
      </c>
      <c r="G89" s="176">
        <f t="shared" si="18"/>
        <v>0</v>
      </c>
      <c r="O89" s="170">
        <v>2</v>
      </c>
      <c r="AA89" s="146">
        <v>1</v>
      </c>
      <c r="AB89" s="146">
        <v>7</v>
      </c>
      <c r="AC89" s="146">
        <v>7</v>
      </c>
      <c r="AZ89" s="146">
        <v>2</v>
      </c>
      <c r="BA89" s="146">
        <f t="shared" si="19"/>
        <v>0</v>
      </c>
      <c r="BB89" s="146">
        <f t="shared" si="20"/>
        <v>0</v>
      </c>
      <c r="BC89" s="146">
        <f t="shared" si="21"/>
        <v>0</v>
      </c>
      <c r="BD89" s="146">
        <f t="shared" si="22"/>
        <v>0</v>
      </c>
      <c r="BE89" s="146">
        <f t="shared" si="23"/>
        <v>0</v>
      </c>
      <c r="CA89" s="177">
        <v>1</v>
      </c>
      <c r="CB89" s="177">
        <v>7</v>
      </c>
      <c r="CZ89" s="146">
        <v>4.1999999999999997E-3</v>
      </c>
    </row>
    <row r="90" spans="1:104">
      <c r="A90" s="171">
        <v>61</v>
      </c>
      <c r="B90" s="172" t="s">
        <v>229</v>
      </c>
      <c r="C90" s="173" t="s">
        <v>230</v>
      </c>
      <c r="D90" s="174" t="s">
        <v>110</v>
      </c>
      <c r="E90" s="175">
        <v>156.3554</v>
      </c>
      <c r="F90" s="175">
        <v>0</v>
      </c>
      <c r="G90" s="176">
        <f t="shared" si="18"/>
        <v>0</v>
      </c>
      <c r="O90" s="170">
        <v>2</v>
      </c>
      <c r="AA90" s="146">
        <v>3</v>
      </c>
      <c r="AB90" s="146">
        <v>7</v>
      </c>
      <c r="AC90" s="146" t="s">
        <v>229</v>
      </c>
      <c r="AZ90" s="146">
        <v>2</v>
      </c>
      <c r="BA90" s="146">
        <f t="shared" si="19"/>
        <v>0</v>
      </c>
      <c r="BB90" s="146">
        <f t="shared" si="20"/>
        <v>0</v>
      </c>
      <c r="BC90" s="146">
        <f t="shared" si="21"/>
        <v>0</v>
      </c>
      <c r="BD90" s="146">
        <f t="shared" si="22"/>
        <v>0</v>
      </c>
      <c r="BE90" s="146">
        <f t="shared" si="23"/>
        <v>0</v>
      </c>
      <c r="CA90" s="177">
        <v>3</v>
      </c>
      <c r="CB90" s="177">
        <v>7</v>
      </c>
      <c r="CZ90" s="146">
        <v>3.8999999999999998E-3</v>
      </c>
    </row>
    <row r="91" spans="1:104">
      <c r="A91" s="171">
        <v>62</v>
      </c>
      <c r="B91" s="172" t="s">
        <v>231</v>
      </c>
      <c r="C91" s="173" t="s">
        <v>232</v>
      </c>
      <c r="D91" s="174" t="s">
        <v>107</v>
      </c>
      <c r="E91" s="175">
        <v>0.83338148999999995</v>
      </c>
      <c r="F91" s="175">
        <v>0</v>
      </c>
      <c r="G91" s="176">
        <f t="shared" si="18"/>
        <v>0</v>
      </c>
      <c r="O91" s="170">
        <v>2</v>
      </c>
      <c r="AA91" s="146">
        <v>7</v>
      </c>
      <c r="AB91" s="146">
        <v>1001</v>
      </c>
      <c r="AC91" s="146">
        <v>5</v>
      </c>
      <c r="AZ91" s="146">
        <v>2</v>
      </c>
      <c r="BA91" s="146">
        <f t="shared" si="19"/>
        <v>0</v>
      </c>
      <c r="BB91" s="146">
        <f t="shared" si="20"/>
        <v>0</v>
      </c>
      <c r="BC91" s="146">
        <f t="shared" si="21"/>
        <v>0</v>
      </c>
      <c r="BD91" s="146">
        <f t="shared" si="22"/>
        <v>0</v>
      </c>
      <c r="BE91" s="146">
        <f t="shared" si="23"/>
        <v>0</v>
      </c>
      <c r="CA91" s="177">
        <v>7</v>
      </c>
      <c r="CB91" s="177">
        <v>1001</v>
      </c>
      <c r="CZ91" s="146">
        <v>0</v>
      </c>
    </row>
    <row r="92" spans="1:104">
      <c r="A92" s="178"/>
      <c r="B92" s="179" t="s">
        <v>76</v>
      </c>
      <c r="C92" s="180" t="str">
        <f>CONCATENATE(B82," ",C82)</f>
        <v>711 Izolace proti vodě</v>
      </c>
      <c r="D92" s="181"/>
      <c r="E92" s="182"/>
      <c r="F92" s="183"/>
      <c r="G92" s="184">
        <f>SUM(G82:G91)</f>
        <v>0</v>
      </c>
      <c r="O92" s="170">
        <v>4</v>
      </c>
      <c r="BA92" s="185">
        <f>SUM(BA82:BA91)</f>
        <v>0</v>
      </c>
      <c r="BB92" s="185">
        <f>SUM(BB82:BB91)</f>
        <v>0</v>
      </c>
      <c r="BC92" s="185">
        <f>SUM(BC82:BC91)</f>
        <v>0</v>
      </c>
      <c r="BD92" s="185">
        <f>SUM(BD82:BD91)</f>
        <v>0</v>
      </c>
      <c r="BE92" s="185">
        <f>SUM(BE82:BE91)</f>
        <v>0</v>
      </c>
    </row>
    <row r="93" spans="1:104">
      <c r="A93" s="163" t="s">
        <v>72</v>
      </c>
      <c r="B93" s="164" t="s">
        <v>233</v>
      </c>
      <c r="C93" s="165" t="s">
        <v>234</v>
      </c>
      <c r="D93" s="166"/>
      <c r="E93" s="167"/>
      <c r="F93" s="167"/>
      <c r="G93" s="168"/>
      <c r="H93" s="169"/>
      <c r="I93" s="169"/>
      <c r="O93" s="170">
        <v>1</v>
      </c>
    </row>
    <row r="94" spans="1:104" ht="22.5">
      <c r="A94" s="171">
        <v>63</v>
      </c>
      <c r="B94" s="172" t="s">
        <v>235</v>
      </c>
      <c r="C94" s="173" t="s">
        <v>236</v>
      </c>
      <c r="D94" s="174" t="s">
        <v>110</v>
      </c>
      <c r="E94" s="175">
        <v>124</v>
      </c>
      <c r="F94" s="175">
        <v>0</v>
      </c>
      <c r="G94" s="176">
        <f t="shared" ref="G94:G106" si="24">E94*F94</f>
        <v>0</v>
      </c>
      <c r="O94" s="170">
        <v>2</v>
      </c>
      <c r="AA94" s="146">
        <v>1</v>
      </c>
      <c r="AB94" s="146">
        <v>7</v>
      </c>
      <c r="AC94" s="146">
        <v>7</v>
      </c>
      <c r="AZ94" s="146">
        <v>2</v>
      </c>
      <c r="BA94" s="146">
        <f t="shared" ref="BA94:BA106" si="25">IF(AZ94=1,G94,0)</f>
        <v>0</v>
      </c>
      <c r="BB94" s="146">
        <f t="shared" ref="BB94:BB106" si="26">IF(AZ94=2,G94,0)</f>
        <v>0</v>
      </c>
      <c r="BC94" s="146">
        <f t="shared" ref="BC94:BC106" si="27">IF(AZ94=3,G94,0)</f>
        <v>0</v>
      </c>
      <c r="BD94" s="146">
        <f t="shared" ref="BD94:BD106" si="28">IF(AZ94=4,G94,0)</f>
        <v>0</v>
      </c>
      <c r="BE94" s="146">
        <f t="shared" ref="BE94:BE106" si="29">IF(AZ94=5,G94,0)</f>
        <v>0</v>
      </c>
      <c r="CA94" s="177">
        <v>1</v>
      </c>
      <c r="CB94" s="177">
        <v>7</v>
      </c>
      <c r="CZ94" s="146">
        <v>0</v>
      </c>
    </row>
    <row r="95" spans="1:104" ht="22.5">
      <c r="A95" s="171">
        <v>64</v>
      </c>
      <c r="B95" s="172" t="s">
        <v>237</v>
      </c>
      <c r="C95" s="173" t="s">
        <v>238</v>
      </c>
      <c r="D95" s="174" t="s">
        <v>110</v>
      </c>
      <c r="E95" s="175">
        <v>145</v>
      </c>
      <c r="F95" s="175">
        <v>0</v>
      </c>
      <c r="G95" s="176">
        <f t="shared" si="24"/>
        <v>0</v>
      </c>
      <c r="O95" s="170">
        <v>2</v>
      </c>
      <c r="AA95" s="146">
        <v>1</v>
      </c>
      <c r="AB95" s="146">
        <v>7</v>
      </c>
      <c r="AC95" s="146">
        <v>7</v>
      </c>
      <c r="AZ95" s="146">
        <v>2</v>
      </c>
      <c r="BA95" s="146">
        <f t="shared" si="25"/>
        <v>0</v>
      </c>
      <c r="BB95" s="146">
        <f t="shared" si="26"/>
        <v>0</v>
      </c>
      <c r="BC95" s="146">
        <f t="shared" si="27"/>
        <v>0</v>
      </c>
      <c r="BD95" s="146">
        <f t="shared" si="28"/>
        <v>0</v>
      </c>
      <c r="BE95" s="146">
        <f t="shared" si="29"/>
        <v>0</v>
      </c>
      <c r="CA95" s="177">
        <v>1</v>
      </c>
      <c r="CB95" s="177">
        <v>7</v>
      </c>
      <c r="CZ95" s="146">
        <v>8.3000000000000001E-4</v>
      </c>
    </row>
    <row r="96" spans="1:104" ht="22.5">
      <c r="A96" s="171">
        <v>65</v>
      </c>
      <c r="B96" s="172" t="s">
        <v>239</v>
      </c>
      <c r="C96" s="173" t="s">
        <v>240</v>
      </c>
      <c r="D96" s="174" t="s">
        <v>110</v>
      </c>
      <c r="E96" s="175">
        <v>136.4</v>
      </c>
      <c r="F96" s="175">
        <v>0</v>
      </c>
      <c r="G96" s="176">
        <f t="shared" si="24"/>
        <v>0</v>
      </c>
      <c r="O96" s="170">
        <v>2</v>
      </c>
      <c r="AA96" s="146">
        <v>1</v>
      </c>
      <c r="AB96" s="146">
        <v>7</v>
      </c>
      <c r="AC96" s="146">
        <v>7</v>
      </c>
      <c r="AZ96" s="146">
        <v>2</v>
      </c>
      <c r="BA96" s="146">
        <f t="shared" si="25"/>
        <v>0</v>
      </c>
      <c r="BB96" s="146">
        <f t="shared" si="26"/>
        <v>0</v>
      </c>
      <c r="BC96" s="146">
        <f t="shared" si="27"/>
        <v>0</v>
      </c>
      <c r="BD96" s="146">
        <f t="shared" si="28"/>
        <v>0</v>
      </c>
      <c r="BE96" s="146">
        <f t="shared" si="29"/>
        <v>0</v>
      </c>
      <c r="CA96" s="177">
        <v>1</v>
      </c>
      <c r="CB96" s="177">
        <v>7</v>
      </c>
      <c r="CZ96" s="146">
        <v>1.8000000000000001E-4</v>
      </c>
    </row>
    <row r="97" spans="1:104" ht="22.5">
      <c r="A97" s="171">
        <v>66</v>
      </c>
      <c r="B97" s="172" t="s">
        <v>241</v>
      </c>
      <c r="C97" s="173" t="s">
        <v>242</v>
      </c>
      <c r="D97" s="174" t="s">
        <v>110</v>
      </c>
      <c r="E97" s="175">
        <v>22</v>
      </c>
      <c r="F97" s="175">
        <v>0</v>
      </c>
      <c r="G97" s="176">
        <f t="shared" si="24"/>
        <v>0</v>
      </c>
      <c r="O97" s="170">
        <v>2</v>
      </c>
      <c r="AA97" s="146">
        <v>1</v>
      </c>
      <c r="AB97" s="146">
        <v>7</v>
      </c>
      <c r="AC97" s="146">
        <v>7</v>
      </c>
      <c r="AZ97" s="146">
        <v>2</v>
      </c>
      <c r="BA97" s="146">
        <f t="shared" si="25"/>
        <v>0</v>
      </c>
      <c r="BB97" s="146">
        <f t="shared" si="26"/>
        <v>0</v>
      </c>
      <c r="BC97" s="146">
        <f t="shared" si="27"/>
        <v>0</v>
      </c>
      <c r="BD97" s="146">
        <f t="shared" si="28"/>
        <v>0</v>
      </c>
      <c r="BE97" s="146">
        <f t="shared" si="29"/>
        <v>0</v>
      </c>
      <c r="CA97" s="177">
        <v>1</v>
      </c>
      <c r="CB97" s="177">
        <v>7</v>
      </c>
      <c r="CZ97" s="146">
        <v>1.07E-3</v>
      </c>
    </row>
    <row r="98" spans="1:104" ht="22.5">
      <c r="A98" s="171">
        <v>67</v>
      </c>
      <c r="B98" s="172" t="s">
        <v>243</v>
      </c>
      <c r="C98" s="173" t="s">
        <v>244</v>
      </c>
      <c r="D98" s="174" t="s">
        <v>110</v>
      </c>
      <c r="E98" s="175">
        <v>93.79</v>
      </c>
      <c r="F98" s="175">
        <v>0</v>
      </c>
      <c r="G98" s="176">
        <f t="shared" si="24"/>
        <v>0</v>
      </c>
      <c r="O98" s="170">
        <v>2</v>
      </c>
      <c r="AA98" s="146">
        <v>1</v>
      </c>
      <c r="AB98" s="146">
        <v>7</v>
      </c>
      <c r="AC98" s="146">
        <v>7</v>
      </c>
      <c r="AZ98" s="146">
        <v>2</v>
      </c>
      <c r="BA98" s="146">
        <f t="shared" si="25"/>
        <v>0</v>
      </c>
      <c r="BB98" s="146">
        <f t="shared" si="26"/>
        <v>0</v>
      </c>
      <c r="BC98" s="146">
        <f t="shared" si="27"/>
        <v>0</v>
      </c>
      <c r="BD98" s="146">
        <f t="shared" si="28"/>
        <v>0</v>
      </c>
      <c r="BE98" s="146">
        <f t="shared" si="29"/>
        <v>0</v>
      </c>
      <c r="CA98" s="177">
        <v>1</v>
      </c>
      <c r="CB98" s="177">
        <v>7</v>
      </c>
      <c r="CZ98" s="146">
        <v>2.4099999999999998E-3</v>
      </c>
    </row>
    <row r="99" spans="1:104" ht="22.5">
      <c r="A99" s="171">
        <v>68</v>
      </c>
      <c r="B99" s="172" t="s">
        <v>245</v>
      </c>
      <c r="C99" s="173" t="s">
        <v>246</v>
      </c>
      <c r="D99" s="174" t="s">
        <v>100</v>
      </c>
      <c r="E99" s="175">
        <v>18.989999999999998</v>
      </c>
      <c r="F99" s="175">
        <v>0</v>
      </c>
      <c r="G99" s="176">
        <f t="shared" si="24"/>
        <v>0</v>
      </c>
      <c r="O99" s="170">
        <v>2</v>
      </c>
      <c r="AA99" s="146">
        <v>1</v>
      </c>
      <c r="AB99" s="146">
        <v>1</v>
      </c>
      <c r="AC99" s="146">
        <v>1</v>
      </c>
      <c r="AZ99" s="146">
        <v>2</v>
      </c>
      <c r="BA99" s="146">
        <f t="shared" si="25"/>
        <v>0</v>
      </c>
      <c r="BB99" s="146">
        <f t="shared" si="26"/>
        <v>0</v>
      </c>
      <c r="BC99" s="146">
        <f t="shared" si="27"/>
        <v>0</v>
      </c>
      <c r="BD99" s="146">
        <f t="shared" si="28"/>
        <v>0</v>
      </c>
      <c r="BE99" s="146">
        <f t="shared" si="29"/>
        <v>0</v>
      </c>
      <c r="CA99" s="177">
        <v>1</v>
      </c>
      <c r="CB99" s="177">
        <v>1</v>
      </c>
      <c r="CZ99" s="146">
        <v>3.2000000000000003E-4</v>
      </c>
    </row>
    <row r="100" spans="1:104">
      <c r="A100" s="171">
        <v>69</v>
      </c>
      <c r="B100" s="172" t="s">
        <v>247</v>
      </c>
      <c r="C100" s="173" t="s">
        <v>248</v>
      </c>
      <c r="D100" s="174" t="s">
        <v>110</v>
      </c>
      <c r="E100" s="175">
        <v>29.213999999999999</v>
      </c>
      <c r="F100" s="175">
        <v>0</v>
      </c>
      <c r="G100" s="176">
        <f t="shared" si="24"/>
        <v>0</v>
      </c>
      <c r="O100" s="170">
        <v>2</v>
      </c>
      <c r="AA100" s="146">
        <v>1</v>
      </c>
      <c r="AB100" s="146">
        <v>7</v>
      </c>
      <c r="AC100" s="146">
        <v>7</v>
      </c>
      <c r="AZ100" s="146">
        <v>2</v>
      </c>
      <c r="BA100" s="146">
        <f t="shared" si="25"/>
        <v>0</v>
      </c>
      <c r="BB100" s="146">
        <f t="shared" si="26"/>
        <v>0</v>
      </c>
      <c r="BC100" s="146">
        <f t="shared" si="27"/>
        <v>0</v>
      </c>
      <c r="BD100" s="146">
        <f t="shared" si="28"/>
        <v>0</v>
      </c>
      <c r="BE100" s="146">
        <f t="shared" si="29"/>
        <v>0</v>
      </c>
      <c r="CA100" s="177">
        <v>1</v>
      </c>
      <c r="CB100" s="177">
        <v>7</v>
      </c>
      <c r="CZ100" s="146">
        <v>3.0000000000000001E-3</v>
      </c>
    </row>
    <row r="101" spans="1:104">
      <c r="A101" s="171">
        <v>70</v>
      </c>
      <c r="B101" s="172" t="s">
        <v>249</v>
      </c>
      <c r="C101" s="173" t="s">
        <v>250</v>
      </c>
      <c r="D101" s="174" t="s">
        <v>110</v>
      </c>
      <c r="E101" s="175">
        <v>127.369</v>
      </c>
      <c r="F101" s="175">
        <v>0</v>
      </c>
      <c r="G101" s="176">
        <f t="shared" si="24"/>
        <v>0</v>
      </c>
      <c r="O101" s="170">
        <v>2</v>
      </c>
      <c r="AA101" s="146">
        <v>1</v>
      </c>
      <c r="AB101" s="146">
        <v>7</v>
      </c>
      <c r="AC101" s="146">
        <v>7</v>
      </c>
      <c r="AZ101" s="146">
        <v>2</v>
      </c>
      <c r="BA101" s="146">
        <f t="shared" si="25"/>
        <v>0</v>
      </c>
      <c r="BB101" s="146">
        <f t="shared" si="26"/>
        <v>0</v>
      </c>
      <c r="BC101" s="146">
        <f t="shared" si="27"/>
        <v>0</v>
      </c>
      <c r="BD101" s="146">
        <f t="shared" si="28"/>
        <v>0</v>
      </c>
      <c r="BE101" s="146">
        <f t="shared" si="29"/>
        <v>0</v>
      </c>
      <c r="CA101" s="177">
        <v>1</v>
      </c>
      <c r="CB101" s="177">
        <v>7</v>
      </c>
      <c r="CZ101" s="146">
        <v>1.64E-3</v>
      </c>
    </row>
    <row r="102" spans="1:104">
      <c r="A102" s="171">
        <v>71</v>
      </c>
      <c r="B102" s="172" t="s">
        <v>251</v>
      </c>
      <c r="C102" s="173" t="s">
        <v>252</v>
      </c>
      <c r="D102" s="174" t="s">
        <v>110</v>
      </c>
      <c r="E102" s="175">
        <v>32.135399999999997</v>
      </c>
      <c r="F102" s="175">
        <v>0</v>
      </c>
      <c r="G102" s="176">
        <f t="shared" si="24"/>
        <v>0</v>
      </c>
      <c r="O102" s="170">
        <v>2</v>
      </c>
      <c r="AA102" s="146">
        <v>3</v>
      </c>
      <c r="AB102" s="146">
        <v>7</v>
      </c>
      <c r="AC102" s="146" t="s">
        <v>251</v>
      </c>
      <c r="AZ102" s="146">
        <v>2</v>
      </c>
      <c r="BA102" s="146">
        <f t="shared" si="25"/>
        <v>0</v>
      </c>
      <c r="BB102" s="146">
        <f t="shared" si="26"/>
        <v>0</v>
      </c>
      <c r="BC102" s="146">
        <f t="shared" si="27"/>
        <v>0</v>
      </c>
      <c r="BD102" s="146">
        <f t="shared" si="28"/>
        <v>0</v>
      </c>
      <c r="BE102" s="146">
        <f t="shared" si="29"/>
        <v>0</v>
      </c>
      <c r="CA102" s="177">
        <v>3</v>
      </c>
      <c r="CB102" s="177">
        <v>7</v>
      </c>
      <c r="CZ102" s="146">
        <v>1.2800000000000001E-3</v>
      </c>
    </row>
    <row r="103" spans="1:104">
      <c r="A103" s="171">
        <v>72</v>
      </c>
      <c r="B103" s="172" t="s">
        <v>253</v>
      </c>
      <c r="C103" s="173" t="s">
        <v>254</v>
      </c>
      <c r="D103" s="174" t="s">
        <v>110</v>
      </c>
      <c r="E103" s="175">
        <v>136.4</v>
      </c>
      <c r="F103" s="175">
        <v>0</v>
      </c>
      <c r="G103" s="176">
        <f t="shared" si="24"/>
        <v>0</v>
      </c>
      <c r="O103" s="170">
        <v>2</v>
      </c>
      <c r="AA103" s="146">
        <v>3</v>
      </c>
      <c r="AB103" s="146">
        <v>7</v>
      </c>
      <c r="AC103" s="146">
        <v>63150842</v>
      </c>
      <c r="AZ103" s="146">
        <v>2</v>
      </c>
      <c r="BA103" s="146">
        <f t="shared" si="25"/>
        <v>0</v>
      </c>
      <c r="BB103" s="146">
        <f t="shared" si="26"/>
        <v>0</v>
      </c>
      <c r="BC103" s="146">
        <f t="shared" si="27"/>
        <v>0</v>
      </c>
      <c r="BD103" s="146">
        <f t="shared" si="28"/>
        <v>0</v>
      </c>
      <c r="BE103" s="146">
        <f t="shared" si="29"/>
        <v>0</v>
      </c>
      <c r="CA103" s="177">
        <v>3</v>
      </c>
      <c r="CB103" s="177">
        <v>7</v>
      </c>
      <c r="CZ103" s="146">
        <v>1.8E-3</v>
      </c>
    </row>
    <row r="104" spans="1:104">
      <c r="A104" s="171">
        <v>73</v>
      </c>
      <c r="B104" s="172" t="s">
        <v>255</v>
      </c>
      <c r="C104" s="173" t="s">
        <v>256</v>
      </c>
      <c r="D104" s="174" t="s">
        <v>110</v>
      </c>
      <c r="E104" s="175">
        <v>159.5</v>
      </c>
      <c r="F104" s="175">
        <v>0</v>
      </c>
      <c r="G104" s="176">
        <f t="shared" si="24"/>
        <v>0</v>
      </c>
      <c r="O104" s="170">
        <v>2</v>
      </c>
      <c r="AA104" s="146">
        <v>3</v>
      </c>
      <c r="AB104" s="146">
        <v>7</v>
      </c>
      <c r="AC104" s="146">
        <v>631508592</v>
      </c>
      <c r="AZ104" s="146">
        <v>2</v>
      </c>
      <c r="BA104" s="146">
        <f t="shared" si="25"/>
        <v>0</v>
      </c>
      <c r="BB104" s="146">
        <f t="shared" si="26"/>
        <v>0</v>
      </c>
      <c r="BC104" s="146">
        <f t="shared" si="27"/>
        <v>0</v>
      </c>
      <c r="BD104" s="146">
        <f t="shared" si="28"/>
        <v>0</v>
      </c>
      <c r="BE104" s="146">
        <f t="shared" si="29"/>
        <v>0</v>
      </c>
      <c r="CA104" s="177">
        <v>3</v>
      </c>
      <c r="CB104" s="177">
        <v>7</v>
      </c>
      <c r="CZ104" s="146">
        <v>1.1999999999999999E-3</v>
      </c>
    </row>
    <row r="105" spans="1:104">
      <c r="A105" s="171">
        <v>74</v>
      </c>
      <c r="B105" s="172" t="s">
        <v>257</v>
      </c>
      <c r="C105" s="173" t="s">
        <v>258</v>
      </c>
      <c r="D105" s="174" t="s">
        <v>110</v>
      </c>
      <c r="E105" s="175">
        <v>159.5</v>
      </c>
      <c r="F105" s="175">
        <v>0</v>
      </c>
      <c r="G105" s="176">
        <f t="shared" si="24"/>
        <v>0</v>
      </c>
      <c r="O105" s="170">
        <v>2</v>
      </c>
      <c r="AA105" s="146">
        <v>3</v>
      </c>
      <c r="AB105" s="146">
        <v>7</v>
      </c>
      <c r="AC105" s="146">
        <v>631508594</v>
      </c>
      <c r="AZ105" s="146">
        <v>2</v>
      </c>
      <c r="BA105" s="146">
        <f t="shared" si="25"/>
        <v>0</v>
      </c>
      <c r="BB105" s="146">
        <f t="shared" si="26"/>
        <v>0</v>
      </c>
      <c r="BC105" s="146">
        <f t="shared" si="27"/>
        <v>0</v>
      </c>
      <c r="BD105" s="146">
        <f t="shared" si="28"/>
        <v>0</v>
      </c>
      <c r="BE105" s="146">
        <f t="shared" si="29"/>
        <v>0</v>
      </c>
      <c r="CA105" s="177">
        <v>3</v>
      </c>
      <c r="CB105" s="177">
        <v>7</v>
      </c>
      <c r="CZ105" s="146">
        <v>1.8E-3</v>
      </c>
    </row>
    <row r="106" spans="1:104">
      <c r="A106" s="171">
        <v>75</v>
      </c>
      <c r="B106" s="172" t="s">
        <v>259</v>
      </c>
      <c r="C106" s="173" t="s">
        <v>260</v>
      </c>
      <c r="D106" s="174" t="s">
        <v>107</v>
      </c>
      <c r="E106" s="175">
        <v>1.4622331719999999</v>
      </c>
      <c r="F106" s="175">
        <v>0</v>
      </c>
      <c r="G106" s="176">
        <f t="shared" si="24"/>
        <v>0</v>
      </c>
      <c r="O106" s="170">
        <v>2</v>
      </c>
      <c r="AA106" s="146">
        <v>7</v>
      </c>
      <c r="AB106" s="146">
        <v>1001</v>
      </c>
      <c r="AC106" s="146">
        <v>5</v>
      </c>
      <c r="AZ106" s="146">
        <v>2</v>
      </c>
      <c r="BA106" s="146">
        <f t="shared" si="25"/>
        <v>0</v>
      </c>
      <c r="BB106" s="146">
        <f t="shared" si="26"/>
        <v>0</v>
      </c>
      <c r="BC106" s="146">
        <f t="shared" si="27"/>
        <v>0</v>
      </c>
      <c r="BD106" s="146">
        <f t="shared" si="28"/>
        <v>0</v>
      </c>
      <c r="BE106" s="146">
        <f t="shared" si="29"/>
        <v>0</v>
      </c>
      <c r="CA106" s="177">
        <v>7</v>
      </c>
      <c r="CB106" s="177">
        <v>1001</v>
      </c>
      <c r="CZ106" s="146">
        <v>0</v>
      </c>
    </row>
    <row r="107" spans="1:104">
      <c r="A107" s="178"/>
      <c r="B107" s="179" t="s">
        <v>76</v>
      </c>
      <c r="C107" s="180" t="str">
        <f>CONCATENATE(B93," ",C93)</f>
        <v>713 Izolace tepelné</v>
      </c>
      <c r="D107" s="181"/>
      <c r="E107" s="182"/>
      <c r="F107" s="183"/>
      <c r="G107" s="184">
        <f>SUM(G93:G106)</f>
        <v>0</v>
      </c>
      <c r="O107" s="170">
        <v>4</v>
      </c>
      <c r="BA107" s="185">
        <f>SUM(BA93:BA106)</f>
        <v>0</v>
      </c>
      <c r="BB107" s="185">
        <f>SUM(BB93:BB106)</f>
        <v>0</v>
      </c>
      <c r="BC107" s="185">
        <f>SUM(BC93:BC106)</f>
        <v>0</v>
      </c>
      <c r="BD107" s="185">
        <f>SUM(BD93:BD106)</f>
        <v>0</v>
      </c>
      <c r="BE107" s="185">
        <f>SUM(BE93:BE106)</f>
        <v>0</v>
      </c>
    </row>
    <row r="108" spans="1:104">
      <c r="A108" s="163" t="s">
        <v>72</v>
      </c>
      <c r="B108" s="164" t="s">
        <v>261</v>
      </c>
      <c r="C108" s="165" t="s">
        <v>262</v>
      </c>
      <c r="D108" s="166"/>
      <c r="E108" s="167"/>
      <c r="F108" s="167"/>
      <c r="G108" s="168"/>
      <c r="H108" s="169"/>
      <c r="I108" s="169"/>
      <c r="O108" s="170">
        <v>1</v>
      </c>
    </row>
    <row r="109" spans="1:104">
      <c r="A109" s="171">
        <v>76</v>
      </c>
      <c r="B109" s="172" t="s">
        <v>263</v>
      </c>
      <c r="C109" s="173" t="s">
        <v>264</v>
      </c>
      <c r="D109" s="174" t="s">
        <v>84</v>
      </c>
      <c r="E109" s="175">
        <v>1</v>
      </c>
      <c r="F109" s="175">
        <v>0</v>
      </c>
      <c r="G109" s="176">
        <f>E109*F109</f>
        <v>0</v>
      </c>
      <c r="O109" s="170">
        <v>2</v>
      </c>
      <c r="AA109" s="146">
        <v>1</v>
      </c>
      <c r="AB109" s="146">
        <v>7</v>
      </c>
      <c r="AC109" s="146">
        <v>7</v>
      </c>
      <c r="AZ109" s="146">
        <v>2</v>
      </c>
      <c r="BA109" s="146">
        <f>IF(AZ109=1,G109,0)</f>
        <v>0</v>
      </c>
      <c r="BB109" s="146">
        <f>IF(AZ109=2,G109,0)</f>
        <v>0</v>
      </c>
      <c r="BC109" s="146">
        <f>IF(AZ109=3,G109,0)</f>
        <v>0</v>
      </c>
      <c r="BD109" s="146">
        <f>IF(AZ109=4,G109,0)</f>
        <v>0</v>
      </c>
      <c r="BE109" s="146">
        <f>IF(AZ109=5,G109,0)</f>
        <v>0</v>
      </c>
      <c r="CA109" s="177">
        <v>1</v>
      </c>
      <c r="CB109" s="177">
        <v>7</v>
      </c>
      <c r="CZ109" s="146">
        <v>0</v>
      </c>
    </row>
    <row r="110" spans="1:104">
      <c r="A110" s="178"/>
      <c r="B110" s="179" t="s">
        <v>76</v>
      </c>
      <c r="C110" s="180" t="str">
        <f>CONCATENATE(B108," ",C108)</f>
        <v>720 Zdravotechnická instalace</v>
      </c>
      <c r="D110" s="181"/>
      <c r="E110" s="182"/>
      <c r="F110" s="183"/>
      <c r="G110" s="184">
        <f>SUM(G108:G109)</f>
        <v>0</v>
      </c>
      <c r="O110" s="170">
        <v>4</v>
      </c>
      <c r="BA110" s="185">
        <f>SUM(BA108:BA109)</f>
        <v>0</v>
      </c>
      <c r="BB110" s="185">
        <f>SUM(BB108:BB109)</f>
        <v>0</v>
      </c>
      <c r="BC110" s="185">
        <f>SUM(BC108:BC109)</f>
        <v>0</v>
      </c>
      <c r="BD110" s="185">
        <f>SUM(BD108:BD109)</f>
        <v>0</v>
      </c>
      <c r="BE110" s="185">
        <f>SUM(BE108:BE109)</f>
        <v>0</v>
      </c>
    </row>
    <row r="111" spans="1:104">
      <c r="A111" s="163" t="s">
        <v>72</v>
      </c>
      <c r="B111" s="164" t="s">
        <v>265</v>
      </c>
      <c r="C111" s="165" t="s">
        <v>266</v>
      </c>
      <c r="D111" s="166"/>
      <c r="E111" s="167"/>
      <c r="F111" s="167"/>
      <c r="G111" s="168"/>
      <c r="H111" s="169"/>
      <c r="I111" s="169"/>
      <c r="O111" s="170">
        <v>1</v>
      </c>
    </row>
    <row r="112" spans="1:104">
      <c r="A112" s="171">
        <v>77</v>
      </c>
      <c r="B112" s="172" t="s">
        <v>267</v>
      </c>
      <c r="C112" s="173" t="s">
        <v>268</v>
      </c>
      <c r="D112" s="174" t="s">
        <v>84</v>
      </c>
      <c r="E112" s="175">
        <v>1</v>
      </c>
      <c r="F112" s="175">
        <v>0</v>
      </c>
      <c r="G112" s="176">
        <f>E112*F112</f>
        <v>0</v>
      </c>
      <c r="O112" s="170">
        <v>2</v>
      </c>
      <c r="AA112" s="146">
        <v>1</v>
      </c>
      <c r="AB112" s="146">
        <v>7</v>
      </c>
      <c r="AC112" s="146">
        <v>7</v>
      </c>
      <c r="AZ112" s="146">
        <v>2</v>
      </c>
      <c r="BA112" s="146">
        <f>IF(AZ112=1,G112,0)</f>
        <v>0</v>
      </c>
      <c r="BB112" s="146">
        <f>IF(AZ112=2,G112,0)</f>
        <v>0</v>
      </c>
      <c r="BC112" s="146">
        <f>IF(AZ112=3,G112,0)</f>
        <v>0</v>
      </c>
      <c r="BD112" s="146">
        <f>IF(AZ112=4,G112,0)</f>
        <v>0</v>
      </c>
      <c r="BE112" s="146">
        <f>IF(AZ112=5,G112,0)</f>
        <v>0</v>
      </c>
      <c r="CA112" s="177">
        <v>1</v>
      </c>
      <c r="CB112" s="177">
        <v>7</v>
      </c>
      <c r="CZ112" s="146">
        <v>0</v>
      </c>
    </row>
    <row r="113" spans="1:104">
      <c r="A113" s="178"/>
      <c r="B113" s="179" t="s">
        <v>76</v>
      </c>
      <c r="C113" s="180" t="str">
        <f>CONCATENATE(B111," ",C111)</f>
        <v>725 Zařizovací předměty</v>
      </c>
      <c r="D113" s="181"/>
      <c r="E113" s="182"/>
      <c r="F113" s="183"/>
      <c r="G113" s="184">
        <f>SUM(G111:G112)</f>
        <v>0</v>
      </c>
      <c r="O113" s="170">
        <v>4</v>
      </c>
      <c r="BA113" s="185">
        <f>SUM(BA111:BA112)</f>
        <v>0</v>
      </c>
      <c r="BB113" s="185">
        <f>SUM(BB111:BB112)</f>
        <v>0</v>
      </c>
      <c r="BC113" s="185">
        <f>SUM(BC111:BC112)</f>
        <v>0</v>
      </c>
      <c r="BD113" s="185">
        <f>SUM(BD111:BD112)</f>
        <v>0</v>
      </c>
      <c r="BE113" s="185">
        <f>SUM(BE111:BE112)</f>
        <v>0</v>
      </c>
    </row>
    <row r="114" spans="1:104">
      <c r="A114" s="163" t="s">
        <v>72</v>
      </c>
      <c r="B114" s="164" t="s">
        <v>269</v>
      </c>
      <c r="C114" s="165" t="s">
        <v>270</v>
      </c>
      <c r="D114" s="166"/>
      <c r="E114" s="167"/>
      <c r="F114" s="167"/>
      <c r="G114" s="168"/>
      <c r="H114" s="169"/>
      <c r="I114" s="169"/>
      <c r="O114" s="170">
        <v>1</v>
      </c>
    </row>
    <row r="115" spans="1:104">
      <c r="A115" s="171">
        <v>78</v>
      </c>
      <c r="B115" s="172" t="s">
        <v>271</v>
      </c>
      <c r="C115" s="173" t="s">
        <v>272</v>
      </c>
      <c r="D115" s="174" t="s">
        <v>84</v>
      </c>
      <c r="E115" s="175">
        <v>1</v>
      </c>
      <c r="F115" s="175">
        <v>0</v>
      </c>
      <c r="G115" s="176">
        <f>E115*F115</f>
        <v>0</v>
      </c>
      <c r="O115" s="170">
        <v>2</v>
      </c>
      <c r="AA115" s="146">
        <v>1</v>
      </c>
      <c r="AB115" s="146">
        <v>7</v>
      </c>
      <c r="AC115" s="146">
        <v>7</v>
      </c>
      <c r="AZ115" s="146">
        <v>2</v>
      </c>
      <c r="BA115" s="146">
        <f>IF(AZ115=1,G115,0)</f>
        <v>0</v>
      </c>
      <c r="BB115" s="146">
        <f>IF(AZ115=2,G115,0)</f>
        <v>0</v>
      </c>
      <c r="BC115" s="146">
        <f>IF(AZ115=3,G115,0)</f>
        <v>0</v>
      </c>
      <c r="BD115" s="146">
        <f>IF(AZ115=4,G115,0)</f>
        <v>0</v>
      </c>
      <c r="BE115" s="146">
        <f>IF(AZ115=5,G115,0)</f>
        <v>0</v>
      </c>
      <c r="CA115" s="177">
        <v>1</v>
      </c>
      <c r="CB115" s="177">
        <v>7</v>
      </c>
      <c r="CZ115" s="146">
        <v>0</v>
      </c>
    </row>
    <row r="116" spans="1:104">
      <c r="A116" s="178"/>
      <c r="B116" s="179" t="s">
        <v>76</v>
      </c>
      <c r="C116" s="180" t="str">
        <f>CONCATENATE(B114," ",C114)</f>
        <v>730 Ústřední vytápění</v>
      </c>
      <c r="D116" s="181"/>
      <c r="E116" s="182"/>
      <c r="F116" s="183"/>
      <c r="G116" s="184">
        <f>SUM(G114:G115)</f>
        <v>0</v>
      </c>
      <c r="O116" s="170">
        <v>4</v>
      </c>
      <c r="BA116" s="185">
        <f>SUM(BA114:BA115)</f>
        <v>0</v>
      </c>
      <c r="BB116" s="185">
        <f>SUM(BB114:BB115)</f>
        <v>0</v>
      </c>
      <c r="BC116" s="185">
        <f>SUM(BC114:BC115)</f>
        <v>0</v>
      </c>
      <c r="BD116" s="185">
        <f>SUM(BD114:BD115)</f>
        <v>0</v>
      </c>
      <c r="BE116" s="185">
        <f>SUM(BE114:BE115)</f>
        <v>0</v>
      </c>
    </row>
    <row r="117" spans="1:104">
      <c r="A117" s="163" t="s">
        <v>72</v>
      </c>
      <c r="B117" s="164" t="s">
        <v>273</v>
      </c>
      <c r="C117" s="165" t="s">
        <v>274</v>
      </c>
      <c r="D117" s="166"/>
      <c r="E117" s="167"/>
      <c r="F117" s="167"/>
      <c r="G117" s="168"/>
      <c r="H117" s="169"/>
      <c r="I117" s="169"/>
      <c r="O117" s="170">
        <v>1</v>
      </c>
    </row>
    <row r="118" spans="1:104">
      <c r="A118" s="171">
        <v>79</v>
      </c>
      <c r="B118" s="172" t="s">
        <v>275</v>
      </c>
      <c r="C118" s="173" t="s">
        <v>276</v>
      </c>
      <c r="D118" s="174" t="s">
        <v>84</v>
      </c>
      <c r="E118" s="175">
        <v>1</v>
      </c>
      <c r="F118" s="175">
        <v>0</v>
      </c>
      <c r="G118" s="176">
        <f t="shared" ref="G118:G123" si="30">E118*F118</f>
        <v>0</v>
      </c>
      <c r="O118" s="170">
        <v>2</v>
      </c>
      <c r="AA118" s="146">
        <v>1</v>
      </c>
      <c r="AB118" s="146">
        <v>7</v>
      </c>
      <c r="AC118" s="146">
        <v>7</v>
      </c>
      <c r="AZ118" s="146">
        <v>2</v>
      </c>
      <c r="BA118" s="146">
        <f t="shared" ref="BA118:BA123" si="31">IF(AZ118=1,G118,0)</f>
        <v>0</v>
      </c>
      <c r="BB118" s="146">
        <f t="shared" ref="BB118:BB123" si="32">IF(AZ118=2,G118,0)</f>
        <v>0</v>
      </c>
      <c r="BC118" s="146">
        <f t="shared" ref="BC118:BC123" si="33">IF(AZ118=3,G118,0)</f>
        <v>0</v>
      </c>
      <c r="BD118" s="146">
        <f t="shared" ref="BD118:BD123" si="34">IF(AZ118=4,G118,0)</f>
        <v>0</v>
      </c>
      <c r="BE118" s="146">
        <f t="shared" ref="BE118:BE123" si="35">IF(AZ118=5,G118,0)</f>
        <v>0</v>
      </c>
      <c r="CA118" s="177">
        <v>1</v>
      </c>
      <c r="CB118" s="177">
        <v>7</v>
      </c>
      <c r="CZ118" s="146">
        <v>0</v>
      </c>
    </row>
    <row r="119" spans="1:104" ht="22.5">
      <c r="A119" s="171">
        <v>80</v>
      </c>
      <c r="B119" s="172" t="s">
        <v>277</v>
      </c>
      <c r="C119" s="173" t="s">
        <v>278</v>
      </c>
      <c r="D119" s="174" t="s">
        <v>110</v>
      </c>
      <c r="E119" s="175">
        <v>208.845</v>
      </c>
      <c r="F119" s="175">
        <v>0</v>
      </c>
      <c r="G119" s="176">
        <f t="shared" si="30"/>
        <v>0</v>
      </c>
      <c r="O119" s="170">
        <v>2</v>
      </c>
      <c r="AA119" s="146">
        <v>1</v>
      </c>
      <c r="AB119" s="146">
        <v>7</v>
      </c>
      <c r="AC119" s="146">
        <v>7</v>
      </c>
      <c r="AZ119" s="146">
        <v>2</v>
      </c>
      <c r="BA119" s="146">
        <f t="shared" si="31"/>
        <v>0</v>
      </c>
      <c r="BB119" s="146">
        <f t="shared" si="32"/>
        <v>0</v>
      </c>
      <c r="BC119" s="146">
        <f t="shared" si="33"/>
        <v>0</v>
      </c>
      <c r="BD119" s="146">
        <f t="shared" si="34"/>
        <v>0</v>
      </c>
      <c r="BE119" s="146">
        <f t="shared" si="35"/>
        <v>0</v>
      </c>
      <c r="CA119" s="177">
        <v>1</v>
      </c>
      <c r="CB119" s="177">
        <v>7</v>
      </c>
      <c r="CZ119" s="146">
        <v>4.0299999999999997E-3</v>
      </c>
    </row>
    <row r="120" spans="1:104" ht="22.5">
      <c r="A120" s="171">
        <v>81</v>
      </c>
      <c r="B120" s="172" t="s">
        <v>279</v>
      </c>
      <c r="C120" s="173" t="s">
        <v>280</v>
      </c>
      <c r="D120" s="174" t="s">
        <v>110</v>
      </c>
      <c r="E120" s="175">
        <v>208.845</v>
      </c>
      <c r="F120" s="175">
        <v>0</v>
      </c>
      <c r="G120" s="176">
        <f t="shared" si="30"/>
        <v>0</v>
      </c>
      <c r="O120" s="170">
        <v>2</v>
      </c>
      <c r="AA120" s="146">
        <v>1</v>
      </c>
      <c r="AB120" s="146">
        <v>7</v>
      </c>
      <c r="AC120" s="146">
        <v>7</v>
      </c>
      <c r="AZ120" s="146">
        <v>2</v>
      </c>
      <c r="BA120" s="146">
        <f t="shared" si="31"/>
        <v>0</v>
      </c>
      <c r="BB120" s="146">
        <f t="shared" si="32"/>
        <v>0</v>
      </c>
      <c r="BC120" s="146">
        <f t="shared" si="33"/>
        <v>0</v>
      </c>
      <c r="BD120" s="146">
        <f t="shared" si="34"/>
        <v>0</v>
      </c>
      <c r="BE120" s="146">
        <f t="shared" si="35"/>
        <v>0</v>
      </c>
      <c r="CA120" s="177">
        <v>1</v>
      </c>
      <c r="CB120" s="177">
        <v>7</v>
      </c>
      <c r="CZ120" s="146">
        <v>1.4499999999999999E-3</v>
      </c>
    </row>
    <row r="121" spans="1:104">
      <c r="A121" s="171">
        <v>82</v>
      </c>
      <c r="B121" s="172" t="s">
        <v>281</v>
      </c>
      <c r="C121" s="173" t="s">
        <v>282</v>
      </c>
      <c r="D121" s="174" t="s">
        <v>87</v>
      </c>
      <c r="E121" s="175">
        <v>3.5</v>
      </c>
      <c r="F121" s="175">
        <v>0</v>
      </c>
      <c r="G121" s="176">
        <f t="shared" si="30"/>
        <v>0</v>
      </c>
      <c r="O121" s="170">
        <v>2</v>
      </c>
      <c r="AA121" s="146">
        <v>1</v>
      </c>
      <c r="AB121" s="146">
        <v>7</v>
      </c>
      <c r="AC121" s="146">
        <v>7</v>
      </c>
      <c r="AZ121" s="146">
        <v>2</v>
      </c>
      <c r="BA121" s="146">
        <f t="shared" si="31"/>
        <v>0</v>
      </c>
      <c r="BB121" s="146">
        <f t="shared" si="32"/>
        <v>0</v>
      </c>
      <c r="BC121" s="146">
        <f t="shared" si="33"/>
        <v>0</v>
      </c>
      <c r="BD121" s="146">
        <f t="shared" si="34"/>
        <v>0</v>
      </c>
      <c r="BE121" s="146">
        <f t="shared" si="35"/>
        <v>0</v>
      </c>
      <c r="CA121" s="177">
        <v>1</v>
      </c>
      <c r="CB121" s="177">
        <v>7</v>
      </c>
      <c r="CZ121" s="146">
        <v>2.3570000000000001E-2</v>
      </c>
    </row>
    <row r="122" spans="1:104" ht="22.5">
      <c r="A122" s="171">
        <v>83</v>
      </c>
      <c r="B122" s="172" t="s">
        <v>283</v>
      </c>
      <c r="C122" s="173" t="s">
        <v>284</v>
      </c>
      <c r="D122" s="174" t="s">
        <v>110</v>
      </c>
      <c r="E122" s="175">
        <v>30</v>
      </c>
      <c r="F122" s="175">
        <v>0</v>
      </c>
      <c r="G122" s="176">
        <f t="shared" si="30"/>
        <v>0</v>
      </c>
      <c r="O122" s="170">
        <v>2</v>
      </c>
      <c r="AA122" s="146">
        <v>1</v>
      </c>
      <c r="AB122" s="146">
        <v>7</v>
      </c>
      <c r="AC122" s="146">
        <v>7</v>
      </c>
      <c r="AZ122" s="146">
        <v>2</v>
      </c>
      <c r="BA122" s="146">
        <f t="shared" si="31"/>
        <v>0</v>
      </c>
      <c r="BB122" s="146">
        <f t="shared" si="32"/>
        <v>0</v>
      </c>
      <c r="BC122" s="146">
        <f t="shared" si="33"/>
        <v>0</v>
      </c>
      <c r="BD122" s="146">
        <f t="shared" si="34"/>
        <v>0</v>
      </c>
      <c r="BE122" s="146">
        <f t="shared" si="35"/>
        <v>0</v>
      </c>
      <c r="CA122" s="177">
        <v>1</v>
      </c>
      <c r="CB122" s="177">
        <v>7</v>
      </c>
      <c r="CZ122" s="146">
        <v>2.257E-2</v>
      </c>
    </row>
    <row r="123" spans="1:104">
      <c r="A123" s="171">
        <v>84</v>
      </c>
      <c r="B123" s="172" t="s">
        <v>285</v>
      </c>
      <c r="C123" s="173" t="s">
        <v>286</v>
      </c>
      <c r="D123" s="174" t="s">
        <v>107</v>
      </c>
      <c r="E123" s="175">
        <v>1.9040656</v>
      </c>
      <c r="F123" s="175">
        <v>0</v>
      </c>
      <c r="G123" s="176">
        <f t="shared" si="30"/>
        <v>0</v>
      </c>
      <c r="O123" s="170">
        <v>2</v>
      </c>
      <c r="AA123" s="146">
        <v>7</v>
      </c>
      <c r="AB123" s="146">
        <v>1001</v>
      </c>
      <c r="AC123" s="146">
        <v>5</v>
      </c>
      <c r="AZ123" s="146">
        <v>2</v>
      </c>
      <c r="BA123" s="146">
        <f t="shared" si="31"/>
        <v>0</v>
      </c>
      <c r="BB123" s="146">
        <f t="shared" si="32"/>
        <v>0</v>
      </c>
      <c r="BC123" s="146">
        <f t="shared" si="33"/>
        <v>0</v>
      </c>
      <c r="BD123" s="146">
        <f t="shared" si="34"/>
        <v>0</v>
      </c>
      <c r="BE123" s="146">
        <f t="shared" si="35"/>
        <v>0</v>
      </c>
      <c r="CA123" s="177">
        <v>7</v>
      </c>
      <c r="CB123" s="177">
        <v>1001</v>
      </c>
      <c r="CZ123" s="146">
        <v>0</v>
      </c>
    </row>
    <row r="124" spans="1:104">
      <c r="A124" s="178"/>
      <c r="B124" s="179" t="s">
        <v>76</v>
      </c>
      <c r="C124" s="180" t="str">
        <f>CONCATENATE(B117," ",C117)</f>
        <v>762 Konstrukce tesařské</v>
      </c>
      <c r="D124" s="181"/>
      <c r="E124" s="182"/>
      <c r="F124" s="183"/>
      <c r="G124" s="184">
        <f>SUM(G117:G123)</f>
        <v>0</v>
      </c>
      <c r="O124" s="170">
        <v>4</v>
      </c>
      <c r="BA124" s="185">
        <f>SUM(BA117:BA123)</f>
        <v>0</v>
      </c>
      <c r="BB124" s="185">
        <f>SUM(BB117:BB123)</f>
        <v>0</v>
      </c>
      <c r="BC124" s="185">
        <f>SUM(BC117:BC123)</f>
        <v>0</v>
      </c>
      <c r="BD124" s="185">
        <f>SUM(BD117:BD123)</f>
        <v>0</v>
      </c>
      <c r="BE124" s="185">
        <f>SUM(BE117:BE123)</f>
        <v>0</v>
      </c>
    </row>
    <row r="125" spans="1:104">
      <c r="A125" s="163" t="s">
        <v>72</v>
      </c>
      <c r="B125" s="164" t="s">
        <v>287</v>
      </c>
      <c r="C125" s="165" t="s">
        <v>288</v>
      </c>
      <c r="D125" s="166"/>
      <c r="E125" s="167"/>
      <c r="F125" s="167"/>
      <c r="G125" s="168"/>
      <c r="H125" s="169"/>
      <c r="I125" s="169"/>
      <c r="O125" s="170">
        <v>1</v>
      </c>
    </row>
    <row r="126" spans="1:104">
      <c r="A126" s="171">
        <v>85</v>
      </c>
      <c r="B126" s="172" t="s">
        <v>289</v>
      </c>
      <c r="C126" s="173" t="s">
        <v>290</v>
      </c>
      <c r="D126" s="174" t="s">
        <v>110</v>
      </c>
      <c r="E126" s="175">
        <v>1</v>
      </c>
      <c r="F126" s="175">
        <v>0</v>
      </c>
      <c r="G126" s="176">
        <f t="shared" ref="G126:G144" si="36">E126*F126</f>
        <v>0</v>
      </c>
      <c r="O126" s="170">
        <v>2</v>
      </c>
      <c r="AA126" s="146">
        <v>1</v>
      </c>
      <c r="AB126" s="146">
        <v>7</v>
      </c>
      <c r="AC126" s="146">
        <v>7</v>
      </c>
      <c r="AZ126" s="146">
        <v>2</v>
      </c>
      <c r="BA126" s="146">
        <f t="shared" ref="BA126:BA144" si="37">IF(AZ126=1,G126,0)</f>
        <v>0</v>
      </c>
      <c r="BB126" s="146">
        <f t="shared" ref="BB126:BB144" si="38">IF(AZ126=2,G126,0)</f>
        <v>0</v>
      </c>
      <c r="BC126" s="146">
        <f t="shared" ref="BC126:BC144" si="39">IF(AZ126=3,G126,0)</f>
        <v>0</v>
      </c>
      <c r="BD126" s="146">
        <f t="shared" ref="BD126:BD144" si="40">IF(AZ126=4,G126,0)</f>
        <v>0</v>
      </c>
      <c r="BE126" s="146">
        <f t="shared" ref="BE126:BE144" si="41">IF(AZ126=5,G126,0)</f>
        <v>0</v>
      </c>
      <c r="CA126" s="177">
        <v>1</v>
      </c>
      <c r="CB126" s="177">
        <v>7</v>
      </c>
      <c r="CZ126" s="146">
        <v>9.7999999999999997E-3</v>
      </c>
    </row>
    <row r="127" spans="1:104">
      <c r="A127" s="171">
        <v>86</v>
      </c>
      <c r="B127" s="172" t="s">
        <v>291</v>
      </c>
      <c r="C127" s="173" t="s">
        <v>292</v>
      </c>
      <c r="D127" s="174" t="s">
        <v>84</v>
      </c>
      <c r="E127" s="175">
        <v>1</v>
      </c>
      <c r="F127" s="175">
        <v>0</v>
      </c>
      <c r="G127" s="176">
        <f t="shared" si="36"/>
        <v>0</v>
      </c>
      <c r="O127" s="170">
        <v>2</v>
      </c>
      <c r="AA127" s="146">
        <v>1</v>
      </c>
      <c r="AB127" s="146">
        <v>7</v>
      </c>
      <c r="AC127" s="146">
        <v>7</v>
      </c>
      <c r="AZ127" s="146">
        <v>2</v>
      </c>
      <c r="BA127" s="146">
        <f t="shared" si="37"/>
        <v>0</v>
      </c>
      <c r="BB127" s="146">
        <f t="shared" si="38"/>
        <v>0</v>
      </c>
      <c r="BC127" s="146">
        <f t="shared" si="39"/>
        <v>0</v>
      </c>
      <c r="BD127" s="146">
        <f t="shared" si="40"/>
        <v>0</v>
      </c>
      <c r="BE127" s="146">
        <f t="shared" si="41"/>
        <v>0</v>
      </c>
      <c r="CA127" s="177">
        <v>1</v>
      </c>
      <c r="CB127" s="177">
        <v>7</v>
      </c>
      <c r="CZ127" s="146">
        <v>0</v>
      </c>
    </row>
    <row r="128" spans="1:104" ht="22.5">
      <c r="A128" s="171">
        <v>87</v>
      </c>
      <c r="B128" s="172" t="s">
        <v>293</v>
      </c>
      <c r="C128" s="173" t="s">
        <v>294</v>
      </c>
      <c r="D128" s="174" t="s">
        <v>110</v>
      </c>
      <c r="E128" s="175">
        <v>208.845</v>
      </c>
      <c r="F128" s="175">
        <v>0</v>
      </c>
      <c r="G128" s="176">
        <f t="shared" si="36"/>
        <v>0</v>
      </c>
      <c r="O128" s="170">
        <v>2</v>
      </c>
      <c r="AA128" s="146">
        <v>1</v>
      </c>
      <c r="AB128" s="146">
        <v>7</v>
      </c>
      <c r="AC128" s="146">
        <v>7</v>
      </c>
      <c r="AZ128" s="146">
        <v>2</v>
      </c>
      <c r="BA128" s="146">
        <f t="shared" si="37"/>
        <v>0</v>
      </c>
      <c r="BB128" s="146">
        <f t="shared" si="38"/>
        <v>0</v>
      </c>
      <c r="BC128" s="146">
        <f t="shared" si="39"/>
        <v>0</v>
      </c>
      <c r="BD128" s="146">
        <f t="shared" si="40"/>
        <v>0</v>
      </c>
      <c r="BE128" s="146">
        <f t="shared" si="41"/>
        <v>0</v>
      </c>
      <c r="CA128" s="177">
        <v>1</v>
      </c>
      <c r="CB128" s="177">
        <v>7</v>
      </c>
      <c r="CZ128" s="146">
        <v>5.5900000000000004E-3</v>
      </c>
    </row>
    <row r="129" spans="1:104" ht="22.5">
      <c r="A129" s="171">
        <v>88</v>
      </c>
      <c r="B129" s="172" t="s">
        <v>295</v>
      </c>
      <c r="C129" s="173" t="s">
        <v>296</v>
      </c>
      <c r="D129" s="174" t="s">
        <v>100</v>
      </c>
      <c r="E129" s="175">
        <v>55.67</v>
      </c>
      <c r="F129" s="175">
        <v>0</v>
      </c>
      <c r="G129" s="176">
        <f t="shared" si="36"/>
        <v>0</v>
      </c>
      <c r="O129" s="170">
        <v>2</v>
      </c>
      <c r="AA129" s="146">
        <v>1</v>
      </c>
      <c r="AB129" s="146">
        <v>7</v>
      </c>
      <c r="AC129" s="146">
        <v>7</v>
      </c>
      <c r="AZ129" s="146">
        <v>2</v>
      </c>
      <c r="BA129" s="146">
        <f t="shared" si="37"/>
        <v>0</v>
      </c>
      <c r="BB129" s="146">
        <f t="shared" si="38"/>
        <v>0</v>
      </c>
      <c r="BC129" s="146">
        <f t="shared" si="39"/>
        <v>0</v>
      </c>
      <c r="BD129" s="146">
        <f t="shared" si="40"/>
        <v>0</v>
      </c>
      <c r="BE129" s="146">
        <f t="shared" si="41"/>
        <v>0</v>
      </c>
      <c r="CA129" s="177">
        <v>1</v>
      </c>
      <c r="CB129" s="177">
        <v>7</v>
      </c>
      <c r="CZ129" s="146">
        <v>8.4999999999999995E-4</v>
      </c>
    </row>
    <row r="130" spans="1:104">
      <c r="A130" s="171">
        <v>89</v>
      </c>
      <c r="B130" s="172" t="s">
        <v>297</v>
      </c>
      <c r="C130" s="173" t="s">
        <v>298</v>
      </c>
      <c r="D130" s="174" t="s">
        <v>113</v>
      </c>
      <c r="E130" s="175">
        <v>1</v>
      </c>
      <c r="F130" s="175">
        <v>0</v>
      </c>
      <c r="G130" s="176">
        <f t="shared" si="36"/>
        <v>0</v>
      </c>
      <c r="O130" s="170">
        <v>2</v>
      </c>
      <c r="AA130" s="146">
        <v>1</v>
      </c>
      <c r="AB130" s="146">
        <v>7</v>
      </c>
      <c r="AC130" s="146">
        <v>7</v>
      </c>
      <c r="AZ130" s="146">
        <v>2</v>
      </c>
      <c r="BA130" s="146">
        <f t="shared" si="37"/>
        <v>0</v>
      </c>
      <c r="BB130" s="146">
        <f t="shared" si="38"/>
        <v>0</v>
      </c>
      <c r="BC130" s="146">
        <f t="shared" si="39"/>
        <v>0</v>
      </c>
      <c r="BD130" s="146">
        <f t="shared" si="40"/>
        <v>0</v>
      </c>
      <c r="BE130" s="146">
        <f t="shared" si="41"/>
        <v>0</v>
      </c>
      <c r="CA130" s="177">
        <v>1</v>
      </c>
      <c r="CB130" s="177">
        <v>7</v>
      </c>
      <c r="CZ130" s="146">
        <v>1E-4</v>
      </c>
    </row>
    <row r="131" spans="1:104" ht="22.5">
      <c r="A131" s="171">
        <v>90</v>
      </c>
      <c r="B131" s="172" t="s">
        <v>299</v>
      </c>
      <c r="C131" s="173" t="s">
        <v>300</v>
      </c>
      <c r="D131" s="174" t="s">
        <v>100</v>
      </c>
      <c r="E131" s="175">
        <v>39.200000000000003</v>
      </c>
      <c r="F131" s="175">
        <v>0</v>
      </c>
      <c r="G131" s="176">
        <f t="shared" si="36"/>
        <v>0</v>
      </c>
      <c r="O131" s="170">
        <v>2</v>
      </c>
      <c r="AA131" s="146">
        <v>1</v>
      </c>
      <c r="AB131" s="146">
        <v>7</v>
      </c>
      <c r="AC131" s="146">
        <v>7</v>
      </c>
      <c r="AZ131" s="146">
        <v>2</v>
      </c>
      <c r="BA131" s="146">
        <f t="shared" si="37"/>
        <v>0</v>
      </c>
      <c r="BB131" s="146">
        <f t="shared" si="38"/>
        <v>0</v>
      </c>
      <c r="BC131" s="146">
        <f t="shared" si="39"/>
        <v>0</v>
      </c>
      <c r="BD131" s="146">
        <f t="shared" si="40"/>
        <v>0</v>
      </c>
      <c r="BE131" s="146">
        <f t="shared" si="41"/>
        <v>0</v>
      </c>
      <c r="CA131" s="177">
        <v>1</v>
      </c>
      <c r="CB131" s="177">
        <v>7</v>
      </c>
      <c r="CZ131" s="146">
        <v>1.4E-3</v>
      </c>
    </row>
    <row r="132" spans="1:104">
      <c r="A132" s="171">
        <v>91</v>
      </c>
      <c r="B132" s="172" t="s">
        <v>301</v>
      </c>
      <c r="C132" s="173" t="s">
        <v>302</v>
      </c>
      <c r="D132" s="174" t="s">
        <v>75</v>
      </c>
      <c r="E132" s="175">
        <v>4</v>
      </c>
      <c r="F132" s="175">
        <v>0</v>
      </c>
      <c r="G132" s="176">
        <f t="shared" si="36"/>
        <v>0</v>
      </c>
      <c r="O132" s="170">
        <v>2</v>
      </c>
      <c r="AA132" s="146">
        <v>1</v>
      </c>
      <c r="AB132" s="146">
        <v>7</v>
      </c>
      <c r="AC132" s="146">
        <v>7</v>
      </c>
      <c r="AZ132" s="146">
        <v>2</v>
      </c>
      <c r="BA132" s="146">
        <f t="shared" si="37"/>
        <v>0</v>
      </c>
      <c r="BB132" s="146">
        <f t="shared" si="38"/>
        <v>0</v>
      </c>
      <c r="BC132" s="146">
        <f t="shared" si="39"/>
        <v>0</v>
      </c>
      <c r="BD132" s="146">
        <f t="shared" si="40"/>
        <v>0</v>
      </c>
      <c r="BE132" s="146">
        <f t="shared" si="41"/>
        <v>0</v>
      </c>
      <c r="CA132" s="177">
        <v>1</v>
      </c>
      <c r="CB132" s="177">
        <v>7</v>
      </c>
      <c r="CZ132" s="146">
        <v>0</v>
      </c>
    </row>
    <row r="133" spans="1:104">
      <c r="A133" s="171">
        <v>92</v>
      </c>
      <c r="B133" s="172" t="s">
        <v>303</v>
      </c>
      <c r="C133" s="173" t="s">
        <v>304</v>
      </c>
      <c r="D133" s="174" t="s">
        <v>75</v>
      </c>
      <c r="E133" s="175">
        <v>2</v>
      </c>
      <c r="F133" s="175">
        <v>0</v>
      </c>
      <c r="G133" s="176">
        <f t="shared" si="36"/>
        <v>0</v>
      </c>
      <c r="O133" s="170">
        <v>2</v>
      </c>
      <c r="AA133" s="146">
        <v>1</v>
      </c>
      <c r="AB133" s="146">
        <v>7</v>
      </c>
      <c r="AC133" s="146">
        <v>7</v>
      </c>
      <c r="AZ133" s="146">
        <v>2</v>
      </c>
      <c r="BA133" s="146">
        <f t="shared" si="37"/>
        <v>0</v>
      </c>
      <c r="BB133" s="146">
        <f t="shared" si="38"/>
        <v>0</v>
      </c>
      <c r="BC133" s="146">
        <f t="shared" si="39"/>
        <v>0</v>
      </c>
      <c r="BD133" s="146">
        <f t="shared" si="40"/>
        <v>0</v>
      </c>
      <c r="BE133" s="146">
        <f t="shared" si="41"/>
        <v>0</v>
      </c>
      <c r="CA133" s="177">
        <v>1</v>
      </c>
      <c r="CB133" s="177">
        <v>7</v>
      </c>
      <c r="CZ133" s="146">
        <v>0</v>
      </c>
    </row>
    <row r="134" spans="1:104">
      <c r="A134" s="171">
        <v>93</v>
      </c>
      <c r="B134" s="172" t="s">
        <v>305</v>
      </c>
      <c r="C134" s="173" t="s">
        <v>306</v>
      </c>
      <c r="D134" s="174" t="s">
        <v>75</v>
      </c>
      <c r="E134" s="175">
        <v>1</v>
      </c>
      <c r="F134" s="175">
        <v>0</v>
      </c>
      <c r="G134" s="176">
        <f t="shared" si="36"/>
        <v>0</v>
      </c>
      <c r="O134" s="170">
        <v>2</v>
      </c>
      <c r="AA134" s="146">
        <v>1</v>
      </c>
      <c r="AB134" s="146">
        <v>7</v>
      </c>
      <c r="AC134" s="146">
        <v>7</v>
      </c>
      <c r="AZ134" s="146">
        <v>2</v>
      </c>
      <c r="BA134" s="146">
        <f t="shared" si="37"/>
        <v>0</v>
      </c>
      <c r="BB134" s="146">
        <f t="shared" si="38"/>
        <v>0</v>
      </c>
      <c r="BC134" s="146">
        <f t="shared" si="39"/>
        <v>0</v>
      </c>
      <c r="BD134" s="146">
        <f t="shared" si="40"/>
        <v>0</v>
      </c>
      <c r="BE134" s="146">
        <f t="shared" si="41"/>
        <v>0</v>
      </c>
      <c r="CA134" s="177">
        <v>1</v>
      </c>
      <c r="CB134" s="177">
        <v>7</v>
      </c>
      <c r="CZ134" s="146">
        <v>8.5100000000000002E-3</v>
      </c>
    </row>
    <row r="135" spans="1:104">
      <c r="A135" s="171">
        <v>94</v>
      </c>
      <c r="B135" s="172" t="s">
        <v>307</v>
      </c>
      <c r="C135" s="173" t="s">
        <v>308</v>
      </c>
      <c r="D135" s="174" t="s">
        <v>113</v>
      </c>
      <c r="E135" s="175">
        <v>100</v>
      </c>
      <c r="F135" s="175">
        <v>0</v>
      </c>
      <c r="G135" s="176">
        <f t="shared" si="36"/>
        <v>0</v>
      </c>
      <c r="O135" s="170">
        <v>2</v>
      </c>
      <c r="AA135" s="146">
        <v>1</v>
      </c>
      <c r="AB135" s="146">
        <v>7</v>
      </c>
      <c r="AC135" s="146">
        <v>7</v>
      </c>
      <c r="AZ135" s="146">
        <v>2</v>
      </c>
      <c r="BA135" s="146">
        <f t="shared" si="37"/>
        <v>0</v>
      </c>
      <c r="BB135" s="146">
        <f t="shared" si="38"/>
        <v>0</v>
      </c>
      <c r="BC135" s="146">
        <f t="shared" si="39"/>
        <v>0</v>
      </c>
      <c r="BD135" s="146">
        <f t="shared" si="40"/>
        <v>0</v>
      </c>
      <c r="BE135" s="146">
        <f t="shared" si="41"/>
        <v>0</v>
      </c>
      <c r="CA135" s="177">
        <v>1</v>
      </c>
      <c r="CB135" s="177">
        <v>7</v>
      </c>
      <c r="CZ135" s="146">
        <v>1E-4</v>
      </c>
    </row>
    <row r="136" spans="1:104">
      <c r="A136" s="171">
        <v>95</v>
      </c>
      <c r="B136" s="172" t="s">
        <v>309</v>
      </c>
      <c r="C136" s="173" t="s">
        <v>310</v>
      </c>
      <c r="D136" s="174" t="s">
        <v>100</v>
      </c>
      <c r="E136" s="175">
        <v>55.67</v>
      </c>
      <c r="F136" s="175">
        <v>0</v>
      </c>
      <c r="G136" s="176">
        <f t="shared" si="36"/>
        <v>0</v>
      </c>
      <c r="O136" s="170">
        <v>2</v>
      </c>
      <c r="AA136" s="146">
        <v>1</v>
      </c>
      <c r="AB136" s="146">
        <v>7</v>
      </c>
      <c r="AC136" s="146">
        <v>7</v>
      </c>
      <c r="AZ136" s="146">
        <v>2</v>
      </c>
      <c r="BA136" s="146">
        <f t="shared" si="37"/>
        <v>0</v>
      </c>
      <c r="BB136" s="146">
        <f t="shared" si="38"/>
        <v>0</v>
      </c>
      <c r="BC136" s="146">
        <f t="shared" si="39"/>
        <v>0</v>
      </c>
      <c r="BD136" s="146">
        <f t="shared" si="40"/>
        <v>0</v>
      </c>
      <c r="BE136" s="146">
        <f t="shared" si="41"/>
        <v>0</v>
      </c>
      <c r="CA136" s="177">
        <v>1</v>
      </c>
      <c r="CB136" s="177">
        <v>7</v>
      </c>
      <c r="CZ136" s="146">
        <v>0</v>
      </c>
    </row>
    <row r="137" spans="1:104">
      <c r="A137" s="171">
        <v>96</v>
      </c>
      <c r="B137" s="172" t="s">
        <v>311</v>
      </c>
      <c r="C137" s="173" t="s">
        <v>312</v>
      </c>
      <c r="D137" s="174" t="s">
        <v>100</v>
      </c>
      <c r="E137" s="175">
        <v>39.200000000000003</v>
      </c>
      <c r="F137" s="175">
        <v>0</v>
      </c>
      <c r="G137" s="176">
        <f t="shared" si="36"/>
        <v>0</v>
      </c>
      <c r="O137" s="170">
        <v>2</v>
      </c>
      <c r="AA137" s="146">
        <v>1</v>
      </c>
      <c r="AB137" s="146">
        <v>7</v>
      </c>
      <c r="AC137" s="146">
        <v>7</v>
      </c>
      <c r="AZ137" s="146">
        <v>2</v>
      </c>
      <c r="BA137" s="146">
        <f t="shared" si="37"/>
        <v>0</v>
      </c>
      <c r="BB137" s="146">
        <f t="shared" si="38"/>
        <v>0</v>
      </c>
      <c r="BC137" s="146">
        <f t="shared" si="39"/>
        <v>0</v>
      </c>
      <c r="BD137" s="146">
        <f t="shared" si="40"/>
        <v>0</v>
      </c>
      <c r="BE137" s="146">
        <f t="shared" si="41"/>
        <v>0</v>
      </c>
      <c r="CA137" s="177">
        <v>1</v>
      </c>
      <c r="CB137" s="177">
        <v>7</v>
      </c>
      <c r="CZ137" s="146">
        <v>0</v>
      </c>
    </row>
    <row r="138" spans="1:104">
      <c r="A138" s="171">
        <v>97</v>
      </c>
      <c r="B138" s="172" t="s">
        <v>313</v>
      </c>
      <c r="C138" s="173" t="s">
        <v>314</v>
      </c>
      <c r="D138" s="174" t="s">
        <v>100</v>
      </c>
      <c r="E138" s="175">
        <v>55.67</v>
      </c>
      <c r="F138" s="175">
        <v>0</v>
      </c>
      <c r="G138" s="176">
        <f t="shared" si="36"/>
        <v>0</v>
      </c>
      <c r="O138" s="170">
        <v>2</v>
      </c>
      <c r="AA138" s="146">
        <v>1</v>
      </c>
      <c r="AB138" s="146">
        <v>7</v>
      </c>
      <c r="AC138" s="146">
        <v>7</v>
      </c>
      <c r="AZ138" s="146">
        <v>2</v>
      </c>
      <c r="BA138" s="146">
        <f t="shared" si="37"/>
        <v>0</v>
      </c>
      <c r="BB138" s="146">
        <f t="shared" si="38"/>
        <v>0</v>
      </c>
      <c r="BC138" s="146">
        <f t="shared" si="39"/>
        <v>0</v>
      </c>
      <c r="BD138" s="146">
        <f t="shared" si="40"/>
        <v>0</v>
      </c>
      <c r="BE138" s="146">
        <f t="shared" si="41"/>
        <v>0</v>
      </c>
      <c r="CA138" s="177">
        <v>1</v>
      </c>
      <c r="CB138" s="177">
        <v>7</v>
      </c>
      <c r="CZ138" s="146">
        <v>0</v>
      </c>
    </row>
    <row r="139" spans="1:104" ht="22.5">
      <c r="A139" s="171">
        <v>98</v>
      </c>
      <c r="B139" s="172" t="s">
        <v>315</v>
      </c>
      <c r="C139" s="173" t="s">
        <v>316</v>
      </c>
      <c r="D139" s="174" t="s">
        <v>113</v>
      </c>
      <c r="E139" s="175">
        <v>4</v>
      </c>
      <c r="F139" s="175">
        <v>0</v>
      </c>
      <c r="G139" s="176">
        <f t="shared" si="36"/>
        <v>0</v>
      </c>
      <c r="O139" s="170">
        <v>2</v>
      </c>
      <c r="AA139" s="146">
        <v>1</v>
      </c>
      <c r="AB139" s="146">
        <v>7</v>
      </c>
      <c r="AC139" s="146">
        <v>7</v>
      </c>
      <c r="AZ139" s="146">
        <v>2</v>
      </c>
      <c r="BA139" s="146">
        <f t="shared" si="37"/>
        <v>0</v>
      </c>
      <c r="BB139" s="146">
        <f t="shared" si="38"/>
        <v>0</v>
      </c>
      <c r="BC139" s="146">
        <f t="shared" si="39"/>
        <v>0</v>
      </c>
      <c r="BD139" s="146">
        <f t="shared" si="40"/>
        <v>0</v>
      </c>
      <c r="BE139" s="146">
        <f t="shared" si="41"/>
        <v>0</v>
      </c>
      <c r="CA139" s="177">
        <v>1</v>
      </c>
      <c r="CB139" s="177">
        <v>7</v>
      </c>
      <c r="CZ139" s="146">
        <v>3.4000000000000002E-4</v>
      </c>
    </row>
    <row r="140" spans="1:104" ht="22.5">
      <c r="A140" s="171">
        <v>99</v>
      </c>
      <c r="B140" s="172" t="s">
        <v>317</v>
      </c>
      <c r="C140" s="173" t="s">
        <v>318</v>
      </c>
      <c r="D140" s="174" t="s">
        <v>100</v>
      </c>
      <c r="E140" s="175">
        <v>55.67</v>
      </c>
      <c r="F140" s="175">
        <v>0</v>
      </c>
      <c r="G140" s="176">
        <f t="shared" si="36"/>
        <v>0</v>
      </c>
      <c r="O140" s="170">
        <v>2</v>
      </c>
      <c r="AA140" s="146">
        <v>1</v>
      </c>
      <c r="AB140" s="146">
        <v>7</v>
      </c>
      <c r="AC140" s="146">
        <v>7</v>
      </c>
      <c r="AZ140" s="146">
        <v>2</v>
      </c>
      <c r="BA140" s="146">
        <f t="shared" si="37"/>
        <v>0</v>
      </c>
      <c r="BB140" s="146">
        <f t="shared" si="38"/>
        <v>0</v>
      </c>
      <c r="BC140" s="146">
        <f t="shared" si="39"/>
        <v>0</v>
      </c>
      <c r="BD140" s="146">
        <f t="shared" si="40"/>
        <v>0</v>
      </c>
      <c r="BE140" s="146">
        <f t="shared" si="41"/>
        <v>0</v>
      </c>
      <c r="CA140" s="177">
        <v>1</v>
      </c>
      <c r="CB140" s="177">
        <v>7</v>
      </c>
      <c r="CZ140" s="146">
        <v>2.0500000000000002E-3</v>
      </c>
    </row>
    <row r="141" spans="1:104" ht="22.5">
      <c r="A141" s="171">
        <v>100</v>
      </c>
      <c r="B141" s="172" t="s">
        <v>319</v>
      </c>
      <c r="C141" s="173" t="s">
        <v>320</v>
      </c>
      <c r="D141" s="174" t="s">
        <v>100</v>
      </c>
      <c r="E141" s="175">
        <v>13</v>
      </c>
      <c r="F141" s="175">
        <v>0</v>
      </c>
      <c r="G141" s="176">
        <f t="shared" si="36"/>
        <v>0</v>
      </c>
      <c r="O141" s="170">
        <v>2</v>
      </c>
      <c r="AA141" s="146">
        <v>1</v>
      </c>
      <c r="AB141" s="146">
        <v>7</v>
      </c>
      <c r="AC141" s="146">
        <v>7</v>
      </c>
      <c r="AZ141" s="146">
        <v>2</v>
      </c>
      <c r="BA141" s="146">
        <f t="shared" si="37"/>
        <v>0</v>
      </c>
      <c r="BB141" s="146">
        <f t="shared" si="38"/>
        <v>0</v>
      </c>
      <c r="BC141" s="146">
        <f t="shared" si="39"/>
        <v>0</v>
      </c>
      <c r="BD141" s="146">
        <f t="shared" si="40"/>
        <v>0</v>
      </c>
      <c r="BE141" s="146">
        <f t="shared" si="41"/>
        <v>0</v>
      </c>
      <c r="CA141" s="177">
        <v>1</v>
      </c>
      <c r="CB141" s="177">
        <v>7</v>
      </c>
      <c r="CZ141" s="146">
        <v>3.1199999999999999E-3</v>
      </c>
    </row>
    <row r="142" spans="1:104" ht="22.5">
      <c r="A142" s="171">
        <v>101</v>
      </c>
      <c r="B142" s="172" t="s">
        <v>321</v>
      </c>
      <c r="C142" s="173" t="s">
        <v>322</v>
      </c>
      <c r="D142" s="174" t="s">
        <v>100</v>
      </c>
      <c r="E142" s="175">
        <v>15.3</v>
      </c>
      <c r="F142" s="175">
        <v>0</v>
      </c>
      <c r="G142" s="176">
        <f t="shared" si="36"/>
        <v>0</v>
      </c>
      <c r="O142" s="170">
        <v>2</v>
      </c>
      <c r="AA142" s="146">
        <v>1</v>
      </c>
      <c r="AB142" s="146">
        <v>7</v>
      </c>
      <c r="AC142" s="146">
        <v>7</v>
      </c>
      <c r="AZ142" s="146">
        <v>2</v>
      </c>
      <c r="BA142" s="146">
        <f t="shared" si="37"/>
        <v>0</v>
      </c>
      <c r="BB142" s="146">
        <f t="shared" si="38"/>
        <v>0</v>
      </c>
      <c r="BC142" s="146">
        <f t="shared" si="39"/>
        <v>0</v>
      </c>
      <c r="BD142" s="146">
        <f t="shared" si="40"/>
        <v>0</v>
      </c>
      <c r="BE142" s="146">
        <f t="shared" si="41"/>
        <v>0</v>
      </c>
      <c r="CA142" s="177">
        <v>1</v>
      </c>
      <c r="CB142" s="177">
        <v>7</v>
      </c>
      <c r="CZ142" s="146">
        <v>2.4399999999999999E-3</v>
      </c>
    </row>
    <row r="143" spans="1:104">
      <c r="A143" s="171">
        <v>102</v>
      </c>
      <c r="B143" s="172" t="s">
        <v>323</v>
      </c>
      <c r="C143" s="173" t="s">
        <v>324</v>
      </c>
      <c r="D143" s="174" t="s">
        <v>110</v>
      </c>
      <c r="E143" s="175">
        <v>240.17169999999999</v>
      </c>
      <c r="F143" s="175">
        <v>0</v>
      </c>
      <c r="G143" s="176">
        <f t="shared" si="36"/>
        <v>0</v>
      </c>
      <c r="O143" s="170">
        <v>2</v>
      </c>
      <c r="AA143" s="146">
        <v>1</v>
      </c>
      <c r="AB143" s="146">
        <v>7</v>
      </c>
      <c r="AC143" s="146">
        <v>7</v>
      </c>
      <c r="AZ143" s="146">
        <v>2</v>
      </c>
      <c r="BA143" s="146">
        <f t="shared" si="37"/>
        <v>0</v>
      </c>
      <c r="BB143" s="146">
        <f t="shared" si="38"/>
        <v>0</v>
      </c>
      <c r="BC143" s="146">
        <f t="shared" si="39"/>
        <v>0</v>
      </c>
      <c r="BD143" s="146">
        <f t="shared" si="40"/>
        <v>0</v>
      </c>
      <c r="BE143" s="146">
        <f t="shared" si="41"/>
        <v>0</v>
      </c>
      <c r="CA143" s="177">
        <v>1</v>
      </c>
      <c r="CB143" s="177">
        <v>7</v>
      </c>
      <c r="CZ143" s="146">
        <v>9.0000000000000006E-5</v>
      </c>
    </row>
    <row r="144" spans="1:104">
      <c r="A144" s="171">
        <v>103</v>
      </c>
      <c r="B144" s="172" t="s">
        <v>325</v>
      </c>
      <c r="C144" s="173" t="s">
        <v>326</v>
      </c>
      <c r="D144" s="174" t="s">
        <v>107</v>
      </c>
      <c r="E144" s="175">
        <v>1.5130440030000001</v>
      </c>
      <c r="F144" s="175">
        <v>0</v>
      </c>
      <c r="G144" s="176">
        <f t="shared" si="36"/>
        <v>0</v>
      </c>
      <c r="O144" s="170">
        <v>2</v>
      </c>
      <c r="AA144" s="146">
        <v>7</v>
      </c>
      <c r="AB144" s="146">
        <v>1001</v>
      </c>
      <c r="AC144" s="146">
        <v>5</v>
      </c>
      <c r="AZ144" s="146">
        <v>2</v>
      </c>
      <c r="BA144" s="146">
        <f t="shared" si="37"/>
        <v>0</v>
      </c>
      <c r="BB144" s="146">
        <f t="shared" si="38"/>
        <v>0</v>
      </c>
      <c r="BC144" s="146">
        <f t="shared" si="39"/>
        <v>0</v>
      </c>
      <c r="BD144" s="146">
        <f t="shared" si="40"/>
        <v>0</v>
      </c>
      <c r="BE144" s="146">
        <f t="shared" si="41"/>
        <v>0</v>
      </c>
      <c r="CA144" s="177">
        <v>7</v>
      </c>
      <c r="CB144" s="177">
        <v>1001</v>
      </c>
      <c r="CZ144" s="146">
        <v>0</v>
      </c>
    </row>
    <row r="145" spans="1:104">
      <c r="A145" s="178"/>
      <c r="B145" s="179" t="s">
        <v>76</v>
      </c>
      <c r="C145" s="180" t="str">
        <f>CONCATENATE(B125," ",C125)</f>
        <v>764 Konstrukce klempířské</v>
      </c>
      <c r="D145" s="181"/>
      <c r="E145" s="182"/>
      <c r="F145" s="183"/>
      <c r="G145" s="184">
        <f>SUM(G125:G144)</f>
        <v>0</v>
      </c>
      <c r="O145" s="170">
        <v>4</v>
      </c>
      <c r="BA145" s="185">
        <f>SUM(BA125:BA144)</f>
        <v>0</v>
      </c>
      <c r="BB145" s="185">
        <f>SUM(BB125:BB144)</f>
        <v>0</v>
      </c>
      <c r="BC145" s="185">
        <f>SUM(BC125:BC144)</f>
        <v>0</v>
      </c>
      <c r="BD145" s="185">
        <f>SUM(BD125:BD144)</f>
        <v>0</v>
      </c>
      <c r="BE145" s="185">
        <f>SUM(BE125:BE144)</f>
        <v>0</v>
      </c>
    </row>
    <row r="146" spans="1:104">
      <c r="A146" s="163" t="s">
        <v>72</v>
      </c>
      <c r="B146" s="164" t="s">
        <v>327</v>
      </c>
      <c r="C146" s="165" t="s">
        <v>328</v>
      </c>
      <c r="D146" s="166"/>
      <c r="E146" s="167"/>
      <c r="F146" s="167"/>
      <c r="G146" s="168"/>
      <c r="H146" s="169"/>
      <c r="I146" s="169"/>
      <c r="O146" s="170">
        <v>1</v>
      </c>
    </row>
    <row r="147" spans="1:104" ht="22.5">
      <c r="A147" s="171">
        <v>104</v>
      </c>
      <c r="B147" s="172" t="s">
        <v>329</v>
      </c>
      <c r="C147" s="173" t="s">
        <v>330</v>
      </c>
      <c r="D147" s="174" t="s">
        <v>84</v>
      </c>
      <c r="E147" s="175">
        <v>3</v>
      </c>
      <c r="F147" s="175">
        <v>0</v>
      </c>
      <c r="G147" s="176">
        <f>E147*F147</f>
        <v>0</v>
      </c>
      <c r="O147" s="170">
        <v>2</v>
      </c>
      <c r="AA147" s="146">
        <v>1</v>
      </c>
      <c r="AB147" s="146">
        <v>7</v>
      </c>
      <c r="AC147" s="146">
        <v>7</v>
      </c>
      <c r="AZ147" s="146">
        <v>2</v>
      </c>
      <c r="BA147" s="146">
        <f>IF(AZ147=1,G147,0)</f>
        <v>0</v>
      </c>
      <c r="BB147" s="146">
        <f>IF(AZ147=2,G147,0)</f>
        <v>0</v>
      </c>
      <c r="BC147" s="146">
        <f>IF(AZ147=3,G147,0)</f>
        <v>0</v>
      </c>
      <c r="BD147" s="146">
        <f>IF(AZ147=4,G147,0)</f>
        <v>0</v>
      </c>
      <c r="BE147" s="146">
        <f>IF(AZ147=5,G147,0)</f>
        <v>0</v>
      </c>
      <c r="CA147" s="177">
        <v>1</v>
      </c>
      <c r="CB147" s="177">
        <v>7</v>
      </c>
      <c r="CZ147" s="146">
        <v>0</v>
      </c>
    </row>
    <row r="148" spans="1:104" ht="22.5">
      <c r="A148" s="171">
        <v>105</v>
      </c>
      <c r="B148" s="172" t="s">
        <v>331</v>
      </c>
      <c r="C148" s="173" t="s">
        <v>332</v>
      </c>
      <c r="D148" s="174" t="s">
        <v>113</v>
      </c>
      <c r="E148" s="175">
        <v>1</v>
      </c>
      <c r="F148" s="175">
        <v>0</v>
      </c>
      <c r="G148" s="176">
        <f>E148*F148</f>
        <v>0</v>
      </c>
      <c r="O148" s="170">
        <v>2</v>
      </c>
      <c r="AA148" s="146">
        <v>1</v>
      </c>
      <c r="AB148" s="146">
        <v>7</v>
      </c>
      <c r="AC148" s="146">
        <v>7</v>
      </c>
      <c r="AZ148" s="146">
        <v>2</v>
      </c>
      <c r="BA148" s="146">
        <f>IF(AZ148=1,G148,0)</f>
        <v>0</v>
      </c>
      <c r="BB148" s="146">
        <f>IF(AZ148=2,G148,0)</f>
        <v>0</v>
      </c>
      <c r="BC148" s="146">
        <f>IF(AZ148=3,G148,0)</f>
        <v>0</v>
      </c>
      <c r="BD148" s="146">
        <f>IF(AZ148=4,G148,0)</f>
        <v>0</v>
      </c>
      <c r="BE148" s="146">
        <f>IF(AZ148=5,G148,0)</f>
        <v>0</v>
      </c>
      <c r="CA148" s="177">
        <v>1</v>
      </c>
      <c r="CB148" s="177">
        <v>7</v>
      </c>
      <c r="CZ148" s="146">
        <v>3.5000000000000003E-2</v>
      </c>
    </row>
    <row r="149" spans="1:104" ht="22.5">
      <c r="A149" s="171">
        <v>106</v>
      </c>
      <c r="B149" s="172" t="s">
        <v>333</v>
      </c>
      <c r="C149" s="173" t="s">
        <v>334</v>
      </c>
      <c r="D149" s="174" t="s">
        <v>84</v>
      </c>
      <c r="E149" s="175">
        <v>3</v>
      </c>
      <c r="F149" s="175">
        <v>0</v>
      </c>
      <c r="G149" s="176">
        <f>E149*F149</f>
        <v>0</v>
      </c>
      <c r="O149" s="170">
        <v>2</v>
      </c>
      <c r="AA149" s="146">
        <v>1</v>
      </c>
      <c r="AB149" s="146">
        <v>7</v>
      </c>
      <c r="AC149" s="146">
        <v>7</v>
      </c>
      <c r="AZ149" s="146">
        <v>2</v>
      </c>
      <c r="BA149" s="146">
        <f>IF(AZ149=1,G149,0)</f>
        <v>0</v>
      </c>
      <c r="BB149" s="146">
        <f>IF(AZ149=2,G149,0)</f>
        <v>0</v>
      </c>
      <c r="BC149" s="146">
        <f>IF(AZ149=3,G149,0)</f>
        <v>0</v>
      </c>
      <c r="BD149" s="146">
        <f>IF(AZ149=4,G149,0)</f>
        <v>0</v>
      </c>
      <c r="BE149" s="146">
        <f>IF(AZ149=5,G149,0)</f>
        <v>0</v>
      </c>
      <c r="CA149" s="177">
        <v>1</v>
      </c>
      <c r="CB149" s="177">
        <v>7</v>
      </c>
      <c r="CZ149" s="146">
        <v>0</v>
      </c>
    </row>
    <row r="150" spans="1:104" ht="22.5">
      <c r="A150" s="171">
        <v>107</v>
      </c>
      <c r="B150" s="172" t="s">
        <v>335</v>
      </c>
      <c r="C150" s="173" t="s">
        <v>336</v>
      </c>
      <c r="D150" s="174" t="s">
        <v>110</v>
      </c>
      <c r="E150" s="175">
        <v>57</v>
      </c>
      <c r="F150" s="175">
        <v>0</v>
      </c>
      <c r="G150" s="176">
        <f>E150*F150</f>
        <v>0</v>
      </c>
      <c r="O150" s="170">
        <v>2</v>
      </c>
      <c r="AA150" s="146">
        <v>2</v>
      </c>
      <c r="AB150" s="146">
        <v>7</v>
      </c>
      <c r="AC150" s="146">
        <v>7</v>
      </c>
      <c r="AZ150" s="146">
        <v>2</v>
      </c>
      <c r="BA150" s="146">
        <f>IF(AZ150=1,G150,0)</f>
        <v>0</v>
      </c>
      <c r="BB150" s="146">
        <f>IF(AZ150=2,G150,0)</f>
        <v>0</v>
      </c>
      <c r="BC150" s="146">
        <f>IF(AZ150=3,G150,0)</f>
        <v>0</v>
      </c>
      <c r="BD150" s="146">
        <f>IF(AZ150=4,G150,0)</f>
        <v>0</v>
      </c>
      <c r="BE150" s="146">
        <f>IF(AZ150=5,G150,0)</f>
        <v>0</v>
      </c>
      <c r="CA150" s="177">
        <v>2</v>
      </c>
      <c r="CB150" s="177">
        <v>7</v>
      </c>
      <c r="CZ150" s="146">
        <v>1.2500000000000001E-2</v>
      </c>
    </row>
    <row r="151" spans="1:104">
      <c r="A151" s="178"/>
      <c r="B151" s="179" t="s">
        <v>76</v>
      </c>
      <c r="C151" s="180" t="str">
        <f>CONCATENATE(B146," ",C146)</f>
        <v>766 Konstrukce truhlářské</v>
      </c>
      <c r="D151" s="181"/>
      <c r="E151" s="182"/>
      <c r="F151" s="183"/>
      <c r="G151" s="184">
        <f>SUM(G146:G150)</f>
        <v>0</v>
      </c>
      <c r="O151" s="170">
        <v>4</v>
      </c>
      <c r="BA151" s="185">
        <f>SUM(BA146:BA150)</f>
        <v>0</v>
      </c>
      <c r="BB151" s="185">
        <f>SUM(BB146:BB150)</f>
        <v>0</v>
      </c>
      <c r="BC151" s="185">
        <f>SUM(BC146:BC150)</f>
        <v>0</v>
      </c>
      <c r="BD151" s="185">
        <f>SUM(BD146:BD150)</f>
        <v>0</v>
      </c>
      <c r="BE151" s="185">
        <f>SUM(BE146:BE150)</f>
        <v>0</v>
      </c>
    </row>
    <row r="152" spans="1:104">
      <c r="A152" s="163" t="s">
        <v>72</v>
      </c>
      <c r="B152" s="164" t="s">
        <v>337</v>
      </c>
      <c r="C152" s="165" t="s">
        <v>338</v>
      </c>
      <c r="D152" s="166"/>
      <c r="E152" s="167"/>
      <c r="F152" s="167"/>
      <c r="G152" s="168"/>
      <c r="H152" s="169"/>
      <c r="I152" s="169"/>
      <c r="O152" s="170">
        <v>1</v>
      </c>
    </row>
    <row r="153" spans="1:104">
      <c r="A153" s="171">
        <v>108</v>
      </c>
      <c r="B153" s="172" t="s">
        <v>339</v>
      </c>
      <c r="C153" s="173" t="s">
        <v>340</v>
      </c>
      <c r="D153" s="174" t="s">
        <v>84</v>
      </c>
      <c r="E153" s="175">
        <v>1</v>
      </c>
      <c r="F153" s="175">
        <v>0</v>
      </c>
      <c r="G153" s="176">
        <f>E153*F153</f>
        <v>0</v>
      </c>
      <c r="O153" s="170">
        <v>2</v>
      </c>
      <c r="AA153" s="146">
        <v>1</v>
      </c>
      <c r="AB153" s="146">
        <v>7</v>
      </c>
      <c r="AC153" s="146">
        <v>7</v>
      </c>
      <c r="AZ153" s="146">
        <v>2</v>
      </c>
      <c r="BA153" s="146">
        <f>IF(AZ153=1,G153,0)</f>
        <v>0</v>
      </c>
      <c r="BB153" s="146">
        <f>IF(AZ153=2,G153,0)</f>
        <v>0</v>
      </c>
      <c r="BC153" s="146">
        <f>IF(AZ153=3,G153,0)</f>
        <v>0</v>
      </c>
      <c r="BD153" s="146">
        <f>IF(AZ153=4,G153,0)</f>
        <v>0</v>
      </c>
      <c r="BE153" s="146">
        <f>IF(AZ153=5,G153,0)</f>
        <v>0</v>
      </c>
      <c r="CA153" s="177">
        <v>1</v>
      </c>
      <c r="CB153" s="177">
        <v>7</v>
      </c>
      <c r="CZ153" s="146">
        <v>0</v>
      </c>
    </row>
    <row r="154" spans="1:104">
      <c r="A154" s="178"/>
      <c r="B154" s="179" t="s">
        <v>76</v>
      </c>
      <c r="C154" s="180" t="str">
        <f>CONCATENATE(B152," ",C152)</f>
        <v>767 Konstrukce zámečnické</v>
      </c>
      <c r="D154" s="181"/>
      <c r="E154" s="182"/>
      <c r="F154" s="183"/>
      <c r="G154" s="184">
        <f>SUM(G152:G153)</f>
        <v>0</v>
      </c>
      <c r="O154" s="170">
        <v>4</v>
      </c>
      <c r="BA154" s="185">
        <f>SUM(BA152:BA153)</f>
        <v>0</v>
      </c>
      <c r="BB154" s="185">
        <f>SUM(BB152:BB153)</f>
        <v>0</v>
      </c>
      <c r="BC154" s="185">
        <f>SUM(BC152:BC153)</f>
        <v>0</v>
      </c>
      <c r="BD154" s="185">
        <f>SUM(BD152:BD153)</f>
        <v>0</v>
      </c>
      <c r="BE154" s="185">
        <f>SUM(BE152:BE153)</f>
        <v>0</v>
      </c>
    </row>
    <row r="155" spans="1:104">
      <c r="A155" s="163" t="s">
        <v>72</v>
      </c>
      <c r="B155" s="164" t="s">
        <v>341</v>
      </c>
      <c r="C155" s="165" t="s">
        <v>342</v>
      </c>
      <c r="D155" s="166"/>
      <c r="E155" s="167"/>
      <c r="F155" s="167"/>
      <c r="G155" s="168"/>
      <c r="H155" s="169"/>
      <c r="I155" s="169"/>
      <c r="O155" s="170">
        <v>1</v>
      </c>
    </row>
    <row r="156" spans="1:104" ht="22.5">
      <c r="A156" s="171">
        <v>109</v>
      </c>
      <c r="B156" s="172" t="s">
        <v>343</v>
      </c>
      <c r="C156" s="173" t="s">
        <v>344</v>
      </c>
      <c r="D156" s="174" t="s">
        <v>84</v>
      </c>
      <c r="E156" s="175">
        <v>1</v>
      </c>
      <c r="F156" s="175">
        <v>0</v>
      </c>
      <c r="G156" s="176">
        <f>E156*F156</f>
        <v>0</v>
      </c>
      <c r="O156" s="170">
        <v>2</v>
      </c>
      <c r="AA156" s="146">
        <v>1</v>
      </c>
      <c r="AB156" s="146">
        <v>7</v>
      </c>
      <c r="AC156" s="146">
        <v>7</v>
      </c>
      <c r="AZ156" s="146">
        <v>2</v>
      </c>
      <c r="BA156" s="146">
        <f>IF(AZ156=1,G156,0)</f>
        <v>0</v>
      </c>
      <c r="BB156" s="146">
        <f>IF(AZ156=2,G156,0)</f>
        <v>0</v>
      </c>
      <c r="BC156" s="146">
        <f>IF(AZ156=3,G156,0)</f>
        <v>0</v>
      </c>
      <c r="BD156" s="146">
        <f>IF(AZ156=4,G156,0)</f>
        <v>0</v>
      </c>
      <c r="BE156" s="146">
        <f>IF(AZ156=5,G156,0)</f>
        <v>0</v>
      </c>
      <c r="CA156" s="177">
        <v>1</v>
      </c>
      <c r="CB156" s="177">
        <v>7</v>
      </c>
      <c r="CZ156" s="146">
        <v>0</v>
      </c>
    </row>
    <row r="157" spans="1:104">
      <c r="A157" s="178"/>
      <c r="B157" s="179" t="s">
        <v>76</v>
      </c>
      <c r="C157" s="180" t="str">
        <f>CONCATENATE(B155," ",C155)</f>
        <v>769 Otvorové prvky z plastu</v>
      </c>
      <c r="D157" s="181"/>
      <c r="E157" s="182"/>
      <c r="F157" s="183"/>
      <c r="G157" s="184">
        <f>SUM(G155:G156)</f>
        <v>0</v>
      </c>
      <c r="O157" s="170">
        <v>4</v>
      </c>
      <c r="BA157" s="185">
        <f>SUM(BA155:BA156)</f>
        <v>0</v>
      </c>
      <c r="BB157" s="185">
        <f>SUM(BB155:BB156)</f>
        <v>0</v>
      </c>
      <c r="BC157" s="185">
        <f>SUM(BC155:BC156)</f>
        <v>0</v>
      </c>
      <c r="BD157" s="185">
        <f>SUM(BD155:BD156)</f>
        <v>0</v>
      </c>
      <c r="BE157" s="185">
        <f>SUM(BE155:BE156)</f>
        <v>0</v>
      </c>
    </row>
    <row r="158" spans="1:104">
      <c r="A158" s="163" t="s">
        <v>72</v>
      </c>
      <c r="B158" s="164" t="s">
        <v>345</v>
      </c>
      <c r="C158" s="165" t="s">
        <v>346</v>
      </c>
      <c r="D158" s="166"/>
      <c r="E158" s="167"/>
      <c r="F158" s="167"/>
      <c r="G158" s="168"/>
      <c r="H158" s="169"/>
      <c r="I158" s="169"/>
      <c r="O158" s="170">
        <v>1</v>
      </c>
    </row>
    <row r="159" spans="1:104">
      <c r="A159" s="171">
        <v>110</v>
      </c>
      <c r="B159" s="172" t="s">
        <v>347</v>
      </c>
      <c r="C159" s="173" t="s">
        <v>348</v>
      </c>
      <c r="D159" s="174" t="s">
        <v>110</v>
      </c>
      <c r="E159" s="175">
        <v>115.77</v>
      </c>
      <c r="F159" s="175">
        <v>0</v>
      </c>
      <c r="G159" s="176">
        <f t="shared" ref="G159:G164" si="42">E159*F159</f>
        <v>0</v>
      </c>
      <c r="O159" s="170">
        <v>2</v>
      </c>
      <c r="AA159" s="146">
        <v>1</v>
      </c>
      <c r="AB159" s="146">
        <v>7</v>
      </c>
      <c r="AC159" s="146">
        <v>7</v>
      </c>
      <c r="AZ159" s="146">
        <v>2</v>
      </c>
      <c r="BA159" s="146">
        <f t="shared" ref="BA159:BA164" si="43">IF(AZ159=1,G159,0)</f>
        <v>0</v>
      </c>
      <c r="BB159" s="146">
        <f t="shared" ref="BB159:BB164" si="44">IF(AZ159=2,G159,0)</f>
        <v>0</v>
      </c>
      <c r="BC159" s="146">
        <f t="shared" ref="BC159:BC164" si="45">IF(AZ159=3,G159,0)</f>
        <v>0</v>
      </c>
      <c r="BD159" s="146">
        <f t="shared" ref="BD159:BD164" si="46">IF(AZ159=4,G159,0)</f>
        <v>0</v>
      </c>
      <c r="BE159" s="146">
        <f t="shared" ref="BE159:BE164" si="47">IF(AZ159=5,G159,0)</f>
        <v>0</v>
      </c>
      <c r="CA159" s="177">
        <v>1</v>
      </c>
      <c r="CB159" s="177">
        <v>7</v>
      </c>
      <c r="CZ159" s="146">
        <v>2.1000000000000001E-4</v>
      </c>
    </row>
    <row r="160" spans="1:104">
      <c r="A160" s="171">
        <v>111</v>
      </c>
      <c r="B160" s="172" t="s">
        <v>349</v>
      </c>
      <c r="C160" s="173" t="s">
        <v>350</v>
      </c>
      <c r="D160" s="174" t="s">
        <v>100</v>
      </c>
      <c r="E160" s="175">
        <v>103.08499999999999</v>
      </c>
      <c r="F160" s="175">
        <v>0</v>
      </c>
      <c r="G160" s="176">
        <f t="shared" si="42"/>
        <v>0</v>
      </c>
      <c r="O160" s="170">
        <v>2</v>
      </c>
      <c r="AA160" s="146">
        <v>1</v>
      </c>
      <c r="AB160" s="146">
        <v>7</v>
      </c>
      <c r="AC160" s="146">
        <v>7</v>
      </c>
      <c r="AZ160" s="146">
        <v>2</v>
      </c>
      <c r="BA160" s="146">
        <f t="shared" si="43"/>
        <v>0</v>
      </c>
      <c r="BB160" s="146">
        <f t="shared" si="44"/>
        <v>0</v>
      </c>
      <c r="BC160" s="146">
        <f t="shared" si="45"/>
        <v>0</v>
      </c>
      <c r="BD160" s="146">
        <f t="shared" si="46"/>
        <v>0</v>
      </c>
      <c r="BE160" s="146">
        <f t="shared" si="47"/>
        <v>0</v>
      </c>
      <c r="CA160" s="177">
        <v>1</v>
      </c>
      <c r="CB160" s="177">
        <v>7</v>
      </c>
      <c r="CZ160" s="146">
        <v>4.4000000000000002E-4</v>
      </c>
    </row>
    <row r="161" spans="1:104">
      <c r="A161" s="171">
        <v>112</v>
      </c>
      <c r="B161" s="172" t="s">
        <v>351</v>
      </c>
      <c r="C161" s="173" t="s">
        <v>352</v>
      </c>
      <c r="D161" s="174" t="s">
        <v>110</v>
      </c>
      <c r="E161" s="175">
        <v>115.77</v>
      </c>
      <c r="F161" s="175">
        <v>0</v>
      </c>
      <c r="G161" s="176">
        <f t="shared" si="42"/>
        <v>0</v>
      </c>
      <c r="O161" s="170">
        <v>2</v>
      </c>
      <c r="AA161" s="146">
        <v>1</v>
      </c>
      <c r="AB161" s="146">
        <v>7</v>
      </c>
      <c r="AC161" s="146">
        <v>7</v>
      </c>
      <c r="AZ161" s="146">
        <v>2</v>
      </c>
      <c r="BA161" s="146">
        <f t="shared" si="43"/>
        <v>0</v>
      </c>
      <c r="BB161" s="146">
        <f t="shared" si="44"/>
        <v>0</v>
      </c>
      <c r="BC161" s="146">
        <f t="shared" si="45"/>
        <v>0</v>
      </c>
      <c r="BD161" s="146">
        <f t="shared" si="46"/>
        <v>0</v>
      </c>
      <c r="BE161" s="146">
        <f t="shared" si="47"/>
        <v>0</v>
      </c>
      <c r="CA161" s="177">
        <v>1</v>
      </c>
      <c r="CB161" s="177">
        <v>7</v>
      </c>
      <c r="CZ161" s="146">
        <v>4.7499999999999999E-3</v>
      </c>
    </row>
    <row r="162" spans="1:104">
      <c r="A162" s="171">
        <v>113</v>
      </c>
      <c r="B162" s="172" t="s">
        <v>353</v>
      </c>
      <c r="C162" s="173" t="s">
        <v>354</v>
      </c>
      <c r="D162" s="174" t="s">
        <v>110</v>
      </c>
      <c r="E162" s="175">
        <v>127.34699999999999</v>
      </c>
      <c r="F162" s="175">
        <v>0</v>
      </c>
      <c r="G162" s="176">
        <f t="shared" si="42"/>
        <v>0</v>
      </c>
      <c r="O162" s="170">
        <v>2</v>
      </c>
      <c r="AA162" s="146">
        <v>3</v>
      </c>
      <c r="AB162" s="146">
        <v>7</v>
      </c>
      <c r="AC162" s="146">
        <v>59764231</v>
      </c>
      <c r="AZ162" s="146">
        <v>2</v>
      </c>
      <c r="BA162" s="146">
        <f t="shared" si="43"/>
        <v>0</v>
      </c>
      <c r="BB162" s="146">
        <f t="shared" si="44"/>
        <v>0</v>
      </c>
      <c r="BC162" s="146">
        <f t="shared" si="45"/>
        <v>0</v>
      </c>
      <c r="BD162" s="146">
        <f t="shared" si="46"/>
        <v>0</v>
      </c>
      <c r="BE162" s="146">
        <f t="shared" si="47"/>
        <v>0</v>
      </c>
      <c r="CA162" s="177">
        <v>3</v>
      </c>
      <c r="CB162" s="177">
        <v>7</v>
      </c>
      <c r="CZ162" s="146">
        <v>1.9199999999999998E-2</v>
      </c>
    </row>
    <row r="163" spans="1:104">
      <c r="A163" s="171">
        <v>114</v>
      </c>
      <c r="B163" s="172" t="s">
        <v>355</v>
      </c>
      <c r="C163" s="173" t="s">
        <v>356</v>
      </c>
      <c r="D163" s="174" t="s">
        <v>113</v>
      </c>
      <c r="E163" s="175">
        <v>377.60039999999998</v>
      </c>
      <c r="F163" s="175">
        <v>0</v>
      </c>
      <c r="G163" s="176">
        <f t="shared" si="42"/>
        <v>0</v>
      </c>
      <c r="O163" s="170">
        <v>2</v>
      </c>
      <c r="AA163" s="146">
        <v>3</v>
      </c>
      <c r="AB163" s="146">
        <v>7</v>
      </c>
      <c r="AC163" s="146">
        <v>59764241</v>
      </c>
      <c r="AZ163" s="146">
        <v>2</v>
      </c>
      <c r="BA163" s="146">
        <f t="shared" si="43"/>
        <v>0</v>
      </c>
      <c r="BB163" s="146">
        <f t="shared" si="44"/>
        <v>0</v>
      </c>
      <c r="BC163" s="146">
        <f t="shared" si="45"/>
        <v>0</v>
      </c>
      <c r="BD163" s="146">
        <f t="shared" si="46"/>
        <v>0</v>
      </c>
      <c r="BE163" s="146">
        <f t="shared" si="47"/>
        <v>0</v>
      </c>
      <c r="CA163" s="177">
        <v>3</v>
      </c>
      <c r="CB163" s="177">
        <v>7</v>
      </c>
      <c r="CZ163" s="146">
        <v>4.4999999999999999E-4</v>
      </c>
    </row>
    <row r="164" spans="1:104">
      <c r="A164" s="171">
        <v>115</v>
      </c>
      <c r="B164" s="172" t="s">
        <v>357</v>
      </c>
      <c r="C164" s="173" t="s">
        <v>358</v>
      </c>
      <c r="D164" s="174" t="s">
        <v>107</v>
      </c>
      <c r="E164" s="175">
        <v>3.2345591800000002</v>
      </c>
      <c r="F164" s="175">
        <v>0</v>
      </c>
      <c r="G164" s="176">
        <f t="shared" si="42"/>
        <v>0</v>
      </c>
      <c r="O164" s="170">
        <v>2</v>
      </c>
      <c r="AA164" s="146">
        <v>7</v>
      </c>
      <c r="AB164" s="146">
        <v>1001</v>
      </c>
      <c r="AC164" s="146">
        <v>5</v>
      </c>
      <c r="AZ164" s="146">
        <v>2</v>
      </c>
      <c r="BA164" s="146">
        <f t="shared" si="43"/>
        <v>0</v>
      </c>
      <c r="BB164" s="146">
        <f t="shared" si="44"/>
        <v>0</v>
      </c>
      <c r="BC164" s="146">
        <f t="shared" si="45"/>
        <v>0</v>
      </c>
      <c r="BD164" s="146">
        <f t="shared" si="46"/>
        <v>0</v>
      </c>
      <c r="BE164" s="146">
        <f t="shared" si="47"/>
        <v>0</v>
      </c>
      <c r="CA164" s="177">
        <v>7</v>
      </c>
      <c r="CB164" s="177">
        <v>1001</v>
      </c>
      <c r="CZ164" s="146">
        <v>0</v>
      </c>
    </row>
    <row r="165" spans="1:104">
      <c r="A165" s="178"/>
      <c r="B165" s="179" t="s">
        <v>76</v>
      </c>
      <c r="C165" s="180" t="str">
        <f>CONCATENATE(B158," ",C158)</f>
        <v>771 Podlahy z dlaždic a obklady</v>
      </c>
      <c r="D165" s="181"/>
      <c r="E165" s="182"/>
      <c r="F165" s="183"/>
      <c r="G165" s="184">
        <f>SUM(G158:G164)</f>
        <v>0</v>
      </c>
      <c r="O165" s="170">
        <v>4</v>
      </c>
      <c r="BA165" s="185">
        <f>SUM(BA158:BA164)</f>
        <v>0</v>
      </c>
      <c r="BB165" s="185">
        <f>SUM(BB158:BB164)</f>
        <v>0</v>
      </c>
      <c r="BC165" s="185">
        <f>SUM(BC158:BC164)</f>
        <v>0</v>
      </c>
      <c r="BD165" s="185">
        <f>SUM(BD158:BD164)</f>
        <v>0</v>
      </c>
      <c r="BE165" s="185">
        <f>SUM(BE158:BE164)</f>
        <v>0</v>
      </c>
    </row>
    <row r="166" spans="1:104">
      <c r="A166" s="163" t="s">
        <v>72</v>
      </c>
      <c r="B166" s="164" t="s">
        <v>359</v>
      </c>
      <c r="C166" s="165" t="s">
        <v>360</v>
      </c>
      <c r="D166" s="166"/>
      <c r="E166" s="167"/>
      <c r="F166" s="167"/>
      <c r="G166" s="168"/>
      <c r="H166" s="169"/>
      <c r="I166" s="169"/>
      <c r="O166" s="170">
        <v>1</v>
      </c>
    </row>
    <row r="167" spans="1:104">
      <c r="A167" s="171">
        <v>116</v>
      </c>
      <c r="B167" s="172" t="s">
        <v>361</v>
      </c>
      <c r="C167" s="173" t="s">
        <v>362</v>
      </c>
      <c r="D167" s="174" t="s">
        <v>110</v>
      </c>
      <c r="E167" s="175">
        <v>40.741</v>
      </c>
      <c r="F167" s="175">
        <v>0</v>
      </c>
      <c r="G167" s="176">
        <f>E167*F167</f>
        <v>0</v>
      </c>
      <c r="O167" s="170">
        <v>2</v>
      </c>
      <c r="AA167" s="146">
        <v>1</v>
      </c>
      <c r="AB167" s="146">
        <v>7</v>
      </c>
      <c r="AC167" s="146">
        <v>7</v>
      </c>
      <c r="AZ167" s="146">
        <v>2</v>
      </c>
      <c r="BA167" s="146">
        <f>IF(AZ167=1,G167,0)</f>
        <v>0</v>
      </c>
      <c r="BB167" s="146">
        <f>IF(AZ167=2,G167,0)</f>
        <v>0</v>
      </c>
      <c r="BC167" s="146">
        <f>IF(AZ167=3,G167,0)</f>
        <v>0</v>
      </c>
      <c r="BD167" s="146">
        <f>IF(AZ167=4,G167,0)</f>
        <v>0</v>
      </c>
      <c r="BE167" s="146">
        <f>IF(AZ167=5,G167,0)</f>
        <v>0</v>
      </c>
      <c r="CA167" s="177">
        <v>1</v>
      </c>
      <c r="CB167" s="177">
        <v>7</v>
      </c>
      <c r="CZ167" s="146">
        <v>4.5500000000000002E-3</v>
      </c>
    </row>
    <row r="168" spans="1:104">
      <c r="A168" s="171">
        <v>117</v>
      </c>
      <c r="B168" s="172" t="s">
        <v>363</v>
      </c>
      <c r="C168" s="173" t="s">
        <v>364</v>
      </c>
      <c r="D168" s="174" t="s">
        <v>110</v>
      </c>
      <c r="E168" s="175">
        <v>40.713999999999999</v>
      </c>
      <c r="F168" s="175">
        <v>0</v>
      </c>
      <c r="G168" s="176">
        <f>E168*F168</f>
        <v>0</v>
      </c>
      <c r="O168" s="170">
        <v>2</v>
      </c>
      <c r="AA168" s="146">
        <v>1</v>
      </c>
      <c r="AB168" s="146">
        <v>7</v>
      </c>
      <c r="AC168" s="146">
        <v>7</v>
      </c>
      <c r="AZ168" s="146">
        <v>2</v>
      </c>
      <c r="BA168" s="146">
        <f>IF(AZ168=1,G168,0)</f>
        <v>0</v>
      </c>
      <c r="BB168" s="146">
        <f>IF(AZ168=2,G168,0)</f>
        <v>0</v>
      </c>
      <c r="BC168" s="146">
        <f>IF(AZ168=3,G168,0)</f>
        <v>0</v>
      </c>
      <c r="BD168" s="146">
        <f>IF(AZ168=4,G168,0)</f>
        <v>0</v>
      </c>
      <c r="BE168" s="146">
        <f>IF(AZ168=5,G168,0)</f>
        <v>0</v>
      </c>
      <c r="CA168" s="177">
        <v>1</v>
      </c>
      <c r="CB168" s="177">
        <v>7</v>
      </c>
      <c r="CZ168" s="146">
        <v>2.9999999999999997E-4</v>
      </c>
    </row>
    <row r="169" spans="1:104">
      <c r="A169" s="171">
        <v>118</v>
      </c>
      <c r="B169" s="172" t="s">
        <v>365</v>
      </c>
      <c r="C169" s="173" t="s">
        <v>366</v>
      </c>
      <c r="D169" s="174" t="s">
        <v>110</v>
      </c>
      <c r="E169" s="175">
        <v>44.815100000000001</v>
      </c>
      <c r="F169" s="175">
        <v>0</v>
      </c>
      <c r="G169" s="176">
        <f>E169*F169</f>
        <v>0</v>
      </c>
      <c r="O169" s="170">
        <v>2</v>
      </c>
      <c r="AA169" s="146">
        <v>3</v>
      </c>
      <c r="AB169" s="146">
        <v>7</v>
      </c>
      <c r="AC169" s="146">
        <v>597813660</v>
      </c>
      <c r="AZ169" s="146">
        <v>2</v>
      </c>
      <c r="BA169" s="146">
        <f>IF(AZ169=1,G169,0)</f>
        <v>0</v>
      </c>
      <c r="BB169" s="146">
        <f>IF(AZ169=2,G169,0)</f>
        <v>0</v>
      </c>
      <c r="BC169" s="146">
        <f>IF(AZ169=3,G169,0)</f>
        <v>0</v>
      </c>
      <c r="BD169" s="146">
        <f>IF(AZ169=4,G169,0)</f>
        <v>0</v>
      </c>
      <c r="BE169" s="146">
        <f>IF(AZ169=5,G169,0)</f>
        <v>0</v>
      </c>
      <c r="CA169" s="177">
        <v>3</v>
      </c>
      <c r="CB169" s="177">
        <v>7</v>
      </c>
      <c r="CZ169" s="146">
        <v>1.26E-2</v>
      </c>
    </row>
    <row r="170" spans="1:104">
      <c r="A170" s="171">
        <v>119</v>
      </c>
      <c r="B170" s="172" t="s">
        <v>367</v>
      </c>
      <c r="C170" s="173" t="s">
        <v>368</v>
      </c>
      <c r="D170" s="174" t="s">
        <v>107</v>
      </c>
      <c r="E170" s="175">
        <v>0.76225600999999998</v>
      </c>
      <c r="F170" s="175">
        <v>0</v>
      </c>
      <c r="G170" s="176">
        <f>E170*F170</f>
        <v>0</v>
      </c>
      <c r="O170" s="170">
        <v>2</v>
      </c>
      <c r="AA170" s="146">
        <v>7</v>
      </c>
      <c r="AB170" s="146">
        <v>1001</v>
      </c>
      <c r="AC170" s="146">
        <v>5</v>
      </c>
      <c r="AZ170" s="146">
        <v>2</v>
      </c>
      <c r="BA170" s="146">
        <f>IF(AZ170=1,G170,0)</f>
        <v>0</v>
      </c>
      <c r="BB170" s="146">
        <f>IF(AZ170=2,G170,0)</f>
        <v>0</v>
      </c>
      <c r="BC170" s="146">
        <f>IF(AZ170=3,G170,0)</f>
        <v>0</v>
      </c>
      <c r="BD170" s="146">
        <f>IF(AZ170=4,G170,0)</f>
        <v>0</v>
      </c>
      <c r="BE170" s="146">
        <f>IF(AZ170=5,G170,0)</f>
        <v>0</v>
      </c>
      <c r="CA170" s="177">
        <v>7</v>
      </c>
      <c r="CB170" s="177">
        <v>1001</v>
      </c>
      <c r="CZ170" s="146">
        <v>0</v>
      </c>
    </row>
    <row r="171" spans="1:104">
      <c r="A171" s="178"/>
      <c r="B171" s="179" t="s">
        <v>76</v>
      </c>
      <c r="C171" s="180" t="str">
        <f>CONCATENATE(B166," ",C166)</f>
        <v>781 Obklady keramické</v>
      </c>
      <c r="D171" s="181"/>
      <c r="E171" s="182"/>
      <c r="F171" s="183"/>
      <c r="G171" s="184">
        <f>SUM(G166:G170)</f>
        <v>0</v>
      </c>
      <c r="O171" s="170">
        <v>4</v>
      </c>
      <c r="BA171" s="185">
        <f>SUM(BA166:BA170)</f>
        <v>0</v>
      </c>
      <c r="BB171" s="185">
        <f>SUM(BB166:BB170)</f>
        <v>0</v>
      </c>
      <c r="BC171" s="185">
        <f>SUM(BC166:BC170)</f>
        <v>0</v>
      </c>
      <c r="BD171" s="185">
        <f>SUM(BD166:BD170)</f>
        <v>0</v>
      </c>
      <c r="BE171" s="185">
        <f>SUM(BE166:BE170)</f>
        <v>0</v>
      </c>
    </row>
    <row r="172" spans="1:104">
      <c r="A172" s="163" t="s">
        <v>72</v>
      </c>
      <c r="B172" s="164" t="s">
        <v>369</v>
      </c>
      <c r="C172" s="165" t="s">
        <v>370</v>
      </c>
      <c r="D172" s="166"/>
      <c r="E172" s="167"/>
      <c r="F172" s="167"/>
      <c r="G172" s="168"/>
      <c r="H172" s="169"/>
      <c r="I172" s="169"/>
      <c r="O172" s="170">
        <v>1</v>
      </c>
    </row>
    <row r="173" spans="1:104">
      <c r="A173" s="171">
        <v>120</v>
      </c>
      <c r="B173" s="172" t="s">
        <v>371</v>
      </c>
      <c r="C173" s="173" t="s">
        <v>372</v>
      </c>
      <c r="D173" s="174" t="s">
        <v>110</v>
      </c>
      <c r="E173" s="175">
        <v>153</v>
      </c>
      <c r="F173" s="175">
        <v>0</v>
      </c>
      <c r="G173" s="176">
        <f>E173*F173</f>
        <v>0</v>
      </c>
      <c r="O173" s="170">
        <v>2</v>
      </c>
      <c r="AA173" s="146">
        <v>1</v>
      </c>
      <c r="AB173" s="146">
        <v>7</v>
      </c>
      <c r="AC173" s="146">
        <v>7</v>
      </c>
      <c r="AZ173" s="146">
        <v>2</v>
      </c>
      <c r="BA173" s="146">
        <f>IF(AZ173=1,G173,0)</f>
        <v>0</v>
      </c>
      <c r="BB173" s="146">
        <f>IF(AZ173=2,G173,0)</f>
        <v>0</v>
      </c>
      <c r="BC173" s="146">
        <f>IF(AZ173=3,G173,0)</f>
        <v>0</v>
      </c>
      <c r="BD173" s="146">
        <f>IF(AZ173=4,G173,0)</f>
        <v>0</v>
      </c>
      <c r="BE173" s="146">
        <f>IF(AZ173=5,G173,0)</f>
        <v>0</v>
      </c>
      <c r="CA173" s="177">
        <v>1</v>
      </c>
      <c r="CB173" s="177">
        <v>7</v>
      </c>
      <c r="CZ173" s="146">
        <v>6.9999999999999994E-5</v>
      </c>
    </row>
    <row r="174" spans="1:104">
      <c r="A174" s="171">
        <v>121</v>
      </c>
      <c r="B174" s="172" t="s">
        <v>373</v>
      </c>
      <c r="C174" s="173" t="s">
        <v>374</v>
      </c>
      <c r="D174" s="174" t="s">
        <v>110</v>
      </c>
      <c r="E174" s="175">
        <v>153</v>
      </c>
      <c r="F174" s="175">
        <v>0</v>
      </c>
      <c r="G174" s="176">
        <f>E174*F174</f>
        <v>0</v>
      </c>
      <c r="O174" s="170">
        <v>2</v>
      </c>
      <c r="AA174" s="146">
        <v>1</v>
      </c>
      <c r="AB174" s="146">
        <v>0</v>
      </c>
      <c r="AC174" s="146">
        <v>0</v>
      </c>
      <c r="AZ174" s="146">
        <v>2</v>
      </c>
      <c r="BA174" s="146">
        <f>IF(AZ174=1,G174,0)</f>
        <v>0</v>
      </c>
      <c r="BB174" s="146">
        <f>IF(AZ174=2,G174,0)</f>
        <v>0</v>
      </c>
      <c r="BC174" s="146">
        <f>IF(AZ174=3,G174,0)</f>
        <v>0</v>
      </c>
      <c r="BD174" s="146">
        <f>IF(AZ174=4,G174,0)</f>
        <v>0</v>
      </c>
      <c r="BE174" s="146">
        <f>IF(AZ174=5,G174,0)</f>
        <v>0</v>
      </c>
      <c r="CA174" s="177">
        <v>1</v>
      </c>
      <c r="CB174" s="177">
        <v>0</v>
      </c>
      <c r="CZ174" s="146">
        <v>1.4999999999999999E-4</v>
      </c>
    </row>
    <row r="175" spans="1:104" ht="22.5">
      <c r="A175" s="171">
        <v>122</v>
      </c>
      <c r="B175" s="172" t="s">
        <v>375</v>
      </c>
      <c r="C175" s="173" t="s">
        <v>376</v>
      </c>
      <c r="D175" s="174" t="s">
        <v>110</v>
      </c>
      <c r="E175" s="175">
        <v>262</v>
      </c>
      <c r="F175" s="175">
        <v>0</v>
      </c>
      <c r="G175" s="176">
        <f>E175*F175</f>
        <v>0</v>
      </c>
      <c r="O175" s="170">
        <v>2</v>
      </c>
      <c r="AA175" s="146">
        <v>1</v>
      </c>
      <c r="AB175" s="146">
        <v>7</v>
      </c>
      <c r="AC175" s="146">
        <v>7</v>
      </c>
      <c r="AZ175" s="146">
        <v>2</v>
      </c>
      <c r="BA175" s="146">
        <f>IF(AZ175=1,G175,0)</f>
        <v>0</v>
      </c>
      <c r="BB175" s="146">
        <f>IF(AZ175=2,G175,0)</f>
        <v>0</v>
      </c>
      <c r="BC175" s="146">
        <f>IF(AZ175=3,G175,0)</f>
        <v>0</v>
      </c>
      <c r="BD175" s="146">
        <f>IF(AZ175=4,G175,0)</f>
        <v>0</v>
      </c>
      <c r="BE175" s="146">
        <f>IF(AZ175=5,G175,0)</f>
        <v>0</v>
      </c>
      <c r="CA175" s="177">
        <v>1</v>
      </c>
      <c r="CB175" s="177">
        <v>7</v>
      </c>
      <c r="CZ175" s="146">
        <v>3.2000000000000003E-4</v>
      </c>
    </row>
    <row r="176" spans="1:104">
      <c r="A176" s="178"/>
      <c r="B176" s="179" t="s">
        <v>76</v>
      </c>
      <c r="C176" s="180" t="str">
        <f>CONCATENATE(B172," ",C172)</f>
        <v>784 Malby</v>
      </c>
      <c r="D176" s="181"/>
      <c r="E176" s="182"/>
      <c r="F176" s="183"/>
      <c r="G176" s="184">
        <f>SUM(G172:G175)</f>
        <v>0</v>
      </c>
      <c r="O176" s="170">
        <v>4</v>
      </c>
      <c r="BA176" s="185">
        <f>SUM(BA172:BA175)</f>
        <v>0</v>
      </c>
      <c r="BB176" s="185">
        <f>SUM(BB172:BB175)</f>
        <v>0</v>
      </c>
      <c r="BC176" s="185">
        <f>SUM(BC172:BC175)</f>
        <v>0</v>
      </c>
      <c r="BD176" s="185">
        <f>SUM(BD172:BD175)</f>
        <v>0</v>
      </c>
      <c r="BE176" s="185">
        <f>SUM(BE172:BE175)</f>
        <v>0</v>
      </c>
    </row>
    <row r="177" spans="1:104">
      <c r="A177" s="163" t="s">
        <v>72</v>
      </c>
      <c r="B177" s="164" t="s">
        <v>377</v>
      </c>
      <c r="C177" s="165" t="s">
        <v>378</v>
      </c>
      <c r="D177" s="166"/>
      <c r="E177" s="167"/>
      <c r="F177" s="167"/>
      <c r="G177" s="168"/>
      <c r="H177" s="169"/>
      <c r="I177" s="169"/>
      <c r="O177" s="170">
        <v>1</v>
      </c>
    </row>
    <row r="178" spans="1:104">
      <c r="A178" s="171">
        <v>123</v>
      </c>
      <c r="B178" s="172" t="s">
        <v>379</v>
      </c>
      <c r="C178" s="173" t="s">
        <v>380</v>
      </c>
      <c r="D178" s="174" t="s">
        <v>84</v>
      </c>
      <c r="E178" s="175">
        <v>1</v>
      </c>
      <c r="F178" s="175">
        <v>0</v>
      </c>
      <c r="G178" s="176">
        <f>E178*F178</f>
        <v>0</v>
      </c>
      <c r="O178" s="170">
        <v>2</v>
      </c>
      <c r="AA178" s="146">
        <v>1</v>
      </c>
      <c r="AB178" s="146">
        <v>1</v>
      </c>
      <c r="AC178" s="146">
        <v>1</v>
      </c>
      <c r="AZ178" s="146">
        <v>2</v>
      </c>
      <c r="BA178" s="146">
        <f>IF(AZ178=1,G178,0)</f>
        <v>0</v>
      </c>
      <c r="BB178" s="146">
        <f>IF(AZ178=2,G178,0)</f>
        <v>0</v>
      </c>
      <c r="BC178" s="146">
        <f>IF(AZ178=3,G178,0)</f>
        <v>0</v>
      </c>
      <c r="BD178" s="146">
        <f>IF(AZ178=4,G178,0)</f>
        <v>0</v>
      </c>
      <c r="BE178" s="146">
        <f>IF(AZ178=5,G178,0)</f>
        <v>0</v>
      </c>
      <c r="CA178" s="177">
        <v>1</v>
      </c>
      <c r="CB178" s="177">
        <v>1</v>
      </c>
      <c r="CZ178" s="146">
        <v>0</v>
      </c>
    </row>
    <row r="179" spans="1:104">
      <c r="A179" s="171">
        <v>124</v>
      </c>
      <c r="B179" s="172" t="s">
        <v>381</v>
      </c>
      <c r="C179" s="173" t="s">
        <v>382</v>
      </c>
      <c r="D179" s="174" t="s">
        <v>84</v>
      </c>
      <c r="E179" s="175">
        <v>1</v>
      </c>
      <c r="F179" s="175">
        <v>0</v>
      </c>
      <c r="G179" s="176">
        <f>E179*F179</f>
        <v>0</v>
      </c>
      <c r="O179" s="170">
        <v>2</v>
      </c>
      <c r="AA179" s="146">
        <v>1</v>
      </c>
      <c r="AB179" s="146">
        <v>1</v>
      </c>
      <c r="AC179" s="146">
        <v>1</v>
      </c>
      <c r="AZ179" s="146">
        <v>2</v>
      </c>
      <c r="BA179" s="146">
        <f>IF(AZ179=1,G179,0)</f>
        <v>0</v>
      </c>
      <c r="BB179" s="146">
        <f>IF(AZ179=2,G179,0)</f>
        <v>0</v>
      </c>
      <c r="BC179" s="146">
        <f>IF(AZ179=3,G179,0)</f>
        <v>0</v>
      </c>
      <c r="BD179" s="146">
        <f>IF(AZ179=4,G179,0)</f>
        <v>0</v>
      </c>
      <c r="BE179" s="146">
        <f>IF(AZ179=5,G179,0)</f>
        <v>0</v>
      </c>
      <c r="CA179" s="177">
        <v>1</v>
      </c>
      <c r="CB179" s="177">
        <v>1</v>
      </c>
      <c r="CZ179" s="146">
        <v>0</v>
      </c>
    </row>
    <row r="180" spans="1:104">
      <c r="A180" s="178"/>
      <c r="B180" s="179" t="s">
        <v>76</v>
      </c>
      <c r="C180" s="180" t="str">
        <f>CONCATENATE(B177," ",C177)</f>
        <v>799 Ostatní</v>
      </c>
      <c r="D180" s="181"/>
      <c r="E180" s="182"/>
      <c r="F180" s="183"/>
      <c r="G180" s="184">
        <f>SUM(G177:G179)</f>
        <v>0</v>
      </c>
      <c r="O180" s="170">
        <v>4</v>
      </c>
      <c r="BA180" s="185">
        <f>SUM(BA177:BA179)</f>
        <v>0</v>
      </c>
      <c r="BB180" s="185">
        <f>SUM(BB177:BB179)</f>
        <v>0</v>
      </c>
      <c r="BC180" s="185">
        <f>SUM(BC177:BC179)</f>
        <v>0</v>
      </c>
      <c r="BD180" s="185">
        <f>SUM(BD177:BD179)</f>
        <v>0</v>
      </c>
      <c r="BE180" s="185">
        <f>SUM(BE177:BE179)</f>
        <v>0</v>
      </c>
    </row>
    <row r="181" spans="1:104">
      <c r="A181" s="163" t="s">
        <v>72</v>
      </c>
      <c r="B181" s="164" t="s">
        <v>383</v>
      </c>
      <c r="C181" s="165" t="s">
        <v>384</v>
      </c>
      <c r="D181" s="166"/>
      <c r="E181" s="167"/>
      <c r="F181" s="167"/>
      <c r="G181" s="168"/>
      <c r="H181" s="169"/>
      <c r="I181" s="169"/>
      <c r="O181" s="170">
        <v>1</v>
      </c>
    </row>
    <row r="182" spans="1:104" ht="22.5">
      <c r="A182" s="171">
        <v>125</v>
      </c>
      <c r="B182" s="172" t="s">
        <v>385</v>
      </c>
      <c r="C182" s="173" t="s">
        <v>386</v>
      </c>
      <c r="D182" s="174" t="s">
        <v>84</v>
      </c>
      <c r="E182" s="175">
        <v>1</v>
      </c>
      <c r="F182" s="175">
        <v>0</v>
      </c>
      <c r="G182" s="176">
        <f>E182*F182</f>
        <v>0</v>
      </c>
      <c r="O182" s="170">
        <v>2</v>
      </c>
      <c r="AA182" s="146">
        <v>1</v>
      </c>
      <c r="AB182" s="146">
        <v>9</v>
      </c>
      <c r="AC182" s="146">
        <v>9</v>
      </c>
      <c r="AZ182" s="146">
        <v>4</v>
      </c>
      <c r="BA182" s="146">
        <f>IF(AZ182=1,G182,0)</f>
        <v>0</v>
      </c>
      <c r="BB182" s="146">
        <f>IF(AZ182=2,G182,0)</f>
        <v>0</v>
      </c>
      <c r="BC182" s="146">
        <f>IF(AZ182=3,G182,0)</f>
        <v>0</v>
      </c>
      <c r="BD182" s="146">
        <f>IF(AZ182=4,G182,0)</f>
        <v>0</v>
      </c>
      <c r="BE182" s="146">
        <f>IF(AZ182=5,G182,0)</f>
        <v>0</v>
      </c>
      <c r="CA182" s="177">
        <v>1</v>
      </c>
      <c r="CB182" s="177">
        <v>9</v>
      </c>
      <c r="CZ182" s="146">
        <v>0</v>
      </c>
    </row>
    <row r="183" spans="1:104">
      <c r="A183" s="171">
        <v>126</v>
      </c>
      <c r="B183" s="172" t="s">
        <v>387</v>
      </c>
      <c r="C183" s="173" t="s">
        <v>388</v>
      </c>
      <c r="D183" s="174" t="s">
        <v>84</v>
      </c>
      <c r="E183" s="175">
        <v>1</v>
      </c>
      <c r="F183" s="175">
        <v>0</v>
      </c>
      <c r="G183" s="176">
        <f>E183*F183</f>
        <v>0</v>
      </c>
      <c r="O183" s="170">
        <v>2</v>
      </c>
      <c r="AA183" s="146">
        <v>1</v>
      </c>
      <c r="AB183" s="146">
        <v>9</v>
      </c>
      <c r="AC183" s="146">
        <v>9</v>
      </c>
      <c r="AZ183" s="146">
        <v>4</v>
      </c>
      <c r="BA183" s="146">
        <f>IF(AZ183=1,G183,0)</f>
        <v>0</v>
      </c>
      <c r="BB183" s="146">
        <f>IF(AZ183=2,G183,0)</f>
        <v>0</v>
      </c>
      <c r="BC183" s="146">
        <f>IF(AZ183=3,G183,0)</f>
        <v>0</v>
      </c>
      <c r="BD183" s="146">
        <f>IF(AZ183=4,G183,0)</f>
        <v>0</v>
      </c>
      <c r="BE183" s="146">
        <f>IF(AZ183=5,G183,0)</f>
        <v>0</v>
      </c>
      <c r="CA183" s="177">
        <v>1</v>
      </c>
      <c r="CB183" s="177">
        <v>9</v>
      </c>
      <c r="CZ183" s="146">
        <v>0</v>
      </c>
    </row>
    <row r="184" spans="1:104">
      <c r="A184" s="178"/>
      <c r="B184" s="179" t="s">
        <v>76</v>
      </c>
      <c r="C184" s="180" t="str">
        <f>CONCATENATE(B181," ",C181)</f>
        <v>M21 Elektromontáže</v>
      </c>
      <c r="D184" s="181"/>
      <c r="E184" s="182"/>
      <c r="F184" s="183"/>
      <c r="G184" s="184">
        <f>SUM(G181:G183)</f>
        <v>0</v>
      </c>
      <c r="O184" s="170">
        <v>4</v>
      </c>
      <c r="BA184" s="185">
        <f>SUM(BA181:BA183)</f>
        <v>0</v>
      </c>
      <c r="BB184" s="185">
        <f>SUM(BB181:BB183)</f>
        <v>0</v>
      </c>
      <c r="BC184" s="185">
        <f>SUM(BC181:BC183)</f>
        <v>0</v>
      </c>
      <c r="BD184" s="185">
        <f>SUM(BD181:BD183)</f>
        <v>0</v>
      </c>
      <c r="BE184" s="185">
        <f>SUM(BE181:BE183)</f>
        <v>0</v>
      </c>
    </row>
    <row r="185" spans="1:104">
      <c r="A185" s="163" t="s">
        <v>72</v>
      </c>
      <c r="B185" s="164" t="s">
        <v>389</v>
      </c>
      <c r="C185" s="165" t="s">
        <v>390</v>
      </c>
      <c r="D185" s="166"/>
      <c r="E185" s="167"/>
      <c r="F185" s="167"/>
      <c r="G185" s="168"/>
      <c r="H185" s="169"/>
      <c r="I185" s="169"/>
      <c r="O185" s="170">
        <v>1</v>
      </c>
    </row>
    <row r="186" spans="1:104">
      <c r="A186" s="171">
        <v>127</v>
      </c>
      <c r="B186" s="172" t="s">
        <v>391</v>
      </c>
      <c r="C186" s="173" t="s">
        <v>392</v>
      </c>
      <c r="D186" s="174" t="s">
        <v>84</v>
      </c>
      <c r="E186" s="175">
        <v>1</v>
      </c>
      <c r="F186" s="175">
        <v>0</v>
      </c>
      <c r="G186" s="176">
        <f>E186*F186</f>
        <v>0</v>
      </c>
      <c r="O186" s="170">
        <v>2</v>
      </c>
      <c r="AA186" s="146">
        <v>1</v>
      </c>
      <c r="AB186" s="146">
        <v>9</v>
      </c>
      <c r="AC186" s="146">
        <v>9</v>
      </c>
      <c r="AZ186" s="146">
        <v>4</v>
      </c>
      <c r="BA186" s="146">
        <f>IF(AZ186=1,G186,0)</f>
        <v>0</v>
      </c>
      <c r="BB186" s="146">
        <f>IF(AZ186=2,G186,0)</f>
        <v>0</v>
      </c>
      <c r="BC186" s="146">
        <f>IF(AZ186=3,G186,0)</f>
        <v>0</v>
      </c>
      <c r="BD186" s="146">
        <f>IF(AZ186=4,G186,0)</f>
        <v>0</v>
      </c>
      <c r="BE186" s="146">
        <f>IF(AZ186=5,G186,0)</f>
        <v>0</v>
      </c>
      <c r="CA186" s="177">
        <v>1</v>
      </c>
      <c r="CB186" s="177">
        <v>9</v>
      </c>
      <c r="CZ186" s="146">
        <v>0</v>
      </c>
    </row>
    <row r="187" spans="1:104">
      <c r="A187" s="178"/>
      <c r="B187" s="179" t="s">
        <v>76</v>
      </c>
      <c r="C187" s="180" t="str">
        <f>CONCATENATE(B185," ",C185)</f>
        <v>M24 Montáže vzduchotechnických zařízení</v>
      </c>
      <c r="D187" s="181"/>
      <c r="E187" s="182"/>
      <c r="F187" s="183"/>
      <c r="G187" s="184">
        <f>SUM(G185:G186)</f>
        <v>0</v>
      </c>
      <c r="O187" s="170">
        <v>4</v>
      </c>
      <c r="BA187" s="185">
        <f>SUM(BA185:BA186)</f>
        <v>0</v>
      </c>
      <c r="BB187" s="185">
        <f>SUM(BB185:BB186)</f>
        <v>0</v>
      </c>
      <c r="BC187" s="185">
        <f>SUM(BC185:BC186)</f>
        <v>0</v>
      </c>
      <c r="BD187" s="185">
        <f>SUM(BD185:BD186)</f>
        <v>0</v>
      </c>
      <c r="BE187" s="185">
        <f>SUM(BE185:BE186)</f>
        <v>0</v>
      </c>
    </row>
    <row r="188" spans="1:104">
      <c r="E188" s="146"/>
    </row>
    <row r="189" spans="1:104">
      <c r="E189" s="146"/>
    </row>
    <row r="190" spans="1:104">
      <c r="E190" s="146"/>
    </row>
    <row r="191" spans="1:104">
      <c r="E191" s="146"/>
    </row>
    <row r="192" spans="1:104">
      <c r="E192" s="146"/>
    </row>
    <row r="193" spans="5:5">
      <c r="E193" s="146"/>
    </row>
    <row r="194" spans="5:5">
      <c r="E194" s="146"/>
    </row>
    <row r="195" spans="5:5">
      <c r="E195" s="146"/>
    </row>
    <row r="196" spans="5:5">
      <c r="E196" s="146"/>
    </row>
    <row r="197" spans="5:5">
      <c r="E197" s="146"/>
    </row>
    <row r="198" spans="5:5">
      <c r="E198" s="146"/>
    </row>
    <row r="199" spans="5:5">
      <c r="E199" s="146"/>
    </row>
    <row r="200" spans="5:5">
      <c r="E200" s="146"/>
    </row>
    <row r="201" spans="5:5">
      <c r="E201" s="146"/>
    </row>
    <row r="202" spans="5:5">
      <c r="E202" s="146"/>
    </row>
    <row r="203" spans="5:5">
      <c r="E203" s="146"/>
    </row>
    <row r="204" spans="5:5">
      <c r="E204" s="146"/>
    </row>
    <row r="205" spans="5:5">
      <c r="E205" s="146"/>
    </row>
    <row r="206" spans="5:5">
      <c r="E206" s="146"/>
    </row>
    <row r="207" spans="5:5">
      <c r="E207" s="146"/>
    </row>
    <row r="208" spans="5:5">
      <c r="E208" s="146"/>
    </row>
    <row r="209" spans="1:7">
      <c r="E209" s="146"/>
    </row>
    <row r="210" spans="1:7">
      <c r="E210" s="146"/>
    </row>
    <row r="211" spans="1:7">
      <c r="A211" s="186"/>
      <c r="B211" s="186"/>
      <c r="C211" s="186"/>
      <c r="D211" s="186"/>
      <c r="E211" s="186"/>
      <c r="F211" s="186"/>
      <c r="G211" s="186"/>
    </row>
    <row r="212" spans="1:7">
      <c r="A212" s="186"/>
      <c r="B212" s="186"/>
      <c r="C212" s="186"/>
      <c r="D212" s="186"/>
      <c r="E212" s="186"/>
      <c r="F212" s="186"/>
      <c r="G212" s="186"/>
    </row>
    <row r="213" spans="1:7">
      <c r="A213" s="186"/>
      <c r="B213" s="186"/>
      <c r="C213" s="186"/>
      <c r="D213" s="186"/>
      <c r="E213" s="186"/>
      <c r="F213" s="186"/>
      <c r="G213" s="186"/>
    </row>
    <row r="214" spans="1:7">
      <c r="A214" s="186"/>
      <c r="B214" s="186"/>
      <c r="C214" s="186"/>
      <c r="D214" s="186"/>
      <c r="E214" s="186"/>
      <c r="F214" s="186"/>
      <c r="G214" s="186"/>
    </row>
    <row r="215" spans="1:7">
      <c r="E215" s="146"/>
    </row>
    <row r="216" spans="1:7">
      <c r="E216" s="146"/>
    </row>
    <row r="217" spans="1:7">
      <c r="E217" s="146"/>
    </row>
    <row r="218" spans="1:7">
      <c r="E218" s="146"/>
    </row>
    <row r="219" spans="1:7">
      <c r="E219" s="146"/>
    </row>
    <row r="220" spans="1:7">
      <c r="E220" s="146"/>
    </row>
    <row r="221" spans="1:7">
      <c r="E221" s="146"/>
    </row>
    <row r="222" spans="1:7">
      <c r="E222" s="146"/>
    </row>
    <row r="223" spans="1:7">
      <c r="E223" s="146"/>
    </row>
    <row r="224" spans="1:7">
      <c r="E224" s="146"/>
    </row>
    <row r="225" spans="5:5">
      <c r="E225" s="146"/>
    </row>
    <row r="226" spans="5:5">
      <c r="E226" s="146"/>
    </row>
    <row r="227" spans="5:5">
      <c r="E227" s="146"/>
    </row>
    <row r="228" spans="5:5">
      <c r="E228" s="146"/>
    </row>
    <row r="229" spans="5:5">
      <c r="E229" s="146"/>
    </row>
    <row r="230" spans="5:5">
      <c r="E230" s="146"/>
    </row>
    <row r="231" spans="5:5">
      <c r="E231" s="146"/>
    </row>
    <row r="232" spans="5:5">
      <c r="E232" s="146"/>
    </row>
    <row r="233" spans="5:5">
      <c r="E233" s="146"/>
    </row>
    <row r="234" spans="5:5">
      <c r="E234" s="146"/>
    </row>
    <row r="235" spans="5:5">
      <c r="E235" s="146"/>
    </row>
    <row r="236" spans="5:5">
      <c r="E236" s="146"/>
    </row>
    <row r="237" spans="5:5">
      <c r="E237" s="146"/>
    </row>
    <row r="238" spans="5:5">
      <c r="E238" s="146"/>
    </row>
    <row r="239" spans="5:5">
      <c r="E239" s="146"/>
    </row>
    <row r="240" spans="5:5">
      <c r="E240" s="146"/>
    </row>
    <row r="241" spans="1:7">
      <c r="E241" s="146"/>
    </row>
    <row r="242" spans="1:7">
      <c r="E242" s="146"/>
    </row>
    <row r="243" spans="1:7">
      <c r="E243" s="146"/>
    </row>
    <row r="244" spans="1:7">
      <c r="E244" s="146"/>
    </row>
    <row r="245" spans="1:7">
      <c r="E245" s="146"/>
    </row>
    <row r="246" spans="1:7">
      <c r="A246" s="187"/>
      <c r="B246" s="187"/>
    </row>
    <row r="247" spans="1:7">
      <c r="A247" s="186"/>
      <c r="B247" s="186"/>
      <c r="C247" s="189"/>
      <c r="D247" s="189"/>
      <c r="E247" s="190"/>
      <c r="F247" s="189"/>
      <c r="G247" s="191"/>
    </row>
    <row r="248" spans="1:7">
      <c r="A248" s="192"/>
      <c r="B248" s="192"/>
      <c r="C248" s="186"/>
      <c r="D248" s="186"/>
      <c r="E248" s="193"/>
      <c r="F248" s="186"/>
      <c r="G248" s="186"/>
    </row>
    <row r="249" spans="1:7">
      <c r="A249" s="186"/>
      <c r="B249" s="186"/>
      <c r="C249" s="186"/>
      <c r="D249" s="186"/>
      <c r="E249" s="193"/>
      <c r="F249" s="186"/>
      <c r="G249" s="186"/>
    </row>
    <row r="250" spans="1:7">
      <c r="A250" s="186"/>
      <c r="B250" s="186"/>
      <c r="C250" s="186"/>
      <c r="D250" s="186"/>
      <c r="E250" s="193"/>
      <c r="F250" s="186"/>
      <c r="G250" s="186"/>
    </row>
    <row r="251" spans="1:7">
      <c r="A251" s="186"/>
      <c r="B251" s="186"/>
      <c r="C251" s="186"/>
      <c r="D251" s="186"/>
      <c r="E251" s="193"/>
      <c r="F251" s="186"/>
      <c r="G251" s="186"/>
    </row>
    <row r="252" spans="1:7">
      <c r="A252" s="186"/>
      <c r="B252" s="186"/>
      <c r="C252" s="186"/>
      <c r="D252" s="186"/>
      <c r="E252" s="193"/>
      <c r="F252" s="186"/>
      <c r="G252" s="186"/>
    </row>
    <row r="253" spans="1:7">
      <c r="A253" s="186"/>
      <c r="B253" s="186"/>
      <c r="C253" s="186"/>
      <c r="D253" s="186"/>
      <c r="E253" s="193"/>
      <c r="F253" s="186"/>
      <c r="G253" s="186"/>
    </row>
    <row r="254" spans="1:7">
      <c r="A254" s="186"/>
      <c r="B254" s="186"/>
      <c r="C254" s="186"/>
      <c r="D254" s="186"/>
      <c r="E254" s="193"/>
      <c r="F254" s="186"/>
      <c r="G254" s="186"/>
    </row>
    <row r="255" spans="1:7">
      <c r="A255" s="186"/>
      <c r="B255" s="186"/>
      <c r="C255" s="186"/>
      <c r="D255" s="186"/>
      <c r="E255" s="193"/>
      <c r="F255" s="186"/>
      <c r="G255" s="186"/>
    </row>
    <row r="256" spans="1:7">
      <c r="A256" s="186"/>
      <c r="B256" s="186"/>
      <c r="C256" s="186"/>
      <c r="D256" s="186"/>
      <c r="E256" s="193"/>
      <c r="F256" s="186"/>
      <c r="G256" s="186"/>
    </row>
    <row r="257" spans="1:7">
      <c r="A257" s="186"/>
      <c r="B257" s="186"/>
      <c r="C257" s="186"/>
      <c r="D257" s="186"/>
      <c r="E257" s="193"/>
      <c r="F257" s="186"/>
      <c r="G257" s="186"/>
    </row>
    <row r="258" spans="1:7">
      <c r="A258" s="186"/>
      <c r="B258" s="186"/>
      <c r="C258" s="186"/>
      <c r="D258" s="186"/>
      <c r="E258" s="193"/>
      <c r="F258" s="186"/>
      <c r="G258" s="186"/>
    </row>
    <row r="259" spans="1:7">
      <c r="A259" s="186"/>
      <c r="B259" s="186"/>
      <c r="C259" s="186"/>
      <c r="D259" s="186"/>
      <c r="E259" s="193"/>
      <c r="F259" s="186"/>
      <c r="G259" s="186"/>
    </row>
    <row r="260" spans="1:7">
      <c r="A260" s="186"/>
      <c r="B260" s="186"/>
      <c r="C260" s="186"/>
      <c r="D260" s="186"/>
      <c r="E260" s="193"/>
      <c r="F260" s="186"/>
      <c r="G260" s="186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Libuše Shrbená</dc:creator>
  <cp:lastModifiedBy>Libuše Shrbená</cp:lastModifiedBy>
  <dcterms:created xsi:type="dcterms:W3CDTF">2014-11-12T13:42:15Z</dcterms:created>
  <dcterms:modified xsi:type="dcterms:W3CDTF">2014-11-12T13:48:16Z</dcterms:modified>
</cp:coreProperties>
</file>