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6" windowWidth="20832" windowHeight="798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Rekapitulace!$G$12</definedName>
    <definedName name="Dodavka0">Položky!#REF!</definedName>
    <definedName name="HSV">Rekapitulace!$E$12</definedName>
    <definedName name="HSV0">Položky!#REF!</definedName>
    <definedName name="HZS">Rekapitulace!$I$12</definedName>
    <definedName name="HZS0">Položky!#REF!</definedName>
    <definedName name="JKSO">'Krycí list'!$F$4</definedName>
    <definedName name="MJ">'Krycí list'!$G$4</definedName>
    <definedName name="Mont">Rekapitulace!$H$12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Položky!$A$1:$G$55</definedName>
    <definedName name="_xlnm.Print_Area" localSheetId="1">Rekapitulace!$A$1:$I$19</definedName>
    <definedName name="PocetMJ">'Krycí list'!$G$7</definedName>
    <definedName name="Poznamka">'Krycí list'!$B$37</definedName>
    <definedName name="Projektant">'Krycí list'!$C$7</definedName>
    <definedName name="PSV">Rekapitulace!$F$12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Rekapitulace!$H$18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D14" i="1" l="1"/>
  <c r="BE54" i="3"/>
  <c r="BD54" i="3"/>
  <c r="BC54" i="3"/>
  <c r="BB54" i="3"/>
  <c r="BA54" i="3"/>
  <c r="G54" i="3"/>
  <c r="BE53" i="3"/>
  <c r="BD53" i="3"/>
  <c r="BC53" i="3"/>
  <c r="BB53" i="3"/>
  <c r="G53" i="3"/>
  <c r="BA53" i="3" s="1"/>
  <c r="BE52" i="3"/>
  <c r="BD52" i="3"/>
  <c r="BC52" i="3"/>
  <c r="BB52" i="3"/>
  <c r="BB55" i="3" s="1"/>
  <c r="F11" i="2" s="1"/>
  <c r="G52" i="3"/>
  <c r="BA52" i="3" s="1"/>
  <c r="BE51" i="3"/>
  <c r="BD51" i="3"/>
  <c r="BD55" i="3" s="1"/>
  <c r="H11" i="2" s="1"/>
  <c r="BC51" i="3"/>
  <c r="BB51" i="3"/>
  <c r="G51" i="3"/>
  <c r="BE50" i="3"/>
  <c r="BD50" i="3"/>
  <c r="BC50" i="3"/>
  <c r="BC55" i="3" s="1"/>
  <c r="G11" i="2" s="1"/>
  <c r="BB50" i="3"/>
  <c r="BA50" i="3"/>
  <c r="G50" i="3"/>
  <c r="B11" i="2"/>
  <c r="A11" i="2"/>
  <c r="BE55" i="3"/>
  <c r="I11" i="2" s="1"/>
  <c r="C55" i="3"/>
  <c r="BE47" i="3"/>
  <c r="BD47" i="3"/>
  <c r="BC47" i="3"/>
  <c r="BB47" i="3"/>
  <c r="G47" i="3"/>
  <c r="BA47" i="3" s="1"/>
  <c r="BE46" i="3"/>
  <c r="BD46" i="3"/>
  <c r="BC46" i="3"/>
  <c r="BB46" i="3"/>
  <c r="G46" i="3"/>
  <c r="BA46" i="3" s="1"/>
  <c r="BE45" i="3"/>
  <c r="BD45" i="3"/>
  <c r="BC45" i="3"/>
  <c r="BB45" i="3"/>
  <c r="G45" i="3"/>
  <c r="BA45" i="3" s="1"/>
  <c r="BE44" i="3"/>
  <c r="BD44" i="3"/>
  <c r="BC44" i="3"/>
  <c r="BB44" i="3"/>
  <c r="G44" i="3"/>
  <c r="BA44" i="3" s="1"/>
  <c r="BE43" i="3"/>
  <c r="BD43" i="3"/>
  <c r="BC43" i="3"/>
  <c r="BB43" i="3"/>
  <c r="G43" i="3"/>
  <c r="BA43" i="3" s="1"/>
  <c r="BE42" i="3"/>
  <c r="BD42" i="3"/>
  <c r="BC42" i="3"/>
  <c r="BB42" i="3"/>
  <c r="G42" i="3"/>
  <c r="BA42" i="3" s="1"/>
  <c r="BE41" i="3"/>
  <c r="BD41" i="3"/>
  <c r="BC41" i="3"/>
  <c r="BB41" i="3"/>
  <c r="G41" i="3"/>
  <c r="BA41" i="3" s="1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32" i="3"/>
  <c r="BD32" i="3"/>
  <c r="BC32" i="3"/>
  <c r="BB32" i="3"/>
  <c r="G32" i="3"/>
  <c r="BA32" i="3" s="1"/>
  <c r="BE31" i="3"/>
  <c r="BE48" i="3" s="1"/>
  <c r="I10" i="2" s="1"/>
  <c r="BD31" i="3"/>
  <c r="BC31" i="3"/>
  <c r="BB31" i="3"/>
  <c r="G31" i="3"/>
  <c r="BA31" i="3" s="1"/>
  <c r="B10" i="2"/>
  <c r="A10" i="2"/>
  <c r="C48" i="3"/>
  <c r="BE28" i="3"/>
  <c r="BC28" i="3"/>
  <c r="BB28" i="3"/>
  <c r="BA28" i="3"/>
  <c r="G28" i="3"/>
  <c r="BD28" i="3" s="1"/>
  <c r="BE27" i="3"/>
  <c r="BC27" i="3"/>
  <c r="BB27" i="3"/>
  <c r="BA27" i="3"/>
  <c r="G27" i="3"/>
  <c r="BD27" i="3" s="1"/>
  <c r="BE26" i="3"/>
  <c r="BC26" i="3"/>
  <c r="BB26" i="3"/>
  <c r="BA26" i="3"/>
  <c r="G26" i="3"/>
  <c r="BD26" i="3" s="1"/>
  <c r="BE25" i="3"/>
  <c r="BC25" i="3"/>
  <c r="BB25" i="3"/>
  <c r="BA25" i="3"/>
  <c r="G25" i="3"/>
  <c r="BD25" i="3" s="1"/>
  <c r="BE24" i="3"/>
  <c r="BC24" i="3"/>
  <c r="BB24" i="3"/>
  <c r="BA24" i="3"/>
  <c r="G24" i="3"/>
  <c r="BD24" i="3" s="1"/>
  <c r="BE23" i="3"/>
  <c r="BC23" i="3"/>
  <c r="BB23" i="3"/>
  <c r="BA23" i="3"/>
  <c r="G23" i="3"/>
  <c r="BD23" i="3" s="1"/>
  <c r="BE22" i="3"/>
  <c r="BC22" i="3"/>
  <c r="BB22" i="3"/>
  <c r="BA22" i="3"/>
  <c r="G22" i="3"/>
  <c r="BD22" i="3" s="1"/>
  <c r="BE21" i="3"/>
  <c r="BC21" i="3"/>
  <c r="BB21" i="3"/>
  <c r="BB29" i="3" s="1"/>
  <c r="F9" i="2" s="1"/>
  <c r="BA21" i="3"/>
  <c r="G21" i="3"/>
  <c r="BD21" i="3" s="1"/>
  <c r="B9" i="2"/>
  <c r="A9" i="2"/>
  <c r="C29" i="3"/>
  <c r="BE18" i="3"/>
  <c r="BE19" i="3" s="1"/>
  <c r="I8" i="2" s="1"/>
  <c r="BD18" i="3"/>
  <c r="BD19" i="3" s="1"/>
  <c r="H8" i="2" s="1"/>
  <c r="BC18" i="3"/>
  <c r="BB18" i="3"/>
  <c r="BB19" i="3" s="1"/>
  <c r="F8" i="2" s="1"/>
  <c r="G18" i="3"/>
  <c r="BA18" i="3" s="1"/>
  <c r="BA19" i="3" s="1"/>
  <c r="E8" i="2" s="1"/>
  <c r="B8" i="2"/>
  <c r="A8" i="2"/>
  <c r="BC19" i="3"/>
  <c r="G8" i="2" s="1"/>
  <c r="C19" i="3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C16" i="3" s="1"/>
  <c r="G7" i="2" s="1"/>
  <c r="BB8" i="3"/>
  <c r="G8" i="3"/>
  <c r="BA8" i="3" s="1"/>
  <c r="B7" i="2"/>
  <c r="A7" i="2"/>
  <c r="C16" i="3"/>
  <c r="C4" i="3"/>
  <c r="F3" i="3"/>
  <c r="C3" i="3"/>
  <c r="C2" i="2"/>
  <c r="C1" i="2"/>
  <c r="F33" i="1"/>
  <c r="F31" i="1"/>
  <c r="F34" i="1" s="1"/>
  <c r="G8" i="1"/>
  <c r="G55" i="3" l="1"/>
  <c r="BB48" i="3"/>
  <c r="F10" i="2" s="1"/>
  <c r="BC48" i="3"/>
  <c r="G10" i="2" s="1"/>
  <c r="BA29" i="3"/>
  <c r="E9" i="2" s="1"/>
  <c r="BC29" i="3"/>
  <c r="G9" i="2" s="1"/>
  <c r="BE29" i="3"/>
  <c r="I9" i="2" s="1"/>
  <c r="BE16" i="3"/>
  <c r="I7" i="2" s="1"/>
  <c r="G12" i="2"/>
  <c r="C14" i="1" s="1"/>
  <c r="BA51" i="3"/>
  <c r="BA55" i="3" s="1"/>
  <c r="E11" i="2" s="1"/>
  <c r="BD16" i="3"/>
  <c r="H7" i="2" s="1"/>
  <c r="BD48" i="3"/>
  <c r="H10" i="2" s="1"/>
  <c r="BA16" i="3"/>
  <c r="E7" i="2" s="1"/>
  <c r="BD29" i="3"/>
  <c r="H9" i="2" s="1"/>
  <c r="BB16" i="3"/>
  <c r="F7" i="2" s="1"/>
  <c r="F12" i="2" s="1"/>
  <c r="C17" i="1" s="1"/>
  <c r="BA48" i="3"/>
  <c r="E10" i="2" s="1"/>
  <c r="G16" i="3"/>
  <c r="G19" i="3"/>
  <c r="G29" i="3"/>
  <c r="G48" i="3"/>
  <c r="I12" i="2" l="1"/>
  <c r="C20" i="1" s="1"/>
  <c r="E12" i="2"/>
  <c r="H12" i="2"/>
  <c r="C15" i="1" s="1"/>
  <c r="C16" i="1" l="1"/>
  <c r="C18" i="1" s="1"/>
  <c r="C21" i="1" s="1"/>
  <c r="G17" i="2"/>
  <c r="I17" i="2" s="1"/>
  <c r="G14" i="1" l="1"/>
  <c r="H18" i="2"/>
  <c r="G22" i="1" s="1"/>
  <c r="G21" i="1" s="1"/>
  <c r="C22" i="1" l="1"/>
</calcChain>
</file>

<file path=xl/sharedStrings.xml><?xml version="1.0" encoding="utf-8"?>
<sst xmlns="http://schemas.openxmlformats.org/spreadsheetml/2006/main" count="231" uniqueCount="163">
  <si>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</si>
  <si>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</si>
  <si>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</si>
  <si>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</si>
  <si>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</si>
  <si>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</si>
  <si>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</si>
  <si>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</si>
  <si>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</si>
  <si>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</si>
  <si>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</si>
  <si>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</si>
  <si>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</si>
  <si>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</si>
  <si>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</si>
  <si>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</si>
  <si>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</si>
  <si>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</si>
  <si>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</si>
  <si>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</si>
  <si>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</si>
  <si>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</si>
  <si>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</si>
  <si>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</si>
  <si>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</si>
  <si>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</si>
  <si>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</si>
  <si>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</si>
  <si>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</si>
  <si>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</si>
  <si>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</si>
  <si>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</si>
  <si>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</si>
  <si>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</si>
  <si>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</si>
  <si>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</si>
  <si>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</si>
  <si>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</si>
  <si>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</si>
  <si>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</si>
  <si>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</si>
  <si>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</si>
  <si>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</si>
  <si>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</si>
  <si>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</si>
  <si>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</si>
  <si>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</si>
  <si>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</si>
  <si>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</si>
  <si>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</si>
  <si>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</si>
  <si>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</si>
  <si>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</si>
  <si>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</si>
  <si>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</si>
  <si>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</si>
  <si>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</si>
  <si>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</si>
  <si>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</si>
  <si>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</si>
  <si>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</si>
  <si>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</si>
  <si>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</si>
  <si>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</si>
  <si>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</si>
  <si>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</si>
  <si>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</si>
  <si>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</si>
  <si>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Vodovod PE100 DN80 Staříč</t>
  </si>
  <si>
    <t>Vodovod</t>
  </si>
  <si>
    <t>8</t>
  </si>
  <si>
    <t>Trubní vedení</t>
  </si>
  <si>
    <t>877 24-2121.R00</t>
  </si>
  <si>
    <t xml:space="preserve">spoj elektrotvarovky d 90 mm </t>
  </si>
  <si>
    <t>kus</t>
  </si>
  <si>
    <t>899 72-1112.R00</t>
  </si>
  <si>
    <t xml:space="preserve">Fólie výstražná z PVC, šířka 30 cm </t>
  </si>
  <si>
    <t>m</t>
  </si>
  <si>
    <t>899 40-1112.R00</t>
  </si>
  <si>
    <t xml:space="preserve">Osazení poklopů litinových šoupátkových </t>
  </si>
  <si>
    <t>899 40-1113.R00</t>
  </si>
  <si>
    <t xml:space="preserve">Osazení poklopů litinových hydrantových </t>
  </si>
  <si>
    <t>871 31</t>
  </si>
  <si>
    <t xml:space="preserve">Montáž signalizačního vodiče CY 4mm2 </t>
  </si>
  <si>
    <t>857 60-1101.R00</t>
  </si>
  <si>
    <t xml:space="preserve">Montáž tvarovek jednoosých, tvárná litina DN 80 </t>
  </si>
  <si>
    <t>891 24-1111.R00</t>
  </si>
  <si>
    <t xml:space="preserve">Montáž vodovodních šoupátek ve výkopu DN 80 </t>
  </si>
  <si>
    <t>857 70-1102.R00</t>
  </si>
  <si>
    <t xml:space="preserve">Montáž tvarovek odbočných, tvárná litina DN 100 </t>
  </si>
  <si>
    <t>99</t>
  </si>
  <si>
    <t>Staveništní přesun hmot</t>
  </si>
  <si>
    <t>998 27-6101.R00</t>
  </si>
  <si>
    <t xml:space="preserve">Přesun hmot, trubní vedení plastová, otevř. výkop </t>
  </si>
  <si>
    <t>t</t>
  </si>
  <si>
    <t>M23</t>
  </si>
  <si>
    <t>Montáže potrubí</t>
  </si>
  <si>
    <t>230 18-0027.R00</t>
  </si>
  <si>
    <t xml:space="preserve">Montáž trub z plastických hmot PE, D90 </t>
  </si>
  <si>
    <t>230 03-2029.R00</t>
  </si>
  <si>
    <t xml:space="preserve">Montáž přírubových spojů do PN 16, DN 80 </t>
  </si>
  <si>
    <t>230 03-8218.R00</t>
  </si>
  <si>
    <t xml:space="preserve">Montáž přírub. armatur, 2 příruby, PN 16, DN 80 </t>
  </si>
  <si>
    <t>230 17-0002.R00</t>
  </si>
  <si>
    <t xml:space="preserve">Příprava pro zkoušku těsnosti, DN 50 - 80 </t>
  </si>
  <si>
    <t>sada</t>
  </si>
  <si>
    <t>230 17-0012.R00</t>
  </si>
  <si>
    <t xml:space="preserve">Zkouška těsnosti potrubí, DN 50 - 80 </t>
  </si>
  <si>
    <t>230 19-3004.R00</t>
  </si>
  <si>
    <t xml:space="preserve">Nasunutí potrubní sekce do chráničky DN 125 </t>
  </si>
  <si>
    <t>230 23-0002.R00</t>
  </si>
  <si>
    <t>Předběžná tlaková zkouška vodou, DN 80 napuštění potreubí,chlorace</t>
  </si>
  <si>
    <t>230 19-4002.R00</t>
  </si>
  <si>
    <t xml:space="preserve">Utěsnění chráničky manžetou DN 80 </t>
  </si>
  <si>
    <t>1001</t>
  </si>
  <si>
    <t>Materiál</t>
  </si>
  <si>
    <t>124-6584</t>
  </si>
  <si>
    <t xml:space="preserve">ROURA PE100 voda 90 x 8,2 x 12m SDR11 PN16 RC </t>
  </si>
  <si>
    <t>124-6236</t>
  </si>
  <si>
    <t xml:space="preserve">ŠOUPĚ přírubové DN 80 F5 PN 16 AVK (VOD-KA) </t>
  </si>
  <si>
    <t xml:space="preserve">Poklop  šoupátkový </t>
  </si>
  <si>
    <t xml:space="preserve">Poklop  hydrantový </t>
  </si>
  <si>
    <t>124-4932</t>
  </si>
  <si>
    <t xml:space="preserve">Lemový nákružek,otočná příruba D90 </t>
  </si>
  <si>
    <t>124-465</t>
  </si>
  <si>
    <t xml:space="preserve">HYDRANT podzemní DN 80 / 1000mm DUO dvoj.uzavírání </t>
  </si>
  <si>
    <t>124-136</t>
  </si>
  <si>
    <t xml:space="preserve">Fólie s nápisem voda </t>
  </si>
  <si>
    <t>458-963</t>
  </si>
  <si>
    <t xml:space="preserve">SLOUPEK orientační voda PE/ocel se 2 tabulkama </t>
  </si>
  <si>
    <t>124-5566</t>
  </si>
  <si>
    <t xml:space="preserve">Signalizační vodič CY 4mm2 </t>
  </si>
  <si>
    <t>124-223</t>
  </si>
  <si>
    <t xml:space="preserve">Spojovací materiál(šrouby,těsnění atd) </t>
  </si>
  <si>
    <t>Kpl</t>
  </si>
  <si>
    <t>124-65789</t>
  </si>
  <si>
    <t xml:space="preserve">T-kus DN 100 / 80 reduk.litina tvárná epoxid </t>
  </si>
  <si>
    <t>124-4633</t>
  </si>
  <si>
    <t xml:space="preserve">WAGA MULTI/JOINT příruba DN 100 jištěná 104 - 132m </t>
  </si>
  <si>
    <t>124-6123</t>
  </si>
  <si>
    <t xml:space="preserve">Elektrospojka D90 SDR11 </t>
  </si>
  <si>
    <t>124-783</t>
  </si>
  <si>
    <t xml:space="preserve">Elektrokoleno D90  30 stupňů SDR 11 </t>
  </si>
  <si>
    <t>124-589</t>
  </si>
  <si>
    <t xml:space="preserve">DRENÁŽ hydrantová </t>
  </si>
  <si>
    <t xml:space="preserve">DESKA podkladní hydrantová </t>
  </si>
  <si>
    <t>124-7666</t>
  </si>
  <si>
    <t xml:space="preserve">Elektrokoleno D90  90 stupňů SDR 11 </t>
  </si>
  <si>
    <t>1002</t>
  </si>
  <si>
    <t>Ostatní položky</t>
  </si>
  <si>
    <t>12- 56-4.</t>
  </si>
  <si>
    <t xml:space="preserve">Bakteriologický rozbor vody </t>
  </si>
  <si>
    <t>kpl</t>
  </si>
  <si>
    <t>12-669</t>
  </si>
  <si>
    <t xml:space="preserve">Prozvonění vodiče </t>
  </si>
  <si>
    <t>12- 333</t>
  </si>
  <si>
    <t xml:space="preserve">Manipulace na síti </t>
  </si>
  <si>
    <t>12- 456</t>
  </si>
  <si>
    <t xml:space="preserve">Geodetické zaměření,zápis břemene do katastru </t>
  </si>
  <si>
    <t>12- 569</t>
  </si>
  <si>
    <t xml:space="preserve">Proplach a desinfekce potrubí </t>
  </si>
  <si>
    <t>Individuální mimostaveništní doprava</t>
  </si>
  <si>
    <t>Kompletní zhotovení vodovodu PE,D 90 SDR 11,dle PD.V rozpočtu nebudou výkopové práce, již zajištěno. Součástí předání díla bude veškerá dokumentace ke kolaudačnímu řízení...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</si>
</sst>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8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10" fillId="0" borderId="44" xfId="1" applyFont="1" applyFill="1" applyBorder="1" applyAlignment="1">
      <alignment horizontal="right"/>
    </xf>
    <xf numFmtId="0" fontId="3" fillId="0" borderId="48" xfId="1" applyFont="1" applyFill="1" applyBorder="1"/>
    <xf numFmtId="0" fontId="10" fillId="0" borderId="0" xfId="1" applyFont="1" applyFill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5" fillId="0" borderId="60" xfId="1" applyNumberFormat="1" applyFont="1" applyFill="1" applyBorder="1"/>
    <xf numFmtId="0" fontId="16" fillId="0" borderId="0" xfId="1" applyFont="1" applyAlignment="1"/>
    <xf numFmtId="0" fontId="16" fillId="0" borderId="0" xfId="1" applyFont="1" applyBorder="1" applyAlignment="1"/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Fill="1"/>
    <xf numFmtId="0" fontId="7" fillId="0" borderId="42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44" xfId="1" applyFont="1" applyFill="1" applyBorder="1"/>
    <xf numFmtId="0" fontId="7" fillId="0" borderId="44" xfId="1" applyFont="1" applyFill="1" applyBorder="1" applyAlignment="1">
      <alignment horizontal="left"/>
    </xf>
    <xf numFmtId="0" fontId="7" fillId="0" borderId="45" xfId="1" applyFont="1" applyFill="1" applyBorder="1"/>
    <xf numFmtId="49" fontId="7" fillId="0" borderId="46" xfId="1" applyNumberFormat="1" applyFont="1" applyFill="1" applyBorder="1" applyAlignment="1">
      <alignment horizontal="center"/>
    </xf>
    <xf numFmtId="0" fontId="7" fillId="0" borderId="47" xfId="1" applyFont="1" applyFill="1" applyBorder="1" applyAlignment="1">
      <alignment horizontal="center"/>
    </xf>
    <xf numFmtId="0" fontId="7" fillId="0" borderId="48" xfId="1" applyFont="1" applyFill="1" applyBorder="1"/>
    <xf numFmtId="0" fontId="7" fillId="0" borderId="48" xfId="1" applyFont="1" applyFill="1" applyBorder="1" applyAlignment="1">
      <alignment horizontal="center" shrinkToFit="1"/>
    </xf>
    <xf numFmtId="0" fontId="7" fillId="0" borderId="49" xfId="1" applyFont="1" applyFill="1" applyBorder="1" applyAlignment="1">
      <alignment horizontal="center" shrinkToFit="1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/>
    <xf numFmtId="0" fontId="7" fillId="0" borderId="53" xfId="1" applyNumberFormat="1" applyFont="1" applyFill="1" applyBorder="1" applyAlignment="1">
      <alignment horizontal="right"/>
    </xf>
    <xf numFmtId="0" fontId="7" fillId="0" borderId="53" xfId="1" applyNumberFormat="1" applyFont="1" applyFill="1" applyBorder="1"/>
    <xf numFmtId="0" fontId="7" fillId="0" borderId="0" xfId="1" applyNumberFormat="1" applyFont="1"/>
    <xf numFmtId="49" fontId="8" fillId="0" borderId="53" xfId="1" applyNumberFormat="1" applyFont="1" applyFill="1" applyBorder="1" applyAlignment="1">
      <alignment horizontal="center" shrinkToFit="1"/>
    </xf>
    <xf numFmtId="4" fontId="8" fillId="0" borderId="53" xfId="1" applyNumberFormat="1" applyFont="1" applyFill="1" applyBorder="1" applyAlignment="1">
      <alignment horizontal="right"/>
    </xf>
    <xf numFmtId="4" fontId="8" fillId="0" borderId="53" xfId="1" applyNumberFormat="1" applyFont="1" applyFill="1" applyBorder="1"/>
    <xf numFmtId="0" fontId="7" fillId="0" borderId="60" xfId="1" applyFont="1" applyFill="1" applyBorder="1" applyAlignment="1">
      <alignment horizontal="center"/>
    </xf>
    <xf numFmtId="4" fontId="7" fillId="0" borderId="60" xfId="1" applyNumberFormat="1" applyFont="1" applyFill="1" applyBorder="1" applyAlignment="1">
      <alignment horizontal="right"/>
    </xf>
    <xf numFmtId="3" fontId="7" fillId="0" borderId="0" xfId="1" applyNumberFormat="1" applyFont="1"/>
    <xf numFmtId="0" fontId="7" fillId="0" borderId="53" xfId="1" applyFont="1" applyFill="1" applyBorder="1" applyAlignment="1">
      <alignment horizontal="center" vertical="center"/>
    </xf>
    <xf numFmtId="49" fontId="8" fillId="0" borderId="53" xfId="1" applyNumberFormat="1" applyFont="1" applyFill="1" applyBorder="1" applyAlignment="1">
      <alignment horizontal="left" vertical="center"/>
    </xf>
    <xf numFmtId="0" fontId="8" fillId="0" borderId="53" xfId="1" applyFont="1" applyFill="1" applyBorder="1" applyAlignment="1">
      <alignment vertical="center" wrapText="1"/>
    </xf>
    <xf numFmtId="49" fontId="8" fillId="0" borderId="53" xfId="1" applyNumberFormat="1" applyFont="1" applyFill="1" applyBorder="1" applyAlignment="1">
      <alignment horizontal="center" vertical="center" shrinkToFit="1"/>
    </xf>
    <xf numFmtId="4" fontId="8" fillId="0" borderId="53" xfId="1" applyNumberFormat="1" applyFont="1" applyFill="1" applyBorder="1" applyAlignment="1">
      <alignment horizontal="right" vertical="center"/>
    </xf>
    <xf numFmtId="4" fontId="8" fillId="0" borderId="53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/>
    <xf numFmtId="0" fontId="7" fillId="0" borderId="0" xfId="1" applyFont="1" applyAlignment="1">
      <alignment horizontal="right"/>
    </xf>
    <xf numFmtId="0" fontId="17" fillId="0" borderId="0" xfId="1" applyFont="1" applyBorder="1"/>
    <xf numFmtId="3" fontId="17" fillId="0" borderId="0" xfId="1" applyNumberFormat="1" applyFont="1" applyBorder="1" applyAlignment="1">
      <alignment horizontal="right"/>
    </xf>
    <xf numFmtId="4" fontId="17" fillId="0" borderId="0" xfId="1" applyNumberFormat="1" applyFont="1" applyBorder="1"/>
    <xf numFmtId="0" fontId="7" fillId="0" borderId="0" xfId="1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topLeftCell="A26" workbookViewId="0">
      <selection activeCell="I46" sqref="I46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2.5546875" customWidth="1"/>
    <col min="6" max="6" width="19.6640625" customWidth="1"/>
    <col min="7" max="7" width="14.109375" customWidth="1"/>
  </cols>
  <sheetData>
    <row r="1" spans="1:57" ht="21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3"/>
    <row r="3" spans="1:57" ht="12.9" customHeight="1" x14ac:dyDescent="0.25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" customHeight="1" x14ac:dyDescent="0.3">
      <c r="A4" s="7"/>
      <c r="B4" s="8"/>
      <c r="C4" s="9" t="s">
        <v>69</v>
      </c>
      <c r="D4" s="10"/>
      <c r="E4" s="10"/>
      <c r="F4" s="11"/>
      <c r="G4" s="12"/>
    </row>
    <row r="5" spans="1:57" ht="12.9" customHeight="1" x14ac:dyDescent="0.25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" customHeight="1" x14ac:dyDescent="0.3">
      <c r="A6" s="7"/>
      <c r="B6" s="8"/>
      <c r="C6" s="9" t="s">
        <v>68</v>
      </c>
      <c r="D6" s="10"/>
      <c r="E6" s="10"/>
      <c r="F6" s="18"/>
      <c r="G6" s="12"/>
    </row>
    <row r="7" spans="1:57" x14ac:dyDescent="0.25">
      <c r="A7" s="13" t="s">
        <v>8</v>
      </c>
      <c r="B7" s="15"/>
      <c r="C7" s="150"/>
      <c r="D7" s="151"/>
      <c r="E7" s="19" t="s">
        <v>9</v>
      </c>
      <c r="F7" s="20"/>
      <c r="G7" s="21">
        <v>0</v>
      </c>
      <c r="H7" s="22"/>
      <c r="I7" s="22"/>
    </row>
    <row r="8" spans="1:57" x14ac:dyDescent="0.25">
      <c r="A8" s="13" t="s">
        <v>10</v>
      </c>
      <c r="B8" s="15"/>
      <c r="C8" s="150"/>
      <c r="D8" s="151"/>
      <c r="E8" s="16" t="s">
        <v>11</v>
      </c>
      <c r="F8" s="15"/>
      <c r="G8" s="23">
        <f>IF(PocetMJ=0,,ROUND((F30+F32)/PocetMJ,1))</f>
        <v>0</v>
      </c>
    </row>
    <row r="9" spans="1:57" x14ac:dyDescent="0.2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5">
      <c r="A11" s="28"/>
      <c r="B11" s="11"/>
      <c r="C11" s="11"/>
      <c r="D11" s="11"/>
      <c r="E11" s="152"/>
      <c r="F11" s="153"/>
      <c r="G11" s="154"/>
    </row>
    <row r="12" spans="1:57" ht="28.5" customHeight="1" thickBot="1" x14ac:dyDescent="0.3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3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" customHeight="1" x14ac:dyDescent="0.25">
      <c r="A14" s="40"/>
      <c r="B14" s="41" t="s">
        <v>19</v>
      </c>
      <c r="C14" s="42">
        <f>Dodavka</f>
        <v>0</v>
      </c>
      <c r="D14" s="43" t="str">
        <f>Rekapitulace!A17</f>
        <v>Individuální mimostaveništní doprava</v>
      </c>
      <c r="E14" s="44"/>
      <c r="F14" s="45"/>
      <c r="G14" s="42">
        <f>Rekapitulace!I17</f>
        <v>0</v>
      </c>
    </row>
    <row r="15" spans="1:57" ht="15.9" customHeight="1" x14ac:dyDescent="0.25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" customHeight="1" x14ac:dyDescent="0.25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" customHeight="1" x14ac:dyDescent="0.25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" customHeight="1" x14ac:dyDescent="0.25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" customHeight="1" x14ac:dyDescent="0.25">
      <c r="A19" s="49"/>
      <c r="B19" s="41"/>
      <c r="C19" s="42"/>
      <c r="D19" s="24"/>
      <c r="E19" s="46"/>
      <c r="F19" s="47"/>
      <c r="G19" s="42"/>
    </row>
    <row r="20" spans="1:7" ht="15.9" customHeight="1" x14ac:dyDescent="0.25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" customHeight="1" x14ac:dyDescent="0.25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" customHeight="1" thickBot="1" x14ac:dyDescent="0.3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5">
      <c r="A27" s="28"/>
      <c r="B27" s="11"/>
      <c r="C27" s="29"/>
      <c r="D27" s="11"/>
      <c r="E27" s="29"/>
      <c r="F27" s="11"/>
      <c r="G27" s="12"/>
    </row>
    <row r="28" spans="1:7" ht="97.5" customHeight="1" x14ac:dyDescent="0.25">
      <c r="A28" s="28"/>
      <c r="B28" s="11"/>
      <c r="C28" s="29"/>
      <c r="D28" s="11"/>
      <c r="E28" s="29"/>
      <c r="F28" s="11"/>
      <c r="G28" s="12"/>
    </row>
    <row r="29" spans="1:7" x14ac:dyDescent="0.2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 x14ac:dyDescent="0.2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5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5">
      <c r="A37" s="67"/>
      <c r="B37" s="201" t="s">
        <v>162</v>
      </c>
      <c r="C37" s="200"/>
      <c r="D37" s="200"/>
      <c r="E37" s="200"/>
      <c r="F37" s="200"/>
      <c r="G37" s="200"/>
      <c r="H37" t="s">
        <v>4</v>
      </c>
    </row>
    <row r="38" spans="1:8" ht="12.75" customHeight="1" x14ac:dyDescent="0.25">
      <c r="A38" s="68"/>
      <c r="B38" s="200"/>
      <c r="C38" s="200"/>
      <c r="D38" s="200"/>
      <c r="E38" s="200"/>
      <c r="F38" s="200"/>
      <c r="G38" s="200"/>
      <c r="H38" t="s">
        <v>4</v>
      </c>
    </row>
    <row r="39" spans="1:8" x14ac:dyDescent="0.25">
      <c r="A39" s="68"/>
      <c r="B39" s="200"/>
      <c r="C39" s="200"/>
      <c r="D39" s="200"/>
      <c r="E39" s="200"/>
      <c r="F39" s="200"/>
      <c r="G39" s="200"/>
      <c r="H39" t="s">
        <v>4</v>
      </c>
    </row>
    <row r="40" spans="1:8" x14ac:dyDescent="0.25">
      <c r="A40" s="68"/>
      <c r="B40" s="200"/>
      <c r="C40" s="200"/>
      <c r="D40" s="200"/>
      <c r="E40" s="200"/>
      <c r="F40" s="200"/>
      <c r="G40" s="200"/>
      <c r="H40" t="s">
        <v>4</v>
      </c>
    </row>
    <row r="41" spans="1:8" x14ac:dyDescent="0.25">
      <c r="A41" s="68"/>
      <c r="B41" s="200"/>
      <c r="C41" s="200"/>
      <c r="D41" s="200"/>
      <c r="E41" s="200"/>
      <c r="F41" s="200"/>
      <c r="G41" s="200"/>
      <c r="H41" t="s">
        <v>4</v>
      </c>
    </row>
    <row r="42" spans="1:8" x14ac:dyDescent="0.25">
      <c r="A42" s="68"/>
      <c r="B42" s="200"/>
      <c r="C42" s="200"/>
      <c r="D42" s="200"/>
      <c r="E42" s="200"/>
      <c r="F42" s="200"/>
      <c r="G42" s="200"/>
      <c r="H42" t="s">
        <v>4</v>
      </c>
    </row>
    <row r="43" spans="1:8" x14ac:dyDescent="0.25">
      <c r="A43" s="68"/>
      <c r="B43" s="200"/>
      <c r="C43" s="200"/>
      <c r="D43" s="200"/>
      <c r="E43" s="200"/>
      <c r="F43" s="200"/>
      <c r="G43" s="200"/>
      <c r="H43" t="s">
        <v>4</v>
      </c>
    </row>
    <row r="44" spans="1:8" x14ac:dyDescent="0.25">
      <c r="A44" s="68"/>
      <c r="B44" s="200"/>
      <c r="C44" s="200"/>
      <c r="D44" s="200"/>
      <c r="E44" s="200"/>
      <c r="F44" s="200"/>
      <c r="G44" s="200"/>
      <c r="H44" t="s">
        <v>4</v>
      </c>
    </row>
    <row r="45" spans="1:8" ht="3" customHeight="1" x14ac:dyDescent="0.25">
      <c r="A45" s="68"/>
      <c r="B45" s="200"/>
      <c r="C45" s="200"/>
      <c r="D45" s="200"/>
      <c r="E45" s="200"/>
      <c r="F45" s="200"/>
      <c r="G45" s="200"/>
      <c r="H45" t="s">
        <v>4</v>
      </c>
    </row>
    <row r="46" spans="1:8" x14ac:dyDescent="0.25">
      <c r="B46" s="149"/>
      <c r="C46" s="149"/>
      <c r="D46" s="149"/>
      <c r="E46" s="149"/>
      <c r="F46" s="149"/>
      <c r="G46" s="149"/>
    </row>
    <row r="47" spans="1:8" x14ac:dyDescent="0.25">
      <c r="B47" s="149"/>
      <c r="C47" s="149"/>
      <c r="D47" s="149"/>
      <c r="E47" s="149"/>
      <c r="F47" s="149"/>
      <c r="G47" s="149"/>
    </row>
    <row r="48" spans="1:8" x14ac:dyDescent="0.25">
      <c r="B48" s="149"/>
      <c r="C48" s="149"/>
      <c r="D48" s="149"/>
      <c r="E48" s="149"/>
      <c r="F48" s="149"/>
      <c r="G48" s="149"/>
    </row>
    <row r="49" spans="2:7" x14ac:dyDescent="0.25">
      <c r="B49" s="149"/>
      <c r="C49" s="149"/>
      <c r="D49" s="149"/>
      <c r="E49" s="149"/>
      <c r="F49" s="149"/>
      <c r="G49" s="149"/>
    </row>
    <row r="50" spans="2:7" x14ac:dyDescent="0.25">
      <c r="B50" s="149"/>
      <c r="C50" s="149"/>
      <c r="D50" s="149"/>
      <c r="E50" s="149"/>
      <c r="F50" s="149"/>
      <c r="G50" s="149"/>
    </row>
    <row r="51" spans="2:7" x14ac:dyDescent="0.25">
      <c r="B51" s="149"/>
      <c r="C51" s="149"/>
      <c r="D51" s="149"/>
      <c r="E51" s="149"/>
      <c r="F51" s="149"/>
      <c r="G51" s="149"/>
    </row>
    <row r="52" spans="2:7" x14ac:dyDescent="0.25">
      <c r="B52" s="149"/>
      <c r="C52" s="149"/>
      <c r="D52" s="149"/>
      <c r="E52" s="149"/>
      <c r="F52" s="149"/>
      <c r="G52" s="149"/>
    </row>
    <row r="53" spans="2:7" x14ac:dyDescent="0.25">
      <c r="B53" s="149"/>
      <c r="C53" s="149"/>
      <c r="D53" s="149"/>
      <c r="E53" s="149"/>
      <c r="F53" s="149"/>
      <c r="G53" s="149"/>
    </row>
    <row r="54" spans="2:7" x14ac:dyDescent="0.25">
      <c r="B54" s="149"/>
      <c r="C54" s="149"/>
      <c r="D54" s="149"/>
      <c r="E54" s="149"/>
      <c r="F54" s="149"/>
      <c r="G54" s="149"/>
    </row>
    <row r="55" spans="2:7" x14ac:dyDescent="0.25">
      <c r="B55" s="149"/>
      <c r="C55" s="149"/>
      <c r="D55" s="149"/>
      <c r="E55" s="149"/>
      <c r="F55" s="149"/>
      <c r="G55" s="14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9"/>
  <sheetViews>
    <sheetView workbookViewId="0">
      <selection activeCell="E18" sqref="E18"/>
    </sheetView>
  </sheetViews>
  <sheetFormatPr defaultRowHeight="13.2" x14ac:dyDescent="0.25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57" ht="13.8" thickTop="1" x14ac:dyDescent="0.25">
      <c r="A1" s="155" t="s">
        <v>5</v>
      </c>
      <c r="B1" s="156"/>
      <c r="C1" s="69" t="str">
        <f>CONCATENATE(cislostavby," ",nazevstavby)</f>
        <v xml:space="preserve"> Vodovod PE100 DN80 Staříč</v>
      </c>
      <c r="D1" s="70"/>
      <c r="E1" s="71"/>
      <c r="F1" s="70"/>
      <c r="G1" s="72"/>
      <c r="H1" s="73"/>
      <c r="I1" s="74"/>
    </row>
    <row r="2" spans="1:57" ht="13.8" thickBot="1" x14ac:dyDescent="0.3">
      <c r="A2" s="157" t="s">
        <v>1</v>
      </c>
      <c r="B2" s="158"/>
      <c r="C2" s="75" t="str">
        <f>CONCATENATE(cisloobjektu," ",nazevobjektu)</f>
        <v xml:space="preserve"> Vodovod</v>
      </c>
      <c r="D2" s="76"/>
      <c r="E2" s="77"/>
      <c r="F2" s="76"/>
      <c r="G2" s="159"/>
      <c r="H2" s="159"/>
      <c r="I2" s="160"/>
    </row>
    <row r="3" spans="1:57" ht="13.8" thickTop="1" x14ac:dyDescent="0.25">
      <c r="F3" s="11"/>
    </row>
    <row r="4" spans="1:57" ht="19.5" customHeight="1" x14ac:dyDescent="0.3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57" ht="13.8" thickBot="1" x14ac:dyDescent="0.3"/>
    <row r="6" spans="1:57" s="11" customFormat="1" ht="13.8" thickBot="1" x14ac:dyDescent="0.3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57" s="11" customFormat="1" x14ac:dyDescent="0.25">
      <c r="A7" s="145" t="str">
        <f>Položky!B7</f>
        <v>8</v>
      </c>
      <c r="B7" s="86" t="str">
        <f>Položky!C7</f>
        <v>Trubní vedení</v>
      </c>
      <c r="C7" s="87"/>
      <c r="D7" s="88"/>
      <c r="E7" s="146">
        <f>Položky!BA16</f>
        <v>0</v>
      </c>
      <c r="F7" s="147">
        <f>Položky!BB16</f>
        <v>0</v>
      </c>
      <c r="G7" s="147">
        <f>Položky!BC16</f>
        <v>0</v>
      </c>
      <c r="H7" s="147">
        <f>Položky!BD16</f>
        <v>0</v>
      </c>
      <c r="I7" s="148">
        <f>Položky!BE16</f>
        <v>0</v>
      </c>
    </row>
    <row r="8" spans="1:57" s="11" customFormat="1" x14ac:dyDescent="0.25">
      <c r="A8" s="145" t="str">
        <f>Položky!B17</f>
        <v>99</v>
      </c>
      <c r="B8" s="86" t="str">
        <f>Položky!C17</f>
        <v>Staveništní přesun hmot</v>
      </c>
      <c r="C8" s="87"/>
      <c r="D8" s="88"/>
      <c r="E8" s="146">
        <f>Položky!BA19</f>
        <v>0</v>
      </c>
      <c r="F8" s="147">
        <f>Položky!BB19</f>
        <v>0</v>
      </c>
      <c r="G8" s="147">
        <f>Položky!BC19</f>
        <v>0</v>
      </c>
      <c r="H8" s="147">
        <f>Položky!BD19</f>
        <v>0</v>
      </c>
      <c r="I8" s="148">
        <f>Položky!BE19</f>
        <v>0</v>
      </c>
    </row>
    <row r="9" spans="1:57" s="11" customFormat="1" x14ac:dyDescent="0.25">
      <c r="A9" s="145" t="str">
        <f>Položky!B20</f>
        <v>M23</v>
      </c>
      <c r="B9" s="86" t="str">
        <f>Položky!C20</f>
        <v>Montáže potrubí</v>
      </c>
      <c r="C9" s="87"/>
      <c r="D9" s="88"/>
      <c r="E9" s="146">
        <f>Položky!BA29</f>
        <v>0</v>
      </c>
      <c r="F9" s="147">
        <f>Položky!BB29</f>
        <v>0</v>
      </c>
      <c r="G9" s="147">
        <f>Položky!BC29</f>
        <v>0</v>
      </c>
      <c r="H9" s="147">
        <f>Položky!BD29</f>
        <v>0</v>
      </c>
      <c r="I9" s="148">
        <f>Položky!BE29</f>
        <v>0</v>
      </c>
    </row>
    <row r="10" spans="1:57" s="11" customFormat="1" x14ac:dyDescent="0.25">
      <c r="A10" s="145" t="str">
        <f>Položky!B30</f>
        <v>1001</v>
      </c>
      <c r="B10" s="86" t="str">
        <f>Položky!C30</f>
        <v>Materiál</v>
      </c>
      <c r="C10" s="87"/>
      <c r="D10" s="88"/>
      <c r="E10" s="146">
        <f>Položky!BA48</f>
        <v>0</v>
      </c>
      <c r="F10" s="147">
        <f>Položky!BB48</f>
        <v>0</v>
      </c>
      <c r="G10" s="147">
        <f>Položky!BC48</f>
        <v>0</v>
      </c>
      <c r="H10" s="147">
        <f>Položky!BD48</f>
        <v>0</v>
      </c>
      <c r="I10" s="148">
        <f>Položky!BE48</f>
        <v>0</v>
      </c>
    </row>
    <row r="11" spans="1:57" s="11" customFormat="1" ht="13.8" thickBot="1" x14ac:dyDescent="0.3">
      <c r="A11" s="145" t="str">
        <f>Položky!B49</f>
        <v>1002</v>
      </c>
      <c r="B11" s="86" t="str">
        <f>Položky!C49</f>
        <v>Ostatní položky</v>
      </c>
      <c r="C11" s="87"/>
      <c r="D11" s="88"/>
      <c r="E11" s="146">
        <f>Položky!BA55</f>
        <v>0</v>
      </c>
      <c r="F11" s="147">
        <f>Položky!BB55</f>
        <v>0</v>
      </c>
      <c r="G11" s="147">
        <f>Položky!BC55</f>
        <v>0</v>
      </c>
      <c r="H11" s="147">
        <f>Položky!BD55</f>
        <v>0</v>
      </c>
      <c r="I11" s="148">
        <f>Položky!BE55</f>
        <v>0</v>
      </c>
    </row>
    <row r="12" spans="1:57" s="94" customFormat="1" ht="13.8" thickBot="1" x14ac:dyDescent="0.3">
      <c r="A12" s="89"/>
      <c r="B12" s="81" t="s">
        <v>50</v>
      </c>
      <c r="C12" s="81"/>
      <c r="D12" s="90"/>
      <c r="E12" s="91">
        <f>SUM(E7:E11)</f>
        <v>0</v>
      </c>
      <c r="F12" s="92">
        <f>SUM(F7:F11)</f>
        <v>0</v>
      </c>
      <c r="G12" s="92">
        <f>SUM(G7:G11)</f>
        <v>0</v>
      </c>
      <c r="H12" s="92">
        <f>SUM(H7:H11)</f>
        <v>0</v>
      </c>
      <c r="I12" s="93">
        <f>SUM(I7:I11)</f>
        <v>0</v>
      </c>
    </row>
    <row r="13" spans="1:57" x14ac:dyDescent="0.25">
      <c r="A13" s="87"/>
      <c r="B13" s="87"/>
      <c r="C13" s="87"/>
      <c r="D13" s="87"/>
      <c r="E13" s="87"/>
      <c r="F13" s="87"/>
      <c r="G13" s="87"/>
      <c r="H13" s="87"/>
      <c r="I13" s="87"/>
    </row>
    <row r="14" spans="1:57" ht="19.5" customHeight="1" x14ac:dyDescent="0.3">
      <c r="A14" s="95" t="s">
        <v>51</v>
      </c>
      <c r="B14" s="95"/>
      <c r="C14" s="95"/>
      <c r="D14" s="95"/>
      <c r="E14" s="95"/>
      <c r="F14" s="95"/>
      <c r="G14" s="96"/>
      <c r="H14" s="95"/>
      <c r="I14" s="95"/>
      <c r="BA14" s="30"/>
      <c r="BB14" s="30"/>
      <c r="BC14" s="30"/>
      <c r="BD14" s="30"/>
      <c r="BE14" s="30"/>
    </row>
    <row r="15" spans="1:57" ht="13.8" thickBot="1" x14ac:dyDescent="0.3">
      <c r="A15" s="97"/>
      <c r="B15" s="97"/>
      <c r="C15" s="97"/>
      <c r="D15" s="97"/>
      <c r="E15" s="97"/>
      <c r="F15" s="97"/>
      <c r="G15" s="97"/>
      <c r="H15" s="97"/>
      <c r="I15" s="97"/>
    </row>
    <row r="16" spans="1:57" x14ac:dyDescent="0.25">
      <c r="A16" s="98" t="s">
        <v>52</v>
      </c>
      <c r="B16" s="99"/>
      <c r="C16" s="99"/>
      <c r="D16" s="100"/>
      <c r="E16" s="101" t="s">
        <v>53</v>
      </c>
      <c r="F16" s="102" t="s">
        <v>54</v>
      </c>
      <c r="G16" s="103" t="s">
        <v>55</v>
      </c>
      <c r="H16" s="104"/>
      <c r="I16" s="105" t="s">
        <v>53</v>
      </c>
    </row>
    <row r="17" spans="1:53" x14ac:dyDescent="0.25">
      <c r="A17" s="106" t="s">
        <v>161</v>
      </c>
      <c r="B17" s="107"/>
      <c r="C17" s="107"/>
      <c r="D17" s="108"/>
      <c r="E17" s="109">
        <v>0</v>
      </c>
      <c r="F17" s="110">
        <v>0</v>
      </c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0</v>
      </c>
    </row>
    <row r="18" spans="1:53" ht="13.8" thickBot="1" x14ac:dyDescent="0.3">
      <c r="A18" s="114"/>
      <c r="B18" s="115" t="s">
        <v>56</v>
      </c>
      <c r="C18" s="116"/>
      <c r="D18" s="117"/>
      <c r="E18" s="118"/>
      <c r="F18" s="119"/>
      <c r="G18" s="119"/>
      <c r="H18" s="161">
        <f>SUM(I17:I17)</f>
        <v>0</v>
      </c>
      <c r="I18" s="162"/>
    </row>
    <row r="19" spans="1:53" x14ac:dyDescent="0.25">
      <c r="A19" s="97"/>
      <c r="B19" s="97"/>
      <c r="C19" s="97"/>
      <c r="D19" s="97"/>
      <c r="E19" s="97"/>
      <c r="F19" s="97"/>
      <c r="G19" s="97"/>
      <c r="H19" s="97"/>
      <c r="I19" s="97"/>
    </row>
    <row r="20" spans="1:53" x14ac:dyDescent="0.25">
      <c r="B20" s="94"/>
      <c r="F20" s="120"/>
      <c r="G20" s="121"/>
      <c r="H20" s="121"/>
      <c r="I20" s="122"/>
    </row>
    <row r="21" spans="1:53" x14ac:dyDescent="0.25">
      <c r="F21" s="120"/>
      <c r="G21" s="121"/>
      <c r="H21" s="121"/>
      <c r="I21" s="122"/>
    </row>
    <row r="22" spans="1:53" x14ac:dyDescent="0.25">
      <c r="F22" s="120"/>
      <c r="G22" s="121"/>
      <c r="H22" s="121"/>
      <c r="I22" s="122"/>
    </row>
    <row r="23" spans="1:53" x14ac:dyDescent="0.25">
      <c r="F23" s="120"/>
      <c r="G23" s="121"/>
      <c r="H23" s="121"/>
      <c r="I23" s="122"/>
    </row>
    <row r="24" spans="1:53" x14ac:dyDescent="0.25">
      <c r="F24" s="120"/>
      <c r="G24" s="121"/>
      <c r="H24" s="121"/>
      <c r="I24" s="122"/>
    </row>
    <row r="25" spans="1:53" x14ac:dyDescent="0.25">
      <c r="F25" s="120"/>
      <c r="G25" s="121"/>
      <c r="H25" s="121"/>
      <c r="I25" s="122"/>
    </row>
    <row r="26" spans="1:53" x14ac:dyDescent="0.25">
      <c r="F26" s="120"/>
      <c r="G26" s="121"/>
      <c r="H26" s="121"/>
      <c r="I26" s="122"/>
    </row>
    <row r="27" spans="1:53" x14ac:dyDescent="0.25">
      <c r="F27" s="120"/>
      <c r="G27" s="121"/>
      <c r="H27" s="121"/>
      <c r="I27" s="122"/>
    </row>
    <row r="28" spans="1:53" x14ac:dyDescent="0.25">
      <c r="F28" s="120"/>
      <c r="G28" s="121"/>
      <c r="H28" s="121"/>
      <c r="I28" s="122"/>
    </row>
    <row r="29" spans="1:53" x14ac:dyDescent="0.25">
      <c r="F29" s="120"/>
      <c r="G29" s="121"/>
      <c r="H29" s="121"/>
      <c r="I29" s="122"/>
    </row>
    <row r="30" spans="1:53" x14ac:dyDescent="0.25">
      <c r="F30" s="120"/>
      <c r="G30" s="121"/>
      <c r="H30" s="121"/>
      <c r="I30" s="122"/>
    </row>
    <row r="31" spans="1:53" x14ac:dyDescent="0.25">
      <c r="F31" s="120"/>
      <c r="G31" s="121"/>
      <c r="H31" s="121"/>
      <c r="I31" s="122"/>
    </row>
    <row r="32" spans="1:53" x14ac:dyDescent="0.25">
      <c r="F32" s="120"/>
      <c r="G32" s="121"/>
      <c r="H32" s="121"/>
      <c r="I32" s="122"/>
    </row>
    <row r="33" spans="6:9" x14ac:dyDescent="0.25">
      <c r="F33" s="120"/>
      <c r="G33" s="121"/>
      <c r="H33" s="121"/>
      <c r="I33" s="122"/>
    </row>
    <row r="34" spans="6:9" x14ac:dyDescent="0.25">
      <c r="F34" s="120"/>
      <c r="G34" s="121"/>
      <c r="H34" s="121"/>
      <c r="I34" s="122"/>
    </row>
    <row r="35" spans="6:9" x14ac:dyDescent="0.25">
      <c r="F35" s="120"/>
      <c r="G35" s="121"/>
      <c r="H35" s="121"/>
      <c r="I35" s="122"/>
    </row>
    <row r="36" spans="6:9" x14ac:dyDescent="0.25">
      <c r="F36" s="120"/>
      <c r="G36" s="121"/>
      <c r="H36" s="121"/>
      <c r="I36" s="122"/>
    </row>
    <row r="37" spans="6:9" x14ac:dyDescent="0.25">
      <c r="F37" s="120"/>
      <c r="G37" s="121"/>
      <c r="H37" s="121"/>
      <c r="I37" s="122"/>
    </row>
    <row r="38" spans="6:9" x14ac:dyDescent="0.25">
      <c r="F38" s="120"/>
      <c r="G38" s="121"/>
      <c r="H38" s="121"/>
      <c r="I38" s="122"/>
    </row>
    <row r="39" spans="6:9" x14ac:dyDescent="0.25">
      <c r="F39" s="120"/>
      <c r="G39" s="121"/>
      <c r="H39" s="121"/>
      <c r="I39" s="122"/>
    </row>
    <row r="40" spans="6:9" x14ac:dyDescent="0.25">
      <c r="F40" s="120"/>
      <c r="G40" s="121"/>
      <c r="H40" s="121"/>
      <c r="I40" s="122"/>
    </row>
    <row r="41" spans="6:9" x14ac:dyDescent="0.25">
      <c r="F41" s="120"/>
      <c r="G41" s="121"/>
      <c r="H41" s="121"/>
      <c r="I41" s="122"/>
    </row>
    <row r="42" spans="6:9" x14ac:dyDescent="0.25">
      <c r="F42" s="120"/>
      <c r="G42" s="121"/>
      <c r="H42" s="121"/>
      <c r="I42" s="122"/>
    </row>
    <row r="43" spans="6:9" x14ac:dyDescent="0.25">
      <c r="F43" s="120"/>
      <c r="G43" s="121"/>
      <c r="H43" s="121"/>
      <c r="I43" s="122"/>
    </row>
    <row r="44" spans="6:9" x14ac:dyDescent="0.25">
      <c r="F44" s="120"/>
      <c r="G44" s="121"/>
      <c r="H44" s="121"/>
      <c r="I44" s="122"/>
    </row>
    <row r="45" spans="6:9" x14ac:dyDescent="0.25">
      <c r="F45" s="120"/>
      <c r="G45" s="121"/>
      <c r="H45" s="121"/>
      <c r="I45" s="122"/>
    </row>
    <row r="46" spans="6:9" x14ac:dyDescent="0.25">
      <c r="F46" s="120"/>
      <c r="G46" s="121"/>
      <c r="H46" s="121"/>
      <c r="I46" s="122"/>
    </row>
    <row r="47" spans="6:9" x14ac:dyDescent="0.25">
      <c r="F47" s="120"/>
      <c r="G47" s="121"/>
      <c r="H47" s="121"/>
      <c r="I47" s="122"/>
    </row>
    <row r="48" spans="6:9" x14ac:dyDescent="0.25">
      <c r="F48" s="120"/>
      <c r="G48" s="121"/>
      <c r="H48" s="121"/>
      <c r="I48" s="122"/>
    </row>
    <row r="49" spans="6:9" x14ac:dyDescent="0.25">
      <c r="F49" s="120"/>
      <c r="G49" s="121"/>
      <c r="H49" s="121"/>
      <c r="I49" s="122"/>
    </row>
    <row r="50" spans="6:9" x14ac:dyDescent="0.25">
      <c r="F50" s="120"/>
      <c r="G50" s="121"/>
      <c r="H50" s="121"/>
      <c r="I50" s="122"/>
    </row>
    <row r="51" spans="6:9" x14ac:dyDescent="0.25">
      <c r="F51" s="120"/>
      <c r="G51" s="121"/>
      <c r="H51" s="121"/>
      <c r="I51" s="122"/>
    </row>
    <row r="52" spans="6:9" x14ac:dyDescent="0.25">
      <c r="F52" s="120"/>
      <c r="G52" s="121"/>
      <c r="H52" s="121"/>
      <c r="I52" s="122"/>
    </row>
    <row r="53" spans="6:9" x14ac:dyDescent="0.25">
      <c r="F53" s="120"/>
      <c r="G53" s="121"/>
      <c r="H53" s="121"/>
      <c r="I53" s="122"/>
    </row>
    <row r="54" spans="6:9" x14ac:dyDescent="0.25">
      <c r="F54" s="120"/>
      <c r="G54" s="121"/>
      <c r="H54" s="121"/>
      <c r="I54" s="122"/>
    </row>
    <row r="55" spans="6:9" x14ac:dyDescent="0.25">
      <c r="F55" s="120"/>
      <c r="G55" s="121"/>
      <c r="H55" s="121"/>
      <c r="I55" s="122"/>
    </row>
    <row r="56" spans="6:9" x14ac:dyDescent="0.25">
      <c r="F56" s="120"/>
      <c r="G56" s="121"/>
      <c r="H56" s="121"/>
      <c r="I56" s="122"/>
    </row>
    <row r="57" spans="6:9" x14ac:dyDescent="0.25">
      <c r="F57" s="120"/>
      <c r="G57" s="121"/>
      <c r="H57" s="121"/>
      <c r="I57" s="122"/>
    </row>
    <row r="58" spans="6:9" x14ac:dyDescent="0.25">
      <c r="F58" s="120"/>
      <c r="G58" s="121"/>
      <c r="H58" s="121"/>
      <c r="I58" s="122"/>
    </row>
    <row r="59" spans="6:9" x14ac:dyDescent="0.25">
      <c r="F59" s="120"/>
      <c r="G59" s="121"/>
      <c r="H59" s="121"/>
      <c r="I59" s="122"/>
    </row>
    <row r="60" spans="6:9" x14ac:dyDescent="0.25">
      <c r="F60" s="120"/>
      <c r="G60" s="121"/>
      <c r="H60" s="121"/>
      <c r="I60" s="122"/>
    </row>
    <row r="61" spans="6:9" x14ac:dyDescent="0.25">
      <c r="F61" s="120"/>
      <c r="G61" s="121"/>
      <c r="H61" s="121"/>
      <c r="I61" s="122"/>
    </row>
    <row r="62" spans="6:9" x14ac:dyDescent="0.25">
      <c r="F62" s="120"/>
      <c r="G62" s="121"/>
      <c r="H62" s="121"/>
      <c r="I62" s="122"/>
    </row>
    <row r="63" spans="6:9" x14ac:dyDescent="0.25">
      <c r="F63" s="120"/>
      <c r="G63" s="121"/>
      <c r="H63" s="121"/>
      <c r="I63" s="122"/>
    </row>
    <row r="64" spans="6:9" x14ac:dyDescent="0.25">
      <c r="F64" s="120"/>
      <c r="G64" s="121"/>
      <c r="H64" s="121"/>
      <c r="I64" s="122"/>
    </row>
    <row r="65" spans="6:9" x14ac:dyDescent="0.25">
      <c r="F65" s="120"/>
      <c r="G65" s="121"/>
      <c r="H65" s="121"/>
      <c r="I65" s="122"/>
    </row>
    <row r="66" spans="6:9" x14ac:dyDescent="0.25">
      <c r="F66" s="120"/>
      <c r="G66" s="121"/>
      <c r="H66" s="121"/>
      <c r="I66" s="122"/>
    </row>
    <row r="67" spans="6:9" x14ac:dyDescent="0.25">
      <c r="F67" s="120"/>
      <c r="G67" s="121"/>
      <c r="H67" s="121"/>
      <c r="I67" s="122"/>
    </row>
    <row r="68" spans="6:9" x14ac:dyDescent="0.25">
      <c r="F68" s="120"/>
      <c r="G68" s="121"/>
      <c r="H68" s="121"/>
      <c r="I68" s="122"/>
    </row>
    <row r="69" spans="6:9" x14ac:dyDescent="0.25">
      <c r="F69" s="120"/>
      <c r="G69" s="121"/>
      <c r="H69" s="121"/>
      <c r="I69" s="122"/>
    </row>
  </sheetData>
  <mergeCells count="4">
    <mergeCell ref="A1:B1"/>
    <mergeCell ref="A2:B2"/>
    <mergeCell ref="G2:I2"/>
    <mergeCell ref="H18:I18"/>
  </mergeCells>
  <pageMargins left="0.59055118110236227" right="0.39370078740157483" top="0.98425196850393704" bottom="0.98425196850393704" header="0.51181102362204722" footer="0.51181102362204722"/>
  <pageSetup paperSize="9" orientation="portrait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28"/>
  <sheetViews>
    <sheetView showGridLines="0" showZeros="0" topLeftCell="A21" zoomScaleNormal="100" workbookViewId="0">
      <selection activeCell="K43" sqref="K43"/>
    </sheetView>
  </sheetViews>
  <sheetFormatPr defaultColWidth="9.109375" defaultRowHeight="13.2" x14ac:dyDescent="0.25"/>
  <cols>
    <col min="1" max="1" width="3.88671875" style="164" customWidth="1"/>
    <col min="2" max="2" width="12" style="164" customWidth="1"/>
    <col min="3" max="3" width="35.5546875" style="164" customWidth="1"/>
    <col min="4" max="4" width="5.5546875" style="164" customWidth="1"/>
    <col min="5" max="5" width="8.5546875" style="195" customWidth="1"/>
    <col min="6" max="6" width="9.88671875" style="164" customWidth="1"/>
    <col min="7" max="7" width="13.88671875" style="164" customWidth="1"/>
    <col min="8" max="16384" width="9.109375" style="164"/>
  </cols>
  <sheetData>
    <row r="1" spans="1:104" ht="15.6" x14ac:dyDescent="0.3">
      <c r="A1" s="163" t="s">
        <v>57</v>
      </c>
      <c r="B1" s="163"/>
      <c r="C1" s="163"/>
      <c r="D1" s="163"/>
      <c r="E1" s="163"/>
      <c r="F1" s="163"/>
      <c r="G1" s="163"/>
    </row>
    <row r="2" spans="1:104" ht="13.8" thickBot="1" x14ac:dyDescent="0.3">
      <c r="A2" s="165"/>
      <c r="B2" s="123"/>
      <c r="C2" s="124"/>
      <c r="D2" s="124"/>
      <c r="E2" s="125"/>
      <c r="F2" s="124"/>
      <c r="G2" s="124"/>
    </row>
    <row r="3" spans="1:104" ht="13.8" thickTop="1" x14ac:dyDescent="0.25">
      <c r="A3" s="166" t="s">
        <v>5</v>
      </c>
      <c r="B3" s="167"/>
      <c r="C3" s="126" t="str">
        <f>CONCATENATE(cislostavby," ",nazevstavby)</f>
        <v xml:space="preserve"> Vodovod PE100 DN80 Staříč</v>
      </c>
      <c r="D3" s="168"/>
      <c r="E3" s="127"/>
      <c r="F3" s="169">
        <f>Rekapitulace!H1</f>
        <v>0</v>
      </c>
      <c r="G3" s="170"/>
    </row>
    <row r="4" spans="1:104" ht="13.8" thickBot="1" x14ac:dyDescent="0.3">
      <c r="A4" s="171" t="s">
        <v>1</v>
      </c>
      <c r="B4" s="172"/>
      <c r="C4" s="128" t="str">
        <f>CONCATENATE(cisloobjektu," ",nazevobjektu)</f>
        <v xml:space="preserve"> Vodovod</v>
      </c>
      <c r="D4" s="173"/>
      <c r="E4" s="174"/>
      <c r="F4" s="174"/>
      <c r="G4" s="175"/>
    </row>
    <row r="5" spans="1:104" ht="13.8" thickTop="1" x14ac:dyDescent="0.25">
      <c r="A5" s="129"/>
      <c r="B5" s="165"/>
      <c r="C5" s="165"/>
      <c r="D5" s="165"/>
      <c r="E5" s="176"/>
      <c r="F5" s="165"/>
      <c r="G5" s="177"/>
    </row>
    <row r="6" spans="1:104" x14ac:dyDescent="0.25">
      <c r="A6" s="130" t="s">
        <v>58</v>
      </c>
      <c r="B6" s="131" t="s">
        <v>59</v>
      </c>
      <c r="C6" s="131" t="s">
        <v>60</v>
      </c>
      <c r="D6" s="131" t="s">
        <v>61</v>
      </c>
      <c r="E6" s="132" t="s">
        <v>62</v>
      </c>
      <c r="F6" s="131" t="s">
        <v>63</v>
      </c>
      <c r="G6" s="133" t="s">
        <v>64</v>
      </c>
    </row>
    <row r="7" spans="1:104" x14ac:dyDescent="0.25">
      <c r="A7" s="134" t="s">
        <v>65</v>
      </c>
      <c r="B7" s="135" t="s">
        <v>70</v>
      </c>
      <c r="C7" s="136" t="s">
        <v>71</v>
      </c>
      <c r="D7" s="137"/>
      <c r="E7" s="178"/>
      <c r="F7" s="178"/>
      <c r="G7" s="179"/>
      <c r="H7" s="180"/>
      <c r="I7" s="180"/>
    </row>
    <row r="8" spans="1:104" x14ac:dyDescent="0.25">
      <c r="A8" s="137">
        <v>1</v>
      </c>
      <c r="B8" s="138" t="s">
        <v>72</v>
      </c>
      <c r="C8" s="139" t="s">
        <v>73</v>
      </c>
      <c r="D8" s="181" t="s">
        <v>74</v>
      </c>
      <c r="E8" s="182">
        <v>16</v>
      </c>
      <c r="F8" s="182"/>
      <c r="G8" s="183">
        <f t="shared" ref="G8:G15" si="0">E8*F8</f>
        <v>0</v>
      </c>
      <c r="AA8" s="164">
        <v>12</v>
      </c>
      <c r="AB8" s="164">
        <v>0</v>
      </c>
      <c r="AC8" s="164">
        <v>1</v>
      </c>
      <c r="AZ8" s="164">
        <v>1</v>
      </c>
      <c r="BA8" s="164">
        <f t="shared" ref="BA8:BA15" si="1">IF(AZ8=1,G8,0)</f>
        <v>0</v>
      </c>
      <c r="BB8" s="164">
        <f t="shared" ref="BB8:BB15" si="2">IF(AZ8=2,G8,0)</f>
        <v>0</v>
      </c>
      <c r="BC8" s="164">
        <f t="shared" ref="BC8:BC15" si="3">IF(AZ8=3,G8,0)</f>
        <v>0</v>
      </c>
      <c r="BD8" s="164">
        <f t="shared" ref="BD8:BD15" si="4">IF(AZ8=4,G8,0)</f>
        <v>0</v>
      </c>
      <c r="BE8" s="164">
        <f t="shared" ref="BE8:BE15" si="5">IF(AZ8=5,G8,0)</f>
        <v>0</v>
      </c>
      <c r="CZ8" s="164">
        <v>0</v>
      </c>
    </row>
    <row r="9" spans="1:104" x14ac:dyDescent="0.25">
      <c r="A9" s="137">
        <v>2</v>
      </c>
      <c r="B9" s="138" t="s">
        <v>75</v>
      </c>
      <c r="C9" s="139" t="s">
        <v>76</v>
      </c>
      <c r="D9" s="181" t="s">
        <v>77</v>
      </c>
      <c r="E9" s="182">
        <v>190</v>
      </c>
      <c r="F9" s="182"/>
      <c r="G9" s="183">
        <f t="shared" si="0"/>
        <v>0</v>
      </c>
      <c r="AA9" s="164">
        <v>12</v>
      </c>
      <c r="AB9" s="164">
        <v>0</v>
      </c>
      <c r="AC9" s="164">
        <v>2</v>
      </c>
      <c r="AZ9" s="164">
        <v>1</v>
      </c>
      <c r="BA9" s="164">
        <f t="shared" si="1"/>
        <v>0</v>
      </c>
      <c r="BB9" s="164">
        <f t="shared" si="2"/>
        <v>0</v>
      </c>
      <c r="BC9" s="164">
        <f t="shared" si="3"/>
        <v>0</v>
      </c>
      <c r="BD9" s="164">
        <f t="shared" si="4"/>
        <v>0</v>
      </c>
      <c r="BE9" s="164">
        <f t="shared" si="5"/>
        <v>0</v>
      </c>
      <c r="CZ9" s="164">
        <v>0</v>
      </c>
    </row>
    <row r="10" spans="1:104" x14ac:dyDescent="0.25">
      <c r="A10" s="137">
        <v>3</v>
      </c>
      <c r="B10" s="138" t="s">
        <v>78</v>
      </c>
      <c r="C10" s="139" t="s">
        <v>79</v>
      </c>
      <c r="D10" s="181" t="s">
        <v>74</v>
      </c>
      <c r="E10" s="182">
        <v>1</v>
      </c>
      <c r="F10" s="182"/>
      <c r="G10" s="183">
        <f t="shared" si="0"/>
        <v>0</v>
      </c>
      <c r="AA10" s="164">
        <v>12</v>
      </c>
      <c r="AB10" s="164">
        <v>0</v>
      </c>
      <c r="AC10" s="164">
        <v>3</v>
      </c>
      <c r="AZ10" s="164">
        <v>1</v>
      </c>
      <c r="BA10" s="164">
        <f t="shared" si="1"/>
        <v>0</v>
      </c>
      <c r="BB10" s="164">
        <f t="shared" si="2"/>
        <v>0</v>
      </c>
      <c r="BC10" s="164">
        <f t="shared" si="3"/>
        <v>0</v>
      </c>
      <c r="BD10" s="164">
        <f t="shared" si="4"/>
        <v>0</v>
      </c>
      <c r="BE10" s="164">
        <f t="shared" si="5"/>
        <v>0</v>
      </c>
      <c r="CZ10" s="164">
        <v>0.11178</v>
      </c>
    </row>
    <row r="11" spans="1:104" x14ac:dyDescent="0.25">
      <c r="A11" s="137">
        <v>4</v>
      </c>
      <c r="B11" s="138" t="s">
        <v>80</v>
      </c>
      <c r="C11" s="139" t="s">
        <v>81</v>
      </c>
      <c r="D11" s="181" t="s">
        <v>74</v>
      </c>
      <c r="E11" s="182">
        <v>1</v>
      </c>
      <c r="F11" s="182"/>
      <c r="G11" s="183">
        <f t="shared" si="0"/>
        <v>0</v>
      </c>
      <c r="AA11" s="164">
        <v>12</v>
      </c>
      <c r="AB11" s="164">
        <v>0</v>
      </c>
      <c r="AC11" s="164">
        <v>4</v>
      </c>
      <c r="AZ11" s="164">
        <v>1</v>
      </c>
      <c r="BA11" s="164">
        <f t="shared" si="1"/>
        <v>0</v>
      </c>
      <c r="BB11" s="164">
        <f t="shared" si="2"/>
        <v>0</v>
      </c>
      <c r="BC11" s="164">
        <f t="shared" si="3"/>
        <v>0</v>
      </c>
      <c r="BD11" s="164">
        <f t="shared" si="4"/>
        <v>0</v>
      </c>
      <c r="BE11" s="164">
        <f t="shared" si="5"/>
        <v>0</v>
      </c>
      <c r="CZ11" s="164">
        <v>0.29823</v>
      </c>
    </row>
    <row r="12" spans="1:104" x14ac:dyDescent="0.25">
      <c r="A12" s="137">
        <v>5</v>
      </c>
      <c r="B12" s="138" t="s">
        <v>82</v>
      </c>
      <c r="C12" s="139" t="s">
        <v>83</v>
      </c>
      <c r="D12" s="181" t="s">
        <v>77</v>
      </c>
      <c r="E12" s="182">
        <v>200</v>
      </c>
      <c r="F12" s="182"/>
      <c r="G12" s="183">
        <f t="shared" si="0"/>
        <v>0</v>
      </c>
      <c r="AA12" s="164">
        <v>12</v>
      </c>
      <c r="AB12" s="164">
        <v>0</v>
      </c>
      <c r="AC12" s="164">
        <v>5</v>
      </c>
      <c r="AZ12" s="164">
        <v>1</v>
      </c>
      <c r="BA12" s="164">
        <f t="shared" si="1"/>
        <v>0</v>
      </c>
      <c r="BB12" s="164">
        <f t="shared" si="2"/>
        <v>0</v>
      </c>
      <c r="BC12" s="164">
        <f t="shared" si="3"/>
        <v>0</v>
      </c>
      <c r="BD12" s="164">
        <f t="shared" si="4"/>
        <v>0</v>
      </c>
      <c r="BE12" s="164">
        <f t="shared" si="5"/>
        <v>0</v>
      </c>
      <c r="CZ12" s="164">
        <v>0</v>
      </c>
    </row>
    <row r="13" spans="1:104" x14ac:dyDescent="0.25">
      <c r="A13" s="137">
        <v>6</v>
      </c>
      <c r="B13" s="138" t="s">
        <v>84</v>
      </c>
      <c r="C13" s="139" t="s">
        <v>85</v>
      </c>
      <c r="D13" s="181" t="s">
        <v>74</v>
      </c>
      <c r="E13" s="182">
        <v>4</v>
      </c>
      <c r="F13" s="182"/>
      <c r="G13" s="183">
        <f t="shared" si="0"/>
        <v>0</v>
      </c>
      <c r="AA13" s="164">
        <v>12</v>
      </c>
      <c r="AB13" s="164">
        <v>0</v>
      </c>
      <c r="AC13" s="164">
        <v>6</v>
      </c>
      <c r="AZ13" s="164">
        <v>1</v>
      </c>
      <c r="BA13" s="164">
        <f t="shared" si="1"/>
        <v>0</v>
      </c>
      <c r="BB13" s="164">
        <f t="shared" si="2"/>
        <v>0</v>
      </c>
      <c r="BC13" s="164">
        <f t="shared" si="3"/>
        <v>0</v>
      </c>
      <c r="BD13" s="164">
        <f t="shared" si="4"/>
        <v>0</v>
      </c>
      <c r="BE13" s="164">
        <f t="shared" si="5"/>
        <v>0</v>
      </c>
      <c r="CZ13" s="164">
        <v>0</v>
      </c>
    </row>
    <row r="14" spans="1:104" x14ac:dyDescent="0.25">
      <c r="A14" s="137">
        <v>7</v>
      </c>
      <c r="B14" s="138" t="s">
        <v>86</v>
      </c>
      <c r="C14" s="139" t="s">
        <v>87</v>
      </c>
      <c r="D14" s="181" t="s">
        <v>74</v>
      </c>
      <c r="E14" s="182">
        <v>1</v>
      </c>
      <c r="F14" s="182"/>
      <c r="G14" s="183">
        <f t="shared" si="0"/>
        <v>0</v>
      </c>
      <c r="AA14" s="164">
        <v>12</v>
      </c>
      <c r="AB14" s="164">
        <v>0</v>
      </c>
      <c r="AC14" s="164">
        <v>7</v>
      </c>
      <c r="AZ14" s="164">
        <v>1</v>
      </c>
      <c r="BA14" s="164">
        <f t="shared" si="1"/>
        <v>0</v>
      </c>
      <c r="BB14" s="164">
        <f t="shared" si="2"/>
        <v>0</v>
      </c>
      <c r="BC14" s="164">
        <f t="shared" si="3"/>
        <v>0</v>
      </c>
      <c r="BD14" s="164">
        <f t="shared" si="4"/>
        <v>0</v>
      </c>
      <c r="BE14" s="164">
        <f t="shared" si="5"/>
        <v>0</v>
      </c>
      <c r="CZ14" s="164">
        <v>2.2000000000000001E-4</v>
      </c>
    </row>
    <row r="15" spans="1:104" x14ac:dyDescent="0.25">
      <c r="A15" s="137">
        <v>8</v>
      </c>
      <c r="B15" s="138" t="s">
        <v>88</v>
      </c>
      <c r="C15" s="139" t="s">
        <v>89</v>
      </c>
      <c r="D15" s="181" t="s">
        <v>74</v>
      </c>
      <c r="E15" s="182">
        <v>1</v>
      </c>
      <c r="F15" s="182"/>
      <c r="G15" s="183">
        <f t="shared" si="0"/>
        <v>0</v>
      </c>
      <c r="AA15" s="164">
        <v>12</v>
      </c>
      <c r="AB15" s="164">
        <v>0</v>
      </c>
      <c r="AC15" s="164">
        <v>8</v>
      </c>
      <c r="AZ15" s="164">
        <v>1</v>
      </c>
      <c r="BA15" s="164">
        <f t="shared" si="1"/>
        <v>0</v>
      </c>
      <c r="BB15" s="164">
        <f t="shared" si="2"/>
        <v>0</v>
      </c>
      <c r="BC15" s="164">
        <f t="shared" si="3"/>
        <v>0</v>
      </c>
      <c r="BD15" s="164">
        <f t="shared" si="4"/>
        <v>0</v>
      </c>
      <c r="BE15" s="164">
        <f t="shared" si="5"/>
        <v>0</v>
      </c>
      <c r="CZ15" s="164">
        <v>2.1000000000000001E-4</v>
      </c>
    </row>
    <row r="16" spans="1:104" x14ac:dyDescent="0.25">
      <c r="A16" s="184"/>
      <c r="B16" s="140" t="s">
        <v>67</v>
      </c>
      <c r="C16" s="141" t="str">
        <f>CONCATENATE(B7," ",C7)</f>
        <v>8 Trubní vedení</v>
      </c>
      <c r="D16" s="184"/>
      <c r="E16" s="185"/>
      <c r="F16" s="185"/>
      <c r="G16" s="142">
        <f>SUM(G7:G15)</f>
        <v>0</v>
      </c>
      <c r="BA16" s="186">
        <f>SUM(BA7:BA15)</f>
        <v>0</v>
      </c>
      <c r="BB16" s="186">
        <f>SUM(BB7:BB15)</f>
        <v>0</v>
      </c>
      <c r="BC16" s="186">
        <f>SUM(BC7:BC15)</f>
        <v>0</v>
      </c>
      <c r="BD16" s="186">
        <f>SUM(BD7:BD15)</f>
        <v>0</v>
      </c>
      <c r="BE16" s="186">
        <f>SUM(BE7:BE15)</f>
        <v>0</v>
      </c>
    </row>
    <row r="17" spans="1:104" x14ac:dyDescent="0.25">
      <c r="A17" s="134" t="s">
        <v>65</v>
      </c>
      <c r="B17" s="135" t="s">
        <v>90</v>
      </c>
      <c r="C17" s="136" t="s">
        <v>91</v>
      </c>
      <c r="D17" s="137"/>
      <c r="E17" s="178"/>
      <c r="F17" s="178"/>
      <c r="G17" s="179"/>
      <c r="H17" s="180"/>
      <c r="I17" s="180"/>
    </row>
    <row r="18" spans="1:104" x14ac:dyDescent="0.25">
      <c r="A18" s="137">
        <v>9</v>
      </c>
      <c r="B18" s="138" t="s">
        <v>92</v>
      </c>
      <c r="C18" s="139" t="s">
        <v>93</v>
      </c>
      <c r="D18" s="181" t="s">
        <v>94</v>
      </c>
      <c r="E18" s="182">
        <v>3.5</v>
      </c>
      <c r="F18" s="182"/>
      <c r="G18" s="183">
        <f>E18*F18</f>
        <v>0</v>
      </c>
      <c r="AA18" s="164">
        <v>12</v>
      </c>
      <c r="AB18" s="164">
        <v>0</v>
      </c>
      <c r="AC18" s="164">
        <v>9</v>
      </c>
      <c r="AZ18" s="164">
        <v>1</v>
      </c>
      <c r="BA18" s="164">
        <f>IF(AZ18=1,G18,0)</f>
        <v>0</v>
      </c>
      <c r="BB18" s="164">
        <f>IF(AZ18=2,G18,0)</f>
        <v>0</v>
      </c>
      <c r="BC18" s="164">
        <f>IF(AZ18=3,G18,0)</f>
        <v>0</v>
      </c>
      <c r="BD18" s="164">
        <f>IF(AZ18=4,G18,0)</f>
        <v>0</v>
      </c>
      <c r="BE18" s="164">
        <f>IF(AZ18=5,G18,0)</f>
        <v>0</v>
      </c>
      <c r="CZ18" s="164">
        <v>0</v>
      </c>
    </row>
    <row r="19" spans="1:104" x14ac:dyDescent="0.25">
      <c r="A19" s="184"/>
      <c r="B19" s="140" t="s">
        <v>67</v>
      </c>
      <c r="C19" s="141" t="str">
        <f>CONCATENATE(B17," ",C17)</f>
        <v>99 Staveništní přesun hmot</v>
      </c>
      <c r="D19" s="184"/>
      <c r="E19" s="185"/>
      <c r="F19" s="185"/>
      <c r="G19" s="142">
        <f>SUM(G17:G18)</f>
        <v>0</v>
      </c>
      <c r="BA19" s="186">
        <f>SUM(BA17:BA18)</f>
        <v>0</v>
      </c>
      <c r="BB19" s="186">
        <f>SUM(BB17:BB18)</f>
        <v>0</v>
      </c>
      <c r="BC19" s="186">
        <f>SUM(BC17:BC18)</f>
        <v>0</v>
      </c>
      <c r="BD19" s="186">
        <f>SUM(BD17:BD18)</f>
        <v>0</v>
      </c>
      <c r="BE19" s="186">
        <f>SUM(BE17:BE18)</f>
        <v>0</v>
      </c>
    </row>
    <row r="20" spans="1:104" x14ac:dyDescent="0.25">
      <c r="A20" s="134" t="s">
        <v>65</v>
      </c>
      <c r="B20" s="135" t="s">
        <v>95</v>
      </c>
      <c r="C20" s="136" t="s">
        <v>96</v>
      </c>
      <c r="D20" s="137"/>
      <c r="E20" s="178"/>
      <c r="F20" s="178"/>
      <c r="G20" s="179"/>
      <c r="H20" s="180"/>
      <c r="I20" s="180"/>
    </row>
    <row r="21" spans="1:104" x14ac:dyDescent="0.25">
      <c r="A21" s="137">
        <v>10</v>
      </c>
      <c r="B21" s="138" t="s">
        <v>97</v>
      </c>
      <c r="C21" s="139" t="s">
        <v>98</v>
      </c>
      <c r="D21" s="181" t="s">
        <v>77</v>
      </c>
      <c r="E21" s="182">
        <v>190</v>
      </c>
      <c r="F21" s="182"/>
      <c r="G21" s="183">
        <f t="shared" ref="G21:G28" si="6">E21*F21</f>
        <v>0</v>
      </c>
      <c r="AA21" s="164">
        <v>12</v>
      </c>
      <c r="AB21" s="164">
        <v>0</v>
      </c>
      <c r="AC21" s="164">
        <v>10</v>
      </c>
      <c r="AZ21" s="164">
        <v>4</v>
      </c>
      <c r="BA21" s="164">
        <f t="shared" ref="BA21:BA28" si="7">IF(AZ21=1,G21,0)</f>
        <v>0</v>
      </c>
      <c r="BB21" s="164">
        <f t="shared" ref="BB21:BB28" si="8">IF(AZ21=2,G21,0)</f>
        <v>0</v>
      </c>
      <c r="BC21" s="164">
        <f t="shared" ref="BC21:BC28" si="9">IF(AZ21=3,G21,0)</f>
        <v>0</v>
      </c>
      <c r="BD21" s="164">
        <f t="shared" ref="BD21:BD28" si="10">IF(AZ21=4,G21,0)</f>
        <v>0</v>
      </c>
      <c r="BE21" s="164">
        <f t="shared" ref="BE21:BE28" si="11">IF(AZ21=5,G21,0)</f>
        <v>0</v>
      </c>
      <c r="CZ21" s="164">
        <v>0</v>
      </c>
    </row>
    <row r="22" spans="1:104" x14ac:dyDescent="0.25">
      <c r="A22" s="137">
        <v>11</v>
      </c>
      <c r="B22" s="138" t="s">
        <v>99</v>
      </c>
      <c r="C22" s="139" t="s">
        <v>100</v>
      </c>
      <c r="D22" s="181" t="s">
        <v>74</v>
      </c>
      <c r="E22" s="182">
        <v>8</v>
      </c>
      <c r="F22" s="182"/>
      <c r="G22" s="183">
        <f t="shared" si="6"/>
        <v>0</v>
      </c>
      <c r="AA22" s="164">
        <v>12</v>
      </c>
      <c r="AB22" s="164">
        <v>0</v>
      </c>
      <c r="AC22" s="164">
        <v>11</v>
      </c>
      <c r="AZ22" s="164">
        <v>4</v>
      </c>
      <c r="BA22" s="164">
        <f t="shared" si="7"/>
        <v>0</v>
      </c>
      <c r="BB22" s="164">
        <f t="shared" si="8"/>
        <v>0</v>
      </c>
      <c r="BC22" s="164">
        <f t="shared" si="9"/>
        <v>0</v>
      </c>
      <c r="BD22" s="164">
        <f t="shared" si="10"/>
        <v>0</v>
      </c>
      <c r="BE22" s="164">
        <f t="shared" si="11"/>
        <v>0</v>
      </c>
      <c r="CZ22" s="164">
        <v>0</v>
      </c>
    </row>
    <row r="23" spans="1:104" x14ac:dyDescent="0.25">
      <c r="A23" s="137">
        <v>12</v>
      </c>
      <c r="B23" s="138" t="s">
        <v>101</v>
      </c>
      <c r="C23" s="139" t="s">
        <v>102</v>
      </c>
      <c r="D23" s="181" t="s">
        <v>66</v>
      </c>
      <c r="E23" s="182">
        <v>3</v>
      </c>
      <c r="F23" s="182"/>
      <c r="G23" s="183">
        <f t="shared" si="6"/>
        <v>0</v>
      </c>
      <c r="AA23" s="164">
        <v>12</v>
      </c>
      <c r="AB23" s="164">
        <v>0</v>
      </c>
      <c r="AC23" s="164">
        <v>12</v>
      </c>
      <c r="AZ23" s="164">
        <v>4</v>
      </c>
      <c r="BA23" s="164">
        <f t="shared" si="7"/>
        <v>0</v>
      </c>
      <c r="BB23" s="164">
        <f t="shared" si="8"/>
        <v>0</v>
      </c>
      <c r="BC23" s="164">
        <f t="shared" si="9"/>
        <v>0</v>
      </c>
      <c r="BD23" s="164">
        <f t="shared" si="10"/>
        <v>0</v>
      </c>
      <c r="BE23" s="164">
        <f t="shared" si="11"/>
        <v>0</v>
      </c>
      <c r="CZ23" s="164">
        <v>1.1639999999999999E-2</v>
      </c>
    </row>
    <row r="24" spans="1:104" x14ac:dyDescent="0.25">
      <c r="A24" s="137">
        <v>13</v>
      </c>
      <c r="B24" s="138" t="s">
        <v>103</v>
      </c>
      <c r="C24" s="139" t="s">
        <v>104</v>
      </c>
      <c r="D24" s="181" t="s">
        <v>105</v>
      </c>
      <c r="E24" s="182">
        <v>1</v>
      </c>
      <c r="F24" s="182"/>
      <c r="G24" s="183">
        <f t="shared" si="6"/>
        <v>0</v>
      </c>
      <c r="AA24" s="164">
        <v>12</v>
      </c>
      <c r="AB24" s="164">
        <v>0</v>
      </c>
      <c r="AC24" s="164">
        <v>13</v>
      </c>
      <c r="AZ24" s="164">
        <v>4</v>
      </c>
      <c r="BA24" s="164">
        <f t="shared" si="7"/>
        <v>0</v>
      </c>
      <c r="BB24" s="164">
        <f t="shared" si="8"/>
        <v>0</v>
      </c>
      <c r="BC24" s="164">
        <f t="shared" si="9"/>
        <v>0</v>
      </c>
      <c r="BD24" s="164">
        <f t="shared" si="10"/>
        <v>0</v>
      </c>
      <c r="BE24" s="164">
        <f t="shared" si="11"/>
        <v>0</v>
      </c>
      <c r="CZ24" s="164">
        <v>0</v>
      </c>
    </row>
    <row r="25" spans="1:104" x14ac:dyDescent="0.25">
      <c r="A25" s="137">
        <v>14</v>
      </c>
      <c r="B25" s="138" t="s">
        <v>106</v>
      </c>
      <c r="C25" s="139" t="s">
        <v>107</v>
      </c>
      <c r="D25" s="181" t="s">
        <v>77</v>
      </c>
      <c r="E25" s="182">
        <v>190</v>
      </c>
      <c r="F25" s="182"/>
      <c r="G25" s="183">
        <f t="shared" si="6"/>
        <v>0</v>
      </c>
      <c r="AA25" s="164">
        <v>12</v>
      </c>
      <c r="AB25" s="164">
        <v>0</v>
      </c>
      <c r="AC25" s="164">
        <v>14</v>
      </c>
      <c r="AZ25" s="164">
        <v>4</v>
      </c>
      <c r="BA25" s="164">
        <f t="shared" si="7"/>
        <v>0</v>
      </c>
      <c r="BB25" s="164">
        <f t="shared" si="8"/>
        <v>0</v>
      </c>
      <c r="BC25" s="164">
        <f t="shared" si="9"/>
        <v>0</v>
      </c>
      <c r="BD25" s="164">
        <f t="shared" si="10"/>
        <v>0</v>
      </c>
      <c r="BE25" s="164">
        <f t="shared" si="11"/>
        <v>0</v>
      </c>
      <c r="CZ25" s="164">
        <v>0</v>
      </c>
    </row>
    <row r="26" spans="1:104" x14ac:dyDescent="0.25">
      <c r="A26" s="137">
        <v>15</v>
      </c>
      <c r="B26" s="138" t="s">
        <v>108</v>
      </c>
      <c r="C26" s="139" t="s">
        <v>109</v>
      </c>
      <c r="D26" s="181" t="s">
        <v>77</v>
      </c>
      <c r="E26" s="182">
        <v>10</v>
      </c>
      <c r="F26" s="182"/>
      <c r="G26" s="183">
        <f t="shared" si="6"/>
        <v>0</v>
      </c>
      <c r="AA26" s="164">
        <v>12</v>
      </c>
      <c r="AB26" s="164">
        <v>0</v>
      </c>
      <c r="AC26" s="164">
        <v>15</v>
      </c>
      <c r="AZ26" s="164">
        <v>4</v>
      </c>
      <c r="BA26" s="164">
        <f t="shared" si="7"/>
        <v>0</v>
      </c>
      <c r="BB26" s="164">
        <f t="shared" si="8"/>
        <v>0</v>
      </c>
      <c r="BC26" s="164">
        <f t="shared" si="9"/>
        <v>0</v>
      </c>
      <c r="BD26" s="164">
        <f t="shared" si="10"/>
        <v>0</v>
      </c>
      <c r="BE26" s="164">
        <f t="shared" si="11"/>
        <v>0</v>
      </c>
      <c r="CZ26" s="164">
        <v>2.7119999999999998E-2</v>
      </c>
    </row>
    <row r="27" spans="1:104" ht="21" x14ac:dyDescent="0.25">
      <c r="A27" s="137">
        <v>16</v>
      </c>
      <c r="B27" s="138" t="s">
        <v>110</v>
      </c>
      <c r="C27" s="139" t="s">
        <v>111</v>
      </c>
      <c r="D27" s="181" t="s">
        <v>77</v>
      </c>
      <c r="E27" s="182">
        <v>190</v>
      </c>
      <c r="F27" s="182"/>
      <c r="G27" s="183">
        <f t="shared" si="6"/>
        <v>0</v>
      </c>
      <c r="AA27" s="164">
        <v>12</v>
      </c>
      <c r="AB27" s="164">
        <v>0</v>
      </c>
      <c r="AC27" s="164">
        <v>16</v>
      </c>
      <c r="AZ27" s="164">
        <v>4</v>
      </c>
      <c r="BA27" s="164">
        <f t="shared" si="7"/>
        <v>0</v>
      </c>
      <c r="BB27" s="164">
        <f t="shared" si="8"/>
        <v>0</v>
      </c>
      <c r="BC27" s="164">
        <f t="shared" si="9"/>
        <v>0</v>
      </c>
      <c r="BD27" s="164">
        <f t="shared" si="10"/>
        <v>0</v>
      </c>
      <c r="BE27" s="164">
        <f t="shared" si="11"/>
        <v>0</v>
      </c>
      <c r="CZ27" s="164">
        <v>0</v>
      </c>
    </row>
    <row r="28" spans="1:104" x14ac:dyDescent="0.25">
      <c r="A28" s="137">
        <v>17</v>
      </c>
      <c r="B28" s="138" t="s">
        <v>112</v>
      </c>
      <c r="C28" s="139" t="s">
        <v>113</v>
      </c>
      <c r="D28" s="181" t="s">
        <v>74</v>
      </c>
      <c r="E28" s="182">
        <v>2</v>
      </c>
      <c r="F28" s="182"/>
      <c r="G28" s="183">
        <f t="shared" si="6"/>
        <v>0</v>
      </c>
      <c r="AA28" s="164">
        <v>12</v>
      </c>
      <c r="AB28" s="164">
        <v>0</v>
      </c>
      <c r="AC28" s="164">
        <v>17</v>
      </c>
      <c r="AZ28" s="164">
        <v>4</v>
      </c>
      <c r="BA28" s="164">
        <f t="shared" si="7"/>
        <v>0</v>
      </c>
      <c r="BB28" s="164">
        <f t="shared" si="8"/>
        <v>0</v>
      </c>
      <c r="BC28" s="164">
        <f t="shared" si="9"/>
        <v>0</v>
      </c>
      <c r="BD28" s="164">
        <f t="shared" si="10"/>
        <v>0</v>
      </c>
      <c r="BE28" s="164">
        <f t="shared" si="11"/>
        <v>0</v>
      </c>
      <c r="CZ28" s="164">
        <v>0</v>
      </c>
    </row>
    <row r="29" spans="1:104" x14ac:dyDescent="0.25">
      <c r="A29" s="184"/>
      <c r="B29" s="140" t="s">
        <v>67</v>
      </c>
      <c r="C29" s="141" t="str">
        <f>CONCATENATE(B20," ",C20)</f>
        <v>M23 Montáže potrubí</v>
      </c>
      <c r="D29" s="184"/>
      <c r="E29" s="185"/>
      <c r="F29" s="185"/>
      <c r="G29" s="142">
        <f>SUM(G20:G28)</f>
        <v>0</v>
      </c>
      <c r="BA29" s="186">
        <f>SUM(BA20:BA28)</f>
        <v>0</v>
      </c>
      <c r="BB29" s="186">
        <f>SUM(BB20:BB28)</f>
        <v>0</v>
      </c>
      <c r="BC29" s="186">
        <f>SUM(BC20:BC28)</f>
        <v>0</v>
      </c>
      <c r="BD29" s="186">
        <f>SUM(BD20:BD28)</f>
        <v>0</v>
      </c>
      <c r="BE29" s="186">
        <f>SUM(BE20:BE28)</f>
        <v>0</v>
      </c>
    </row>
    <row r="30" spans="1:104" x14ac:dyDescent="0.25">
      <c r="A30" s="134" t="s">
        <v>65</v>
      </c>
      <c r="B30" s="135" t="s">
        <v>114</v>
      </c>
      <c r="C30" s="136" t="s">
        <v>115</v>
      </c>
      <c r="D30" s="137"/>
      <c r="E30" s="178"/>
      <c r="F30" s="178"/>
      <c r="G30" s="179"/>
      <c r="H30" s="180"/>
      <c r="I30" s="180"/>
    </row>
    <row r="31" spans="1:104" s="193" customFormat="1" ht="20.399999999999999" x14ac:dyDescent="0.25">
      <c r="A31" s="187">
        <v>18</v>
      </c>
      <c r="B31" s="188" t="s">
        <v>116</v>
      </c>
      <c r="C31" s="189" t="s">
        <v>117</v>
      </c>
      <c r="D31" s="190" t="s">
        <v>77</v>
      </c>
      <c r="E31" s="191">
        <v>190</v>
      </c>
      <c r="F31" s="191"/>
      <c r="G31" s="192">
        <f t="shared" ref="G31:G47" si="12">E31*F31</f>
        <v>0</v>
      </c>
      <c r="AA31" s="193">
        <v>12</v>
      </c>
      <c r="AB31" s="193">
        <v>1</v>
      </c>
      <c r="AC31" s="193">
        <v>18</v>
      </c>
      <c r="AZ31" s="193">
        <v>1</v>
      </c>
      <c r="BA31" s="193">
        <f t="shared" ref="BA31:BA47" si="13">IF(AZ31=1,G31,0)</f>
        <v>0</v>
      </c>
      <c r="BB31" s="193">
        <f t="shared" ref="BB31:BB47" si="14">IF(AZ31=2,G31,0)</f>
        <v>0</v>
      </c>
      <c r="BC31" s="193">
        <f t="shared" ref="BC31:BC47" si="15">IF(AZ31=3,G31,0)</f>
        <v>0</v>
      </c>
      <c r="BD31" s="193">
        <f t="shared" ref="BD31:BD47" si="16">IF(AZ31=4,G31,0)</f>
        <v>0</v>
      </c>
      <c r="BE31" s="193">
        <f t="shared" ref="BE31:BE47" si="17">IF(AZ31=5,G31,0)</f>
        <v>0</v>
      </c>
      <c r="CZ31" s="193">
        <v>0</v>
      </c>
    </row>
    <row r="32" spans="1:104" x14ac:dyDescent="0.25">
      <c r="A32" s="137">
        <v>19</v>
      </c>
      <c r="B32" s="138" t="s">
        <v>118</v>
      </c>
      <c r="C32" s="139" t="s">
        <v>119</v>
      </c>
      <c r="D32" s="181" t="s">
        <v>66</v>
      </c>
      <c r="E32" s="182">
        <v>1</v>
      </c>
      <c r="F32" s="182"/>
      <c r="G32" s="183">
        <f t="shared" si="12"/>
        <v>0</v>
      </c>
      <c r="AA32" s="164">
        <v>12</v>
      </c>
      <c r="AB32" s="164">
        <v>1</v>
      </c>
      <c r="AC32" s="164">
        <v>19</v>
      </c>
      <c r="AZ32" s="164">
        <v>1</v>
      </c>
      <c r="BA32" s="164">
        <f t="shared" si="13"/>
        <v>0</v>
      </c>
      <c r="BB32" s="164">
        <f t="shared" si="14"/>
        <v>0</v>
      </c>
      <c r="BC32" s="164">
        <f t="shared" si="15"/>
        <v>0</v>
      </c>
      <c r="BD32" s="164">
        <f t="shared" si="16"/>
        <v>0</v>
      </c>
      <c r="BE32" s="164">
        <f t="shared" si="17"/>
        <v>0</v>
      </c>
      <c r="CZ32" s="164">
        <v>0</v>
      </c>
    </row>
    <row r="33" spans="1:104" x14ac:dyDescent="0.25">
      <c r="A33" s="137">
        <v>20</v>
      </c>
      <c r="B33" s="138" t="s">
        <v>118</v>
      </c>
      <c r="C33" s="139" t="s">
        <v>120</v>
      </c>
      <c r="D33" s="181" t="s">
        <v>66</v>
      </c>
      <c r="E33" s="182">
        <v>1</v>
      </c>
      <c r="F33" s="182"/>
      <c r="G33" s="183">
        <f t="shared" si="12"/>
        <v>0</v>
      </c>
      <c r="AA33" s="164">
        <v>12</v>
      </c>
      <c r="AB33" s="164">
        <v>1</v>
      </c>
      <c r="AC33" s="164">
        <v>20</v>
      </c>
      <c r="AZ33" s="164">
        <v>1</v>
      </c>
      <c r="BA33" s="164">
        <f t="shared" si="13"/>
        <v>0</v>
      </c>
      <c r="BB33" s="164">
        <f t="shared" si="14"/>
        <v>0</v>
      </c>
      <c r="BC33" s="164">
        <f t="shared" si="15"/>
        <v>0</v>
      </c>
      <c r="BD33" s="164">
        <f t="shared" si="16"/>
        <v>0</v>
      </c>
      <c r="BE33" s="164">
        <f t="shared" si="17"/>
        <v>0</v>
      </c>
      <c r="CZ33" s="164">
        <v>0</v>
      </c>
    </row>
    <row r="34" spans="1:104" x14ac:dyDescent="0.25">
      <c r="A34" s="137">
        <v>21</v>
      </c>
      <c r="B34" s="138" t="s">
        <v>118</v>
      </c>
      <c r="C34" s="139" t="s">
        <v>121</v>
      </c>
      <c r="D34" s="181" t="s">
        <v>66</v>
      </c>
      <c r="E34" s="182">
        <v>1</v>
      </c>
      <c r="F34" s="182"/>
      <c r="G34" s="183">
        <f t="shared" si="12"/>
        <v>0</v>
      </c>
      <c r="AA34" s="164">
        <v>12</v>
      </c>
      <c r="AB34" s="164">
        <v>1</v>
      </c>
      <c r="AC34" s="164">
        <v>21</v>
      </c>
      <c r="AZ34" s="164">
        <v>1</v>
      </c>
      <c r="BA34" s="164">
        <f t="shared" si="13"/>
        <v>0</v>
      </c>
      <c r="BB34" s="164">
        <f t="shared" si="14"/>
        <v>0</v>
      </c>
      <c r="BC34" s="164">
        <f t="shared" si="15"/>
        <v>0</v>
      </c>
      <c r="BD34" s="164">
        <f t="shared" si="16"/>
        <v>0</v>
      </c>
      <c r="BE34" s="164">
        <f t="shared" si="17"/>
        <v>0</v>
      </c>
      <c r="CZ34" s="164">
        <v>0</v>
      </c>
    </row>
    <row r="35" spans="1:104" x14ac:dyDescent="0.25">
      <c r="A35" s="137">
        <v>22</v>
      </c>
      <c r="B35" s="138" t="s">
        <v>122</v>
      </c>
      <c r="C35" s="139" t="s">
        <v>123</v>
      </c>
      <c r="D35" s="181" t="s">
        <v>66</v>
      </c>
      <c r="E35" s="182">
        <v>2</v>
      </c>
      <c r="F35" s="182"/>
      <c r="G35" s="183">
        <f t="shared" si="12"/>
        <v>0</v>
      </c>
      <c r="AA35" s="164">
        <v>12</v>
      </c>
      <c r="AB35" s="164">
        <v>1</v>
      </c>
      <c r="AC35" s="164">
        <v>22</v>
      </c>
      <c r="AZ35" s="164">
        <v>1</v>
      </c>
      <c r="BA35" s="164">
        <f t="shared" si="13"/>
        <v>0</v>
      </c>
      <c r="BB35" s="164">
        <f t="shared" si="14"/>
        <v>0</v>
      </c>
      <c r="BC35" s="164">
        <f t="shared" si="15"/>
        <v>0</v>
      </c>
      <c r="BD35" s="164">
        <f t="shared" si="16"/>
        <v>0</v>
      </c>
      <c r="BE35" s="164">
        <f t="shared" si="17"/>
        <v>0</v>
      </c>
      <c r="CZ35" s="164">
        <v>0</v>
      </c>
    </row>
    <row r="36" spans="1:104" s="193" customFormat="1" ht="21" customHeight="1" x14ac:dyDescent="0.25">
      <c r="A36" s="187">
        <v>23</v>
      </c>
      <c r="B36" s="188" t="s">
        <v>124</v>
      </c>
      <c r="C36" s="189" t="s">
        <v>125</v>
      </c>
      <c r="D36" s="190" t="s">
        <v>66</v>
      </c>
      <c r="E36" s="191">
        <v>1</v>
      </c>
      <c r="F36" s="191"/>
      <c r="G36" s="192">
        <f t="shared" si="12"/>
        <v>0</v>
      </c>
      <c r="AA36" s="193">
        <v>12</v>
      </c>
      <c r="AB36" s="193">
        <v>1</v>
      </c>
      <c r="AC36" s="193">
        <v>23</v>
      </c>
      <c r="AZ36" s="193">
        <v>1</v>
      </c>
      <c r="BA36" s="193">
        <f t="shared" si="13"/>
        <v>0</v>
      </c>
      <c r="BB36" s="193">
        <f t="shared" si="14"/>
        <v>0</v>
      </c>
      <c r="BC36" s="193">
        <f t="shared" si="15"/>
        <v>0</v>
      </c>
      <c r="BD36" s="193">
        <f t="shared" si="16"/>
        <v>0</v>
      </c>
      <c r="BE36" s="193">
        <f t="shared" si="17"/>
        <v>0</v>
      </c>
      <c r="CZ36" s="193">
        <v>0</v>
      </c>
    </row>
    <row r="37" spans="1:104" x14ac:dyDescent="0.25">
      <c r="A37" s="137">
        <v>24</v>
      </c>
      <c r="B37" s="138" t="s">
        <v>126</v>
      </c>
      <c r="C37" s="139" t="s">
        <v>127</v>
      </c>
      <c r="D37" s="181" t="s">
        <v>77</v>
      </c>
      <c r="E37" s="182">
        <v>190</v>
      </c>
      <c r="F37" s="182"/>
      <c r="G37" s="183">
        <f t="shared" si="12"/>
        <v>0</v>
      </c>
      <c r="AA37" s="164">
        <v>12</v>
      </c>
      <c r="AB37" s="164">
        <v>1</v>
      </c>
      <c r="AC37" s="164">
        <v>24</v>
      </c>
      <c r="AZ37" s="164">
        <v>1</v>
      </c>
      <c r="BA37" s="164">
        <f t="shared" si="13"/>
        <v>0</v>
      </c>
      <c r="BB37" s="164">
        <f t="shared" si="14"/>
        <v>0</v>
      </c>
      <c r="BC37" s="164">
        <f t="shared" si="15"/>
        <v>0</v>
      </c>
      <c r="BD37" s="164">
        <f t="shared" si="16"/>
        <v>0</v>
      </c>
      <c r="BE37" s="164">
        <f t="shared" si="17"/>
        <v>0</v>
      </c>
      <c r="CZ37" s="164">
        <v>0</v>
      </c>
    </row>
    <row r="38" spans="1:104" x14ac:dyDescent="0.25">
      <c r="A38" s="137">
        <v>25</v>
      </c>
      <c r="B38" s="138" t="s">
        <v>128</v>
      </c>
      <c r="C38" s="139" t="s">
        <v>129</v>
      </c>
      <c r="D38" s="181" t="s">
        <v>66</v>
      </c>
      <c r="E38" s="182">
        <v>2</v>
      </c>
      <c r="F38" s="182"/>
      <c r="G38" s="183">
        <f t="shared" si="12"/>
        <v>0</v>
      </c>
      <c r="AA38" s="164">
        <v>12</v>
      </c>
      <c r="AB38" s="164">
        <v>1</v>
      </c>
      <c r="AC38" s="164">
        <v>25</v>
      </c>
      <c r="AZ38" s="164">
        <v>1</v>
      </c>
      <c r="BA38" s="164">
        <f t="shared" si="13"/>
        <v>0</v>
      </c>
      <c r="BB38" s="164">
        <f t="shared" si="14"/>
        <v>0</v>
      </c>
      <c r="BC38" s="164">
        <f t="shared" si="15"/>
        <v>0</v>
      </c>
      <c r="BD38" s="164">
        <f t="shared" si="16"/>
        <v>0</v>
      </c>
      <c r="BE38" s="164">
        <f t="shared" si="17"/>
        <v>0</v>
      </c>
      <c r="CZ38" s="164">
        <v>0</v>
      </c>
    </row>
    <row r="39" spans="1:104" x14ac:dyDescent="0.25">
      <c r="A39" s="137">
        <v>26</v>
      </c>
      <c r="B39" s="138" t="s">
        <v>130</v>
      </c>
      <c r="C39" s="139" t="s">
        <v>131</v>
      </c>
      <c r="D39" s="181" t="s">
        <v>77</v>
      </c>
      <c r="E39" s="182">
        <v>200</v>
      </c>
      <c r="F39" s="182"/>
      <c r="G39" s="183">
        <f t="shared" si="12"/>
        <v>0</v>
      </c>
      <c r="AA39" s="164">
        <v>12</v>
      </c>
      <c r="AB39" s="164">
        <v>1</v>
      </c>
      <c r="AC39" s="164">
        <v>26</v>
      </c>
      <c r="AZ39" s="164">
        <v>1</v>
      </c>
      <c r="BA39" s="164">
        <f t="shared" si="13"/>
        <v>0</v>
      </c>
      <c r="BB39" s="164">
        <f t="shared" si="14"/>
        <v>0</v>
      </c>
      <c r="BC39" s="164">
        <f t="shared" si="15"/>
        <v>0</v>
      </c>
      <c r="BD39" s="164">
        <f t="shared" si="16"/>
        <v>0</v>
      </c>
      <c r="BE39" s="164">
        <f t="shared" si="17"/>
        <v>0</v>
      </c>
      <c r="CZ39" s="164">
        <v>0</v>
      </c>
    </row>
    <row r="40" spans="1:104" x14ac:dyDescent="0.25">
      <c r="A40" s="137">
        <v>27</v>
      </c>
      <c r="B40" s="138" t="s">
        <v>132</v>
      </c>
      <c r="C40" s="139" t="s">
        <v>133</v>
      </c>
      <c r="D40" s="181" t="s">
        <v>134</v>
      </c>
      <c r="E40" s="182">
        <v>1</v>
      </c>
      <c r="F40" s="182"/>
      <c r="G40" s="183">
        <f t="shared" si="12"/>
        <v>0</v>
      </c>
      <c r="AA40" s="164">
        <v>12</v>
      </c>
      <c r="AB40" s="164">
        <v>1</v>
      </c>
      <c r="AC40" s="164">
        <v>27</v>
      </c>
      <c r="AZ40" s="164">
        <v>1</v>
      </c>
      <c r="BA40" s="164">
        <f t="shared" si="13"/>
        <v>0</v>
      </c>
      <c r="BB40" s="164">
        <f t="shared" si="14"/>
        <v>0</v>
      </c>
      <c r="BC40" s="164">
        <f t="shared" si="15"/>
        <v>0</v>
      </c>
      <c r="BD40" s="164">
        <f t="shared" si="16"/>
        <v>0</v>
      </c>
      <c r="BE40" s="164">
        <f t="shared" si="17"/>
        <v>0</v>
      </c>
      <c r="CZ40" s="164">
        <v>0</v>
      </c>
    </row>
    <row r="41" spans="1:104" x14ac:dyDescent="0.25">
      <c r="A41" s="137">
        <v>28</v>
      </c>
      <c r="B41" s="138" t="s">
        <v>135</v>
      </c>
      <c r="C41" s="139" t="s">
        <v>136</v>
      </c>
      <c r="D41" s="181" t="s">
        <v>66</v>
      </c>
      <c r="E41" s="182">
        <v>1</v>
      </c>
      <c r="F41" s="182"/>
      <c r="G41" s="183">
        <f t="shared" si="12"/>
        <v>0</v>
      </c>
      <c r="AA41" s="164">
        <v>12</v>
      </c>
      <c r="AB41" s="164">
        <v>1</v>
      </c>
      <c r="AC41" s="164">
        <v>28</v>
      </c>
      <c r="AZ41" s="164">
        <v>1</v>
      </c>
      <c r="BA41" s="164">
        <f t="shared" si="13"/>
        <v>0</v>
      </c>
      <c r="BB41" s="164">
        <f t="shared" si="14"/>
        <v>0</v>
      </c>
      <c r="BC41" s="164">
        <f t="shared" si="15"/>
        <v>0</v>
      </c>
      <c r="BD41" s="164">
        <f t="shared" si="16"/>
        <v>0</v>
      </c>
      <c r="BE41" s="164">
        <f t="shared" si="17"/>
        <v>0</v>
      </c>
      <c r="CZ41" s="164">
        <v>0</v>
      </c>
    </row>
    <row r="42" spans="1:104" s="193" customFormat="1" ht="20.399999999999999" x14ac:dyDescent="0.25">
      <c r="A42" s="187">
        <v>29</v>
      </c>
      <c r="B42" s="188" t="s">
        <v>137</v>
      </c>
      <c r="C42" s="189" t="s">
        <v>138</v>
      </c>
      <c r="D42" s="190" t="s">
        <v>66</v>
      </c>
      <c r="E42" s="191">
        <v>2</v>
      </c>
      <c r="F42" s="191"/>
      <c r="G42" s="192">
        <f t="shared" si="12"/>
        <v>0</v>
      </c>
      <c r="AA42" s="193">
        <v>12</v>
      </c>
      <c r="AB42" s="193">
        <v>1</v>
      </c>
      <c r="AC42" s="193">
        <v>29</v>
      </c>
      <c r="AZ42" s="193">
        <v>1</v>
      </c>
      <c r="BA42" s="193">
        <f t="shared" si="13"/>
        <v>0</v>
      </c>
      <c r="BB42" s="193">
        <f t="shared" si="14"/>
        <v>0</v>
      </c>
      <c r="BC42" s="193">
        <f t="shared" si="15"/>
        <v>0</v>
      </c>
      <c r="BD42" s="193">
        <f t="shared" si="16"/>
        <v>0</v>
      </c>
      <c r="BE42" s="193">
        <f t="shared" si="17"/>
        <v>0</v>
      </c>
      <c r="CZ42" s="193">
        <v>0</v>
      </c>
    </row>
    <row r="43" spans="1:104" x14ac:dyDescent="0.25">
      <c r="A43" s="137">
        <v>30</v>
      </c>
      <c r="B43" s="138" t="s">
        <v>139</v>
      </c>
      <c r="C43" s="139" t="s">
        <v>140</v>
      </c>
      <c r="D43" s="181" t="s">
        <v>66</v>
      </c>
      <c r="E43" s="182">
        <v>16</v>
      </c>
      <c r="F43" s="182"/>
      <c r="G43" s="183">
        <f t="shared" si="12"/>
        <v>0</v>
      </c>
      <c r="AA43" s="164">
        <v>12</v>
      </c>
      <c r="AB43" s="164">
        <v>1</v>
      </c>
      <c r="AC43" s="164">
        <v>30</v>
      </c>
      <c r="AZ43" s="164">
        <v>1</v>
      </c>
      <c r="BA43" s="164">
        <f t="shared" si="13"/>
        <v>0</v>
      </c>
      <c r="BB43" s="164">
        <f t="shared" si="14"/>
        <v>0</v>
      </c>
      <c r="BC43" s="164">
        <f t="shared" si="15"/>
        <v>0</v>
      </c>
      <c r="BD43" s="164">
        <f t="shared" si="16"/>
        <v>0</v>
      </c>
      <c r="BE43" s="164">
        <f t="shared" si="17"/>
        <v>0</v>
      </c>
      <c r="CZ43" s="164">
        <v>0</v>
      </c>
    </row>
    <row r="44" spans="1:104" x14ac:dyDescent="0.25">
      <c r="A44" s="137">
        <v>31</v>
      </c>
      <c r="B44" s="138" t="s">
        <v>141</v>
      </c>
      <c r="C44" s="139" t="s">
        <v>142</v>
      </c>
      <c r="D44" s="181" t="s">
        <v>66</v>
      </c>
      <c r="E44" s="182">
        <v>2</v>
      </c>
      <c r="F44" s="182"/>
      <c r="G44" s="183">
        <f t="shared" si="12"/>
        <v>0</v>
      </c>
      <c r="AA44" s="164">
        <v>12</v>
      </c>
      <c r="AB44" s="164">
        <v>1</v>
      </c>
      <c r="AC44" s="164">
        <v>31</v>
      </c>
      <c r="AZ44" s="164">
        <v>1</v>
      </c>
      <c r="BA44" s="164">
        <f t="shared" si="13"/>
        <v>0</v>
      </c>
      <c r="BB44" s="164">
        <f t="shared" si="14"/>
        <v>0</v>
      </c>
      <c r="BC44" s="164">
        <f t="shared" si="15"/>
        <v>0</v>
      </c>
      <c r="BD44" s="164">
        <f t="shared" si="16"/>
        <v>0</v>
      </c>
      <c r="BE44" s="164">
        <f t="shared" si="17"/>
        <v>0</v>
      </c>
      <c r="CZ44" s="164">
        <v>0</v>
      </c>
    </row>
    <row r="45" spans="1:104" x14ac:dyDescent="0.25">
      <c r="A45" s="137">
        <v>32</v>
      </c>
      <c r="B45" s="138" t="s">
        <v>143</v>
      </c>
      <c r="C45" s="139" t="s">
        <v>144</v>
      </c>
      <c r="D45" s="181" t="s">
        <v>66</v>
      </c>
      <c r="E45" s="182">
        <v>1</v>
      </c>
      <c r="F45" s="182"/>
      <c r="G45" s="183">
        <f t="shared" si="12"/>
        <v>0</v>
      </c>
      <c r="AA45" s="164">
        <v>12</v>
      </c>
      <c r="AB45" s="164">
        <v>1</v>
      </c>
      <c r="AC45" s="164">
        <v>32</v>
      </c>
      <c r="AZ45" s="164">
        <v>1</v>
      </c>
      <c r="BA45" s="164">
        <f t="shared" si="13"/>
        <v>0</v>
      </c>
      <c r="BB45" s="164">
        <f t="shared" si="14"/>
        <v>0</v>
      </c>
      <c r="BC45" s="164">
        <f t="shared" si="15"/>
        <v>0</v>
      </c>
      <c r="BD45" s="164">
        <f t="shared" si="16"/>
        <v>0</v>
      </c>
      <c r="BE45" s="164">
        <f t="shared" si="17"/>
        <v>0</v>
      </c>
      <c r="CZ45" s="164">
        <v>0</v>
      </c>
    </row>
    <row r="46" spans="1:104" x14ac:dyDescent="0.25">
      <c r="A46" s="137">
        <v>33</v>
      </c>
      <c r="B46" s="138" t="s">
        <v>118</v>
      </c>
      <c r="C46" s="139" t="s">
        <v>145</v>
      </c>
      <c r="D46" s="181" t="s">
        <v>66</v>
      </c>
      <c r="E46" s="182">
        <v>1</v>
      </c>
      <c r="F46" s="182"/>
      <c r="G46" s="183">
        <f t="shared" si="12"/>
        <v>0</v>
      </c>
      <c r="AA46" s="164">
        <v>12</v>
      </c>
      <c r="AB46" s="164">
        <v>1</v>
      </c>
      <c r="AC46" s="164">
        <v>33</v>
      </c>
      <c r="AZ46" s="164">
        <v>1</v>
      </c>
      <c r="BA46" s="164">
        <f t="shared" si="13"/>
        <v>0</v>
      </c>
      <c r="BB46" s="164">
        <f t="shared" si="14"/>
        <v>0</v>
      </c>
      <c r="BC46" s="164">
        <f t="shared" si="15"/>
        <v>0</v>
      </c>
      <c r="BD46" s="164">
        <f t="shared" si="16"/>
        <v>0</v>
      </c>
      <c r="BE46" s="164">
        <f t="shared" si="17"/>
        <v>0</v>
      </c>
      <c r="CZ46" s="164">
        <v>0</v>
      </c>
    </row>
    <row r="47" spans="1:104" x14ac:dyDescent="0.25">
      <c r="A47" s="137">
        <v>34</v>
      </c>
      <c r="B47" s="138" t="s">
        <v>146</v>
      </c>
      <c r="C47" s="139" t="s">
        <v>147</v>
      </c>
      <c r="D47" s="181" t="s">
        <v>66</v>
      </c>
      <c r="E47" s="182">
        <v>2</v>
      </c>
      <c r="F47" s="182"/>
      <c r="G47" s="183">
        <f t="shared" si="12"/>
        <v>0</v>
      </c>
      <c r="AA47" s="164">
        <v>12</v>
      </c>
      <c r="AB47" s="164">
        <v>1</v>
      </c>
      <c r="AC47" s="164">
        <v>34</v>
      </c>
      <c r="AZ47" s="164">
        <v>1</v>
      </c>
      <c r="BA47" s="164">
        <f t="shared" si="13"/>
        <v>0</v>
      </c>
      <c r="BB47" s="164">
        <f t="shared" si="14"/>
        <v>0</v>
      </c>
      <c r="BC47" s="164">
        <f t="shared" si="15"/>
        <v>0</v>
      </c>
      <c r="BD47" s="164">
        <f t="shared" si="16"/>
        <v>0</v>
      </c>
      <c r="BE47" s="164">
        <f t="shared" si="17"/>
        <v>0</v>
      </c>
      <c r="CZ47" s="164">
        <v>0</v>
      </c>
    </row>
    <row r="48" spans="1:104" x14ac:dyDescent="0.25">
      <c r="A48" s="184"/>
      <c r="B48" s="140" t="s">
        <v>67</v>
      </c>
      <c r="C48" s="141" t="str">
        <f>CONCATENATE(B30," ",C30)</f>
        <v>1001 Materiál</v>
      </c>
      <c r="D48" s="184"/>
      <c r="E48" s="185"/>
      <c r="F48" s="185"/>
      <c r="G48" s="142">
        <f>SUM(G30:G47)</f>
        <v>0</v>
      </c>
      <c r="BA48" s="186">
        <f>SUM(BA30:BA47)</f>
        <v>0</v>
      </c>
      <c r="BB48" s="186">
        <f>SUM(BB30:BB47)</f>
        <v>0</v>
      </c>
      <c r="BC48" s="186">
        <f>SUM(BC30:BC47)</f>
        <v>0</v>
      </c>
      <c r="BD48" s="186">
        <f>SUM(BD30:BD47)</f>
        <v>0</v>
      </c>
      <c r="BE48" s="186">
        <f>SUM(BE30:BE47)</f>
        <v>0</v>
      </c>
    </row>
    <row r="49" spans="1:104" x14ac:dyDescent="0.25">
      <c r="A49" s="134" t="s">
        <v>65</v>
      </c>
      <c r="B49" s="135" t="s">
        <v>148</v>
      </c>
      <c r="C49" s="136" t="s">
        <v>149</v>
      </c>
      <c r="D49" s="137"/>
      <c r="E49" s="178"/>
      <c r="F49" s="178"/>
      <c r="G49" s="179"/>
      <c r="H49" s="180"/>
      <c r="I49" s="180"/>
    </row>
    <row r="50" spans="1:104" x14ac:dyDescent="0.25">
      <c r="A50" s="137">
        <v>35</v>
      </c>
      <c r="B50" s="138" t="s">
        <v>150</v>
      </c>
      <c r="C50" s="139" t="s">
        <v>151</v>
      </c>
      <c r="D50" s="181" t="s">
        <v>152</v>
      </c>
      <c r="E50" s="182">
        <v>1</v>
      </c>
      <c r="F50" s="182"/>
      <c r="G50" s="183">
        <f>E50*F50</f>
        <v>0</v>
      </c>
      <c r="AA50" s="164">
        <v>12</v>
      </c>
      <c r="AB50" s="164">
        <v>0</v>
      </c>
      <c r="AC50" s="164">
        <v>35</v>
      </c>
      <c r="AZ50" s="164">
        <v>1</v>
      </c>
      <c r="BA50" s="164">
        <f>IF(AZ50=1,G50,0)</f>
        <v>0</v>
      </c>
      <c r="BB50" s="164">
        <f>IF(AZ50=2,G50,0)</f>
        <v>0</v>
      </c>
      <c r="BC50" s="164">
        <f>IF(AZ50=3,G50,0)</f>
        <v>0</v>
      </c>
      <c r="BD50" s="164">
        <f>IF(AZ50=4,G50,0)</f>
        <v>0</v>
      </c>
      <c r="BE50" s="164">
        <f>IF(AZ50=5,G50,0)</f>
        <v>0</v>
      </c>
      <c r="CZ50" s="164">
        <v>0</v>
      </c>
    </row>
    <row r="51" spans="1:104" x14ac:dyDescent="0.25">
      <c r="A51" s="137">
        <v>36</v>
      </c>
      <c r="B51" s="138" t="s">
        <v>153</v>
      </c>
      <c r="C51" s="139" t="s">
        <v>154</v>
      </c>
      <c r="D51" s="181" t="s">
        <v>152</v>
      </c>
      <c r="E51" s="182">
        <v>1</v>
      </c>
      <c r="F51" s="182"/>
      <c r="G51" s="183">
        <f>E51*F51</f>
        <v>0</v>
      </c>
      <c r="AA51" s="164">
        <v>12</v>
      </c>
      <c r="AB51" s="164">
        <v>0</v>
      </c>
      <c r="AC51" s="164">
        <v>36</v>
      </c>
      <c r="AZ51" s="164">
        <v>1</v>
      </c>
      <c r="BA51" s="164">
        <f>IF(AZ51=1,G51,0)</f>
        <v>0</v>
      </c>
      <c r="BB51" s="164">
        <f>IF(AZ51=2,G51,0)</f>
        <v>0</v>
      </c>
      <c r="BC51" s="164">
        <f>IF(AZ51=3,G51,0)</f>
        <v>0</v>
      </c>
      <c r="BD51" s="164">
        <f>IF(AZ51=4,G51,0)</f>
        <v>0</v>
      </c>
      <c r="BE51" s="164">
        <f>IF(AZ51=5,G51,0)</f>
        <v>0</v>
      </c>
      <c r="CZ51" s="164">
        <v>0</v>
      </c>
    </row>
    <row r="52" spans="1:104" x14ac:dyDescent="0.25">
      <c r="A52" s="137">
        <v>37</v>
      </c>
      <c r="B52" s="138" t="s">
        <v>155</v>
      </c>
      <c r="C52" s="139" t="s">
        <v>156</v>
      </c>
      <c r="D52" s="181" t="s">
        <v>152</v>
      </c>
      <c r="E52" s="182">
        <v>1</v>
      </c>
      <c r="F52" s="182"/>
      <c r="G52" s="183">
        <f>E52*F52</f>
        <v>0</v>
      </c>
      <c r="AA52" s="164">
        <v>12</v>
      </c>
      <c r="AB52" s="164">
        <v>0</v>
      </c>
      <c r="AC52" s="164">
        <v>37</v>
      </c>
      <c r="AZ52" s="164">
        <v>1</v>
      </c>
      <c r="BA52" s="164">
        <f>IF(AZ52=1,G52,0)</f>
        <v>0</v>
      </c>
      <c r="BB52" s="164">
        <f>IF(AZ52=2,G52,0)</f>
        <v>0</v>
      </c>
      <c r="BC52" s="164">
        <f>IF(AZ52=3,G52,0)</f>
        <v>0</v>
      </c>
      <c r="BD52" s="164">
        <f>IF(AZ52=4,G52,0)</f>
        <v>0</v>
      </c>
      <c r="BE52" s="164">
        <f>IF(AZ52=5,G52,0)</f>
        <v>0</v>
      </c>
      <c r="CZ52" s="164">
        <v>0</v>
      </c>
    </row>
    <row r="53" spans="1:104" x14ac:dyDescent="0.25">
      <c r="A53" s="137">
        <v>38</v>
      </c>
      <c r="B53" s="138" t="s">
        <v>157</v>
      </c>
      <c r="C53" s="139" t="s">
        <v>158</v>
      </c>
      <c r="D53" s="181" t="s">
        <v>152</v>
      </c>
      <c r="E53" s="182">
        <v>1</v>
      </c>
      <c r="F53" s="182"/>
      <c r="G53" s="183">
        <f>E53*F53</f>
        <v>0</v>
      </c>
      <c r="AA53" s="164">
        <v>12</v>
      </c>
      <c r="AB53" s="164">
        <v>0</v>
      </c>
      <c r="AC53" s="164">
        <v>38</v>
      </c>
      <c r="AZ53" s="164">
        <v>1</v>
      </c>
      <c r="BA53" s="164">
        <f>IF(AZ53=1,G53,0)</f>
        <v>0</v>
      </c>
      <c r="BB53" s="164">
        <f>IF(AZ53=2,G53,0)</f>
        <v>0</v>
      </c>
      <c r="BC53" s="164">
        <f>IF(AZ53=3,G53,0)</f>
        <v>0</v>
      </c>
      <c r="BD53" s="164">
        <f>IF(AZ53=4,G53,0)</f>
        <v>0</v>
      </c>
      <c r="BE53" s="164">
        <f>IF(AZ53=5,G53,0)</f>
        <v>0</v>
      </c>
      <c r="CZ53" s="164">
        <v>0</v>
      </c>
    </row>
    <row r="54" spans="1:104" x14ac:dyDescent="0.25">
      <c r="A54" s="137">
        <v>39</v>
      </c>
      <c r="B54" s="138" t="s">
        <v>159</v>
      </c>
      <c r="C54" s="139" t="s">
        <v>160</v>
      </c>
      <c r="D54" s="181" t="s">
        <v>152</v>
      </c>
      <c r="E54" s="182">
        <v>1</v>
      </c>
      <c r="F54" s="182"/>
      <c r="G54" s="183">
        <f>E54*F54</f>
        <v>0</v>
      </c>
      <c r="AA54" s="164">
        <v>12</v>
      </c>
      <c r="AB54" s="164">
        <v>0</v>
      </c>
      <c r="AC54" s="164">
        <v>39</v>
      </c>
      <c r="AZ54" s="164">
        <v>1</v>
      </c>
      <c r="BA54" s="164">
        <f>IF(AZ54=1,G54,0)</f>
        <v>0</v>
      </c>
      <c r="BB54" s="164">
        <f>IF(AZ54=2,G54,0)</f>
        <v>0</v>
      </c>
      <c r="BC54" s="164">
        <f>IF(AZ54=3,G54,0)</f>
        <v>0</v>
      </c>
      <c r="BD54" s="164">
        <f>IF(AZ54=4,G54,0)</f>
        <v>0</v>
      </c>
      <c r="BE54" s="164">
        <f>IF(AZ54=5,G54,0)</f>
        <v>0</v>
      </c>
      <c r="CZ54" s="164">
        <v>0</v>
      </c>
    </row>
    <row r="55" spans="1:104" x14ac:dyDescent="0.25">
      <c r="A55" s="184"/>
      <c r="B55" s="140" t="s">
        <v>67</v>
      </c>
      <c r="C55" s="141" t="str">
        <f>CONCATENATE(B49," ",C49)</f>
        <v>1002 Ostatní položky</v>
      </c>
      <c r="D55" s="184"/>
      <c r="E55" s="185"/>
      <c r="F55" s="185"/>
      <c r="G55" s="142">
        <f>SUM(G49:G54)</f>
        <v>0</v>
      </c>
      <c r="BA55" s="186">
        <f>SUM(BA49:BA54)</f>
        <v>0</v>
      </c>
      <c r="BB55" s="186">
        <f>SUM(BB49:BB54)</f>
        <v>0</v>
      </c>
      <c r="BC55" s="186">
        <f>SUM(BC49:BC54)</f>
        <v>0</v>
      </c>
      <c r="BD55" s="186">
        <f>SUM(BD49:BD54)</f>
        <v>0</v>
      </c>
      <c r="BE55" s="186">
        <f>SUM(BE49:BE54)</f>
        <v>0</v>
      </c>
    </row>
    <row r="56" spans="1:104" x14ac:dyDescent="0.25">
      <c r="A56" s="165"/>
      <c r="B56" s="165"/>
      <c r="C56" s="165"/>
      <c r="D56" s="165"/>
      <c r="E56" s="165"/>
      <c r="F56" s="165"/>
      <c r="G56" s="165"/>
    </row>
    <row r="57" spans="1:104" x14ac:dyDescent="0.25">
      <c r="E57" s="164"/>
    </row>
    <row r="58" spans="1:104" x14ac:dyDescent="0.25">
      <c r="E58" s="164"/>
    </row>
    <row r="59" spans="1:104" x14ac:dyDescent="0.25">
      <c r="E59" s="164"/>
    </row>
    <row r="60" spans="1:104" x14ac:dyDescent="0.25">
      <c r="E60" s="164"/>
    </row>
    <row r="61" spans="1:104" x14ac:dyDescent="0.25">
      <c r="E61" s="164"/>
    </row>
    <row r="62" spans="1:104" x14ac:dyDescent="0.25">
      <c r="E62" s="164"/>
    </row>
    <row r="63" spans="1:104" x14ac:dyDescent="0.25">
      <c r="E63" s="164"/>
    </row>
    <row r="64" spans="1:104" x14ac:dyDescent="0.25">
      <c r="E64" s="164"/>
    </row>
    <row r="65" spans="1:7" x14ac:dyDescent="0.25">
      <c r="E65" s="164"/>
    </row>
    <row r="66" spans="1:7" x14ac:dyDescent="0.25">
      <c r="E66" s="164"/>
    </row>
    <row r="67" spans="1:7" x14ac:dyDescent="0.25">
      <c r="E67" s="164"/>
    </row>
    <row r="68" spans="1:7" x14ac:dyDescent="0.25">
      <c r="E68" s="164"/>
    </row>
    <row r="69" spans="1:7" x14ac:dyDescent="0.25">
      <c r="E69" s="164"/>
    </row>
    <row r="70" spans="1:7" x14ac:dyDescent="0.25">
      <c r="E70" s="164"/>
    </row>
    <row r="71" spans="1:7" x14ac:dyDescent="0.25">
      <c r="E71" s="164"/>
    </row>
    <row r="72" spans="1:7" x14ac:dyDescent="0.25">
      <c r="E72" s="164"/>
    </row>
    <row r="73" spans="1:7" x14ac:dyDescent="0.25">
      <c r="E73" s="164"/>
    </row>
    <row r="74" spans="1:7" x14ac:dyDescent="0.25">
      <c r="E74" s="164"/>
    </row>
    <row r="75" spans="1:7" x14ac:dyDescent="0.25">
      <c r="E75" s="164"/>
    </row>
    <row r="76" spans="1:7" x14ac:dyDescent="0.25">
      <c r="E76" s="164"/>
    </row>
    <row r="77" spans="1:7" x14ac:dyDescent="0.25">
      <c r="E77" s="164"/>
    </row>
    <row r="78" spans="1:7" x14ac:dyDescent="0.25">
      <c r="E78" s="164"/>
    </row>
    <row r="79" spans="1:7" x14ac:dyDescent="0.25">
      <c r="A79" s="194"/>
      <c r="B79" s="194"/>
      <c r="C79" s="194"/>
      <c r="D79" s="194"/>
      <c r="E79" s="194"/>
      <c r="F79" s="194"/>
      <c r="G79" s="194"/>
    </row>
    <row r="80" spans="1:7" x14ac:dyDescent="0.25">
      <c r="A80" s="194"/>
      <c r="B80" s="194"/>
      <c r="C80" s="194"/>
      <c r="D80" s="194"/>
      <c r="E80" s="194"/>
      <c r="F80" s="194"/>
      <c r="G80" s="194"/>
    </row>
    <row r="81" spans="1:7" x14ac:dyDescent="0.25">
      <c r="A81" s="194"/>
      <c r="B81" s="194"/>
      <c r="C81" s="194"/>
      <c r="D81" s="194"/>
      <c r="E81" s="194"/>
      <c r="F81" s="194"/>
      <c r="G81" s="194"/>
    </row>
    <row r="82" spans="1:7" x14ac:dyDescent="0.25">
      <c r="A82" s="194"/>
      <c r="B82" s="194"/>
      <c r="C82" s="194"/>
      <c r="D82" s="194"/>
      <c r="E82" s="194"/>
      <c r="F82" s="194"/>
      <c r="G82" s="194"/>
    </row>
    <row r="83" spans="1:7" x14ac:dyDescent="0.25">
      <c r="E83" s="164"/>
    </row>
    <row r="84" spans="1:7" x14ac:dyDescent="0.25">
      <c r="E84" s="164"/>
    </row>
    <row r="85" spans="1:7" x14ac:dyDescent="0.25">
      <c r="E85" s="164"/>
    </row>
    <row r="86" spans="1:7" x14ac:dyDescent="0.25">
      <c r="E86" s="164"/>
    </row>
    <row r="87" spans="1:7" x14ac:dyDescent="0.25">
      <c r="E87" s="164"/>
    </row>
    <row r="88" spans="1:7" x14ac:dyDescent="0.25">
      <c r="E88" s="164"/>
    </row>
    <row r="89" spans="1:7" x14ac:dyDescent="0.25">
      <c r="E89" s="164"/>
    </row>
    <row r="90" spans="1:7" x14ac:dyDescent="0.25">
      <c r="E90" s="164"/>
    </row>
    <row r="91" spans="1:7" x14ac:dyDescent="0.25">
      <c r="E91" s="164"/>
    </row>
    <row r="92" spans="1:7" x14ac:dyDescent="0.25">
      <c r="E92" s="164"/>
    </row>
    <row r="93" spans="1:7" x14ac:dyDescent="0.25">
      <c r="E93" s="164"/>
    </row>
    <row r="94" spans="1:7" x14ac:dyDescent="0.25">
      <c r="E94" s="164"/>
    </row>
    <row r="95" spans="1:7" x14ac:dyDescent="0.25">
      <c r="E95" s="164"/>
    </row>
    <row r="96" spans="1:7" x14ac:dyDescent="0.25">
      <c r="E96" s="164"/>
    </row>
    <row r="97" spans="5:5" x14ac:dyDescent="0.25">
      <c r="E97" s="164"/>
    </row>
    <row r="98" spans="5:5" x14ac:dyDescent="0.25">
      <c r="E98" s="164"/>
    </row>
    <row r="99" spans="5:5" x14ac:dyDescent="0.25">
      <c r="E99" s="164"/>
    </row>
    <row r="100" spans="5:5" x14ac:dyDescent="0.25">
      <c r="E100" s="164"/>
    </row>
    <row r="101" spans="5:5" x14ac:dyDescent="0.25">
      <c r="E101" s="164"/>
    </row>
    <row r="102" spans="5:5" x14ac:dyDescent="0.25">
      <c r="E102" s="164"/>
    </row>
    <row r="103" spans="5:5" x14ac:dyDescent="0.25">
      <c r="E103" s="164"/>
    </row>
    <row r="104" spans="5:5" x14ac:dyDescent="0.25">
      <c r="E104" s="164"/>
    </row>
    <row r="105" spans="5:5" x14ac:dyDescent="0.25">
      <c r="E105" s="164"/>
    </row>
    <row r="106" spans="5:5" x14ac:dyDescent="0.25">
      <c r="E106" s="164"/>
    </row>
    <row r="107" spans="5:5" x14ac:dyDescent="0.25">
      <c r="E107" s="164"/>
    </row>
    <row r="108" spans="5:5" x14ac:dyDescent="0.25">
      <c r="E108" s="164"/>
    </row>
    <row r="109" spans="5:5" x14ac:dyDescent="0.25">
      <c r="E109" s="164"/>
    </row>
    <row r="110" spans="5:5" x14ac:dyDescent="0.25">
      <c r="E110" s="164"/>
    </row>
    <row r="111" spans="5:5" x14ac:dyDescent="0.25">
      <c r="E111" s="164"/>
    </row>
    <row r="112" spans="5:5" x14ac:dyDescent="0.25">
      <c r="E112" s="164"/>
    </row>
    <row r="113" spans="1:7" x14ac:dyDescent="0.25">
      <c r="E113" s="164"/>
    </row>
    <row r="114" spans="1:7" x14ac:dyDescent="0.25">
      <c r="A114" s="143"/>
      <c r="B114" s="143"/>
    </row>
    <row r="115" spans="1:7" x14ac:dyDescent="0.25">
      <c r="A115" s="194"/>
      <c r="B115" s="194"/>
      <c r="C115" s="196"/>
      <c r="D115" s="196"/>
      <c r="E115" s="197"/>
      <c r="F115" s="196"/>
      <c r="G115" s="198"/>
    </row>
    <row r="116" spans="1:7" x14ac:dyDescent="0.25">
      <c r="A116" s="144"/>
      <c r="B116" s="144"/>
      <c r="C116" s="194"/>
      <c r="D116" s="194"/>
      <c r="E116" s="199"/>
      <c r="F116" s="194"/>
      <c r="G116" s="194"/>
    </row>
    <row r="117" spans="1:7" x14ac:dyDescent="0.25">
      <c r="A117" s="194"/>
      <c r="B117" s="194"/>
      <c r="C117" s="194"/>
      <c r="D117" s="194"/>
      <c r="E117" s="199"/>
      <c r="F117" s="194"/>
      <c r="G117" s="194"/>
    </row>
    <row r="118" spans="1:7" x14ac:dyDescent="0.25">
      <c r="A118" s="194"/>
      <c r="B118" s="194"/>
      <c r="C118" s="194"/>
      <c r="D118" s="194"/>
      <c r="E118" s="199"/>
      <c r="F118" s="194"/>
      <c r="G118" s="194"/>
    </row>
    <row r="119" spans="1:7" x14ac:dyDescent="0.25">
      <c r="A119" s="194"/>
      <c r="B119" s="194"/>
      <c r="C119" s="194"/>
      <c r="D119" s="194"/>
      <c r="E119" s="199"/>
      <c r="F119" s="194"/>
      <c r="G119" s="194"/>
    </row>
    <row r="120" spans="1:7" x14ac:dyDescent="0.25">
      <c r="A120" s="194"/>
      <c r="B120" s="194"/>
      <c r="C120" s="194"/>
      <c r="D120" s="194"/>
      <c r="E120" s="199"/>
      <c r="F120" s="194"/>
      <c r="G120" s="194"/>
    </row>
    <row r="121" spans="1:7" x14ac:dyDescent="0.25">
      <c r="A121" s="194"/>
      <c r="B121" s="194"/>
      <c r="C121" s="194"/>
      <c r="D121" s="194"/>
      <c r="E121" s="199"/>
      <c r="F121" s="194"/>
      <c r="G121" s="194"/>
    </row>
    <row r="122" spans="1:7" x14ac:dyDescent="0.25">
      <c r="A122" s="194"/>
      <c r="B122" s="194"/>
      <c r="C122" s="194"/>
      <c r="D122" s="194"/>
      <c r="E122" s="199"/>
      <c r="F122" s="194"/>
      <c r="G122" s="194"/>
    </row>
    <row r="123" spans="1:7" x14ac:dyDescent="0.25">
      <c r="A123" s="194"/>
      <c r="B123" s="194"/>
      <c r="C123" s="194"/>
      <c r="D123" s="194"/>
      <c r="E123" s="199"/>
      <c r="F123" s="194"/>
      <c r="G123" s="194"/>
    </row>
    <row r="124" spans="1:7" x14ac:dyDescent="0.25">
      <c r="A124" s="194"/>
      <c r="B124" s="194"/>
      <c r="C124" s="194"/>
      <c r="D124" s="194"/>
      <c r="E124" s="199"/>
      <c r="F124" s="194"/>
      <c r="G124" s="194"/>
    </row>
    <row r="125" spans="1:7" x14ac:dyDescent="0.25">
      <c r="A125" s="194"/>
      <c r="B125" s="194"/>
      <c r="C125" s="194"/>
      <c r="D125" s="194"/>
      <c r="E125" s="199"/>
      <c r="F125" s="194"/>
      <c r="G125" s="194"/>
    </row>
    <row r="126" spans="1:7" x14ac:dyDescent="0.25">
      <c r="A126" s="194"/>
      <c r="B126" s="194"/>
      <c r="C126" s="194"/>
      <c r="D126" s="194"/>
      <c r="E126" s="199"/>
      <c r="F126" s="194"/>
      <c r="G126" s="194"/>
    </row>
    <row r="127" spans="1:7" x14ac:dyDescent="0.25">
      <c r="A127" s="194"/>
      <c r="B127" s="194"/>
      <c r="C127" s="194"/>
      <c r="D127" s="194"/>
      <c r="E127" s="199"/>
      <c r="F127" s="194"/>
      <c r="G127" s="194"/>
    </row>
    <row r="128" spans="1:7" x14ac:dyDescent="0.25">
      <c r="A128" s="194"/>
      <c r="B128" s="194"/>
      <c r="C128" s="194"/>
      <c r="D128" s="194"/>
      <c r="E128" s="199"/>
      <c r="F128" s="194"/>
      <c r="G128" s="194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Hájek</dc:creator>
  <cp:lastModifiedBy>Uzivatel</cp:lastModifiedBy>
  <cp:lastPrinted>2017-02-16T19:26:02Z</cp:lastPrinted>
  <dcterms:created xsi:type="dcterms:W3CDTF">2017-02-14T12:37:51Z</dcterms:created>
  <dcterms:modified xsi:type="dcterms:W3CDTF">2017-02-17T06:52:20Z</dcterms:modified>
</cp:coreProperties>
</file>