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D:\ZÁKAZKY\Barčiaková - PROJEKTANT\2022\Rekonštrukcia RD Jozeková, Višňové - na kľúč\"/>
    </mc:Choice>
  </mc:AlternateContent>
  <bookViews>
    <workbookView xWindow="0" yWindow="0" windowWidth="0" windowHeight="0" firstSheet="1" activeTab="1"/>
  </bookViews>
  <sheets>
    <sheet name="Rekapitulácia stavby" sheetId="1" state="veryHidden" r:id="rId1"/>
    <sheet name="1 - SO. 01 - Hlavný objekt" sheetId="2" r:id="rId2"/>
  </sheets>
  <definedNames>
    <definedName name="_xlnm.Print_Area" localSheetId="0">'Rekapitulácia stavby'!$D$4:$AO$76,'Rekapitulácia stavby'!$C$82:$AQ$96</definedName>
    <definedName name="_xlnm.Print_Titles" localSheetId="0">'Rekapitulácia stavby'!$92:$92</definedName>
    <definedName name="_xlnm._FilterDatabase" localSheetId="1" hidden="1">'1 - SO. 01 - Hlavný objekt'!$C$151:$K$385</definedName>
    <definedName name="_xlnm.Print_Area" localSheetId="1">'1 - SO. 01 - Hlavný objekt'!$C$4:$J$76,'1 - SO. 01 - Hlavný objekt'!$C$82:$J$133,'1 - SO. 01 - Hlavný objekt'!$C$139:$J$385</definedName>
    <definedName name="_xlnm.Print_Titles" localSheetId="1">'1 - SO. 01 - Hlavný objekt'!$151:$151</definedName>
  </definedNames>
  <calcPr/>
</workbook>
</file>

<file path=xl/calcChain.xml><?xml version="1.0" encoding="utf-8"?>
<calcChain xmlns="http://schemas.openxmlformats.org/spreadsheetml/2006/main">
  <c i="2" l="1" r="J39"/>
  <c r="J38"/>
  <c i="1" r="AY95"/>
  <c i="2" r="J37"/>
  <c i="1" r="AX95"/>
  <c i="2" r="BI385"/>
  <c r="BH385"/>
  <c r="BG385"/>
  <c r="BE385"/>
  <c r="T385"/>
  <c r="R385"/>
  <c r="P385"/>
  <c r="BI384"/>
  <c r="BH384"/>
  <c r="BG384"/>
  <c r="BE384"/>
  <c r="T384"/>
  <c r="R384"/>
  <c r="P384"/>
  <c r="BI383"/>
  <c r="BH383"/>
  <c r="BG383"/>
  <c r="BE383"/>
  <c r="T383"/>
  <c r="R383"/>
  <c r="P383"/>
  <c r="BI382"/>
  <c r="BH382"/>
  <c r="BG382"/>
  <c r="BE382"/>
  <c r="T382"/>
  <c r="R382"/>
  <c r="P382"/>
  <c r="BI381"/>
  <c r="BH381"/>
  <c r="BG381"/>
  <c r="BE381"/>
  <c r="T381"/>
  <c r="R381"/>
  <c r="P381"/>
  <c r="BI380"/>
  <c r="BH380"/>
  <c r="BG380"/>
  <c r="BE380"/>
  <c r="T380"/>
  <c r="R380"/>
  <c r="P380"/>
  <c r="BI379"/>
  <c r="BH379"/>
  <c r="BG379"/>
  <c r="BE379"/>
  <c r="T379"/>
  <c r="R379"/>
  <c r="P379"/>
  <c r="BI378"/>
  <c r="BH378"/>
  <c r="BG378"/>
  <c r="BE378"/>
  <c r="T378"/>
  <c r="R378"/>
  <c r="P378"/>
  <c r="BI377"/>
  <c r="BH377"/>
  <c r="BG377"/>
  <c r="BE377"/>
  <c r="T377"/>
  <c r="R377"/>
  <c r="P377"/>
  <c r="BI376"/>
  <c r="BH376"/>
  <c r="BG376"/>
  <c r="BE376"/>
  <c r="T376"/>
  <c r="R376"/>
  <c r="P376"/>
  <c r="BI375"/>
  <c r="BH375"/>
  <c r="BG375"/>
  <c r="BE375"/>
  <c r="T375"/>
  <c r="R375"/>
  <c r="P375"/>
  <c r="BI374"/>
  <c r="BH374"/>
  <c r="BG374"/>
  <c r="BE374"/>
  <c r="T374"/>
  <c r="R374"/>
  <c r="P374"/>
  <c r="BI372"/>
  <c r="BH372"/>
  <c r="BG372"/>
  <c r="BE372"/>
  <c r="T372"/>
  <c r="T371"/>
  <c r="R372"/>
  <c r="R371"/>
  <c r="P372"/>
  <c r="P371"/>
  <c r="BI370"/>
  <c r="BH370"/>
  <c r="BG370"/>
  <c r="BE370"/>
  <c r="T370"/>
  <c r="R370"/>
  <c r="P370"/>
  <c r="BI369"/>
  <c r="BH369"/>
  <c r="BG369"/>
  <c r="BE369"/>
  <c r="T369"/>
  <c r="R369"/>
  <c r="P369"/>
  <c r="BI367"/>
  <c r="BH367"/>
  <c r="BG367"/>
  <c r="BE367"/>
  <c r="T367"/>
  <c r="T366"/>
  <c r="T365"/>
  <c r="R367"/>
  <c r="R366"/>
  <c r="R365"/>
  <c r="P367"/>
  <c r="P366"/>
  <c r="P365"/>
  <c r="BI364"/>
  <c r="BH364"/>
  <c r="BG364"/>
  <c r="BE364"/>
  <c r="T364"/>
  <c r="R364"/>
  <c r="P364"/>
  <c r="BI363"/>
  <c r="BH363"/>
  <c r="BG363"/>
  <c r="BE363"/>
  <c r="T363"/>
  <c r="R363"/>
  <c r="P363"/>
  <c r="BI362"/>
  <c r="BH362"/>
  <c r="BG362"/>
  <c r="BE362"/>
  <c r="T362"/>
  <c r="R362"/>
  <c r="P362"/>
  <c r="BI361"/>
  <c r="BH361"/>
  <c r="BG361"/>
  <c r="BE361"/>
  <c r="T361"/>
  <c r="R361"/>
  <c r="P361"/>
  <c r="BI360"/>
  <c r="BH360"/>
  <c r="BG360"/>
  <c r="BE360"/>
  <c r="T360"/>
  <c r="R360"/>
  <c r="P360"/>
  <c r="BI358"/>
  <c r="BH358"/>
  <c r="BG358"/>
  <c r="BE358"/>
  <c r="T358"/>
  <c r="T357"/>
  <c r="R358"/>
  <c r="R357"/>
  <c r="P358"/>
  <c r="P357"/>
  <c r="BI356"/>
  <c r="BH356"/>
  <c r="BG356"/>
  <c r="BE356"/>
  <c r="T356"/>
  <c r="R356"/>
  <c r="P356"/>
  <c r="BI355"/>
  <c r="BH355"/>
  <c r="BG355"/>
  <c r="BE355"/>
  <c r="T355"/>
  <c r="R355"/>
  <c r="P355"/>
  <c r="BI354"/>
  <c r="BH354"/>
  <c r="BG354"/>
  <c r="BE354"/>
  <c r="T354"/>
  <c r="R354"/>
  <c r="P354"/>
  <c r="BI353"/>
  <c r="BH353"/>
  <c r="BG353"/>
  <c r="BE353"/>
  <c r="T353"/>
  <c r="R353"/>
  <c r="P353"/>
  <c r="BI351"/>
  <c r="BH351"/>
  <c r="BG351"/>
  <c r="BE351"/>
  <c r="T351"/>
  <c r="R351"/>
  <c r="P351"/>
  <c r="BI350"/>
  <c r="BH350"/>
  <c r="BG350"/>
  <c r="BE350"/>
  <c r="T350"/>
  <c r="R350"/>
  <c r="P350"/>
  <c r="BI349"/>
  <c r="BH349"/>
  <c r="BG349"/>
  <c r="BE349"/>
  <c r="T349"/>
  <c r="R349"/>
  <c r="P349"/>
  <c r="BI348"/>
  <c r="BH348"/>
  <c r="BG348"/>
  <c r="BE348"/>
  <c r="T348"/>
  <c r="R348"/>
  <c r="P348"/>
  <c r="BI347"/>
  <c r="BH347"/>
  <c r="BG347"/>
  <c r="BE347"/>
  <c r="T347"/>
  <c r="R347"/>
  <c r="P347"/>
  <c r="BI346"/>
  <c r="BH346"/>
  <c r="BG346"/>
  <c r="BE346"/>
  <c r="T346"/>
  <c r="R346"/>
  <c r="P346"/>
  <c r="BI345"/>
  <c r="BH345"/>
  <c r="BG345"/>
  <c r="BE345"/>
  <c r="T345"/>
  <c r="R345"/>
  <c r="P345"/>
  <c r="BI344"/>
  <c r="BH344"/>
  <c r="BG344"/>
  <c r="BE344"/>
  <c r="T344"/>
  <c r="R344"/>
  <c r="P344"/>
  <c r="BI342"/>
  <c r="BH342"/>
  <c r="BG342"/>
  <c r="BE342"/>
  <c r="T342"/>
  <c r="R342"/>
  <c r="P342"/>
  <c r="BI341"/>
  <c r="BH341"/>
  <c r="BG341"/>
  <c r="BE341"/>
  <c r="T341"/>
  <c r="R341"/>
  <c r="P341"/>
  <c r="BI340"/>
  <c r="BH340"/>
  <c r="BG340"/>
  <c r="BE340"/>
  <c r="T340"/>
  <c r="R340"/>
  <c r="P340"/>
  <c r="BI339"/>
  <c r="BH339"/>
  <c r="BG339"/>
  <c r="BE339"/>
  <c r="T339"/>
  <c r="R339"/>
  <c r="P339"/>
  <c r="BI337"/>
  <c r="BH337"/>
  <c r="BG337"/>
  <c r="BE337"/>
  <c r="T337"/>
  <c r="R337"/>
  <c r="P337"/>
  <c r="BI336"/>
  <c r="BH336"/>
  <c r="BG336"/>
  <c r="BE336"/>
  <c r="T336"/>
  <c r="R336"/>
  <c r="P336"/>
  <c r="BI335"/>
  <c r="BH335"/>
  <c r="BG335"/>
  <c r="BE335"/>
  <c r="T335"/>
  <c r="R335"/>
  <c r="P335"/>
  <c r="BI334"/>
  <c r="BH334"/>
  <c r="BG334"/>
  <c r="BE334"/>
  <c r="T334"/>
  <c r="R334"/>
  <c r="P334"/>
  <c r="BI333"/>
  <c r="BH333"/>
  <c r="BG333"/>
  <c r="BE333"/>
  <c r="T333"/>
  <c r="R333"/>
  <c r="P333"/>
  <c r="BI331"/>
  <c r="BH331"/>
  <c r="BG331"/>
  <c r="BE331"/>
  <c r="T331"/>
  <c r="R331"/>
  <c r="P331"/>
  <c r="BI330"/>
  <c r="BH330"/>
  <c r="BG330"/>
  <c r="BE330"/>
  <c r="T330"/>
  <c r="R330"/>
  <c r="P330"/>
  <c r="BI329"/>
  <c r="BH329"/>
  <c r="BG329"/>
  <c r="BE329"/>
  <c r="T329"/>
  <c r="R329"/>
  <c r="P329"/>
  <c r="BI328"/>
  <c r="BH328"/>
  <c r="BG328"/>
  <c r="BE328"/>
  <c r="T328"/>
  <c r="R328"/>
  <c r="P328"/>
  <c r="BI327"/>
  <c r="BH327"/>
  <c r="BG327"/>
  <c r="BE327"/>
  <c r="T327"/>
  <c r="R327"/>
  <c r="P327"/>
  <c r="BI326"/>
  <c r="BH326"/>
  <c r="BG326"/>
  <c r="BE326"/>
  <c r="T326"/>
  <c r="R326"/>
  <c r="P326"/>
  <c r="BI325"/>
  <c r="BH325"/>
  <c r="BG325"/>
  <c r="BE325"/>
  <c r="T325"/>
  <c r="R325"/>
  <c r="P325"/>
  <c r="BI324"/>
  <c r="BH324"/>
  <c r="BG324"/>
  <c r="BE324"/>
  <c r="T324"/>
  <c r="R324"/>
  <c r="P324"/>
  <c r="BI323"/>
  <c r="BH323"/>
  <c r="BG323"/>
  <c r="BE323"/>
  <c r="T323"/>
  <c r="R323"/>
  <c r="P323"/>
  <c r="BI322"/>
  <c r="BH322"/>
  <c r="BG322"/>
  <c r="BE322"/>
  <c r="T322"/>
  <c r="R322"/>
  <c r="P322"/>
  <c r="BI321"/>
  <c r="BH321"/>
  <c r="BG321"/>
  <c r="BE321"/>
  <c r="T321"/>
  <c r="R321"/>
  <c r="P321"/>
  <c r="BI320"/>
  <c r="BH320"/>
  <c r="BG320"/>
  <c r="BE320"/>
  <c r="T320"/>
  <c r="R320"/>
  <c r="P320"/>
  <c r="BI319"/>
  <c r="BH319"/>
  <c r="BG319"/>
  <c r="BE319"/>
  <c r="T319"/>
  <c r="R319"/>
  <c r="P319"/>
  <c r="BI318"/>
  <c r="BH318"/>
  <c r="BG318"/>
  <c r="BE318"/>
  <c r="T318"/>
  <c r="R318"/>
  <c r="P318"/>
  <c r="BI317"/>
  <c r="BH317"/>
  <c r="BG317"/>
  <c r="BE317"/>
  <c r="T317"/>
  <c r="R317"/>
  <c r="P317"/>
  <c r="BI316"/>
  <c r="BH316"/>
  <c r="BG316"/>
  <c r="BE316"/>
  <c r="T316"/>
  <c r="R316"/>
  <c r="P316"/>
  <c r="BI315"/>
  <c r="BH315"/>
  <c r="BG315"/>
  <c r="BE315"/>
  <c r="T315"/>
  <c r="R315"/>
  <c r="P315"/>
  <c r="BI313"/>
  <c r="BH313"/>
  <c r="BG313"/>
  <c r="BE313"/>
  <c r="T313"/>
  <c r="R313"/>
  <c r="P313"/>
  <c r="BI312"/>
  <c r="BH312"/>
  <c r="BG312"/>
  <c r="BE312"/>
  <c r="T312"/>
  <c r="R312"/>
  <c r="P312"/>
  <c r="BI311"/>
  <c r="BH311"/>
  <c r="BG311"/>
  <c r="BE311"/>
  <c r="T311"/>
  <c r="R311"/>
  <c r="P311"/>
  <c r="BI310"/>
  <c r="BH310"/>
  <c r="BG310"/>
  <c r="BE310"/>
  <c r="T310"/>
  <c r="R310"/>
  <c r="P310"/>
  <c r="BI309"/>
  <c r="BH309"/>
  <c r="BG309"/>
  <c r="BE309"/>
  <c r="T309"/>
  <c r="R309"/>
  <c r="P309"/>
  <c r="BI308"/>
  <c r="BH308"/>
  <c r="BG308"/>
  <c r="BE308"/>
  <c r="T308"/>
  <c r="R308"/>
  <c r="P308"/>
  <c r="BI307"/>
  <c r="BH307"/>
  <c r="BG307"/>
  <c r="BE307"/>
  <c r="T307"/>
  <c r="R307"/>
  <c r="P307"/>
  <c r="BI306"/>
  <c r="BH306"/>
  <c r="BG306"/>
  <c r="BE306"/>
  <c r="T306"/>
  <c r="R306"/>
  <c r="P306"/>
  <c r="BI305"/>
  <c r="BH305"/>
  <c r="BG305"/>
  <c r="BE305"/>
  <c r="T305"/>
  <c r="R305"/>
  <c r="P305"/>
  <c r="BI304"/>
  <c r="BH304"/>
  <c r="BG304"/>
  <c r="BE304"/>
  <c r="T304"/>
  <c r="R304"/>
  <c r="P304"/>
  <c r="BI303"/>
  <c r="BH303"/>
  <c r="BG303"/>
  <c r="BE303"/>
  <c r="T303"/>
  <c r="R303"/>
  <c r="P303"/>
  <c r="BI302"/>
  <c r="BH302"/>
  <c r="BG302"/>
  <c r="BE302"/>
  <c r="T302"/>
  <c r="R302"/>
  <c r="P302"/>
  <c r="BI301"/>
  <c r="BH301"/>
  <c r="BG301"/>
  <c r="BE301"/>
  <c r="T301"/>
  <c r="R301"/>
  <c r="P301"/>
  <c r="BI300"/>
  <c r="BH300"/>
  <c r="BG300"/>
  <c r="BE300"/>
  <c r="T300"/>
  <c r="R300"/>
  <c r="P300"/>
  <c r="BI299"/>
  <c r="BH299"/>
  <c r="BG299"/>
  <c r="BE299"/>
  <c r="T299"/>
  <c r="R299"/>
  <c r="P299"/>
  <c r="BI298"/>
  <c r="BH298"/>
  <c r="BG298"/>
  <c r="BE298"/>
  <c r="T298"/>
  <c r="R298"/>
  <c r="P298"/>
  <c r="BI297"/>
  <c r="BH297"/>
  <c r="BG297"/>
  <c r="BE297"/>
  <c r="T297"/>
  <c r="R297"/>
  <c r="P297"/>
  <c r="BI295"/>
  <c r="BH295"/>
  <c r="BG295"/>
  <c r="BE295"/>
  <c r="T295"/>
  <c r="R295"/>
  <c r="P295"/>
  <c r="BI294"/>
  <c r="BH294"/>
  <c r="BG294"/>
  <c r="BE294"/>
  <c r="T294"/>
  <c r="R294"/>
  <c r="P294"/>
  <c r="BI293"/>
  <c r="BH293"/>
  <c r="BG293"/>
  <c r="BE293"/>
  <c r="T293"/>
  <c r="R293"/>
  <c r="P293"/>
  <c r="BI292"/>
  <c r="BH292"/>
  <c r="BG292"/>
  <c r="BE292"/>
  <c r="T292"/>
  <c r="R292"/>
  <c r="P292"/>
  <c r="BI291"/>
  <c r="BH291"/>
  <c r="BG291"/>
  <c r="BE291"/>
  <c r="T291"/>
  <c r="R291"/>
  <c r="P291"/>
  <c r="BI290"/>
  <c r="BH290"/>
  <c r="BG290"/>
  <c r="BE290"/>
  <c r="T290"/>
  <c r="R290"/>
  <c r="P290"/>
  <c r="BI289"/>
  <c r="BH289"/>
  <c r="BG289"/>
  <c r="BE289"/>
  <c r="T289"/>
  <c r="R289"/>
  <c r="P289"/>
  <c r="BI288"/>
  <c r="BH288"/>
  <c r="BG288"/>
  <c r="BE288"/>
  <c r="T288"/>
  <c r="R288"/>
  <c r="P288"/>
  <c r="BI287"/>
  <c r="BH287"/>
  <c r="BG287"/>
  <c r="BE287"/>
  <c r="T287"/>
  <c r="R287"/>
  <c r="P287"/>
  <c r="BI285"/>
  <c r="BH285"/>
  <c r="BG285"/>
  <c r="BE285"/>
  <c r="T285"/>
  <c r="R285"/>
  <c r="P285"/>
  <c r="BI284"/>
  <c r="BH284"/>
  <c r="BG284"/>
  <c r="BE284"/>
  <c r="T284"/>
  <c r="R284"/>
  <c r="P284"/>
  <c r="BI283"/>
  <c r="BH283"/>
  <c r="BG283"/>
  <c r="BE283"/>
  <c r="T283"/>
  <c r="R283"/>
  <c r="P283"/>
  <c r="BI282"/>
  <c r="BH282"/>
  <c r="BG282"/>
  <c r="BE282"/>
  <c r="T282"/>
  <c r="R282"/>
  <c r="P282"/>
  <c r="BI281"/>
  <c r="BH281"/>
  <c r="BG281"/>
  <c r="BE281"/>
  <c r="T281"/>
  <c r="R281"/>
  <c r="P281"/>
  <c r="BI280"/>
  <c r="BH280"/>
  <c r="BG280"/>
  <c r="BE280"/>
  <c r="T280"/>
  <c r="R280"/>
  <c r="P280"/>
  <c r="BI279"/>
  <c r="BH279"/>
  <c r="BG279"/>
  <c r="BE279"/>
  <c r="T279"/>
  <c r="R279"/>
  <c r="P279"/>
  <c r="BI278"/>
  <c r="BH278"/>
  <c r="BG278"/>
  <c r="BE278"/>
  <c r="T278"/>
  <c r="R278"/>
  <c r="P278"/>
  <c r="BI277"/>
  <c r="BH277"/>
  <c r="BG277"/>
  <c r="BE277"/>
  <c r="T277"/>
  <c r="R277"/>
  <c r="P277"/>
  <c r="BI276"/>
  <c r="BH276"/>
  <c r="BG276"/>
  <c r="BE276"/>
  <c r="T276"/>
  <c r="R276"/>
  <c r="P276"/>
  <c r="BI275"/>
  <c r="BH275"/>
  <c r="BG275"/>
  <c r="BE275"/>
  <c r="T275"/>
  <c r="R275"/>
  <c r="P275"/>
  <c r="BI274"/>
  <c r="BH274"/>
  <c r="BG274"/>
  <c r="BE274"/>
  <c r="T274"/>
  <c r="R274"/>
  <c r="P274"/>
  <c r="BI273"/>
  <c r="BH273"/>
  <c r="BG273"/>
  <c r="BE273"/>
  <c r="T273"/>
  <c r="R273"/>
  <c r="P273"/>
  <c r="BI272"/>
  <c r="BH272"/>
  <c r="BG272"/>
  <c r="BE272"/>
  <c r="T272"/>
  <c r="R272"/>
  <c r="P272"/>
  <c r="BI271"/>
  <c r="BH271"/>
  <c r="BG271"/>
  <c r="BE271"/>
  <c r="T271"/>
  <c r="R271"/>
  <c r="P271"/>
  <c r="BI270"/>
  <c r="BH270"/>
  <c r="BG270"/>
  <c r="BE270"/>
  <c r="T270"/>
  <c r="R270"/>
  <c r="P270"/>
  <c r="BI268"/>
  <c r="BH268"/>
  <c r="BG268"/>
  <c r="BE268"/>
  <c r="T268"/>
  <c r="T267"/>
  <c r="R268"/>
  <c r="R267"/>
  <c r="P268"/>
  <c r="P267"/>
  <c r="BI266"/>
  <c r="BH266"/>
  <c r="BG266"/>
  <c r="BE266"/>
  <c r="T266"/>
  <c r="T265"/>
  <c r="R266"/>
  <c r="R265"/>
  <c r="P266"/>
  <c r="P265"/>
  <c r="BI264"/>
  <c r="BH264"/>
  <c r="BG264"/>
  <c r="BE264"/>
  <c r="T264"/>
  <c r="R264"/>
  <c r="P264"/>
  <c r="BI263"/>
  <c r="BH263"/>
  <c r="BG263"/>
  <c r="BE263"/>
  <c r="T263"/>
  <c r="R263"/>
  <c r="P263"/>
  <c r="BI262"/>
  <c r="BH262"/>
  <c r="BG262"/>
  <c r="BE262"/>
  <c r="T262"/>
  <c r="R262"/>
  <c r="P262"/>
  <c r="BI261"/>
  <c r="BH261"/>
  <c r="BG261"/>
  <c r="BE261"/>
  <c r="T261"/>
  <c r="R261"/>
  <c r="P261"/>
  <c r="BI260"/>
  <c r="BH260"/>
  <c r="BG260"/>
  <c r="BE260"/>
  <c r="T260"/>
  <c r="R260"/>
  <c r="P260"/>
  <c r="BI259"/>
  <c r="BH259"/>
  <c r="BG259"/>
  <c r="BE259"/>
  <c r="T259"/>
  <c r="R259"/>
  <c r="P259"/>
  <c r="BI258"/>
  <c r="BH258"/>
  <c r="BG258"/>
  <c r="BE258"/>
  <c r="T258"/>
  <c r="R258"/>
  <c r="P258"/>
  <c r="BI257"/>
  <c r="BH257"/>
  <c r="BG257"/>
  <c r="BE257"/>
  <c r="T257"/>
  <c r="R257"/>
  <c r="P257"/>
  <c r="BI256"/>
  <c r="BH256"/>
  <c r="BG256"/>
  <c r="BE256"/>
  <c r="T256"/>
  <c r="R256"/>
  <c r="P256"/>
  <c r="BI255"/>
  <c r="BH255"/>
  <c r="BG255"/>
  <c r="BE255"/>
  <c r="T255"/>
  <c r="R255"/>
  <c r="P255"/>
  <c r="BI254"/>
  <c r="BH254"/>
  <c r="BG254"/>
  <c r="BE254"/>
  <c r="T254"/>
  <c r="R254"/>
  <c r="P254"/>
  <c r="BI253"/>
  <c r="BH253"/>
  <c r="BG253"/>
  <c r="BE253"/>
  <c r="T253"/>
  <c r="R253"/>
  <c r="P253"/>
  <c r="BI252"/>
  <c r="BH252"/>
  <c r="BG252"/>
  <c r="BE252"/>
  <c r="T252"/>
  <c r="R252"/>
  <c r="P252"/>
  <c r="BI250"/>
  <c r="BH250"/>
  <c r="BG250"/>
  <c r="BE250"/>
  <c r="T250"/>
  <c r="R250"/>
  <c r="P250"/>
  <c r="BI249"/>
  <c r="BH249"/>
  <c r="BG249"/>
  <c r="BE249"/>
  <c r="T249"/>
  <c r="R249"/>
  <c r="P249"/>
  <c r="BI248"/>
  <c r="BH248"/>
  <c r="BG248"/>
  <c r="BE248"/>
  <c r="T248"/>
  <c r="R248"/>
  <c r="P248"/>
  <c r="BI247"/>
  <c r="BH247"/>
  <c r="BG247"/>
  <c r="BE247"/>
  <c r="T247"/>
  <c r="R247"/>
  <c r="P247"/>
  <c r="BI246"/>
  <c r="BH246"/>
  <c r="BG246"/>
  <c r="BE246"/>
  <c r="T246"/>
  <c r="R246"/>
  <c r="P246"/>
  <c r="BI245"/>
  <c r="BH245"/>
  <c r="BG245"/>
  <c r="BE245"/>
  <c r="T245"/>
  <c r="R245"/>
  <c r="P245"/>
  <c r="BI244"/>
  <c r="BH244"/>
  <c r="BG244"/>
  <c r="BE244"/>
  <c r="T244"/>
  <c r="R244"/>
  <c r="P244"/>
  <c r="BI243"/>
  <c r="BH243"/>
  <c r="BG243"/>
  <c r="BE243"/>
  <c r="T243"/>
  <c r="R243"/>
  <c r="P243"/>
  <c r="BI242"/>
  <c r="BH242"/>
  <c r="BG242"/>
  <c r="BE242"/>
  <c r="T242"/>
  <c r="R242"/>
  <c r="P242"/>
  <c r="BI241"/>
  <c r="BH241"/>
  <c r="BG241"/>
  <c r="BE241"/>
  <c r="T241"/>
  <c r="R241"/>
  <c r="P241"/>
  <c r="BI240"/>
  <c r="BH240"/>
  <c r="BG240"/>
  <c r="BE240"/>
  <c r="T240"/>
  <c r="R240"/>
  <c r="P240"/>
  <c r="BI237"/>
  <c r="BH237"/>
  <c r="BG237"/>
  <c r="BE237"/>
  <c r="T237"/>
  <c r="T236"/>
  <c r="R237"/>
  <c r="R236"/>
  <c r="P237"/>
  <c r="P236"/>
  <c r="BI235"/>
  <c r="BH235"/>
  <c r="BG235"/>
  <c r="BE235"/>
  <c r="T235"/>
  <c r="R235"/>
  <c r="P235"/>
  <c r="BI234"/>
  <c r="BH234"/>
  <c r="BG234"/>
  <c r="BE234"/>
  <c r="T234"/>
  <c r="R234"/>
  <c r="P234"/>
  <c r="BI233"/>
  <c r="BH233"/>
  <c r="BG233"/>
  <c r="BE233"/>
  <c r="T233"/>
  <c r="R233"/>
  <c r="P233"/>
  <c r="BI232"/>
  <c r="BH232"/>
  <c r="BG232"/>
  <c r="BE232"/>
  <c r="T232"/>
  <c r="R232"/>
  <c r="P232"/>
  <c r="BI231"/>
  <c r="BH231"/>
  <c r="BG231"/>
  <c r="BE231"/>
  <c r="T231"/>
  <c r="R231"/>
  <c r="P231"/>
  <c r="BI230"/>
  <c r="BH230"/>
  <c r="BG230"/>
  <c r="BE230"/>
  <c r="T230"/>
  <c r="R230"/>
  <c r="P230"/>
  <c r="BI229"/>
  <c r="BH229"/>
  <c r="BG229"/>
  <c r="BE229"/>
  <c r="T229"/>
  <c r="R229"/>
  <c r="P229"/>
  <c r="BI228"/>
  <c r="BH228"/>
  <c r="BG228"/>
  <c r="BE228"/>
  <c r="T228"/>
  <c r="R228"/>
  <c r="P228"/>
  <c r="BI227"/>
  <c r="BH227"/>
  <c r="BG227"/>
  <c r="BE227"/>
  <c r="T227"/>
  <c r="R227"/>
  <c r="P227"/>
  <c r="BI226"/>
  <c r="BH226"/>
  <c r="BG226"/>
  <c r="BE226"/>
  <c r="T226"/>
  <c r="R226"/>
  <c r="P226"/>
  <c r="BI225"/>
  <c r="BH225"/>
  <c r="BG225"/>
  <c r="BE225"/>
  <c r="T225"/>
  <c r="R225"/>
  <c r="P225"/>
  <c r="BI224"/>
  <c r="BH224"/>
  <c r="BG224"/>
  <c r="BE224"/>
  <c r="T224"/>
  <c r="R224"/>
  <c r="P224"/>
  <c r="BI223"/>
  <c r="BH223"/>
  <c r="BG223"/>
  <c r="BE223"/>
  <c r="T223"/>
  <c r="R223"/>
  <c r="P223"/>
  <c r="BI222"/>
  <c r="BH222"/>
  <c r="BG222"/>
  <c r="BE222"/>
  <c r="T222"/>
  <c r="R222"/>
  <c r="P222"/>
  <c r="BI221"/>
  <c r="BH221"/>
  <c r="BG221"/>
  <c r="BE221"/>
  <c r="T221"/>
  <c r="R221"/>
  <c r="P221"/>
  <c r="BI220"/>
  <c r="BH220"/>
  <c r="BG220"/>
  <c r="BE220"/>
  <c r="T220"/>
  <c r="R220"/>
  <c r="P220"/>
  <c r="BI219"/>
  <c r="BH219"/>
  <c r="BG219"/>
  <c r="BE219"/>
  <c r="T219"/>
  <c r="R219"/>
  <c r="P219"/>
  <c r="BI218"/>
  <c r="BH218"/>
  <c r="BG218"/>
  <c r="BE218"/>
  <c r="T218"/>
  <c r="R218"/>
  <c r="P218"/>
  <c r="BI217"/>
  <c r="BH217"/>
  <c r="BG217"/>
  <c r="BE217"/>
  <c r="T217"/>
  <c r="R217"/>
  <c r="P217"/>
  <c r="BI216"/>
  <c r="BH216"/>
  <c r="BG216"/>
  <c r="BE216"/>
  <c r="T216"/>
  <c r="R216"/>
  <c r="P216"/>
  <c r="BI215"/>
  <c r="BH215"/>
  <c r="BG215"/>
  <c r="BE215"/>
  <c r="T215"/>
  <c r="R215"/>
  <c r="P215"/>
  <c r="BI214"/>
  <c r="BH214"/>
  <c r="BG214"/>
  <c r="BE214"/>
  <c r="T214"/>
  <c r="R214"/>
  <c r="P214"/>
  <c r="BI213"/>
  <c r="BH213"/>
  <c r="BG213"/>
  <c r="BE213"/>
  <c r="T213"/>
  <c r="R213"/>
  <c r="P213"/>
  <c r="BI212"/>
  <c r="BH212"/>
  <c r="BG212"/>
  <c r="BE212"/>
  <c r="T212"/>
  <c r="R212"/>
  <c r="P212"/>
  <c r="BI211"/>
  <c r="BH211"/>
  <c r="BG211"/>
  <c r="BE211"/>
  <c r="T211"/>
  <c r="R211"/>
  <c r="P211"/>
  <c r="BI210"/>
  <c r="BH210"/>
  <c r="BG210"/>
  <c r="BE210"/>
  <c r="T210"/>
  <c r="R210"/>
  <c r="P210"/>
  <c r="BI209"/>
  <c r="BH209"/>
  <c r="BG209"/>
  <c r="BE209"/>
  <c r="T209"/>
  <c r="R209"/>
  <c r="P209"/>
  <c r="BI207"/>
  <c r="BH207"/>
  <c r="BG207"/>
  <c r="BE207"/>
  <c r="T207"/>
  <c r="R207"/>
  <c r="P207"/>
  <c r="BI206"/>
  <c r="BH206"/>
  <c r="BG206"/>
  <c r="BE206"/>
  <c r="T206"/>
  <c r="R206"/>
  <c r="P206"/>
  <c r="BI205"/>
  <c r="BH205"/>
  <c r="BG205"/>
  <c r="BE205"/>
  <c r="T205"/>
  <c r="R205"/>
  <c r="P205"/>
  <c r="BI204"/>
  <c r="BH204"/>
  <c r="BG204"/>
  <c r="BE204"/>
  <c r="T204"/>
  <c r="R204"/>
  <c r="P204"/>
  <c r="BI203"/>
  <c r="BH203"/>
  <c r="BG203"/>
  <c r="BE203"/>
  <c r="T203"/>
  <c r="R203"/>
  <c r="P203"/>
  <c r="BI202"/>
  <c r="BH202"/>
  <c r="BG202"/>
  <c r="BE202"/>
  <c r="T202"/>
  <c r="R202"/>
  <c r="P202"/>
  <c r="BI201"/>
  <c r="BH201"/>
  <c r="BG201"/>
  <c r="BE201"/>
  <c r="T201"/>
  <c r="R201"/>
  <c r="P201"/>
  <c r="BI200"/>
  <c r="BH200"/>
  <c r="BG200"/>
  <c r="BE200"/>
  <c r="T200"/>
  <c r="R200"/>
  <c r="P200"/>
  <c r="BI199"/>
  <c r="BH199"/>
  <c r="BG199"/>
  <c r="BE199"/>
  <c r="T199"/>
  <c r="R199"/>
  <c r="P199"/>
  <c r="BI198"/>
  <c r="BH198"/>
  <c r="BG198"/>
  <c r="BE198"/>
  <c r="T198"/>
  <c r="R198"/>
  <c r="P198"/>
  <c r="BI197"/>
  <c r="BH197"/>
  <c r="BG197"/>
  <c r="BE197"/>
  <c r="T197"/>
  <c r="R197"/>
  <c r="P197"/>
  <c r="BI196"/>
  <c r="BH196"/>
  <c r="BG196"/>
  <c r="BE196"/>
  <c r="T196"/>
  <c r="R196"/>
  <c r="P196"/>
  <c r="BI195"/>
  <c r="BH195"/>
  <c r="BG195"/>
  <c r="BE195"/>
  <c r="T195"/>
  <c r="R195"/>
  <c r="P195"/>
  <c r="BI194"/>
  <c r="BH194"/>
  <c r="BG194"/>
  <c r="BE194"/>
  <c r="T194"/>
  <c r="R194"/>
  <c r="P194"/>
  <c r="BI193"/>
  <c r="BH193"/>
  <c r="BG193"/>
  <c r="BE193"/>
  <c r="T193"/>
  <c r="R193"/>
  <c r="P193"/>
  <c r="BI192"/>
  <c r="BH192"/>
  <c r="BG192"/>
  <c r="BE192"/>
  <c r="T192"/>
  <c r="R192"/>
  <c r="P192"/>
  <c r="BI191"/>
  <c r="BH191"/>
  <c r="BG191"/>
  <c r="BE191"/>
  <c r="T191"/>
  <c r="R191"/>
  <c r="P191"/>
  <c r="BI190"/>
  <c r="BH190"/>
  <c r="BG190"/>
  <c r="BE190"/>
  <c r="T190"/>
  <c r="R190"/>
  <c r="P190"/>
  <c r="BI189"/>
  <c r="BH189"/>
  <c r="BG189"/>
  <c r="BE189"/>
  <c r="T189"/>
  <c r="R189"/>
  <c r="P189"/>
  <c r="BI188"/>
  <c r="BH188"/>
  <c r="BG188"/>
  <c r="BE188"/>
  <c r="T188"/>
  <c r="R188"/>
  <c r="P188"/>
  <c r="BI187"/>
  <c r="BH187"/>
  <c r="BG187"/>
  <c r="BE187"/>
  <c r="T187"/>
  <c r="R187"/>
  <c r="P187"/>
  <c r="BI186"/>
  <c r="BH186"/>
  <c r="BG186"/>
  <c r="BE186"/>
  <c r="T186"/>
  <c r="R186"/>
  <c r="P186"/>
  <c r="BI185"/>
  <c r="BH185"/>
  <c r="BG185"/>
  <c r="BE185"/>
  <c r="T185"/>
  <c r="R185"/>
  <c r="P185"/>
  <c r="BI184"/>
  <c r="BH184"/>
  <c r="BG184"/>
  <c r="BE184"/>
  <c r="T184"/>
  <c r="R184"/>
  <c r="P184"/>
  <c r="BI183"/>
  <c r="BH183"/>
  <c r="BG183"/>
  <c r="BE183"/>
  <c r="T183"/>
  <c r="R183"/>
  <c r="P183"/>
  <c r="BI182"/>
  <c r="BH182"/>
  <c r="BG182"/>
  <c r="BE182"/>
  <c r="T182"/>
  <c r="R182"/>
  <c r="P182"/>
  <c r="BI181"/>
  <c r="BH181"/>
  <c r="BG181"/>
  <c r="BE181"/>
  <c r="T181"/>
  <c r="R181"/>
  <c r="P181"/>
  <c r="BI180"/>
  <c r="BH180"/>
  <c r="BG180"/>
  <c r="BE180"/>
  <c r="T180"/>
  <c r="R180"/>
  <c r="P180"/>
  <c r="BI179"/>
  <c r="BH179"/>
  <c r="BG179"/>
  <c r="BE179"/>
  <c r="T179"/>
  <c r="R179"/>
  <c r="P179"/>
  <c r="BI178"/>
  <c r="BH178"/>
  <c r="BG178"/>
  <c r="BE178"/>
  <c r="T178"/>
  <c r="R178"/>
  <c r="P178"/>
  <c r="BI177"/>
  <c r="BH177"/>
  <c r="BG177"/>
  <c r="BE177"/>
  <c r="T177"/>
  <c r="R177"/>
  <c r="P177"/>
  <c r="BI176"/>
  <c r="BH176"/>
  <c r="BG176"/>
  <c r="BE176"/>
  <c r="T176"/>
  <c r="R176"/>
  <c r="P176"/>
  <c r="BI175"/>
  <c r="BH175"/>
  <c r="BG175"/>
  <c r="BE175"/>
  <c r="T175"/>
  <c r="R175"/>
  <c r="P175"/>
  <c r="BI173"/>
  <c r="BH173"/>
  <c r="BG173"/>
  <c r="BE173"/>
  <c r="T173"/>
  <c r="R173"/>
  <c r="P173"/>
  <c r="BI172"/>
  <c r="BH172"/>
  <c r="BG172"/>
  <c r="BE172"/>
  <c r="T172"/>
  <c r="R172"/>
  <c r="P172"/>
  <c r="BI171"/>
  <c r="BH171"/>
  <c r="BG171"/>
  <c r="BE171"/>
  <c r="T171"/>
  <c r="R171"/>
  <c r="P171"/>
  <c r="BI170"/>
  <c r="BH170"/>
  <c r="BG170"/>
  <c r="BE170"/>
  <c r="T170"/>
  <c r="R170"/>
  <c r="P170"/>
  <c r="BI169"/>
  <c r="BH169"/>
  <c r="BG169"/>
  <c r="BE169"/>
  <c r="T169"/>
  <c r="R169"/>
  <c r="P169"/>
  <c r="BI168"/>
  <c r="BH168"/>
  <c r="BG168"/>
  <c r="BE168"/>
  <c r="T168"/>
  <c r="R168"/>
  <c r="P168"/>
  <c r="BI167"/>
  <c r="BH167"/>
  <c r="BG167"/>
  <c r="BE167"/>
  <c r="T167"/>
  <c r="R167"/>
  <c r="P167"/>
  <c r="BI166"/>
  <c r="BH166"/>
  <c r="BG166"/>
  <c r="BE166"/>
  <c r="T166"/>
  <c r="R166"/>
  <c r="P166"/>
  <c r="BI165"/>
  <c r="BH165"/>
  <c r="BG165"/>
  <c r="BE165"/>
  <c r="T165"/>
  <c r="R165"/>
  <c r="P165"/>
  <c r="BI164"/>
  <c r="BH164"/>
  <c r="BG164"/>
  <c r="BE164"/>
  <c r="T164"/>
  <c r="R164"/>
  <c r="P164"/>
  <c r="BI163"/>
  <c r="BH163"/>
  <c r="BG163"/>
  <c r="BE163"/>
  <c r="T163"/>
  <c r="R163"/>
  <c r="P163"/>
  <c r="BI161"/>
  <c r="BH161"/>
  <c r="BG161"/>
  <c r="BE161"/>
  <c r="T161"/>
  <c r="R161"/>
  <c r="P161"/>
  <c r="BI160"/>
  <c r="BH160"/>
  <c r="BG160"/>
  <c r="BE160"/>
  <c r="T160"/>
  <c r="R160"/>
  <c r="P160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J148"/>
  <c r="F148"/>
  <c r="F146"/>
  <c r="E144"/>
  <c r="BI131"/>
  <c r="BH131"/>
  <c r="BG131"/>
  <c r="BE131"/>
  <c r="BI130"/>
  <c r="BH130"/>
  <c r="BG130"/>
  <c r="BF130"/>
  <c r="BE130"/>
  <c r="BI129"/>
  <c r="BH129"/>
  <c r="BG129"/>
  <c r="BF129"/>
  <c r="BE129"/>
  <c r="BI128"/>
  <c r="BH128"/>
  <c r="BG128"/>
  <c r="BF128"/>
  <c r="BE128"/>
  <c r="BI127"/>
  <c r="BH127"/>
  <c r="BG127"/>
  <c r="BF127"/>
  <c r="BE127"/>
  <c r="BI126"/>
  <c r="BH126"/>
  <c r="BG126"/>
  <c r="BF126"/>
  <c r="BE126"/>
  <c r="J91"/>
  <c r="F91"/>
  <c r="F89"/>
  <c r="E87"/>
  <c r="J24"/>
  <c r="E24"/>
  <c r="J92"/>
  <c r="J23"/>
  <c r="J18"/>
  <c r="E18"/>
  <c r="F149"/>
  <c r="J17"/>
  <c r="J12"/>
  <c r="J89"/>
  <c r="E7"/>
  <c r="E85"/>
  <c i="1" r="L90"/>
  <c r="AM90"/>
  <c r="AM89"/>
  <c r="L89"/>
  <c r="AM87"/>
  <c r="L87"/>
  <c r="L85"/>
  <c r="L84"/>
  <c i="2" r="BK382"/>
  <c r="J379"/>
  <c r="BK374"/>
  <c r="BK369"/>
  <c r="BK362"/>
  <c r="J354"/>
  <c r="BK350"/>
  <c r="J344"/>
  <c r="BK331"/>
  <c r="J327"/>
  <c r="BK322"/>
  <c r="J315"/>
  <c r="BK310"/>
  <c r="BK301"/>
  <c r="J288"/>
  <c r="J281"/>
  <c r="BK276"/>
  <c r="BK273"/>
  <c r="J260"/>
  <c r="BK255"/>
  <c r="BK244"/>
  <c r="J235"/>
  <c r="BK231"/>
  <c r="J218"/>
  <c r="BK214"/>
  <c r="J207"/>
  <c r="BK198"/>
  <c r="J193"/>
  <c r="BK184"/>
  <c r="BK179"/>
  <c r="BK177"/>
  <c r="J169"/>
  <c r="J165"/>
  <c r="J163"/>
  <c r="BK384"/>
  <c r="J382"/>
  <c r="BK378"/>
  <c r="J369"/>
  <c r="J364"/>
  <c r="J360"/>
  <c r="J349"/>
  <c r="J341"/>
  <c r="J336"/>
  <c r="J333"/>
  <c r="BK323"/>
  <c r="BK319"/>
  <c r="J308"/>
  <c r="BK304"/>
  <c r="J297"/>
  <c r="J289"/>
  <c r="BK284"/>
  <c r="BK275"/>
  <c r="BK271"/>
  <c r="BK266"/>
  <c r="BK262"/>
  <c r="J255"/>
  <c r="J253"/>
  <c r="J248"/>
  <c r="J245"/>
  <c r="BK237"/>
  <c r="J232"/>
  <c r="J227"/>
  <c r="BK222"/>
  <c r="BK218"/>
  <c r="BK211"/>
  <c r="BK205"/>
  <c r="J197"/>
  <c r="J194"/>
  <c r="J187"/>
  <c r="J177"/>
  <c r="J175"/>
  <c r="BK169"/>
  <c r="BK159"/>
  <c r="BK155"/>
  <c r="J378"/>
  <c r="BK372"/>
  <c r="BK364"/>
  <c r="J355"/>
  <c r="J350"/>
  <c r="J345"/>
  <c r="BK340"/>
  <c r="J330"/>
  <c r="J328"/>
  <c r="BK321"/>
  <c r="BK316"/>
  <c r="J310"/>
  <c r="BK303"/>
  <c r="BK300"/>
  <c r="BK294"/>
  <c r="J290"/>
  <c r="J282"/>
  <c r="BK278"/>
  <c r="J272"/>
  <c r="J266"/>
  <c r="J261"/>
  <c r="BK254"/>
  <c r="J250"/>
  <c r="J242"/>
  <c r="J230"/>
  <c r="J224"/>
  <c r="BK219"/>
  <c r="J211"/>
  <c r="J204"/>
  <c r="BK200"/>
  <c r="J190"/>
  <c r="BK186"/>
  <c r="J182"/>
  <c r="BK175"/>
  <c r="BK168"/>
  <c r="BK161"/>
  <c r="J155"/>
  <c r="J358"/>
  <c r="BK348"/>
  <c r="J342"/>
  <c r="BK330"/>
  <c r="J321"/>
  <c r="J317"/>
  <c r="J309"/>
  <c r="BK306"/>
  <c r="J299"/>
  <c r="J294"/>
  <c r="BK292"/>
  <c r="J284"/>
  <c r="J278"/>
  <c r="J259"/>
  <c r="BK247"/>
  <c r="BK242"/>
  <c r="BK232"/>
  <c r="BK227"/>
  <c r="J222"/>
  <c r="J215"/>
  <c r="BK204"/>
  <c r="BK201"/>
  <c r="BK196"/>
  <c r="BK190"/>
  <c r="BK183"/>
  <c r="J179"/>
  <c r="J172"/>
  <c r="J167"/>
  <c r="BK156"/>
  <c r="J383"/>
  <c r="BK381"/>
  <c r="BK375"/>
  <c r="BK370"/>
  <c r="J361"/>
  <c r="J353"/>
  <c r="J348"/>
  <c r="BK336"/>
  <c r="BK329"/>
  <c r="J325"/>
  <c r="BK317"/>
  <c r="BK312"/>
  <c r="BK309"/>
  <c r="BK299"/>
  <c r="J287"/>
  <c r="J280"/>
  <c r="J275"/>
  <c r="BK272"/>
  <c r="BK258"/>
  <c r="BK248"/>
  <c r="J240"/>
  <c r="J234"/>
  <c r="BK226"/>
  <c r="J216"/>
  <c r="BK209"/>
  <c r="BK199"/>
  <c r="BK194"/>
  <c r="BK191"/>
  <c r="J180"/>
  <c r="BK173"/>
  <c r="J170"/>
  <c r="J166"/>
  <c r="J160"/>
  <c r="BK385"/>
  <c r="BK383"/>
  <c r="BK380"/>
  <c r="J374"/>
  <c r="J367"/>
  <c r="BK361"/>
  <c r="BK355"/>
  <c r="BK342"/>
  <c r="BK339"/>
  <c r="J335"/>
  <c r="J326"/>
  <c r="J322"/>
  <c r="J316"/>
  <c r="J306"/>
  <c r="J303"/>
  <c r="J295"/>
  <c r="BK290"/>
  <c r="BK288"/>
  <c r="BK279"/>
  <c r="J273"/>
  <c r="BK268"/>
  <c r="BK263"/>
  <c r="BK259"/>
  <c r="J254"/>
  <c r="BK252"/>
  <c r="J247"/>
  <c r="J244"/>
  <c r="BK234"/>
  <c r="BK230"/>
  <c r="BK224"/>
  <c r="BK220"/>
  <c r="BK215"/>
  <c r="BK210"/>
  <c r="BK206"/>
  <c r="J196"/>
  <c r="BK193"/>
  <c r="J188"/>
  <c r="BK181"/>
  <c r="BK176"/>
  <c r="J171"/>
  <c r="J161"/>
  <c r="J157"/>
  <c r="BK379"/>
  <c r="J376"/>
  <c r="BK367"/>
  <c r="BK358"/>
  <c r="BK351"/>
  <c r="J347"/>
  <c r="J339"/>
  <c r="BK333"/>
  <c r="BK326"/>
  <c r="J320"/>
  <c r="BK315"/>
  <c r="J307"/>
  <c r="J301"/>
  <c r="BK295"/>
  <c r="BK291"/>
  <c r="BK287"/>
  <c r="BK281"/>
  <c r="J277"/>
  <c r="J271"/>
  <c r="BK264"/>
  <c r="J256"/>
  <c r="BK253"/>
  <c r="J249"/>
  <c r="BK241"/>
  <c r="BK235"/>
  <c r="J225"/>
  <c r="J221"/>
  <c r="BK217"/>
  <c r="J210"/>
  <c r="J206"/>
  <c r="J201"/>
  <c r="J192"/>
  <c r="J189"/>
  <c r="J185"/>
  <c r="J176"/>
  <c r="J173"/>
  <c r="BK166"/>
  <c r="BK160"/>
  <c r="BK157"/>
  <c r="J356"/>
  <c r="BK347"/>
  <c r="BK345"/>
  <c r="J331"/>
  <c r="BK327"/>
  <c r="J319"/>
  <c r="BK313"/>
  <c r="BK308"/>
  <c r="J302"/>
  <c r="J298"/>
  <c r="J293"/>
  <c r="J285"/>
  <c r="J283"/>
  <c r="J268"/>
  <c r="J258"/>
  <c r="BK250"/>
  <c r="J241"/>
  <c r="J231"/>
  <c r="J228"/>
  <c r="BK225"/>
  <c r="BK216"/>
  <c r="BK212"/>
  <c r="J202"/>
  <c r="J198"/>
  <c r="BK188"/>
  <c r="BK182"/>
  <c r="BK178"/>
  <c r="BK163"/>
  <c r="J385"/>
  <c r="J380"/>
  <c r="J377"/>
  <c r="J372"/>
  <c r="BK363"/>
  <c r="BK360"/>
  <c r="J351"/>
  <c r="J346"/>
  <c r="BK334"/>
  <c r="BK328"/>
  <c r="J323"/>
  <c r="J318"/>
  <c r="J311"/>
  <c r="BK305"/>
  <c r="BK298"/>
  <c r="BK283"/>
  <c r="BK277"/>
  <c r="J274"/>
  <c r="J263"/>
  <c r="BK256"/>
  <c r="BK245"/>
  <c r="J237"/>
  <c r="BK221"/>
  <c r="J217"/>
  <c r="J213"/>
  <c r="J205"/>
  <c r="BK197"/>
  <c r="BK192"/>
  <c r="J183"/>
  <c r="J178"/>
  <c r="BK171"/>
  <c r="BK167"/>
  <c r="J164"/>
  <c r="J156"/>
  <c r="J384"/>
  <c r="J381"/>
  <c r="BK376"/>
  <c r="J370"/>
  <c r="J362"/>
  <c r="BK356"/>
  <c r="BK344"/>
  <c r="J340"/>
  <c r="BK337"/>
  <c r="J334"/>
  <c r="BK324"/>
  <c r="BK320"/>
  <c r="J313"/>
  <c r="J305"/>
  <c r="J300"/>
  <c r="J292"/>
  <c r="BK280"/>
  <c r="BK274"/>
  <c r="J270"/>
  <c r="J264"/>
  <c r="BK261"/>
  <c r="J257"/>
  <c r="BK249"/>
  <c r="BK246"/>
  <c r="J243"/>
  <c r="BK233"/>
  <c r="BK228"/>
  <c r="BK223"/>
  <c r="J214"/>
  <c r="J209"/>
  <c r="BK203"/>
  <c r="BK195"/>
  <c r="BK189"/>
  <c r="J186"/>
  <c r="BK180"/>
  <c r="BK172"/>
  <c r="BK165"/>
  <c r="J158"/>
  <c r="BK377"/>
  <c r="J375"/>
  <c r="J363"/>
  <c r="BK354"/>
  <c r="BK349"/>
  <c r="BK341"/>
  <c r="J337"/>
  <c r="J329"/>
  <c r="J324"/>
  <c r="BK311"/>
  <c r="J304"/>
  <c r="BK302"/>
  <c r="BK293"/>
  <c r="BK289"/>
  <c r="BK285"/>
  <c r="J279"/>
  <c r="J276"/>
  <c r="BK270"/>
  <c r="BK260"/>
  <c r="J252"/>
  <c r="J246"/>
  <c r="BK240"/>
  <c r="J229"/>
  <c r="J223"/>
  <c r="J220"/>
  <c r="J212"/>
  <c r="BK207"/>
  <c r="BK202"/>
  <c r="J199"/>
  <c r="J191"/>
  <c r="BK187"/>
  <c r="J184"/>
  <c r="BK170"/>
  <c r="BK164"/>
  <c r="BK158"/>
  <c i="1" r="AS94"/>
  <c i="2" r="BK353"/>
  <c r="BK346"/>
  <c r="BK335"/>
  <c r="BK325"/>
  <c r="BK318"/>
  <c r="J312"/>
  <c r="BK307"/>
  <c r="BK297"/>
  <c r="J291"/>
  <c r="BK282"/>
  <c r="J262"/>
  <c r="BK257"/>
  <c r="BK243"/>
  <c r="J233"/>
  <c r="BK229"/>
  <c r="J226"/>
  <c r="J219"/>
  <c r="BK213"/>
  <c r="J203"/>
  <c r="J200"/>
  <c r="J195"/>
  <c r="BK185"/>
  <c r="J181"/>
  <c r="J168"/>
  <c r="J159"/>
  <c l="1" r="T154"/>
  <c r="P162"/>
  <c r="R162"/>
  <c r="T162"/>
  <c r="T174"/>
  <c r="P208"/>
  <c r="P239"/>
  <c r="R239"/>
  <c r="T251"/>
  <c r="BK269"/>
  <c r="J269"/>
  <c r="J108"/>
  <c r="R269"/>
  <c r="P286"/>
  <c r="T286"/>
  <c r="R296"/>
  <c r="P314"/>
  <c r="BK332"/>
  <c r="J332"/>
  <c r="J112"/>
  <c r="T332"/>
  <c r="R338"/>
  <c r="P343"/>
  <c r="BK352"/>
  <c r="J352"/>
  <c r="J115"/>
  <c r="T352"/>
  <c r="P359"/>
  <c r="BK368"/>
  <c r="J368"/>
  <c r="J120"/>
  <c r="R368"/>
  <c r="P373"/>
  <c r="BK154"/>
  <c r="J154"/>
  <c r="J98"/>
  <c r="R154"/>
  <c r="BK174"/>
  <c r="J174"/>
  <c r="J100"/>
  <c r="R174"/>
  <c r="R208"/>
  <c r="BK239"/>
  <c r="J239"/>
  <c r="J104"/>
  <c r="BK251"/>
  <c r="J251"/>
  <c r="J105"/>
  <c r="P251"/>
  <c r="T269"/>
  <c r="R286"/>
  <c r="P296"/>
  <c r="BK314"/>
  <c r="J314"/>
  <c r="J111"/>
  <c r="R314"/>
  <c r="P332"/>
  <c r="BK338"/>
  <c r="J338"/>
  <c r="J113"/>
  <c r="BK343"/>
  <c r="J343"/>
  <c r="J114"/>
  <c r="R343"/>
  <c r="P352"/>
  <c r="T359"/>
  <c r="P368"/>
  <c r="BK373"/>
  <c r="J373"/>
  <c r="J122"/>
  <c r="T373"/>
  <c r="P154"/>
  <c r="BK162"/>
  <c r="J162"/>
  <c r="J99"/>
  <c r="P174"/>
  <c r="BK208"/>
  <c r="J208"/>
  <c r="J101"/>
  <c r="T208"/>
  <c r="T239"/>
  <c r="R251"/>
  <c r="P269"/>
  <c r="BK286"/>
  <c r="J286"/>
  <c r="J109"/>
  <c r="BK296"/>
  <c r="J296"/>
  <c r="J110"/>
  <c r="T296"/>
  <c r="T314"/>
  <c r="R332"/>
  <c r="P338"/>
  <c r="T338"/>
  <c r="T343"/>
  <c r="R352"/>
  <c r="BK359"/>
  <c r="J359"/>
  <c r="J117"/>
  <c r="R359"/>
  <c r="T368"/>
  <c r="R373"/>
  <c r="BK236"/>
  <c r="J236"/>
  <c r="J102"/>
  <c r="BK265"/>
  <c r="J265"/>
  <c r="J106"/>
  <c r="BK267"/>
  <c r="J267"/>
  <c r="J107"/>
  <c r="BK357"/>
  <c r="J357"/>
  <c r="J116"/>
  <c r="BK366"/>
  <c r="J366"/>
  <c r="J119"/>
  <c r="BK371"/>
  <c r="J371"/>
  <c r="J121"/>
  <c r="E142"/>
  <c r="J146"/>
  <c r="J149"/>
  <c r="BF159"/>
  <c r="BF163"/>
  <c r="BF170"/>
  <c r="BF171"/>
  <c r="BF178"/>
  <c r="BF182"/>
  <c r="BF184"/>
  <c r="BF187"/>
  <c r="BF190"/>
  <c r="BF194"/>
  <c r="BF199"/>
  <c r="BF202"/>
  <c r="BF210"/>
  <c r="BF211"/>
  <c r="BF215"/>
  <c r="BF218"/>
  <c r="BF225"/>
  <c r="BF226"/>
  <c r="BF227"/>
  <c r="BF229"/>
  <c r="BF230"/>
  <c r="BF233"/>
  <c r="BF240"/>
  <c r="BF249"/>
  <c r="BF250"/>
  <c r="BF257"/>
  <c r="BF266"/>
  <c r="BF275"/>
  <c r="BF277"/>
  <c r="BF281"/>
  <c r="BF282"/>
  <c r="BF283"/>
  <c r="BF284"/>
  <c r="BF289"/>
  <c r="BF290"/>
  <c r="BF291"/>
  <c r="BF292"/>
  <c r="BF293"/>
  <c r="BF294"/>
  <c r="BF298"/>
  <c r="BF302"/>
  <c r="BF308"/>
  <c r="BF311"/>
  <c r="BF320"/>
  <c r="BF326"/>
  <c r="BF327"/>
  <c r="BF328"/>
  <c r="BF335"/>
  <c r="BF341"/>
  <c r="BF344"/>
  <c r="BF345"/>
  <c r="BF348"/>
  <c r="BF350"/>
  <c r="F92"/>
  <c r="BF167"/>
  <c r="BF172"/>
  <c r="BF175"/>
  <c r="BF176"/>
  <c r="BF181"/>
  <c r="BF183"/>
  <c r="BF188"/>
  <c r="BF204"/>
  <c r="BF205"/>
  <c r="BF206"/>
  <c r="BF209"/>
  <c r="BF219"/>
  <c r="BF222"/>
  <c r="BF228"/>
  <c r="BF245"/>
  <c r="BF246"/>
  <c r="BF255"/>
  <c r="BF260"/>
  <c r="BF264"/>
  <c r="BF270"/>
  <c r="BF271"/>
  <c r="BF274"/>
  <c r="BF276"/>
  <c r="BF278"/>
  <c r="BF280"/>
  <c r="BF285"/>
  <c r="BF297"/>
  <c r="BF300"/>
  <c r="BF301"/>
  <c r="BF303"/>
  <c r="BF306"/>
  <c r="BF316"/>
  <c r="BF319"/>
  <c r="BF321"/>
  <c r="BF323"/>
  <c r="BF330"/>
  <c r="BF333"/>
  <c r="BF337"/>
  <c r="BF346"/>
  <c r="BF347"/>
  <c r="BF354"/>
  <c r="BF360"/>
  <c r="BF369"/>
  <c r="BF372"/>
  <c r="BF375"/>
  <c r="BF380"/>
  <c r="BF381"/>
  <c r="BF156"/>
  <c r="BF157"/>
  <c r="BF158"/>
  <c r="BF160"/>
  <c r="BF169"/>
  <c r="BF173"/>
  <c r="BF180"/>
  <c r="BF186"/>
  <c r="BF193"/>
  <c r="BF195"/>
  <c r="BF196"/>
  <c r="BF197"/>
  <c r="BF198"/>
  <c r="BF213"/>
  <c r="BF214"/>
  <c r="BF221"/>
  <c r="BF223"/>
  <c r="BF224"/>
  <c r="BF231"/>
  <c r="BF235"/>
  <c r="BF242"/>
  <c r="BF243"/>
  <c r="BF244"/>
  <c r="BF248"/>
  <c r="BF252"/>
  <c r="BF253"/>
  <c r="BF256"/>
  <c r="BF259"/>
  <c r="BF261"/>
  <c r="BF263"/>
  <c r="BF268"/>
  <c r="BF288"/>
  <c r="BF295"/>
  <c r="BF299"/>
  <c r="BF304"/>
  <c r="BF305"/>
  <c r="BF307"/>
  <c r="BF312"/>
  <c r="BF329"/>
  <c r="BF331"/>
  <c r="BF334"/>
  <c r="BF336"/>
  <c r="BF339"/>
  <c r="BF340"/>
  <c r="BF355"/>
  <c r="BF356"/>
  <c r="BF358"/>
  <c r="BF362"/>
  <c r="BF364"/>
  <c r="BF370"/>
  <c r="BF374"/>
  <c r="BF376"/>
  <c r="BF378"/>
  <c r="BF382"/>
  <c r="BF385"/>
  <c r="BF155"/>
  <c r="BF161"/>
  <c r="BF164"/>
  <c r="BF165"/>
  <c r="BF166"/>
  <c r="BF168"/>
  <c r="BF177"/>
  <c r="BF179"/>
  <c r="BF185"/>
  <c r="BF189"/>
  <c r="BF191"/>
  <c r="BF192"/>
  <c r="BF200"/>
  <c r="BF201"/>
  <c r="BF203"/>
  <c r="BF207"/>
  <c r="BF212"/>
  <c r="BF216"/>
  <c r="BF217"/>
  <c r="BF220"/>
  <c r="BF232"/>
  <c r="BF234"/>
  <c r="BF237"/>
  <c r="BF241"/>
  <c r="BF247"/>
  <c r="BF254"/>
  <c r="BF258"/>
  <c r="BF262"/>
  <c r="BF272"/>
  <c r="BF273"/>
  <c r="BF279"/>
  <c r="BF287"/>
  <c r="BF309"/>
  <c r="BF310"/>
  <c r="BF313"/>
  <c r="BF315"/>
  <c r="BF317"/>
  <c r="BF318"/>
  <c r="BF322"/>
  <c r="BF324"/>
  <c r="BF325"/>
  <c r="BF342"/>
  <c r="BF349"/>
  <c r="BF351"/>
  <c r="BF353"/>
  <c r="BF361"/>
  <c r="BF363"/>
  <c r="BF367"/>
  <c r="BF377"/>
  <c r="BF379"/>
  <c r="BF383"/>
  <c r="BF384"/>
  <c r="F35"/>
  <c i="1" r="AZ95"/>
  <c r="AZ94"/>
  <c r="W29"/>
  <c i="2" r="F37"/>
  <c i="1" r="BB95"/>
  <c r="BB94"/>
  <c r="AX94"/>
  <c i="2" r="F38"/>
  <c i="1" r="BC95"/>
  <c r="BC94"/>
  <c r="AY94"/>
  <c i="2" r="J35"/>
  <c i="1" r="AV95"/>
  <c i="2" r="F39"/>
  <c i="1" r="BD95"/>
  <c r="BD94"/>
  <c r="W33"/>
  <c i="2" l="1" r="T238"/>
  <c r="R153"/>
  <c r="R238"/>
  <c r="P238"/>
  <c r="P153"/>
  <c r="T153"/>
  <c r="T152"/>
  <c r="BK153"/>
  <c r="J153"/>
  <c r="J97"/>
  <c r="BK365"/>
  <c r="J365"/>
  <c r="J118"/>
  <c r="BK238"/>
  <c r="J238"/>
  <c r="J103"/>
  <c i="1" r="W32"/>
  <c r="AV94"/>
  <c r="AK29"/>
  <c r="W31"/>
  <c i="2" l="1" r="P152"/>
  <c i="1" r="AU95"/>
  <c i="2" r="R152"/>
  <c r="BK152"/>
  <c r="J152"/>
  <c r="J96"/>
  <c r="J30"/>
  <c i="1" r="AU94"/>
  <c i="2" r="J131"/>
  <c r="J125"/>
  <c r="J133"/>
  <c l="1" r="J31"/>
  <c r="BF131"/>
  <c r="J36"/>
  <c i="1" r="AW95"/>
  <c r="AT95"/>
  <c i="2" r="J32"/>
  <c i="1" r="AG95"/>
  <c r="AG94"/>
  <c r="AK26"/>
  <c l="1" r="AN95"/>
  <c i="2" r="J41"/>
  <c r="F36"/>
  <c i="1" r="BA95"/>
  <c r="BA94"/>
  <c r="W30"/>
  <c l="1" r="AW94"/>
  <c r="AK30"/>
  <c r="AK35"/>
  <c l="1" r="AT94"/>
  <c r="AN94"/>
</calcChain>
</file>

<file path=xl/sharedStrings.xml><?xml version="1.0" encoding="utf-8"?>
<sst xmlns="http://schemas.openxmlformats.org/spreadsheetml/2006/main">
  <si>
    <t>Export Komplet</t>
  </si>
  <si>
    <t/>
  </si>
  <si>
    <t>2.0</t>
  </si>
  <si>
    <t>False</t>
  </si>
  <si>
    <t>{8dbceeed-9704-43f8-95f6-c86adb725410}</t>
  </si>
  <si>
    <t xml:space="preserve">&gt;&gt;  skryté stĺpce  &lt;&lt;</t>
  </si>
  <si>
    <t>0,001</t>
  </si>
  <si>
    <t>20</t>
  </si>
  <si>
    <t>REKAPITULÁCIA STAVBY</t>
  </si>
  <si>
    <t xml:space="preserve">v ---  nižšie sa nachádzajú doplnkové a pomocné údaje k zostavám  --- v</t>
  </si>
  <si>
    <t>Návod na vyplnenie</t>
  </si>
  <si>
    <t>Kód:</t>
  </si>
  <si>
    <t>22-BARCIAKOVA</t>
  </si>
  <si>
    <t xml:space="preserve"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</si>
  <si>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</si>
  <si>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STAVEBNÉ ÚPRAVY RODINNÉHO DOMU - VIŠŇOVÉ</t>
  </si>
  <si>
    <t>JKSO:</t>
  </si>
  <si>
    <t>803</t>
  </si>
  <si>
    <t>KS:</t>
  </si>
  <si>
    <t>1</t>
  </si>
  <si>
    <t>Miesto:</t>
  </si>
  <si>
    <t>Višňové</t>
  </si>
  <si>
    <t>Dátum:</t>
  </si>
  <si>
    <t>19. 1. 2022</t>
  </si>
  <si>
    <t>Objednávateľ:</t>
  </si>
  <si>
    <t>IČO:</t>
  </si>
  <si>
    <t>Mgr. Zuzana Jozeková, Žilina - Trnové</t>
  </si>
  <si>
    <t>IČ DPH:</t>
  </si>
  <si>
    <t>Zhotoviteľ:</t>
  </si>
  <si>
    <t>Vyplň údaj</t>
  </si>
  <si>
    <t>True</t>
  </si>
  <si>
    <t>Projektant:</t>
  </si>
  <si>
    <t>Ing. Marcel Zsóka, PhD</t>
  </si>
  <si>
    <t>0,01</t>
  </si>
  <si>
    <t>Spracovateľ:</t>
  </si>
  <si>
    <t xml:space="preserve"> 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</si>
  <si>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</si>
  <si>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</si>
  <si>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</si>
  <si>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</si>
  <si>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</si>
  <si>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</si>
  <si>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</si>
  <si>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</si>
  <si>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</si>
  <si>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</si>
  <si>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</si>
  <si>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</si>
  <si>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</si>
  <si>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</si>
  <si>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</si>
  <si>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</si>
  <si>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</si>
  <si>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</si>
  <si>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</si>
  <si>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</si>
  <si>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</si>
  <si>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</si>
  <si>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</si>
  <si>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</si>
  <si>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</si>
  <si>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</si>
  <si>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</si>
  <si>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</si>
  <si>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</si>
  <si>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</si>
  <si>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</si>
  <si>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</si>
  <si>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</si>
  <si>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</si>
  <si>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</si>
  <si>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</si>
  <si>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</si>
  <si>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</si>
  <si>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</si>
  <si>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</si>
  <si>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</si>
  <si>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</si>
  <si>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</si>
  <si>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</si>
  <si>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</si>
  <si>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</si>
  <si>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SO. 01 - Hlavný objekt</t>
  </si>
  <si>
    <t>STA</t>
  </si>
  <si>
    <t>{1906787f-b599-4d5c-8b6f-2a1bcab7d916}</t>
  </si>
  <si>
    <t>KRYCÍ LIST ROZPOČTU</t>
  </si>
  <si>
    <t>Objekt:</t>
  </si>
  <si>
    <t>1 - SO. 01 - Hlavný objekt</t>
  </si>
  <si>
    <t>Náklady z rozpočtu</t>
  </si>
  <si>
    <t>Ostatné náklady</t>
  </si>
  <si>
    <t>REKAPITULÁCIA ROZPOČTU</t>
  </si>
  <si>
    <t>Kód dielu - Popis</t>
  </si>
  <si>
    <t>Cena celkom [EUR]</t>
  </si>
  <si>
    <t>1) Náklady z rozpočtu</t>
  </si>
  <si>
    <t>-1</t>
  </si>
  <si>
    <t>HSV - Práce a dodávky HSV</t>
  </si>
  <si>
    <t xml:space="preserve">    3 - Zvislé a kompletné konštrukcie</t>
  </si>
  <si>
    <t xml:space="preserve">    4 - Vodorovné konštrukcie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</si>
  <si>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</si>
  <si>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</si>
  <si>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</si>
  <si>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</si>
  <si>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711 - Izolácie proti vode a vlhkosti</t>
  </si>
  <si>
    <t xml:space="preserve">    713 - Izolácie tepelné</t>
  </si>
  <si>
    <t xml:space="preserve">    72- - Zdravotechnické inštalácie</t>
  </si>
  <si>
    <t xml:space="preserve">    731 - Ústredné kúrenie</t>
  </si>
  <si>
    <t xml:space="preserve">    762 - Konštrukcie tesárske </t>
  </si>
  <si>
    <t xml:space="preserve">    763 - Konštrukcie - drevostavby</t>
  </si>
  <si>
    <t xml:space="preserve">    764 - Konštrukcie klampiarske</t>
  </si>
  <si>
    <t xml:space="preserve">    766 - Konštrukcie stolárske</t>
  </si>
  <si>
    <t xml:space="preserve">    767 - Konštrukcie doplnkové kovové</t>
  </si>
  <si>
    <t xml:space="preserve">    771 - Podlahy z dlaždíc</t>
  </si>
  <si>
    <t xml:space="preserve">    775 - Podlahy vlysové a parketové</t>
  </si>
  <si>
    <t xml:space="preserve">    781 - Dokončovacie práce a obklady</t>
  </si>
  <si>
    <t xml:space="preserve">    783 - Dokončovacie práce - nátery</t>
  </si>
  <si>
    <t xml:space="preserve">    784 - Dokončovacie práce - maľby</t>
  </si>
  <si>
    <t>M - Práce a dodávky M</t>
  </si>
  <si>
    <t xml:space="preserve">    21-M - Elektromontáže</t>
  </si>
  <si>
    <t>HZS - Hodinové zúčtovacie sadzby</t>
  </si>
  <si>
    <t>OST - Ostatné</t>
  </si>
  <si>
    <t>VRN - Vedľajšie rozpočtové náklady</t>
  </si>
  <si>
    <t>2) Ostatné náklady</t>
  </si>
  <si>
    <t>Zariad. staveniska</t>
  </si>
  <si>
    <t>VRN</t>
  </si>
  <si>
    <t>2</t>
  </si>
  <si>
    <t>Mimostav. doprava</t>
  </si>
  <si>
    <t>Územné vplyvy</t>
  </si>
  <si>
    <t>Prevádzkové vplyvy</t>
  </si>
  <si>
    <t>Ostatné</t>
  </si>
  <si>
    <t>Kompletačná činnosť</t>
  </si>
  <si>
    <t>KOMPLETACNA</t>
  </si>
  <si>
    <t>Celkové náklady za stavbu 1) + 2)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</si>
  <si>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</si>
  <si>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</si>
  <si>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</si>
  <si>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</si>
  <si>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</si>
  <si>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</si>
  <si>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</si>
  <si>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</si>
  <si>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</si>
  <si>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</si>
  <si>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</si>
  <si>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</si>
  <si>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</si>
  <si>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</si>
  <si>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</si>
  <si>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3</t>
  </si>
  <si>
    <t>Zvislé a kompletné konštrukcie</t>
  </si>
  <si>
    <t>K</t>
  </si>
  <si>
    <t>311272512</t>
  </si>
  <si>
    <t>Murivo nosné (m3) z tvárnic YTONG Univerzal hr. 300 mm P3-450 PDK, na MVC a maltu YTONG (300x249x599)</t>
  </si>
  <si>
    <t>m3</t>
  </si>
  <si>
    <t>4</t>
  </si>
  <si>
    <t>-2019801070</t>
  </si>
  <si>
    <t>31474121</t>
  </si>
  <si>
    <t>Zaslepenie komínového telesa na úrovni 1. NP</t>
  </si>
  <si>
    <t>kpl</t>
  </si>
  <si>
    <t>1429844894</t>
  </si>
  <si>
    <t>331321315.S</t>
  </si>
  <si>
    <t>Betón stĺpov a pilierov hranatých, ťahadiel, rámových stojok, vzpier, železový (bez výstuže) tr. C 20/25</t>
  </si>
  <si>
    <t>779505138</t>
  </si>
  <si>
    <t>331351101.S</t>
  </si>
  <si>
    <t>Debnenie hranatých stĺpov prierezu pravouhlého štvoruholníka výšky do 4 m, zhotovenie-dielce</t>
  </si>
  <si>
    <t>m2</t>
  </si>
  <si>
    <t>-1717927817</t>
  </si>
  <si>
    <t>5</t>
  </si>
  <si>
    <t>331351102.S</t>
  </si>
  <si>
    <t>Debnenie hranatých stĺpov prierezu pravouhlého štvoruholníka výšky do 4 m, odstránenie-dielce</t>
  </si>
  <si>
    <t>2132005272</t>
  </si>
  <si>
    <t>6</t>
  </si>
  <si>
    <t>331361821.S</t>
  </si>
  <si>
    <t>Výstuž stĺpov, pilierov, stojok hranatých z bet. ocele B500 (10505)</t>
  </si>
  <si>
    <t>t</t>
  </si>
  <si>
    <t>-994147128</t>
  </si>
  <si>
    <t>7</t>
  </si>
  <si>
    <t>341362411.S</t>
  </si>
  <si>
    <t xml:space="preserve">Výstuž  stien a priečok rovných alebo oblých zo zváraných sietí KARI, priemer drôtu 5/5 mm, veľkosť oka 100x100 mm</t>
  </si>
  <si>
    <t>-972933237</t>
  </si>
  <si>
    <t>Vodorovné konštrukcie</t>
  </si>
  <si>
    <t>8</t>
  </si>
  <si>
    <t>417270300</t>
  </si>
  <si>
    <t>U profil YTONG 300x599x249 P4-500</t>
  </si>
  <si>
    <t>m</t>
  </si>
  <si>
    <t>975534107</t>
  </si>
  <si>
    <t>9</t>
  </si>
  <si>
    <t>417321414.S</t>
  </si>
  <si>
    <t>Betón stužujúcich pásov a vencov železový tr. C 20/25 (vence tvoria zároveň aj preklady)</t>
  </si>
  <si>
    <t>2035822435</t>
  </si>
  <si>
    <t>10</t>
  </si>
  <si>
    <t>417351115.S</t>
  </si>
  <si>
    <t>Debnenie bočníc stužujúcich pásov a vencov vrátane vzpier zhotovenie</t>
  </si>
  <si>
    <t>-1728592617</t>
  </si>
  <si>
    <t>11</t>
  </si>
  <si>
    <t>417351116.S</t>
  </si>
  <si>
    <t>Debnenie bočníc stužujúcich pásov a vencov vrátane vzpier odstránenie</t>
  </si>
  <si>
    <t>1504450804</t>
  </si>
  <si>
    <t>12</t>
  </si>
  <si>
    <t>413351107.S</t>
  </si>
  <si>
    <t>Debnenie nosníka zhotovenie-dielce</t>
  </si>
  <si>
    <t>-444670469</t>
  </si>
  <si>
    <t>13</t>
  </si>
  <si>
    <t>413351108.S</t>
  </si>
  <si>
    <t>Debnenie nosníka odstránenie-dielce</t>
  </si>
  <si>
    <t>1666431922</t>
  </si>
  <si>
    <t>14</t>
  </si>
  <si>
    <t>413351213.S</t>
  </si>
  <si>
    <t>Podporná konštrukcia nosníkov výšky do 4 m zaťaženia do 10 kPa - zhotovenie</t>
  </si>
  <si>
    <t>1853184406</t>
  </si>
  <si>
    <t>15</t>
  </si>
  <si>
    <t>413351214.S</t>
  </si>
  <si>
    <t>Podporná konštrukcia nosníkov výšky do 4 m zaťaženia do 10 kPa - odstránenie</t>
  </si>
  <si>
    <t>-1922646893</t>
  </si>
  <si>
    <t>16</t>
  </si>
  <si>
    <t>417361821.S</t>
  </si>
  <si>
    <t>Výstuž stužujúcich pásov a vencov z betonárskej ocele B500 (10505)</t>
  </si>
  <si>
    <t>1421461003</t>
  </si>
  <si>
    <t>17</t>
  </si>
  <si>
    <t>417391151.S</t>
  </si>
  <si>
    <t>Montáž obkladu betónových konštrukcií vykonaný súčasne s betónovaním extrudovaným polystyrénom</t>
  </si>
  <si>
    <t>-1074503186</t>
  </si>
  <si>
    <t>18</t>
  </si>
  <si>
    <t>M</t>
  </si>
  <si>
    <t>283750000700</t>
  </si>
  <si>
    <t>Doska XPS STYRODUR 2800 C hr. 50 mm</t>
  </si>
  <si>
    <t>481314408</t>
  </si>
  <si>
    <t>Úpravy povrchov, podlahy, osadenie</t>
  </si>
  <si>
    <t>19</t>
  </si>
  <si>
    <t>610991111.S</t>
  </si>
  <si>
    <t>Zakrývanie výplní vnútorných okenných otvorov, predmetov a konštrukcií</t>
  </si>
  <si>
    <t>-565353851</t>
  </si>
  <si>
    <t>612409991.S</t>
  </si>
  <si>
    <t>Začistenie omietok (s dodaním hmoty) okolo okien, dverí, podláh, obkladov atď.</t>
  </si>
  <si>
    <t>2126805850</t>
  </si>
  <si>
    <t>21</t>
  </si>
  <si>
    <t>612425931.S</t>
  </si>
  <si>
    <t>Omietka vápenná vnútorného ostenia okenného alebo dverného štuková</t>
  </si>
  <si>
    <t>-1470315717</t>
  </si>
  <si>
    <t>22</t>
  </si>
  <si>
    <t>612460124.S</t>
  </si>
  <si>
    <t xml:space="preserve">Príprava vnútorného podkladu stien penetráciou pod omietky </t>
  </si>
  <si>
    <t>-1419190445</t>
  </si>
  <si>
    <t>23</t>
  </si>
  <si>
    <t>612460234.S</t>
  </si>
  <si>
    <t>Vnútorná omietka stien cementová hrubá, hr. 25 mm</t>
  </si>
  <si>
    <t>-922974465</t>
  </si>
  <si>
    <t>24</t>
  </si>
  <si>
    <t>612481119.S</t>
  </si>
  <si>
    <t>Potiahnutie vnútorných stien sklotextilnou mriežkou s celoplošným prilepením</t>
  </si>
  <si>
    <t>-1910719470</t>
  </si>
  <si>
    <t>25</t>
  </si>
  <si>
    <t>612460361.S</t>
  </si>
  <si>
    <t>Vnútorná omietka stien vápennocementová jednovrstvová, hr. 5 mm</t>
  </si>
  <si>
    <t>-973774686</t>
  </si>
  <si>
    <t>26</t>
  </si>
  <si>
    <t>613473115</t>
  </si>
  <si>
    <t>Príplatok za zabudované rohovníky (meria sa v m dľžky)</t>
  </si>
  <si>
    <t>-514805971</t>
  </si>
  <si>
    <t>27</t>
  </si>
  <si>
    <t>620991121.S</t>
  </si>
  <si>
    <t>Zakrývanie výplní vonkajších otvorov s rámami a zárubňami, zábradlí, oplechovania, atď. zhotovené z lešenia akýmkoľvek spôsobom</t>
  </si>
  <si>
    <t>1459200713</t>
  </si>
  <si>
    <t>28</t>
  </si>
  <si>
    <t>62246011</t>
  </si>
  <si>
    <t>Príprava podkladu podláh adhéznym mostíkom</t>
  </si>
  <si>
    <t>-1815644979</t>
  </si>
  <si>
    <t>29</t>
  </si>
  <si>
    <t>625250201.S</t>
  </si>
  <si>
    <t>Kontaktný zatepľovací systém z bieleho EPS hr. 30 mm, skrutkovacie kotvy</t>
  </si>
  <si>
    <t>-1408971882</t>
  </si>
  <si>
    <t>30</t>
  </si>
  <si>
    <t>621462221</t>
  </si>
  <si>
    <t>Vonkajšia omietka podhľadov tenkovrstvová BAUMIT, silikátová, Baumit SilikatTop, škrabaná, hr. 1,5 mm</t>
  </si>
  <si>
    <t>1715714594</t>
  </si>
  <si>
    <t>31</t>
  </si>
  <si>
    <t>625250214.S</t>
  </si>
  <si>
    <t>Kontaktný zatepľovací systém z bieleho EPS hr. 160 mm, skrutkovacie kotvy</t>
  </si>
  <si>
    <t>833352878</t>
  </si>
  <si>
    <t>32</t>
  </si>
  <si>
    <t>622464222</t>
  </si>
  <si>
    <t>Vonkajšia omietka stien tenkovrstvová BAUMIT, silikátová, Baumit SilikatTop, škrabaná, hr. 2 mm</t>
  </si>
  <si>
    <t>553245955</t>
  </si>
  <si>
    <t>33</t>
  </si>
  <si>
    <t>632001051.S</t>
  </si>
  <si>
    <t>Zhotovenie jednonásobného penetračného náteru pre potery a stierky</t>
  </si>
  <si>
    <t>617263291</t>
  </si>
  <si>
    <t>34</t>
  </si>
  <si>
    <t>585520008700.S</t>
  </si>
  <si>
    <t>Penetračný náter na nasiakavé podklady pod potery, samonivelizačné hmoty a stavebné lepidlá</t>
  </si>
  <si>
    <t>kg</t>
  </si>
  <si>
    <t>-284182813</t>
  </si>
  <si>
    <t>35</t>
  </si>
  <si>
    <t>632450295</t>
  </si>
  <si>
    <t>Cementová samonivelizačná stierka BAUMIT Nivello 30, triedy CT-C25-F5, hr. 5 mm</t>
  </si>
  <si>
    <t>-768694864</t>
  </si>
  <si>
    <t>36</t>
  </si>
  <si>
    <t>632452219.S</t>
  </si>
  <si>
    <t>Cementový poter, pevnosti v tlaku 20 MPa, hr. 50 mm</t>
  </si>
  <si>
    <t>1215064317</t>
  </si>
  <si>
    <t>37</t>
  </si>
  <si>
    <t>631362402.S</t>
  </si>
  <si>
    <t>Výstuž mazanín z betónov (z kameniva) a z ľahkých betónov zo sietí KARI, priemer drôtu 4/4 mm, veľkosť oka 150x150 mm</t>
  </si>
  <si>
    <t>730372558</t>
  </si>
  <si>
    <t>38</t>
  </si>
  <si>
    <t>63245550R</t>
  </si>
  <si>
    <t>Montáž + dodávka vyrovnávacieho podsypu podláh (podľa nerovnosti podkladu) (P2, P3)</t>
  </si>
  <si>
    <t>-790709417</t>
  </si>
  <si>
    <t>39</t>
  </si>
  <si>
    <t>632001011</t>
  </si>
  <si>
    <t>Zhotovenie separačnej fólie v podlahových vrstvách z PE + páska</t>
  </si>
  <si>
    <t>1259071650</t>
  </si>
  <si>
    <t>40</t>
  </si>
  <si>
    <t>283290003600</t>
  </si>
  <si>
    <t>Separačná fólia, na oddelenie poterov, PE</t>
  </si>
  <si>
    <t>755975203</t>
  </si>
  <si>
    <t>41</t>
  </si>
  <si>
    <t>6315206500</t>
  </si>
  <si>
    <t>Dilatačný pásik so samolepiacou fóliou, š. 100mm, D+M</t>
  </si>
  <si>
    <t>-717213918</t>
  </si>
  <si>
    <t>42</t>
  </si>
  <si>
    <t>631351101</t>
  </si>
  <si>
    <t>Debnenie stien, rýh a otvorov v podlahách zhotovenie</t>
  </si>
  <si>
    <t>1907084024</t>
  </si>
  <si>
    <t>43</t>
  </si>
  <si>
    <t>631351102</t>
  </si>
  <si>
    <t>Debnenie stien, rýh a otvorov v podlahách odstránenie</t>
  </si>
  <si>
    <t>385165726</t>
  </si>
  <si>
    <t>44</t>
  </si>
  <si>
    <t>632451021</t>
  </si>
  <si>
    <t xml:space="preserve">Vyrovnávací poter muriva  MC 15 zhotovený v páse hr. od 10 do 20 mm (podkladný), vrátane pridebnenia</t>
  </si>
  <si>
    <t>-2023247573</t>
  </si>
  <si>
    <t>45</t>
  </si>
  <si>
    <t>648991111.S</t>
  </si>
  <si>
    <t xml:space="preserve">Osadenie parapetných dosiek z plastických a poloplast., hmôt, š. do 200 mm </t>
  </si>
  <si>
    <t>938602591</t>
  </si>
  <si>
    <t>46</t>
  </si>
  <si>
    <t>283299030R</t>
  </si>
  <si>
    <t>Poplastovaný plech AL, parapetný š.200mm</t>
  </si>
  <si>
    <t>307427686</t>
  </si>
  <si>
    <t>47</t>
  </si>
  <si>
    <t>648991113.S</t>
  </si>
  <si>
    <t>Osadenie parapetných dosiek z plastických a poloplast., hmôt, š. nad 200 mm</t>
  </si>
  <si>
    <t>-1974729030</t>
  </si>
  <si>
    <t>48</t>
  </si>
  <si>
    <t>611560000300.S</t>
  </si>
  <si>
    <t>Parapetná doska plastová, šírka 250 mm, komôrková vnútorná</t>
  </si>
  <si>
    <t>2014431435</t>
  </si>
  <si>
    <t>49</t>
  </si>
  <si>
    <t>611560000800</t>
  </si>
  <si>
    <t>Plastové krytky k parapetom</t>
  </si>
  <si>
    <t>pár</t>
  </si>
  <si>
    <t>-2033871134</t>
  </si>
  <si>
    <t>50</t>
  </si>
  <si>
    <t>953995406.S</t>
  </si>
  <si>
    <t>Okenný a dverový začisťovací profil</t>
  </si>
  <si>
    <t>-2011731210</t>
  </si>
  <si>
    <t>51</t>
  </si>
  <si>
    <t>953945351.S</t>
  </si>
  <si>
    <t>Hliníkový rohový ochranný profil s integrovanou mriežkou</t>
  </si>
  <si>
    <t>1852777121</t>
  </si>
  <si>
    <t>Ostatné konštrukcie a práce-búranie</t>
  </si>
  <si>
    <t>52</t>
  </si>
  <si>
    <t>941942001.S</t>
  </si>
  <si>
    <t>Montáž lešenia rámového systémového s podlahami šírky do 0,75 m, výšky do 10 m</t>
  </si>
  <si>
    <t>1925456556</t>
  </si>
  <si>
    <t>53</t>
  </si>
  <si>
    <t>941942901.S</t>
  </si>
  <si>
    <t>Príplatok za prvý a každý ďalší i začatý týždeň použitia lešenia rámového systémového šírky do 0,75 m, výšky do 10 m</t>
  </si>
  <si>
    <t>635458474</t>
  </si>
  <si>
    <t>54</t>
  </si>
  <si>
    <t>941942801.S</t>
  </si>
  <si>
    <t>Demontáž lešenia rámového systémového s podlahami šírky do 0,75 m, výšky do 10 m</t>
  </si>
  <si>
    <t>2118013585</t>
  </si>
  <si>
    <t>55</t>
  </si>
  <si>
    <t>941955001.S</t>
  </si>
  <si>
    <t>Lešenie ľahké pracovné pomocné, s výškou lešeňovej podlahy do 1,20 m</t>
  </si>
  <si>
    <t>1754832666</t>
  </si>
  <si>
    <t>56</t>
  </si>
  <si>
    <t>941955002.S</t>
  </si>
  <si>
    <t>Lešenie ľahké pracovné pomocné s výškou lešeňovej podlahy nad 1,20 do 1,90 m</t>
  </si>
  <si>
    <t>1781904233</t>
  </si>
  <si>
    <t>57</t>
  </si>
  <si>
    <t>941955101.S</t>
  </si>
  <si>
    <t>Lešenie ľahké pracovné v schodisku plochy do 6 m2, s výškou lešeňovej podlahy do 1,50 m</t>
  </si>
  <si>
    <t>814848544</t>
  </si>
  <si>
    <t>58</t>
  </si>
  <si>
    <t>952901111.S</t>
  </si>
  <si>
    <t>Vyčistenie budov pri výške podlaží do 4 m</t>
  </si>
  <si>
    <t>606332297</t>
  </si>
  <si>
    <t>59</t>
  </si>
  <si>
    <t>962031132.S</t>
  </si>
  <si>
    <t xml:space="preserve">Búranie priečok alebo vybúranie otvorov plochy nad 4 m2 z tehál pálených, plných alebo dutých hr. do 150 mm,  -0,19600t</t>
  </si>
  <si>
    <t>-392338404</t>
  </si>
  <si>
    <t>60</t>
  </si>
  <si>
    <t>962032231.S</t>
  </si>
  <si>
    <t xml:space="preserve">Búranie muriva alebo vybúranie otvorov plochy nad 4 m2 nadzákladového z tehál pálených, vápenopieskových, cementových na maltu,  -1,90500t</t>
  </si>
  <si>
    <t>1132919500</t>
  </si>
  <si>
    <t>61</t>
  </si>
  <si>
    <t>964051111.S</t>
  </si>
  <si>
    <t xml:space="preserve">Búranie samostatných trámov, prievlakov alebo pásov zo železobetónu do 0,16 m2,  -2,40000t</t>
  </si>
  <si>
    <t>-806267321</t>
  </si>
  <si>
    <t>62</t>
  </si>
  <si>
    <t>965042141.S</t>
  </si>
  <si>
    <t>Búranie podkladov pod dlažby, liatych dlažieb a mazanín,betón alebo liaty asfalt hr.do 100 mm, plochy nad 4 m2 -2,20000t</t>
  </si>
  <si>
    <t>-1846710984</t>
  </si>
  <si>
    <t>63</t>
  </si>
  <si>
    <t>965049110.S</t>
  </si>
  <si>
    <t>Príplatok za búranie betónovej mazaniny so zváranou sieťou alebo rabicovým pletivom hr. do 100 mm</t>
  </si>
  <si>
    <t>1147143600</t>
  </si>
  <si>
    <t>64</t>
  </si>
  <si>
    <t>965081712.S</t>
  </si>
  <si>
    <t xml:space="preserve">Búranie dlažieb, bez podklad. lôžka z xylolit., alebo keramických dlaždíc hr. do 10 mm,  -0,02000t</t>
  </si>
  <si>
    <t>853758194</t>
  </si>
  <si>
    <t>65</t>
  </si>
  <si>
    <t>965082930.S</t>
  </si>
  <si>
    <t xml:space="preserve">Odstránenie násypu pod podlahami alebo na strechách, hr.do 200 mm,  -1,40000t</t>
  </si>
  <si>
    <t>-1442178614</t>
  </si>
  <si>
    <t>66</t>
  </si>
  <si>
    <t>968061113.S</t>
  </si>
  <si>
    <t>Vyvesenie dreveného okenného krídla do suti plochy nad 1,5 m2, -0,01600t</t>
  </si>
  <si>
    <t>ks</t>
  </si>
  <si>
    <t>27827852</t>
  </si>
  <si>
    <t>67</t>
  </si>
  <si>
    <t>968081113.S</t>
  </si>
  <si>
    <t>Vyvesenie plastového okenného krídla do suti plochy nad 1, 5 m2, -0,02000t</t>
  </si>
  <si>
    <t>-1325694626</t>
  </si>
  <si>
    <t>68</t>
  </si>
  <si>
    <t>968081115.S</t>
  </si>
  <si>
    <t>Demontáž okien plastových, 1 bm obvodu - 0,007t</t>
  </si>
  <si>
    <t>1394521601</t>
  </si>
  <si>
    <t>69</t>
  </si>
  <si>
    <t>968081116.S</t>
  </si>
  <si>
    <t>Demontáž dverí plastových vchodových, 1 bm obvodu - 0,012t</t>
  </si>
  <si>
    <t>-2034101008</t>
  </si>
  <si>
    <t>70</t>
  </si>
  <si>
    <t>968081126.S</t>
  </si>
  <si>
    <t>Vyvesenie plastového dverného krídla do suti plochy nad 2 m2, -0,03000t</t>
  </si>
  <si>
    <t>-116409628</t>
  </si>
  <si>
    <t>71</t>
  </si>
  <si>
    <t>978065021.S</t>
  </si>
  <si>
    <t xml:space="preserve">Odstránenie kontaktného zateplenia vrátane povrchovej úpravy z polystyrénových dosiek hrúbky nad 120-150 mm,  -0,01876t</t>
  </si>
  <si>
    <t>-1630573238</t>
  </si>
  <si>
    <t>72</t>
  </si>
  <si>
    <t>979011111.S</t>
  </si>
  <si>
    <t>Zvislá doprava sutiny a vybúraných hmôt za prvé podlažie nad alebo pod základným podlažím</t>
  </si>
  <si>
    <t>-1462726616</t>
  </si>
  <si>
    <t>73</t>
  </si>
  <si>
    <t>979081111.S</t>
  </si>
  <si>
    <t>Odvoz sutiny a vybúraných hmôt na skládku do 1 km</t>
  </si>
  <si>
    <t>-668972475</t>
  </si>
  <si>
    <t>74</t>
  </si>
  <si>
    <t>979081121.S</t>
  </si>
  <si>
    <t>Odvoz sutiny a vybúraných hmôt na skládku za každý ďalší 1 km</t>
  </si>
  <si>
    <t>-552214851</t>
  </si>
  <si>
    <t>75</t>
  </si>
  <si>
    <t>979082111.S</t>
  </si>
  <si>
    <t>Vnútrostavenisková doprava sutiny a vybúraných hmôt do 10 m</t>
  </si>
  <si>
    <t>1605726544</t>
  </si>
  <si>
    <t>76</t>
  </si>
  <si>
    <t>979082121.S</t>
  </si>
  <si>
    <t>Vnútrostavenisková doprava sutiny a vybúraných hmôt za každých ďalších 5 m</t>
  </si>
  <si>
    <t>-1728073425</t>
  </si>
  <si>
    <t>77</t>
  </si>
  <si>
    <t>979089012.S</t>
  </si>
  <si>
    <t>Poplatok za skladovanie - betón, tehly, dlaždice (17 01) ostatné</t>
  </si>
  <si>
    <t>-2118741931</t>
  </si>
  <si>
    <t>78</t>
  </si>
  <si>
    <t>981011111.S</t>
  </si>
  <si>
    <t xml:space="preserve">Demolácia budov, vykonávaná postupným rozoberaním, drevených ľahkých jednostranne obitých,  -0,03900t</t>
  </si>
  <si>
    <t>-897139588</t>
  </si>
  <si>
    <t>99</t>
  </si>
  <si>
    <t>Presun hmôt HSV</t>
  </si>
  <si>
    <t>79</t>
  </si>
  <si>
    <t>999281111.S</t>
  </si>
  <si>
    <t>Presun hmôt pre opravy a údržbu objektov vrátane vonkajších plášťov výšky do 25 m</t>
  </si>
  <si>
    <t>-1881479369</t>
  </si>
  <si>
    <t>PSV</t>
  </si>
  <si>
    <t>Práce a dodávky PSV</t>
  </si>
  <si>
    <t>711</t>
  </si>
  <si>
    <t>Izolácie proti vode a vlhkosti</t>
  </si>
  <si>
    <t>80</t>
  </si>
  <si>
    <t>7111500000R</t>
  </si>
  <si>
    <t>Montáž + dodávka izolačnej lepenky pod pomúrnice</t>
  </si>
  <si>
    <t>-333280135</t>
  </si>
  <si>
    <t>81</t>
  </si>
  <si>
    <t>711113212.S</t>
  </si>
  <si>
    <t xml:space="preserve">Zhotovenie  izolácie proti zemnej vlhkosti na vodorovnej ploche náterom </t>
  </si>
  <si>
    <t>-1787132300</t>
  </si>
  <si>
    <t>82</t>
  </si>
  <si>
    <t>711113312.S</t>
  </si>
  <si>
    <t xml:space="preserve">Zhotovenie  izolácie proti zemnej vlhkosti na zvislej ploche náterom</t>
  </si>
  <si>
    <t>-756923954</t>
  </si>
  <si>
    <t>83</t>
  </si>
  <si>
    <t>245510002800</t>
  </si>
  <si>
    <t>Fólia tekutá SANIFLEX pod obkladové prvky, 20 kg, SCHOMBURG</t>
  </si>
  <si>
    <t>1831941345</t>
  </si>
  <si>
    <t>84</t>
  </si>
  <si>
    <t>71121150R</t>
  </si>
  <si>
    <t xml:space="preserve">Montáž + dodávka hydroizolačnej pásky </t>
  </si>
  <si>
    <t>súbor</t>
  </si>
  <si>
    <t>354932055</t>
  </si>
  <si>
    <t>85</t>
  </si>
  <si>
    <t>711471051.S</t>
  </si>
  <si>
    <t>Zhotovenie izolácie proti tlakovej vode PVC fóliou položenou voľne na vodorovnej ploche so zvarením spoju</t>
  </si>
  <si>
    <t>-43897780</t>
  </si>
  <si>
    <t>86</t>
  </si>
  <si>
    <t>283220000300</t>
  </si>
  <si>
    <t>Hydroizolačná fólia PVC-P FATRAFOL 803, hr. 1,5 mm, š. 1,3 m, izolácia základov proti zemnej vlhkosti, tlakovej vode, radónu, hnedá, FATRA IZOLFA</t>
  </si>
  <si>
    <t>-1049180538</t>
  </si>
  <si>
    <t>87</t>
  </si>
  <si>
    <t>711491171.S</t>
  </si>
  <si>
    <t>Zhotovenie podkladnej vrstvy izolácie z textílie na ploche vodorovnej, pre izolácie proti zemnej vlhkosti, podpovrchovej a tlakovej vode</t>
  </si>
  <si>
    <t>468499866</t>
  </si>
  <si>
    <t>88</t>
  </si>
  <si>
    <t>711491172.S</t>
  </si>
  <si>
    <t>Zhotovenie ochrannej vrstvy izolácie z textílie na ploche vodorovnej, pre izolácie proti zemnej vlhkosti, podpovrchovej a tlakovej vode</t>
  </si>
  <si>
    <t>-1661084796</t>
  </si>
  <si>
    <t>89</t>
  </si>
  <si>
    <t>693110001200</t>
  </si>
  <si>
    <t>Geotextília polypropylénová, 300g/m2</t>
  </si>
  <si>
    <t>1469681226</t>
  </si>
  <si>
    <t>90</t>
  </si>
  <si>
    <t>998711202.S</t>
  </si>
  <si>
    <t>Presun hmôt pre izoláciu proti vode v objektoch výšky nad 6 do 12 m</t>
  </si>
  <si>
    <t>%</t>
  </si>
  <si>
    <t>1435560841</t>
  </si>
  <si>
    <t>713</t>
  </si>
  <si>
    <t>Izolácie tepelné</t>
  </si>
  <si>
    <t>91</t>
  </si>
  <si>
    <t>713111111.S</t>
  </si>
  <si>
    <t>Montáž tepelnej izolácie stropov minerálnou vlnou, vrchom kladenou voľne</t>
  </si>
  <si>
    <t>249857097</t>
  </si>
  <si>
    <t>92</t>
  </si>
  <si>
    <t>631650000700</t>
  </si>
  <si>
    <t>Pás ISOVER UNIROL PLUS 80x1200x5000 mm, izolácia zo sklenej vlny vhodná pre šikmé strechy</t>
  </si>
  <si>
    <t>1223951109</t>
  </si>
  <si>
    <t>93</t>
  </si>
  <si>
    <t>713111121.S</t>
  </si>
  <si>
    <t xml:space="preserve">Montáž tepelnej izolácie stropov rovných minerálnou vlnou, spodkom s úpravou viazacím drôtom </t>
  </si>
  <si>
    <t>1756333508</t>
  </si>
  <si>
    <t>94</t>
  </si>
  <si>
    <t>631650001000</t>
  </si>
  <si>
    <t>Pás ISOVER UNIROL PLUS 180x1200x5000 mm, izolácia zo sklenej vlny vhodná pre šikmé strechy</t>
  </si>
  <si>
    <t>634525007</t>
  </si>
  <si>
    <t>95</t>
  </si>
  <si>
    <t>71311500R</t>
  </si>
  <si>
    <t>Montáž parozábrany + páska</t>
  </si>
  <si>
    <t>-15970746</t>
  </si>
  <si>
    <t>96</t>
  </si>
  <si>
    <t>1807</t>
  </si>
  <si>
    <t>ISOVER VARIO KM DUPLEX UV 60m2</t>
  </si>
  <si>
    <t>-457145871</t>
  </si>
  <si>
    <t>97</t>
  </si>
  <si>
    <t>713122111.S</t>
  </si>
  <si>
    <t>Montáž tepelnej izolácie podláh polystyrénom, kladeným voľne v jednej vrstve</t>
  </si>
  <si>
    <t>-1625833743</t>
  </si>
  <si>
    <t>98</t>
  </si>
  <si>
    <t>283760001500</t>
  </si>
  <si>
    <t>Doska EPS Neofloor 150 hr. 30 mm, sivý penový polystyrén pre zateplenie podláh, ISOVER</t>
  </si>
  <si>
    <t>732428880</t>
  </si>
  <si>
    <t>1591842718</t>
  </si>
  <si>
    <t>100</t>
  </si>
  <si>
    <t>2833300023R</t>
  </si>
  <si>
    <t>Systémová doska UNI FA SD 001, suchý systém Univenta, 281025</t>
  </si>
  <si>
    <t>-414218805</t>
  </si>
  <si>
    <t>101</t>
  </si>
  <si>
    <t>7131222222R</t>
  </si>
  <si>
    <t>Teplovodivý profilový plech</t>
  </si>
  <si>
    <t>1943263971</t>
  </si>
  <si>
    <t>102</t>
  </si>
  <si>
    <t>71314405R</t>
  </si>
  <si>
    <t>Montáž + dodávka tepelných izolácií na prerušenie tepelných mostov okolo detailov okien a dverí (PURENIT, PURENOTHERM)</t>
  </si>
  <si>
    <t>-2001264233</t>
  </si>
  <si>
    <t>103</t>
  </si>
  <si>
    <t>998713202.S</t>
  </si>
  <si>
    <t>Presun hmôt pre izolácie tepelné v objektoch výšky nad 6 m do 12 m</t>
  </si>
  <si>
    <t>1247008066</t>
  </si>
  <si>
    <t>72-</t>
  </si>
  <si>
    <t>Zdravotechnické inštalácie</t>
  </si>
  <si>
    <t>104</t>
  </si>
  <si>
    <t>72-PC1</t>
  </si>
  <si>
    <t>Zdravotechnika 2. NP (rozvody vody a kanalizácie, zariaďovacie predmety) - ODHAD</t>
  </si>
  <si>
    <t>965398673</t>
  </si>
  <si>
    <t>731</t>
  </si>
  <si>
    <t>Ústredné kúrenie</t>
  </si>
  <si>
    <t>105</t>
  </si>
  <si>
    <t>73-PC1</t>
  </si>
  <si>
    <t>Ústredné kúrenie 2.NP (podlahové + vykurovacie rebríky, panelové radiátory, rozdeľovače, zberače, zariadenie technickej miestnosti, expanzná tlaková nádoba, čerpadlá, zmiešavače..) - D+M, ODHAD</t>
  </si>
  <si>
    <t>276154165</t>
  </si>
  <si>
    <t>762</t>
  </si>
  <si>
    <t xml:space="preserve">Konštrukcie tesárske </t>
  </si>
  <si>
    <t>106</t>
  </si>
  <si>
    <t>762522811.S</t>
  </si>
  <si>
    <t>Demontáž podláh s vankúšmi z dosiek hr. do 32 mm, -0,01800 t</t>
  </si>
  <si>
    <t>-1578100835</t>
  </si>
  <si>
    <t>107</t>
  </si>
  <si>
    <t>762081060.S</t>
  </si>
  <si>
    <t>Zvláštne výkony na stavenisku, viacstranné hobľovanie reziva</t>
  </si>
  <si>
    <t>284141693</t>
  </si>
  <si>
    <t>108</t>
  </si>
  <si>
    <t>762311103</t>
  </si>
  <si>
    <t>Montáž kotevných želiez, príložiek, pätiek, ťahadiel, s pripojením k drevenej konštrukcii</t>
  </si>
  <si>
    <t>1548665996</t>
  </si>
  <si>
    <t>109</t>
  </si>
  <si>
    <t>55355011R</t>
  </si>
  <si>
    <t>Oceľová kotva pomúrnice (závitová tyč, matica, podložka)</t>
  </si>
  <si>
    <t>-197500362</t>
  </si>
  <si>
    <t>110</t>
  </si>
  <si>
    <t>762333110.S</t>
  </si>
  <si>
    <t>Montáž viazaných konštrukcií krovov striech nepravidelného pôdorysu z reziva plochy do 120 cm2</t>
  </si>
  <si>
    <t>-1983260265</t>
  </si>
  <si>
    <t>111</t>
  </si>
  <si>
    <t>762333120.S</t>
  </si>
  <si>
    <t>Montáž viazaných konštrukcií krovov striech nepravidelného pôdorysu z reziva plochy 120 - 224 cm2</t>
  </si>
  <si>
    <t>-72989393</t>
  </si>
  <si>
    <t>112</t>
  </si>
  <si>
    <t>762333130.S</t>
  </si>
  <si>
    <t>Montáž viazaných konštrukcií krovov striech nepravidelného pôdorysu z reziva plochy 224 - 288 cm2</t>
  </si>
  <si>
    <t>-1403405212</t>
  </si>
  <si>
    <t>113</t>
  </si>
  <si>
    <t>762333140.S</t>
  </si>
  <si>
    <t>Montáž viazaných konštrukcií krovov striech nepravidelného pôdorysu z reziva plochy 288 - 450 cm2</t>
  </si>
  <si>
    <t>1555242274</t>
  </si>
  <si>
    <t>114</t>
  </si>
  <si>
    <t>762341004.S</t>
  </si>
  <si>
    <t>Montáž debnenia jednoduchých striech, na krokvy a kontralaty z dosiek na zraz</t>
  </si>
  <si>
    <t>-1105968048</t>
  </si>
  <si>
    <t>115</t>
  </si>
  <si>
    <t>762341252.S</t>
  </si>
  <si>
    <t xml:space="preserve">Montáž kontralát </t>
  </si>
  <si>
    <t>1765248212</t>
  </si>
  <si>
    <t>116</t>
  </si>
  <si>
    <t>605420000100</t>
  </si>
  <si>
    <t xml:space="preserve">Rezivo stavebné zo smreku </t>
  </si>
  <si>
    <t>-1005253347</t>
  </si>
  <si>
    <t>117</t>
  </si>
  <si>
    <t>762395000</t>
  </si>
  <si>
    <t>Spojovacie prostriedky pre viazané konštrukcie krovov, debnenie a laťovanie, nadstrešné konštr., spádové kliny - svorky, dosky, klince, pásová oceľ, vruty</t>
  </si>
  <si>
    <t>702021210</t>
  </si>
  <si>
    <t>118</t>
  </si>
  <si>
    <t>762810013.S</t>
  </si>
  <si>
    <t>Záklop stropov z dosiek OSB skrutkovaných na trámy na zraz hr. dosky 15 mm</t>
  </si>
  <si>
    <t>897743782</t>
  </si>
  <si>
    <t>119</t>
  </si>
  <si>
    <t>762421304.S</t>
  </si>
  <si>
    <t>Obloženie stropov alebo strešných podhľadov z dosiek OSB skrutkovaných na zraz hr. dosky 18 mm</t>
  </si>
  <si>
    <t>2116852623</t>
  </si>
  <si>
    <t>120</t>
  </si>
  <si>
    <t>76242130R</t>
  </si>
  <si>
    <t>Drevený podkladový rošt</t>
  </si>
  <si>
    <t>661884657</t>
  </si>
  <si>
    <t>121</t>
  </si>
  <si>
    <t>998762202</t>
  </si>
  <si>
    <t>Presun hmôt pre konštrukcie tesárske v objektoch výšky do 12 m</t>
  </si>
  <si>
    <t>-123291287</t>
  </si>
  <si>
    <t>763</t>
  </si>
  <si>
    <t>Konštrukcie - drevostavby</t>
  </si>
  <si>
    <t>122</t>
  </si>
  <si>
    <t>763139531.S</t>
  </si>
  <si>
    <t>Demontáž sadrokartónového podhľadu s jednovrstvou nosnou konštrukciou z oceľových profilov, jednoduché opláštenie, -0,02106t</t>
  </si>
  <si>
    <t>2086963103</t>
  </si>
  <si>
    <t>123</t>
  </si>
  <si>
    <t>763115614.S</t>
  </si>
  <si>
    <t>Priečka SDK hr. 150 mm, kca CW+UW 100, dvojito opláštená doskou protipožiarnou DF/H2, 2x12,5 mm, TI 100 mm</t>
  </si>
  <si>
    <t>310665806</t>
  </si>
  <si>
    <t>124</t>
  </si>
  <si>
    <t>763122221.S</t>
  </si>
  <si>
    <t xml:space="preserve">Predsadená SDK stena hr. 65 mm, na oceľovej konštrukcií CD+UD, jednoducho opláštená doskou protipožiarnou DF/H2  15 mm, TI 50 mm</t>
  </si>
  <si>
    <t>1962600739</t>
  </si>
  <si>
    <t>125</t>
  </si>
  <si>
    <t>763138221.S</t>
  </si>
  <si>
    <t>Podhľad SDK závesný na dvojúrovňovej oceľovej podkonštrukcií CD+UD, doska protipožiarna DF 12.5 mm</t>
  </si>
  <si>
    <t>1262749535</t>
  </si>
  <si>
    <t>126</t>
  </si>
  <si>
    <t>763152440</t>
  </si>
  <si>
    <t>SDK suchá podlaha RIGIPS RIGIDUR E20 hr. 20 mm bez podsypu</t>
  </si>
  <si>
    <t>1032087322</t>
  </si>
  <si>
    <t>127</t>
  </si>
  <si>
    <t>763160002.S</t>
  </si>
  <si>
    <t>Podkrovie SDK na oceľovej konštrukcií CD+UD a krokvových závesoch, doska protipožiarna DF 12.5 mm</t>
  </si>
  <si>
    <t>406435249</t>
  </si>
  <si>
    <t>128</t>
  </si>
  <si>
    <t>763160003.S</t>
  </si>
  <si>
    <t>Podkrovie SDK na oceľovej konštrukcií CD+UD a krokvových závesoch, doska impregnovaná H2 12.5 mm</t>
  </si>
  <si>
    <t>887804044</t>
  </si>
  <si>
    <t>129</t>
  </si>
  <si>
    <t>76375130R</t>
  </si>
  <si>
    <t>Montáž + dodávka drevovláknitej podlahovej dosky hr. 40mm</t>
  </si>
  <si>
    <t>1868704956</t>
  </si>
  <si>
    <t>130</t>
  </si>
  <si>
    <t>998763201</t>
  </si>
  <si>
    <t>Presun hmôt pre drevostavby v objektoch výšky do 12 m</t>
  </si>
  <si>
    <t>974603905</t>
  </si>
  <si>
    <t>764</t>
  </si>
  <si>
    <t>Konštrukcie klampiarske</t>
  </si>
  <si>
    <t>131</t>
  </si>
  <si>
    <t>764173102</t>
  </si>
  <si>
    <t>Strešná krytina Maslen Škridplech, vrátane vetracích tvaroviek</t>
  </si>
  <si>
    <t>290672758</t>
  </si>
  <si>
    <t>132</t>
  </si>
  <si>
    <t>764311002.S</t>
  </si>
  <si>
    <t>Montáž oddeľovacej strešnej fólie</t>
  </si>
  <si>
    <t>-601695039</t>
  </si>
  <si>
    <t>133</t>
  </si>
  <si>
    <t>283280004400</t>
  </si>
  <si>
    <t>Podstrešná PP fólia JUTADREN s drenážnou vrstvou, hr. 8 mm, plošná hmotnosť 500 g/m2, rozmer 1,5x25 m, JUTA</t>
  </si>
  <si>
    <t>-873246995</t>
  </si>
  <si>
    <t>134</t>
  </si>
  <si>
    <t>764171264.S</t>
  </si>
  <si>
    <t>Odkvapové lemovanie pozink farebný, r.š. do 250 mm</t>
  </si>
  <si>
    <t>-888946022</t>
  </si>
  <si>
    <t>135</t>
  </si>
  <si>
    <t>764171849.S</t>
  </si>
  <si>
    <t>Štítové lemovanie pozink farebný, r.š. do 370 mm</t>
  </si>
  <si>
    <t>1627168314</t>
  </si>
  <si>
    <t>136</t>
  </si>
  <si>
    <t>764173235</t>
  </si>
  <si>
    <t>Hrebenáč sedlový r.š. 410 mm s prevetrávacím pásom, k strešnej krytine MASLEN</t>
  </si>
  <si>
    <t>-743572140</t>
  </si>
  <si>
    <t>137</t>
  </si>
  <si>
    <t>764173265</t>
  </si>
  <si>
    <t>Hrebenáč nárožný koncový r.š. 410 mm, k strešnej krytine MASLEN, sklon strechy od 30° do 45°</t>
  </si>
  <si>
    <t>-548371391</t>
  </si>
  <si>
    <t>138</t>
  </si>
  <si>
    <t>764173462</t>
  </si>
  <si>
    <t>Úžľabie r.š. 500 mm, s tesniacim pásom, k strešnej krytine MASLEN</t>
  </si>
  <si>
    <t>2057057988</t>
  </si>
  <si>
    <t>139</t>
  </si>
  <si>
    <t>764173505</t>
  </si>
  <si>
    <t>Čelo hrebenáča r.š. 410 mm, k strešnej krytine MASLEN</t>
  </si>
  <si>
    <t>-1204092422</t>
  </si>
  <si>
    <t>140</t>
  </si>
  <si>
    <t>764172129.S</t>
  </si>
  <si>
    <t>Lapač snehu rúrkový s konzolami</t>
  </si>
  <si>
    <t>1470580268</t>
  </si>
  <si>
    <t>141</t>
  </si>
  <si>
    <t>764173712</t>
  </si>
  <si>
    <t>Krytina MASLEN - vetracia mriežka šírky 10 cm</t>
  </si>
  <si>
    <t>-2017613234</t>
  </si>
  <si>
    <t>142</t>
  </si>
  <si>
    <t>764352427.S</t>
  </si>
  <si>
    <t>Žľaby z pozinkovaného farbeného PZf plechu, pododkvapové polkruhové r.š. 330 mm</t>
  </si>
  <si>
    <t>-1241538108</t>
  </si>
  <si>
    <t>143</t>
  </si>
  <si>
    <t>764359411.S</t>
  </si>
  <si>
    <t>Kotlík kónický z pozinkovaného farbeného PZf plechu, pre rúry s priemerom do 100 mm</t>
  </si>
  <si>
    <t>-44820789</t>
  </si>
  <si>
    <t>144</t>
  </si>
  <si>
    <t>764454453.S</t>
  </si>
  <si>
    <t>Zvodové rúry z pozinkovaného farbeného PZf plechu, kruhové priemer 100 mm</t>
  </si>
  <si>
    <t>100670123</t>
  </si>
  <si>
    <t>145</t>
  </si>
  <si>
    <t>7649000</t>
  </si>
  <si>
    <t>Kontaktná paropriepustná fólia pod strešnú krytinu + páska - montáž</t>
  </si>
  <si>
    <t>702437890</t>
  </si>
  <si>
    <t>146</t>
  </si>
  <si>
    <t>283280004100</t>
  </si>
  <si>
    <t>Podstrešná PP fólia JUTADACH MASTER 160, hr. 0,7 mm, plošná hmotnosť 160 g/m2, rozmer 1,5x50 m, JUTA</t>
  </si>
  <si>
    <t>-134549064</t>
  </si>
  <si>
    <t>147</t>
  </si>
  <si>
    <t>998764202.S</t>
  </si>
  <si>
    <t>Presun hmôt pre konštrukcie klampiarske v objektoch výšky nad 6 do 12 m</t>
  </si>
  <si>
    <t>-484762305</t>
  </si>
  <si>
    <t>766</t>
  </si>
  <si>
    <t>Konštrukcie stolárske</t>
  </si>
  <si>
    <t>148</t>
  </si>
  <si>
    <t>766621400.S</t>
  </si>
  <si>
    <t>Montáž okien/dverí plastových s hydroizolačnými ISO páskami (exteriérová a interiérová)</t>
  </si>
  <si>
    <t>1914366041</t>
  </si>
  <si>
    <t>149</t>
  </si>
  <si>
    <t>283290006100.S</t>
  </si>
  <si>
    <t>Tesniaca paropriepustná fólia polymér-flísová, š. 290 mm, dĺ. 30 m, pre tesnenie pripájacej škáry okenného rámu a muriva z exteriéru</t>
  </si>
  <si>
    <t>-703930911</t>
  </si>
  <si>
    <t>150</t>
  </si>
  <si>
    <t>283290006200.S</t>
  </si>
  <si>
    <t>Tesniaca paronepriepustná fólia polymér-flísová, š. 70 mm, dĺ. 30 m, pre tesnenie pripájacej škáry okenného rámu a muriva z interiéru</t>
  </si>
  <si>
    <t>713079580</t>
  </si>
  <si>
    <t>151</t>
  </si>
  <si>
    <t>61141000010PC</t>
  </si>
  <si>
    <t>Plastové výplne otvorov, presklené izolačným trojsklom, RAL 0019</t>
  </si>
  <si>
    <t>507114944</t>
  </si>
  <si>
    <t>152</t>
  </si>
  <si>
    <t>766662112.S</t>
  </si>
  <si>
    <t>Montáž dverového krídla otočného jednokrídlového poldrážkového, do existujúcej zárubne, vrátane kovania</t>
  </si>
  <si>
    <t>-1335044763</t>
  </si>
  <si>
    <t>153</t>
  </si>
  <si>
    <t>611610000800</t>
  </si>
  <si>
    <t>Dvere vnútorné jednokrídlové, 600-900/1970mm, plné</t>
  </si>
  <si>
    <t>-816095619</t>
  </si>
  <si>
    <t>154</t>
  </si>
  <si>
    <t>549150000600</t>
  </si>
  <si>
    <t>Kľučka dverová 2x, 2x rozeta BB, FAB, nehrdzavejúca oceľ</t>
  </si>
  <si>
    <t>-341962037</t>
  </si>
  <si>
    <t>155</t>
  </si>
  <si>
    <t>766702111.S</t>
  </si>
  <si>
    <t>Montáž zárubní obložkových pre dvere jednokrídlové</t>
  </si>
  <si>
    <t>762724712</t>
  </si>
  <si>
    <t>156</t>
  </si>
  <si>
    <t>611810001200</t>
  </si>
  <si>
    <t>Zárubňa vnútorná obložková PRAKTIK, šírka 600-900 mm, výška1970 mm, DTD doska, povrch CPL laminát, pre stenu hrúbky 60-170 mm, pre jednokrídlové dvere, SAPELI</t>
  </si>
  <si>
    <t>-1536149353</t>
  </si>
  <si>
    <t>157</t>
  </si>
  <si>
    <t>766671003</t>
  </si>
  <si>
    <t>Montáž okna strešného VELUX, veľkosť okna 78x140 cm so zatepľovacou sadou, parozábranou a lemovaním</t>
  </si>
  <si>
    <t>101017318</t>
  </si>
  <si>
    <t>158</t>
  </si>
  <si>
    <t>611310005800</t>
  </si>
  <si>
    <t>Strešné okno drevené kyvné VELUX GZL 1051B MK08, šxv 780x1400 mm s kľučkou</t>
  </si>
  <si>
    <t>1339140839</t>
  </si>
  <si>
    <t>159</t>
  </si>
  <si>
    <t>611380003400</t>
  </si>
  <si>
    <t>Lemovanie hliníkové VELUX EDW MK08, šxv 780x1400 mm bez zatepľovacej sady, pre profilovanú strešnú krytinu do 120 mm</t>
  </si>
  <si>
    <t>-1514162852</t>
  </si>
  <si>
    <t>160</t>
  </si>
  <si>
    <t>611380008700</t>
  </si>
  <si>
    <t>Manžeta z parotesnej fólie VELUX BBX MK08, šxv 780x1400 mm</t>
  </si>
  <si>
    <t>-812388221</t>
  </si>
  <si>
    <t>161</t>
  </si>
  <si>
    <t>611380006800</t>
  </si>
  <si>
    <t>Zatepľovacia sada VELUX BDX 2000 MK08, šxv 780x1400 mm</t>
  </si>
  <si>
    <t>1188172490</t>
  </si>
  <si>
    <t>162</t>
  </si>
  <si>
    <t>76600PC1</t>
  </si>
  <si>
    <t>Montáž + dodávka dreveného obkladu schodiskovýh stupňov (nástupnice + podstupnice)</t>
  </si>
  <si>
    <t>-166699000</t>
  </si>
  <si>
    <t>163</t>
  </si>
  <si>
    <t>76600PC2</t>
  </si>
  <si>
    <t>Montáž + dodávka dreveného schodiskového zábradlia "Z1/N"</t>
  </si>
  <si>
    <t>-1570722927</t>
  </si>
  <si>
    <t>164</t>
  </si>
  <si>
    <t>998766202.S</t>
  </si>
  <si>
    <t>Presun hmot pre konštrukcie stolárske v objektoch výšky nad 6 do 12 m</t>
  </si>
  <si>
    <t>-451549736</t>
  </si>
  <si>
    <t>767</t>
  </si>
  <si>
    <t>Konštrukcie doplnkové kovové</t>
  </si>
  <si>
    <t>165</t>
  </si>
  <si>
    <t>767661500.S</t>
  </si>
  <si>
    <t>Montáž interierovej žalúzie hliníkovej lamelovej štandardnej</t>
  </si>
  <si>
    <t>-1130512490</t>
  </si>
  <si>
    <t>166</t>
  </si>
  <si>
    <t>611530061400.S</t>
  </si>
  <si>
    <t>Žalúzie interiérové hliníkové</t>
  </si>
  <si>
    <t>1879564932</t>
  </si>
  <si>
    <t>167</t>
  </si>
  <si>
    <t>767-PC1</t>
  </si>
  <si>
    <t xml:space="preserve">Vchodová strieška 2000x1000mm, bezpečnostné sklo, antikorová oceľ  D+M   "VS/N"  </t>
  </si>
  <si>
    <t>-784839972</t>
  </si>
  <si>
    <t>168</t>
  </si>
  <si>
    <t>767-PC2</t>
  </si>
  <si>
    <t xml:space="preserve">Zábradlia francúzkych okien, antikorová oceľ  D+M   "Z4/N - F"  </t>
  </si>
  <si>
    <t>-2070563421</t>
  </si>
  <si>
    <t>169</t>
  </si>
  <si>
    <t>998767202.S</t>
  </si>
  <si>
    <t>Presun hmôt pre kovové stavebné doplnkové konštrukcie v objektoch výšky nad 6 do 12 m</t>
  </si>
  <si>
    <t>-1730757715</t>
  </si>
  <si>
    <t>771</t>
  </si>
  <si>
    <t>Podlahy z dlaždíc</t>
  </si>
  <si>
    <t>170</t>
  </si>
  <si>
    <t>771415010.S</t>
  </si>
  <si>
    <t>Montáž soklíkov z obkladačiek do tmelu v. 100 mm</t>
  </si>
  <si>
    <t>-658199442</t>
  </si>
  <si>
    <t>171</t>
  </si>
  <si>
    <t>771576105.S</t>
  </si>
  <si>
    <t>Montáž podláh z dlaždíc keramických do tmelu flexibilného, vrátane škárovania</t>
  </si>
  <si>
    <t>-1540613043</t>
  </si>
  <si>
    <t>172</t>
  </si>
  <si>
    <t>5976404700</t>
  </si>
  <si>
    <t xml:space="preserve">Dlaždice keramické </t>
  </si>
  <si>
    <t>-660262896</t>
  </si>
  <si>
    <t>173</t>
  </si>
  <si>
    <t>998771202.S</t>
  </si>
  <si>
    <t>Presun hmôt pre podlahy z dlaždíc v objektoch výšky nad 6 do 12 m</t>
  </si>
  <si>
    <t>478195444</t>
  </si>
  <si>
    <t>775</t>
  </si>
  <si>
    <t>Podlahy vlysové a parketové</t>
  </si>
  <si>
    <t>174</t>
  </si>
  <si>
    <t>775413130.S</t>
  </si>
  <si>
    <t>Montáž podlahových soklíkov alebo líšt obvodových lepením</t>
  </si>
  <si>
    <t>1534025832</t>
  </si>
  <si>
    <t>175</t>
  </si>
  <si>
    <t>611990002900.S</t>
  </si>
  <si>
    <t>Lišta soklová MDF, vxš 40x20 mm</t>
  </si>
  <si>
    <t>1059942112</t>
  </si>
  <si>
    <t>176</t>
  </si>
  <si>
    <t>775550080.S</t>
  </si>
  <si>
    <t>Montáž podlahy z laminátových parkiet, šírka do 190 mm, položená voľne</t>
  </si>
  <si>
    <t>-250139477</t>
  </si>
  <si>
    <t>177</t>
  </si>
  <si>
    <t>611980002400</t>
  </si>
  <si>
    <t xml:space="preserve">Laminátové parkety </t>
  </si>
  <si>
    <t>284830477</t>
  </si>
  <si>
    <t>178</t>
  </si>
  <si>
    <t>775592110.S</t>
  </si>
  <si>
    <t>Montáž podložky vyrovnávacej a tlmiacej penovej hr. 2 mm pod plávajúce podlahy</t>
  </si>
  <si>
    <t>1032776293</t>
  </si>
  <si>
    <t>179</t>
  </si>
  <si>
    <t>283230008500.S</t>
  </si>
  <si>
    <t>Podložka z penového PE pod plávajúce podlahy, hr. 2 mm</t>
  </si>
  <si>
    <t>-673798847</t>
  </si>
  <si>
    <t>180</t>
  </si>
  <si>
    <t>776990105</t>
  </si>
  <si>
    <t>Vysávanie podkladu pred kladením povlakovýck podláh</t>
  </si>
  <si>
    <t>1303505481</t>
  </si>
  <si>
    <t>181</t>
  </si>
  <si>
    <t>998775202.S</t>
  </si>
  <si>
    <t>Presun hmôt pre podlahy vlysové a parketové v objektoch výšky nad 6 do 12 m</t>
  </si>
  <si>
    <t>-1713759727</t>
  </si>
  <si>
    <t>781</t>
  </si>
  <si>
    <t>Dokončovacie práce a obklady</t>
  </si>
  <si>
    <t>182</t>
  </si>
  <si>
    <t>781445011</t>
  </si>
  <si>
    <t>Montáž obkladov vnútor. stien z obkladačiek kladených do tmelu, vrátane škárovania</t>
  </si>
  <si>
    <t>2098066846</t>
  </si>
  <si>
    <t>183</t>
  </si>
  <si>
    <t>5976566154</t>
  </si>
  <si>
    <t>Obkladačky keramické</t>
  </si>
  <si>
    <t>-767262937</t>
  </si>
  <si>
    <t>184</t>
  </si>
  <si>
    <t>597656615R</t>
  </si>
  <si>
    <t>Ukončovacie, rohové lišty</t>
  </si>
  <si>
    <t>1593181625</t>
  </si>
  <si>
    <t>185</t>
  </si>
  <si>
    <t>998781202.S</t>
  </si>
  <si>
    <t>Presun hmôt pre obklady keramické v objektoch výšky nad 6 do 12 m</t>
  </si>
  <si>
    <t>700273933</t>
  </si>
  <si>
    <t>783</t>
  </si>
  <si>
    <t>Dokončovacie práce - nátery</t>
  </si>
  <si>
    <t>186</t>
  </si>
  <si>
    <t>783782404</t>
  </si>
  <si>
    <t>Nátery tesárskych konštrukcií, povrchová impregnácia proti drevokaznému hmyzu, hubám a plesniam, jednonásobná</t>
  </si>
  <si>
    <t>-26079154</t>
  </si>
  <si>
    <t>784</t>
  </si>
  <si>
    <t>Dokončovacie práce - maľby</t>
  </si>
  <si>
    <t>187</t>
  </si>
  <si>
    <t>78425000R</t>
  </si>
  <si>
    <t xml:space="preserve"> Pretmelenie stykov konštrukcií akrylátovým tmelom, D+M</t>
  </si>
  <si>
    <t>239423793</t>
  </si>
  <si>
    <t>188</t>
  </si>
  <si>
    <t>784410010</t>
  </si>
  <si>
    <t>Oblepenie vypínačov, zásuviek páskou výšky do 3,80 m</t>
  </si>
  <si>
    <t>-831324832</t>
  </si>
  <si>
    <t>189</t>
  </si>
  <si>
    <t>784410030</t>
  </si>
  <si>
    <t>Oblepenie soklov, stykov, okrajov a iných zariadení, výšky miestnosti do 3,80 m</t>
  </si>
  <si>
    <t>-93805776</t>
  </si>
  <si>
    <t>190</t>
  </si>
  <si>
    <t>784410100</t>
  </si>
  <si>
    <t>Penetrovanie jednonásobné jemnozrnných podkladov výšky do 3, 80 m</t>
  </si>
  <si>
    <t>796661827</t>
  </si>
  <si>
    <t>191</t>
  </si>
  <si>
    <t>784422271</t>
  </si>
  <si>
    <t xml:space="preserve">Maľby vápenné základné dvojnásobné, ručne nanášané na jemnozrnný podklad výšky do 3, 80 m   </t>
  </si>
  <si>
    <t>-352393880</t>
  </si>
  <si>
    <t>Práce a dodávky M</t>
  </si>
  <si>
    <t>21-M</t>
  </si>
  <si>
    <t>Elektromontáže</t>
  </si>
  <si>
    <t>192</t>
  </si>
  <si>
    <t>21-M1PC</t>
  </si>
  <si>
    <t>Elektroinštalácia + vrchná stavba bleskozvodu (káblové rozvody, rozvádzač, zásuvky, vypínače, svietidlá) - ODHAD</t>
  </si>
  <si>
    <t>1341784449</t>
  </si>
  <si>
    <t>HZS</t>
  </si>
  <si>
    <t>Hodinové zúčtovacie sadzby</t>
  </si>
  <si>
    <t>193</t>
  </si>
  <si>
    <t>HZS000111</t>
  </si>
  <si>
    <t>Stavebno montážne práce menej náročne, pomocné alebo manupulačné (Tr. 1) v rozsahu viac ako 8 hodín (drážkovanie, prestupy, prierazy konštrukciami vrchnej stavby)</t>
  </si>
  <si>
    <t>hod</t>
  </si>
  <si>
    <t>512</t>
  </si>
  <si>
    <t>1505384782</t>
  </si>
  <si>
    <t>194</t>
  </si>
  <si>
    <t>HZS000112.S</t>
  </si>
  <si>
    <t>Stavebno montážne práce náročnejšie, ucelené, obtiažne, rutinné (Tr. 2) v rozsahu viac ako 8 hodín náročnejšie</t>
  </si>
  <si>
    <t>-54607058</t>
  </si>
  <si>
    <t>OST</t>
  </si>
  <si>
    <t>195</t>
  </si>
  <si>
    <t>Likvidácia vzniknutého odpadu z obalov stavebných materiálov, vrátane odvozu na skládku</t>
  </si>
  <si>
    <t>-1179753309</t>
  </si>
  <si>
    <t>Vedľajšie rozpočtové náklady</t>
  </si>
  <si>
    <t>196</t>
  </si>
  <si>
    <t>000300012.S</t>
  </si>
  <si>
    <t>Geodetické práce - vykonávané pred výstavbou výškové merania</t>
  </si>
  <si>
    <t>eur</t>
  </si>
  <si>
    <t>1024</t>
  </si>
  <si>
    <t>-714365833</t>
  </si>
  <si>
    <t>197</t>
  </si>
  <si>
    <t>000300021.S</t>
  </si>
  <si>
    <t>Geodetické práce - vykonávané v priebehu výstavby výškové merania</t>
  </si>
  <si>
    <t>1666063396</t>
  </si>
  <si>
    <t>198</t>
  </si>
  <si>
    <t>000400032.S</t>
  </si>
  <si>
    <t>Projektové práce - náklady na ocenenie stavby ponukový rozpočet</t>
  </si>
  <si>
    <t>-375292302</t>
  </si>
  <si>
    <t>199</t>
  </si>
  <si>
    <t>000600022.S</t>
  </si>
  <si>
    <t>Zariadenie staveniska - prevádzkové osvetlenie pracoviska</t>
  </si>
  <si>
    <t>-1868085977</t>
  </si>
  <si>
    <t>200</t>
  </si>
  <si>
    <t>000600053.S</t>
  </si>
  <si>
    <t>Zariadenie staveniska - vyvolané investície zariadenia staveniska prípojky energií</t>
  </si>
  <si>
    <t>-1685481817</t>
  </si>
  <si>
    <t>201</t>
  </si>
  <si>
    <t>000900011.S</t>
  </si>
  <si>
    <t>Vplyv územia - presun stavebných kapacít náklad na presun pracovnej sily</t>
  </si>
  <si>
    <t>1591928023</t>
  </si>
  <si>
    <t>202</t>
  </si>
  <si>
    <t>000900012.S</t>
  </si>
  <si>
    <t>Vplyv územia - presun stavebných kapacít náklad na presun mechanizácie</t>
  </si>
  <si>
    <t>-2092472540</t>
  </si>
  <si>
    <t>203</t>
  </si>
  <si>
    <t>000900023.S</t>
  </si>
  <si>
    <t>Vplyv územia - územie so sťaženými výrobnými podmienkami čistenie komunikácií</t>
  </si>
  <si>
    <t>-4311661</t>
  </si>
  <si>
    <t>204</t>
  </si>
  <si>
    <t>001000031.S</t>
  </si>
  <si>
    <t>Inžinierska činnosť - skúšky a revízie úradné tlakové skúšky</t>
  </si>
  <si>
    <t>-124289335</t>
  </si>
  <si>
    <t>205</t>
  </si>
  <si>
    <t>001000034.S</t>
  </si>
  <si>
    <t>Inžinierska činnosť - skúšky a revízie ostatné skúšky</t>
  </si>
  <si>
    <t>-2029194852</t>
  </si>
  <si>
    <t>206</t>
  </si>
  <si>
    <t>001300021.S</t>
  </si>
  <si>
    <t>Kompletačná a koordinačná činnosť - kompletačná činnosť bez rozlíšenia</t>
  </si>
  <si>
    <t>-1535229264</t>
  </si>
  <si>
    <t>207</t>
  </si>
  <si>
    <t>001300031.S</t>
  </si>
  <si>
    <t>Kompletačná a koordinačná činnosť - koordinačná činnosť bez rozlíšenia</t>
  </si>
  <si>
    <t>781569226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</si>
</sst>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6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sz val="10"/>
      <color rgb="FF464646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5" fillId="0" borderId="0" applyNumberFormat="0" applyFill="0" applyBorder="0" applyAlignment="0" applyProtection="0"/>
  </cellStyleXfs>
  <cellXfs count="21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10" fillId="2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4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4" fontId="14" fillId="0" borderId="5" xfId="0" applyNumberFormat="1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164" fontId="1" fillId="0" borderId="0" xfId="0" applyNumberFormat="1" applyFont="1" applyAlignment="1">
      <alignment horizontal="left" vertical="center"/>
    </xf>
    <xf numFmtId="4" fontId="16" fillId="0" borderId="0" xfId="0" applyNumberFormat="1" applyFont="1" applyAlignment="1">
      <alignment vertical="center"/>
    </xf>
    <xf numFmtId="0" fontId="16" fillId="0" borderId="0" xfId="0" applyFont="1" applyAlignment="1">
      <alignment horizontal="lef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left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14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0" fillId="5" borderId="6" xfId="0" applyFont="1" applyFill="1" applyBorder="1" applyAlignment="1">
      <alignment horizontal="center" vertical="center"/>
    </xf>
    <xf numFmtId="0" fontId="20" fillId="5" borderId="7" xfId="0" applyFont="1" applyFill="1" applyBorder="1" applyAlignment="1">
      <alignment horizontal="left" vertical="center"/>
    </xf>
    <xf numFmtId="0" fontId="0" fillId="5" borderId="7" xfId="0" applyFont="1" applyFill="1" applyBorder="1" applyAlignment="1">
      <alignment vertical="center"/>
    </xf>
    <xf numFmtId="0" fontId="20" fillId="5" borderId="7" xfId="0" applyFont="1" applyFill="1" applyBorder="1" applyAlignment="1">
      <alignment horizontal="center" vertical="center"/>
    </xf>
    <xf numFmtId="0" fontId="20" fillId="5" borderId="7" xfId="0" applyFont="1" applyFill="1" applyBorder="1" applyAlignment="1">
      <alignment horizontal="right" vertical="center"/>
    </xf>
    <xf numFmtId="0" fontId="20" fillId="5" borderId="8" xfId="0" applyFont="1" applyFill="1" applyBorder="1" applyAlignment="1">
      <alignment horizontal="left" vertical="center"/>
    </xf>
    <xf numFmtId="0" fontId="20" fillId="5" borderId="0" xfId="0" applyFont="1" applyFill="1" applyAlignment="1">
      <alignment horizontal="center" vertical="center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4" fontId="22" fillId="0" borderId="0" xfId="0" applyNumberFormat="1" applyFont="1" applyAlignment="1">
      <alignment horizontal="right" vertical="center"/>
    </xf>
    <xf numFmtId="4" fontId="22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8" fillId="0" borderId="14" xfId="0" applyNumberFormat="1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166" fontId="18" fillId="0" borderId="0" xfId="0" applyNumberFormat="1" applyFont="1" applyBorder="1" applyAlignment="1">
      <alignment vertical="center"/>
    </xf>
    <xf numFmtId="4" fontId="18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 wrapText="1"/>
    </xf>
    <xf numFmtId="0" fontId="26" fillId="0" borderId="0" xfId="0" applyFont="1" applyAlignment="1">
      <alignment vertical="center"/>
    </xf>
    <xf numFmtId="4" fontId="26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4" fontId="27" fillId="0" borderId="19" xfId="0" applyNumberFormat="1" applyFont="1" applyBorder="1" applyAlignment="1">
      <alignment vertical="center"/>
    </xf>
    <xf numFmtId="4" fontId="27" fillId="0" borderId="20" xfId="0" applyNumberFormat="1" applyFont="1" applyBorder="1" applyAlignment="1">
      <alignment vertical="center"/>
    </xf>
    <xf numFmtId="166" fontId="27" fillId="0" borderId="20" xfId="0" applyNumberFormat="1" applyFont="1" applyBorder="1" applyAlignment="1">
      <alignment vertical="center"/>
    </xf>
    <xf numFmtId="4" fontId="27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9" fillId="0" borderId="3" xfId="0" applyFont="1" applyBorder="1" applyAlignment="1">
      <alignment vertical="center"/>
    </xf>
    <xf numFmtId="0" fontId="9" fillId="0" borderId="0" xfId="0" applyFont="1" applyAlignment="1">
      <alignment vertical="center"/>
    </xf>
    <xf numFmtId="4" fontId="2" fillId="0" borderId="0" xfId="0" applyNumberFormat="1" applyFont="1" applyAlignment="1">
      <alignment vertical="center"/>
    </xf>
    <xf numFmtId="0" fontId="29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4" fontId="15" fillId="0" borderId="0" xfId="0" applyNumberFormat="1" applyFont="1" applyAlignment="1">
      <alignment vertical="center"/>
    </xf>
    <xf numFmtId="164" fontId="15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0" fillId="5" borderId="0" xfId="0" applyFont="1" applyFill="1" applyAlignment="1">
      <alignment horizontal="left" vertical="center"/>
    </xf>
    <xf numFmtId="0" fontId="20" fillId="5" borderId="0" xfId="0" applyFont="1" applyFill="1" applyAlignment="1">
      <alignment horizontal="right" vertical="center"/>
    </xf>
    <xf numFmtId="0" fontId="30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4" fontId="30" fillId="0" borderId="0" xfId="0" applyNumberFormat="1" applyFont="1" applyAlignment="1">
      <alignment vertical="center"/>
    </xf>
    <xf numFmtId="0" fontId="21" fillId="0" borderId="0" xfId="0" applyFont="1" applyAlignment="1">
      <alignment horizontal="center"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7" fillId="3" borderId="0" xfId="0" applyFont="1" applyFill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4" fontId="7" fillId="3" borderId="0" xfId="0" applyNumberFormat="1" applyFont="1" applyFill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22" fillId="5" borderId="0" xfId="0" applyFont="1" applyFill="1" applyAlignment="1">
      <alignment horizontal="left" vertical="center"/>
    </xf>
    <xf numFmtId="4" fontId="22" fillId="5" borderId="0" xfId="0" applyNumberFormat="1" applyFont="1" applyFill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0" fillId="5" borderId="16" xfId="0" applyFont="1" applyFill="1" applyBorder="1" applyAlignment="1">
      <alignment horizontal="center" vertical="center" wrapText="1"/>
    </xf>
    <xf numFmtId="0" fontId="20" fillId="5" borderId="17" xfId="0" applyFont="1" applyFill="1" applyBorder="1" applyAlignment="1">
      <alignment horizontal="center" vertical="center" wrapText="1"/>
    </xf>
    <xf numFmtId="0" fontId="20" fillId="5" borderId="18" xfId="0" applyFont="1" applyFill="1" applyBorder="1" applyAlignment="1">
      <alignment horizontal="center" vertical="center" wrapText="1"/>
    </xf>
    <xf numFmtId="0" fontId="20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/>
    <xf numFmtId="166" fontId="31" fillId="0" borderId="12" xfId="0" applyNumberFormat="1" applyFont="1" applyBorder="1" applyAlignment="1"/>
    <xf numFmtId="166" fontId="31" fillId="0" borderId="13" xfId="0" applyNumberFormat="1" applyFont="1" applyBorder="1" applyAlignment="1"/>
    <xf numFmtId="4" fontId="32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20" fillId="0" borderId="22" xfId="0" applyFont="1" applyBorder="1" applyAlignment="1" applyProtection="1">
      <alignment horizontal="center" vertical="center"/>
      <protection locked="0"/>
    </xf>
    <xf numFmtId="49" fontId="20" fillId="0" borderId="22" xfId="0" applyNumberFormat="1" applyFont="1" applyBorder="1" applyAlignment="1" applyProtection="1">
      <alignment horizontal="left" vertical="center" wrapText="1"/>
      <protection locked="0"/>
    </xf>
    <xf numFmtId="0" fontId="20" fillId="0" borderId="22" xfId="0" applyFont="1" applyBorder="1" applyAlignment="1" applyProtection="1">
      <alignment horizontal="left" vertical="center" wrapText="1"/>
      <protection locked="0"/>
    </xf>
    <xf numFmtId="0" fontId="20" fillId="0" borderId="22" xfId="0" applyFont="1" applyBorder="1" applyAlignment="1" applyProtection="1">
      <alignment horizontal="center" vertical="center" wrapText="1"/>
      <protection locked="0"/>
    </xf>
    <xf numFmtId="167" fontId="20" fillId="0" borderId="22" xfId="0" applyNumberFormat="1" applyFont="1" applyBorder="1" applyAlignment="1" applyProtection="1">
      <alignment vertical="center"/>
      <protection locked="0"/>
    </xf>
    <xf numFmtId="4" fontId="20" fillId="3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1" fillId="3" borderId="14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>
      <alignment horizontal="center" vertical="center"/>
    </xf>
    <xf numFmtId="166" fontId="21" fillId="0" borderId="0" xfId="0" applyNumberFormat="1" applyFont="1" applyBorder="1" applyAlignment="1">
      <alignment vertical="center"/>
    </xf>
    <xf numFmtId="166" fontId="21" fillId="0" borderId="15" xfId="0" applyNumberFormat="1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3" fillId="0" borderId="22" xfId="0" applyFont="1" applyBorder="1" applyAlignment="1" applyProtection="1">
      <alignment horizontal="center" vertical="center"/>
      <protection locked="0"/>
    </xf>
    <xf numFmtId="49" fontId="33" fillId="0" borderId="22" xfId="0" applyNumberFormat="1" applyFont="1" applyBorder="1" applyAlignment="1" applyProtection="1">
      <alignment horizontal="left" vertical="center" wrapText="1"/>
      <protection locked="0"/>
    </xf>
    <xf numFmtId="0" fontId="33" fillId="0" borderId="22" xfId="0" applyFont="1" applyBorder="1" applyAlignment="1" applyProtection="1">
      <alignment horizontal="left" vertical="center" wrapText="1"/>
      <protection locked="0"/>
    </xf>
    <xf numFmtId="0" fontId="33" fillId="0" borderId="22" xfId="0" applyFont="1" applyBorder="1" applyAlignment="1" applyProtection="1">
      <alignment horizontal="center" vertical="center" wrapText="1"/>
      <protection locked="0"/>
    </xf>
    <xf numFmtId="167" fontId="33" fillId="0" borderId="22" xfId="0" applyNumberFormat="1" applyFont="1" applyBorder="1" applyAlignment="1" applyProtection="1">
      <alignment vertical="center"/>
      <protection locked="0"/>
    </xf>
    <xf numFmtId="4" fontId="33" fillId="3" borderId="22" xfId="0" applyNumberFormat="1" applyFont="1" applyFill="1" applyBorder="1" applyAlignment="1" applyProtection="1">
      <alignment vertical="center"/>
      <protection locked="0"/>
    </xf>
    <xf numFmtId="4" fontId="33" fillId="0" borderId="22" xfId="0" applyNumberFormat="1" applyFont="1" applyBorder="1" applyAlignment="1" applyProtection="1">
      <alignment vertical="center"/>
      <protection locked="0"/>
    </xf>
    <xf numFmtId="0" fontId="34" fillId="0" borderId="22" xfId="0" applyFont="1" applyBorder="1" applyAlignment="1" applyProtection="1">
      <alignment vertical="center"/>
      <protection locked="0"/>
    </xf>
    <xf numFmtId="0" fontId="34" fillId="0" borderId="3" xfId="0" applyFont="1" applyBorder="1" applyAlignment="1">
      <alignment vertical="center"/>
    </xf>
    <xf numFmtId="0" fontId="33" fillId="3" borderId="14" xfId="0" applyFont="1" applyFill="1" applyBorder="1" applyAlignment="1" applyProtection="1">
      <alignment horizontal="left" vertical="center"/>
      <protection locked="0"/>
    </xf>
    <xf numFmtId="0" fontId="33" fillId="0" borderId="0" xfId="0" applyFont="1" applyBorder="1" applyAlignment="1">
      <alignment horizontal="center" vertical="center"/>
    </xf>
    <xf numFmtId="167" fontId="20" fillId="3" borderId="22" xfId="0" applyNumberFormat="1" applyFont="1" applyFill="1" applyBorder="1" applyAlignment="1" applyProtection="1">
      <alignment vertical="center"/>
      <protection locked="0"/>
    </xf>
    <xf numFmtId="0" fontId="21" fillId="3" borderId="19" xfId="0" applyFont="1" applyFill="1" applyBorder="1" applyAlignment="1" applyProtection="1">
      <alignment horizontal="left" vertical="center"/>
      <protection locked="0"/>
    </xf>
    <xf numFmtId="0" fontId="21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1" fillId="0" borderId="20" xfId="0" applyNumberFormat="1" applyFont="1" applyBorder="1" applyAlignment="1">
      <alignment vertical="center"/>
    </xf>
    <xf numFmtId="166" fontId="21" fillId="0" borderId="21" xfId="0" applyNumberFormat="1" applyFont="1" applyBorder="1" applyAlignment="1">
      <alignment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theme" Target="theme/theme1.xml" /><Relationship Id="rId5" Type="http://schemas.openxmlformats.org/officeDocument/2006/relationships/calcChain" Target="calcChain.xml" /><Relationship Id="rId6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hidden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="1" customFormat="1" ht="36.96" customHeight="1">
      <c r="AR2" s="14" t="s">
        <v>5</v>
      </c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5" t="s">
        <v>6</v>
      </c>
      <c r="BT2" s="15" t="s">
        <v>7</v>
      </c>
    </row>
    <row r="3" s="1" customFormat="1" ht="6.96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7</v>
      </c>
    </row>
    <row r="4" s="1" customFormat="1" ht="24.96" customHeight="1">
      <c r="B4" s="18"/>
      <c r="D4" s="19" t="s">
        <v>8</v>
      </c>
      <c r="AR4" s="18"/>
      <c r="AS4" s="20" t="s">
        <v>9</v>
      </c>
      <c r="BE4" s="21" t="s">
        <v>10</v>
      </c>
      <c r="BS4" s="15" t="s">
        <v>6</v>
      </c>
    </row>
    <row r="5" s="1" customFormat="1" ht="12" customHeight="1">
      <c r="B5" s="18"/>
      <c r="D5" s="22" t="s">
        <v>11</v>
      </c>
      <c r="K5" s="23" t="s">
        <v>12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R5" s="18"/>
      <c r="BE5" s="24" t="s">
        <v>13</v>
      </c>
      <c r="BS5" s="15" t="s">
        <v>6</v>
      </c>
    </row>
    <row r="6" s="1" customFormat="1" ht="36.96" customHeight="1">
      <c r="B6" s="18"/>
      <c r="D6" s="25" t="s">
        <v>14</v>
      </c>
      <c r="K6" s="26" t="s">
        <v>15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R6" s="18"/>
      <c r="BE6" s="27"/>
      <c r="BS6" s="15" t="s">
        <v>6</v>
      </c>
    </row>
    <row r="7" s="1" customFormat="1" ht="12" customHeight="1">
      <c r="B7" s="18"/>
      <c r="D7" s="28" t="s">
        <v>16</v>
      </c>
      <c r="K7" s="23" t="s">
        <v>17</v>
      </c>
      <c r="AK7" s="28" t="s">
        <v>18</v>
      </c>
      <c r="AN7" s="23" t="s">
        <v>19</v>
      </c>
      <c r="AR7" s="18"/>
      <c r="BE7" s="27"/>
      <c r="BS7" s="15" t="s">
        <v>6</v>
      </c>
    </row>
    <row r="8" s="1" customFormat="1" ht="12" customHeight="1">
      <c r="B8" s="18"/>
      <c r="D8" s="28" t="s">
        <v>20</v>
      </c>
      <c r="K8" s="23" t="s">
        <v>21</v>
      </c>
      <c r="AK8" s="28" t="s">
        <v>22</v>
      </c>
      <c r="AN8" s="29" t="s">
        <v>23</v>
      </c>
      <c r="AR8" s="18"/>
      <c r="BE8" s="27"/>
      <c r="BS8" s="15" t="s">
        <v>6</v>
      </c>
    </row>
    <row r="9" s="1" customFormat="1" ht="14.4" customHeight="1">
      <c r="B9" s="18"/>
      <c r="AR9" s="18"/>
      <c r="BE9" s="27"/>
      <c r="BS9" s="15" t="s">
        <v>6</v>
      </c>
    </row>
    <row r="10" s="1" customFormat="1" ht="12" customHeight="1">
      <c r="B10" s="18"/>
      <c r="D10" s="28" t="s">
        <v>24</v>
      </c>
      <c r="AK10" s="28" t="s">
        <v>25</v>
      </c>
      <c r="AN10" s="23" t="s">
        <v>1</v>
      </c>
      <c r="AR10" s="18"/>
      <c r="BE10" s="27"/>
      <c r="BS10" s="15" t="s">
        <v>6</v>
      </c>
    </row>
    <row r="11" s="1" customFormat="1" ht="18.48" customHeight="1">
      <c r="B11" s="18"/>
      <c r="E11" s="23" t="s">
        <v>26</v>
      </c>
      <c r="AK11" s="28" t="s">
        <v>27</v>
      </c>
      <c r="AN11" s="23" t="s">
        <v>1</v>
      </c>
      <c r="AR11" s="18"/>
      <c r="BE11" s="27"/>
      <c r="BS11" s="15" t="s">
        <v>6</v>
      </c>
    </row>
    <row r="12" s="1" customFormat="1" ht="6.96" customHeight="1">
      <c r="B12" s="18"/>
      <c r="AR12" s="18"/>
      <c r="BE12" s="27"/>
      <c r="BS12" s="15" t="s">
        <v>6</v>
      </c>
    </row>
    <row r="13" s="1" customFormat="1" ht="12" customHeight="1">
      <c r="B13" s="18"/>
      <c r="D13" s="28" t="s">
        <v>28</v>
      </c>
      <c r="AK13" s="28" t="s">
        <v>25</v>
      </c>
      <c r="AN13" s="30" t="s">
        <v>29</v>
      </c>
      <c r="AR13" s="18"/>
      <c r="BE13" s="27"/>
      <c r="BS13" s="15" t="s">
        <v>6</v>
      </c>
    </row>
    <row r="14">
      <c r="B14" s="18"/>
      <c r="E14" s="30" t="s">
        <v>29</v>
      </c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28" t="s">
        <v>27</v>
      </c>
      <c r="AN14" s="30" t="s">
        <v>29</v>
      </c>
      <c r="AR14" s="18"/>
      <c r="BE14" s="27"/>
      <c r="BS14" s="15" t="s">
        <v>6</v>
      </c>
    </row>
    <row r="15" s="1" customFormat="1" ht="6.96" customHeight="1">
      <c r="B15" s="18"/>
      <c r="AR15" s="18"/>
      <c r="BE15" s="27"/>
      <c r="BS15" s="15" t="s">
        <v>30</v>
      </c>
    </row>
    <row r="16" s="1" customFormat="1" ht="12" customHeight="1">
      <c r="B16" s="18"/>
      <c r="D16" s="28" t="s">
        <v>31</v>
      </c>
      <c r="AK16" s="28" t="s">
        <v>25</v>
      </c>
      <c r="AN16" s="23" t="s">
        <v>1</v>
      </c>
      <c r="AR16" s="18"/>
      <c r="BE16" s="27"/>
      <c r="BS16" s="15" t="s">
        <v>3</v>
      </c>
    </row>
    <row r="17" s="1" customFormat="1" ht="18.48" customHeight="1">
      <c r="B17" s="18"/>
      <c r="E17" s="23" t="s">
        <v>32</v>
      </c>
      <c r="AK17" s="28" t="s">
        <v>27</v>
      </c>
      <c r="AN17" s="23" t="s">
        <v>1</v>
      </c>
      <c r="AR17" s="18"/>
      <c r="BE17" s="27"/>
      <c r="BS17" s="15" t="s">
        <v>3</v>
      </c>
    </row>
    <row r="18" s="1" customFormat="1" ht="6.96" customHeight="1">
      <c r="B18" s="18"/>
      <c r="AR18" s="18"/>
      <c r="BE18" s="27"/>
      <c r="BS18" s="15" t="s">
        <v>33</v>
      </c>
    </row>
    <row r="19" s="1" customFormat="1" ht="12" customHeight="1">
      <c r="B19" s="18"/>
      <c r="D19" s="28" t="s">
        <v>34</v>
      </c>
      <c r="AK19" s="28" t="s">
        <v>25</v>
      </c>
      <c r="AN19" s="23" t="s">
        <v>1</v>
      </c>
      <c r="AR19" s="18"/>
      <c r="BE19" s="27"/>
      <c r="BS19" s="15" t="s">
        <v>33</v>
      </c>
    </row>
    <row r="20" s="1" customFormat="1" ht="18.48" customHeight="1">
      <c r="B20" s="18"/>
      <c r="E20" s="23" t="s">
        <v>35</v>
      </c>
      <c r="AK20" s="28" t="s">
        <v>27</v>
      </c>
      <c r="AN20" s="23" t="s">
        <v>1</v>
      </c>
      <c r="AR20" s="18"/>
      <c r="BE20" s="27"/>
      <c r="BS20" s="15" t="s">
        <v>30</v>
      </c>
    </row>
    <row r="21" s="1" customFormat="1" ht="6.96" customHeight="1">
      <c r="B21" s="18"/>
      <c r="AR21" s="18"/>
      <c r="BE21" s="27"/>
    </row>
    <row r="22" s="1" customFormat="1" ht="12" customHeight="1">
      <c r="B22" s="18"/>
      <c r="D22" s="28" t="s">
        <v>36</v>
      </c>
      <c r="AR22" s="18"/>
      <c r="BE22" s="27"/>
    </row>
    <row r="23" s="1" customFormat="1" ht="16.5" customHeight="1">
      <c r="B23" s="18"/>
      <c r="E23" s="32" t="s">
        <v>1</v>
      </c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R23" s="18"/>
      <c r="BE23" s="27"/>
    </row>
    <row r="24" s="1" customFormat="1" ht="6.96" customHeight="1">
      <c r="B24" s="18"/>
      <c r="AR24" s="18"/>
      <c r="BE24" s="27"/>
    </row>
    <row r="25" s="1" customFormat="1" ht="6.96" customHeight="1">
      <c r="B25" s="18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R25" s="18"/>
      <c r="BE25" s="27"/>
    </row>
    <row r="26" s="2" customFormat="1" ht="25.92" customHeight="1">
      <c r="A26" s="34"/>
      <c r="B26" s="35"/>
      <c r="C26" s="34"/>
      <c r="D26" s="36" t="s">
        <v>37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8">
        <f>ROUND(AG94,2)</f>
        <v>0</v>
      </c>
      <c r="AL26" s="37"/>
      <c r="AM26" s="37"/>
      <c r="AN26" s="37"/>
      <c r="AO26" s="37"/>
      <c r="AP26" s="34"/>
      <c r="AQ26" s="34"/>
      <c r="AR26" s="35"/>
      <c r="BE26" s="27"/>
    </row>
    <row r="27" s="2" customFormat="1" ht="6.96" customHeight="1">
      <c r="A27" s="34"/>
      <c r="B27" s="35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5"/>
      <c r="BE27" s="27"/>
    </row>
    <row r="28" s="2" customFormat="1">
      <c r="A28" s="34"/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39" t="s">
        <v>38</v>
      </c>
      <c r="M28" s="39"/>
      <c r="N28" s="39"/>
      <c r="O28" s="39"/>
      <c r="P28" s="39"/>
      <c r="Q28" s="34"/>
      <c r="R28" s="34"/>
      <c r="S28" s="34"/>
      <c r="T28" s="34"/>
      <c r="U28" s="34"/>
      <c r="V28" s="34"/>
      <c r="W28" s="39" t="s">
        <v>39</v>
      </c>
      <c r="X28" s="39"/>
      <c r="Y28" s="39"/>
      <c r="Z28" s="39"/>
      <c r="AA28" s="39"/>
      <c r="AB28" s="39"/>
      <c r="AC28" s="39"/>
      <c r="AD28" s="39"/>
      <c r="AE28" s="39"/>
      <c r="AF28" s="34"/>
      <c r="AG28" s="34"/>
      <c r="AH28" s="34"/>
      <c r="AI28" s="34"/>
      <c r="AJ28" s="34"/>
      <c r="AK28" s="39" t="s">
        <v>40</v>
      </c>
      <c r="AL28" s="39"/>
      <c r="AM28" s="39"/>
      <c r="AN28" s="39"/>
      <c r="AO28" s="39"/>
      <c r="AP28" s="34"/>
      <c r="AQ28" s="34"/>
      <c r="AR28" s="35"/>
      <c r="BE28" s="27"/>
    </row>
    <row r="29" s="3" customFormat="1" ht="14.4" customHeight="1">
      <c r="A29" s="3"/>
      <c r="B29" s="40"/>
      <c r="C29" s="3"/>
      <c r="D29" s="28" t="s">
        <v>41</v>
      </c>
      <c r="E29" s="3"/>
      <c r="F29" s="41" t="s">
        <v>42</v>
      </c>
      <c r="G29" s="3"/>
      <c r="H29" s="3"/>
      <c r="I29" s="3"/>
      <c r="J29" s="3"/>
      <c r="K29" s="3"/>
      <c r="L29" s="42">
        <v>0.20000000000000001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43">
        <f>ROUND(AZ94, 2)</f>
        <v>0</v>
      </c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43">
        <f>ROUND(AV94, 2)</f>
        <v>0</v>
      </c>
      <c r="AL29" s="3"/>
      <c r="AM29" s="3"/>
      <c r="AN29" s="3"/>
      <c r="AO29" s="3"/>
      <c r="AP29" s="3"/>
      <c r="AQ29" s="3"/>
      <c r="AR29" s="40"/>
      <c r="BE29" s="44"/>
    </row>
    <row r="30" s="3" customFormat="1" ht="14.4" customHeight="1">
      <c r="A30" s="3"/>
      <c r="B30" s="40"/>
      <c r="C30" s="3"/>
      <c r="D30" s="3"/>
      <c r="E30" s="3"/>
      <c r="F30" s="41" t="s">
        <v>43</v>
      </c>
      <c r="G30" s="3"/>
      <c r="H30" s="3"/>
      <c r="I30" s="3"/>
      <c r="J30" s="3"/>
      <c r="K30" s="3"/>
      <c r="L30" s="42">
        <v>0.20000000000000001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43">
        <f>ROUND(BA94, 2)</f>
        <v>0</v>
      </c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43">
        <f>ROUND(AW94, 2)</f>
        <v>0</v>
      </c>
      <c r="AL30" s="3"/>
      <c r="AM30" s="3"/>
      <c r="AN30" s="3"/>
      <c r="AO30" s="3"/>
      <c r="AP30" s="3"/>
      <c r="AQ30" s="3"/>
      <c r="AR30" s="40"/>
      <c r="BE30" s="44"/>
    </row>
    <row r="31" hidden="1" s="3" customFormat="1" ht="14.4" customHeight="1">
      <c r="A31" s="3"/>
      <c r="B31" s="40"/>
      <c r="C31" s="3"/>
      <c r="D31" s="3"/>
      <c r="E31" s="3"/>
      <c r="F31" s="28" t="s">
        <v>44</v>
      </c>
      <c r="G31" s="3"/>
      <c r="H31" s="3"/>
      <c r="I31" s="3"/>
      <c r="J31" s="3"/>
      <c r="K31" s="3"/>
      <c r="L31" s="42">
        <v>0.20000000000000001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43">
        <f>ROUND(BB94, 2)</f>
        <v>0</v>
      </c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43">
        <v>0</v>
      </c>
      <c r="AL31" s="3"/>
      <c r="AM31" s="3"/>
      <c r="AN31" s="3"/>
      <c r="AO31" s="3"/>
      <c r="AP31" s="3"/>
      <c r="AQ31" s="3"/>
      <c r="AR31" s="40"/>
      <c r="BE31" s="44"/>
    </row>
    <row r="32" hidden="1" s="3" customFormat="1" ht="14.4" customHeight="1">
      <c r="A32" s="3"/>
      <c r="B32" s="40"/>
      <c r="C32" s="3"/>
      <c r="D32" s="3"/>
      <c r="E32" s="3"/>
      <c r="F32" s="28" t="s">
        <v>45</v>
      </c>
      <c r="G32" s="3"/>
      <c r="H32" s="3"/>
      <c r="I32" s="3"/>
      <c r="J32" s="3"/>
      <c r="K32" s="3"/>
      <c r="L32" s="42">
        <v>0.20000000000000001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43">
        <f>ROUND(BC94, 2)</f>
        <v>0</v>
      </c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43">
        <v>0</v>
      </c>
      <c r="AL32" s="3"/>
      <c r="AM32" s="3"/>
      <c r="AN32" s="3"/>
      <c r="AO32" s="3"/>
      <c r="AP32" s="3"/>
      <c r="AQ32" s="3"/>
      <c r="AR32" s="40"/>
      <c r="BE32" s="44"/>
    </row>
    <row r="33" hidden="1" s="3" customFormat="1" ht="14.4" customHeight="1">
      <c r="A33" s="3"/>
      <c r="B33" s="40"/>
      <c r="C33" s="3"/>
      <c r="D33" s="3"/>
      <c r="E33" s="3"/>
      <c r="F33" s="41" t="s">
        <v>46</v>
      </c>
      <c r="G33" s="3"/>
      <c r="H33" s="3"/>
      <c r="I33" s="3"/>
      <c r="J33" s="3"/>
      <c r="K33" s="3"/>
      <c r="L33" s="42"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43">
        <f>ROUND(BD94, 2)</f>
        <v>0</v>
      </c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43">
        <v>0</v>
      </c>
      <c r="AL33" s="3"/>
      <c r="AM33" s="3"/>
      <c r="AN33" s="3"/>
      <c r="AO33" s="3"/>
      <c r="AP33" s="3"/>
      <c r="AQ33" s="3"/>
      <c r="AR33" s="40"/>
      <c r="BE33" s="44"/>
    </row>
    <row r="34" s="2" customFormat="1" ht="6.96" customHeight="1">
      <c r="A34" s="34"/>
      <c r="B34" s="35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5"/>
      <c r="BE34" s="27"/>
    </row>
    <row r="35" s="2" customFormat="1" ht="25.92" customHeight="1">
      <c r="A35" s="34"/>
      <c r="B35" s="35"/>
      <c r="C35" s="45"/>
      <c r="D35" s="46" t="s">
        <v>47</v>
      </c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8" t="s">
        <v>48</v>
      </c>
      <c r="U35" s="47"/>
      <c r="V35" s="47"/>
      <c r="W35" s="47"/>
      <c r="X35" s="49" t="s">
        <v>49</v>
      </c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50">
        <f>SUM(AK26:AK33)</f>
        <v>0</v>
      </c>
      <c r="AL35" s="47"/>
      <c r="AM35" s="47"/>
      <c r="AN35" s="47"/>
      <c r="AO35" s="51"/>
      <c r="AP35" s="45"/>
      <c r="AQ35" s="45"/>
      <c r="AR35" s="35"/>
      <c r="BE35" s="34"/>
    </row>
    <row r="36" s="2" customFormat="1" ht="6.96" customHeight="1">
      <c r="A36" s="34"/>
      <c r="B36" s="35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5"/>
      <c r="BE36" s="34"/>
    </row>
    <row r="37" s="2" customFormat="1" ht="14.4" customHeight="1">
      <c r="A37" s="34"/>
      <c r="B37" s="35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5"/>
      <c r="BE37" s="34"/>
    </row>
    <row r="38" s="1" customFormat="1" ht="14.4" customHeight="1">
      <c r="B38" s="18"/>
      <c r="AR38" s="18"/>
    </row>
    <row r="39" s="1" customFormat="1" ht="14.4" customHeight="1">
      <c r="B39" s="18"/>
      <c r="AR39" s="18"/>
    </row>
    <row r="40" s="1" customFormat="1" ht="14.4" customHeight="1">
      <c r="B40" s="18"/>
      <c r="AR40" s="18"/>
    </row>
    <row r="41" s="1" customFormat="1" ht="14.4" customHeight="1">
      <c r="B41" s="18"/>
      <c r="AR41" s="18"/>
    </row>
    <row r="42" s="1" customFormat="1" ht="14.4" customHeight="1">
      <c r="B42" s="18"/>
      <c r="AR42" s="18"/>
    </row>
    <row r="43" s="1" customFormat="1" ht="14.4" customHeight="1">
      <c r="B43" s="18"/>
      <c r="AR43" s="18"/>
    </row>
    <row r="44" s="1" customFormat="1" ht="14.4" customHeight="1">
      <c r="B44" s="18"/>
      <c r="AR44" s="18"/>
    </row>
    <row r="45" s="1" customFormat="1" ht="14.4" customHeight="1">
      <c r="B45" s="18"/>
      <c r="AR45" s="18"/>
    </row>
    <row r="46" s="1" customFormat="1" ht="14.4" customHeight="1">
      <c r="B46" s="18"/>
      <c r="AR46" s="18"/>
    </row>
    <row r="47" s="1" customFormat="1" ht="14.4" customHeight="1">
      <c r="B47" s="18"/>
      <c r="AR47" s="18"/>
    </row>
    <row r="48" s="1" customFormat="1" ht="14.4" customHeight="1">
      <c r="B48" s="18"/>
      <c r="AR48" s="18"/>
    </row>
    <row r="49" s="2" customFormat="1" ht="14.4" customHeight="1">
      <c r="B49" s="52"/>
      <c r="D49" s="53" t="s">
        <v>50</v>
      </c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3" t="s">
        <v>51</v>
      </c>
      <c r="AI49" s="54"/>
      <c r="AJ49" s="54"/>
      <c r="AK49" s="54"/>
      <c r="AL49" s="54"/>
      <c r="AM49" s="54"/>
      <c r="AN49" s="54"/>
      <c r="AO49" s="54"/>
      <c r="AR49" s="52"/>
    </row>
    <row r="50">
      <c r="B50" s="18"/>
      <c r="AR50" s="18"/>
    </row>
    <row r="51">
      <c r="B51" s="18"/>
      <c r="AR51" s="18"/>
    </row>
    <row r="52">
      <c r="B52" s="18"/>
      <c r="AR52" s="18"/>
    </row>
    <row r="53">
      <c r="B53" s="18"/>
      <c r="AR53" s="18"/>
    </row>
    <row r="54">
      <c r="B54" s="18"/>
      <c r="AR54" s="18"/>
    </row>
    <row r="55">
      <c r="B55" s="18"/>
      <c r="AR55" s="18"/>
    </row>
    <row r="56">
      <c r="B56" s="18"/>
      <c r="AR56" s="18"/>
    </row>
    <row r="57">
      <c r="B57" s="18"/>
      <c r="AR57" s="18"/>
    </row>
    <row r="58">
      <c r="B58" s="18"/>
      <c r="AR58" s="18"/>
    </row>
    <row r="59">
      <c r="B59" s="18"/>
      <c r="AR59" s="18"/>
    </row>
    <row r="60" s="2" customFormat="1">
      <c r="A60" s="34"/>
      <c r="B60" s="35"/>
      <c r="C60" s="34"/>
      <c r="D60" s="55" t="s">
        <v>52</v>
      </c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55" t="s">
        <v>53</v>
      </c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55" t="s">
        <v>52</v>
      </c>
      <c r="AI60" s="37"/>
      <c r="AJ60" s="37"/>
      <c r="AK60" s="37"/>
      <c r="AL60" s="37"/>
      <c r="AM60" s="55" t="s">
        <v>53</v>
      </c>
      <c r="AN60" s="37"/>
      <c r="AO60" s="37"/>
      <c r="AP60" s="34"/>
      <c r="AQ60" s="34"/>
      <c r="AR60" s="35"/>
      <c r="BE60" s="34"/>
    </row>
    <row r="61">
      <c r="B61" s="18"/>
      <c r="AR61" s="18"/>
    </row>
    <row r="62">
      <c r="B62" s="18"/>
      <c r="AR62" s="18"/>
    </row>
    <row r="63">
      <c r="B63" s="18"/>
      <c r="AR63" s="18"/>
    </row>
    <row r="64" s="2" customFormat="1">
      <c r="A64" s="34"/>
      <c r="B64" s="35"/>
      <c r="C64" s="34"/>
      <c r="D64" s="53" t="s">
        <v>54</v>
      </c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3" t="s">
        <v>55</v>
      </c>
      <c r="AI64" s="56"/>
      <c r="AJ64" s="56"/>
      <c r="AK64" s="56"/>
      <c r="AL64" s="56"/>
      <c r="AM64" s="56"/>
      <c r="AN64" s="56"/>
      <c r="AO64" s="56"/>
      <c r="AP64" s="34"/>
      <c r="AQ64" s="34"/>
      <c r="AR64" s="35"/>
      <c r="BE64" s="34"/>
    </row>
    <row r="65">
      <c r="B65" s="18"/>
      <c r="AR65" s="18"/>
    </row>
    <row r="66">
      <c r="B66" s="18"/>
      <c r="AR66" s="18"/>
    </row>
    <row r="67">
      <c r="B67" s="18"/>
      <c r="AR67" s="18"/>
    </row>
    <row r="68">
      <c r="B68" s="18"/>
      <c r="AR68" s="18"/>
    </row>
    <row r="69">
      <c r="B69" s="18"/>
      <c r="AR69" s="18"/>
    </row>
    <row r="70">
      <c r="B70" s="18"/>
      <c r="AR70" s="18"/>
    </row>
    <row r="71">
      <c r="B71" s="18"/>
      <c r="AR71" s="18"/>
    </row>
    <row r="72">
      <c r="B72" s="18"/>
      <c r="AR72" s="18"/>
    </row>
    <row r="73">
      <c r="B73" s="18"/>
      <c r="AR73" s="18"/>
    </row>
    <row r="74">
      <c r="B74" s="18"/>
      <c r="AR74" s="18"/>
    </row>
    <row r="75" s="2" customFormat="1">
      <c r="A75" s="34"/>
      <c r="B75" s="35"/>
      <c r="C75" s="34"/>
      <c r="D75" s="55" t="s">
        <v>52</v>
      </c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55" t="s">
        <v>53</v>
      </c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55" t="s">
        <v>52</v>
      </c>
      <c r="AI75" s="37"/>
      <c r="AJ75" s="37"/>
      <c r="AK75" s="37"/>
      <c r="AL75" s="37"/>
      <c r="AM75" s="55" t="s">
        <v>53</v>
      </c>
      <c r="AN75" s="37"/>
      <c r="AO75" s="37"/>
      <c r="AP75" s="34"/>
      <c r="AQ75" s="34"/>
      <c r="AR75" s="35"/>
      <c r="BE75" s="34"/>
    </row>
    <row r="76" s="2" customFormat="1">
      <c r="A76" s="34"/>
      <c r="B76" s="35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5"/>
      <c r="BE76" s="34"/>
    </row>
    <row r="77" s="2" customFormat="1" ht="6.96" customHeight="1">
      <c r="A77" s="34"/>
      <c r="B77" s="57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8"/>
      <c r="AK77" s="58"/>
      <c r="AL77" s="58"/>
      <c r="AM77" s="58"/>
      <c r="AN77" s="58"/>
      <c r="AO77" s="58"/>
      <c r="AP77" s="58"/>
      <c r="AQ77" s="58"/>
      <c r="AR77" s="35"/>
      <c r="BE77" s="34"/>
    </row>
    <row r="81" s="2" customFormat="1" ht="6.96" customHeight="1">
      <c r="A81" s="34"/>
      <c r="B81" s="59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  <c r="AK81" s="60"/>
      <c r="AL81" s="60"/>
      <c r="AM81" s="60"/>
      <c r="AN81" s="60"/>
      <c r="AO81" s="60"/>
      <c r="AP81" s="60"/>
      <c r="AQ81" s="60"/>
      <c r="AR81" s="35"/>
      <c r="BE81" s="34"/>
    </row>
    <row r="82" s="2" customFormat="1" ht="24.96" customHeight="1">
      <c r="A82" s="34"/>
      <c r="B82" s="35"/>
      <c r="C82" s="19" t="s">
        <v>56</v>
      </c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5"/>
      <c r="BE82" s="34"/>
    </row>
    <row r="83" s="2" customFormat="1" ht="6.96" customHeight="1">
      <c r="A83" s="34"/>
      <c r="B83" s="35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5"/>
      <c r="BE83" s="34"/>
    </row>
    <row r="84" s="4" customFormat="1" ht="12" customHeight="1">
      <c r="A84" s="4"/>
      <c r="B84" s="61"/>
      <c r="C84" s="28" t="s">
        <v>11</v>
      </c>
      <c r="D84" s="4"/>
      <c r="E84" s="4"/>
      <c r="F84" s="4"/>
      <c r="G84" s="4"/>
      <c r="H84" s="4"/>
      <c r="I84" s="4"/>
      <c r="J84" s="4"/>
      <c r="K84" s="4"/>
      <c r="L84" s="4" t="str">
        <f>K5</f>
        <v>22-BARCIAKOVA</v>
      </c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61"/>
      <c r="BE84" s="4"/>
    </row>
    <row r="85" s="5" customFormat="1" ht="36.96" customHeight="1">
      <c r="A85" s="5"/>
      <c r="B85" s="62"/>
      <c r="C85" s="63" t="s">
        <v>14</v>
      </c>
      <c r="D85" s="5"/>
      <c r="E85" s="5"/>
      <c r="F85" s="5"/>
      <c r="G85" s="5"/>
      <c r="H85" s="5"/>
      <c r="I85" s="5"/>
      <c r="J85" s="5"/>
      <c r="K85" s="5"/>
      <c r="L85" s="64" t="str">
        <f>K6</f>
        <v>STAVEBNÉ ÚPRAVY RODINNÉHO DOMU - VIŠŇOVÉ</v>
      </c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62"/>
      <c r="BE85" s="5"/>
    </row>
    <row r="86" s="2" customFormat="1" ht="6.96" customHeight="1">
      <c r="A86" s="34"/>
      <c r="B86" s="35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5"/>
      <c r="BE86" s="34"/>
    </row>
    <row r="87" s="2" customFormat="1" ht="12" customHeight="1">
      <c r="A87" s="34"/>
      <c r="B87" s="35"/>
      <c r="C87" s="28" t="s">
        <v>20</v>
      </c>
      <c r="D87" s="34"/>
      <c r="E87" s="34"/>
      <c r="F87" s="34"/>
      <c r="G87" s="34"/>
      <c r="H87" s="34"/>
      <c r="I87" s="34"/>
      <c r="J87" s="34"/>
      <c r="K87" s="34"/>
      <c r="L87" s="65" t="str">
        <f>IF(K8="","",K8)</f>
        <v>Višňové</v>
      </c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28" t="s">
        <v>22</v>
      </c>
      <c r="AJ87" s="34"/>
      <c r="AK87" s="34"/>
      <c r="AL87" s="34"/>
      <c r="AM87" s="66" t="str">
        <f>IF(AN8= "","",AN8)</f>
        <v>19. 1. 2022</v>
      </c>
      <c r="AN87" s="66"/>
      <c r="AO87" s="34"/>
      <c r="AP87" s="34"/>
      <c r="AQ87" s="34"/>
      <c r="AR87" s="35"/>
      <c r="BE87" s="34"/>
    </row>
    <row r="88" s="2" customFormat="1" ht="6.96" customHeight="1">
      <c r="A88" s="34"/>
      <c r="B88" s="35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5"/>
      <c r="BE88" s="34"/>
    </row>
    <row r="89" s="2" customFormat="1" ht="15.15" customHeight="1">
      <c r="A89" s="34"/>
      <c r="B89" s="35"/>
      <c r="C89" s="28" t="s">
        <v>24</v>
      </c>
      <c r="D89" s="34"/>
      <c r="E89" s="34"/>
      <c r="F89" s="34"/>
      <c r="G89" s="34"/>
      <c r="H89" s="34"/>
      <c r="I89" s="34"/>
      <c r="J89" s="34"/>
      <c r="K89" s="34"/>
      <c r="L89" s="4" t="str">
        <f>IF(E11= "","",E11)</f>
        <v>Mgr. Zuzana Jozeková, Žilina - Trnové</v>
      </c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28" t="s">
        <v>31</v>
      </c>
      <c r="AJ89" s="34"/>
      <c r="AK89" s="34"/>
      <c r="AL89" s="34"/>
      <c r="AM89" s="67" t="str">
        <f>IF(E17="","",E17)</f>
        <v>Ing. Marcel Zsóka, PhD</v>
      </c>
      <c r="AN89" s="4"/>
      <c r="AO89" s="4"/>
      <c r="AP89" s="4"/>
      <c r="AQ89" s="34"/>
      <c r="AR89" s="35"/>
      <c r="AS89" s="68" t="s">
        <v>57</v>
      </c>
      <c r="AT89" s="69"/>
      <c r="AU89" s="70"/>
      <c r="AV89" s="70"/>
      <c r="AW89" s="70"/>
      <c r="AX89" s="70"/>
      <c r="AY89" s="70"/>
      <c r="AZ89" s="70"/>
      <c r="BA89" s="70"/>
      <c r="BB89" s="70"/>
      <c r="BC89" s="70"/>
      <c r="BD89" s="71"/>
      <c r="BE89" s="34"/>
    </row>
    <row r="90" s="2" customFormat="1" ht="15.15" customHeight="1">
      <c r="A90" s="34"/>
      <c r="B90" s="35"/>
      <c r="C90" s="28" t="s">
        <v>28</v>
      </c>
      <c r="D90" s="34"/>
      <c r="E90" s="34"/>
      <c r="F90" s="34"/>
      <c r="G90" s="34"/>
      <c r="H90" s="34"/>
      <c r="I90" s="34"/>
      <c r="J90" s="34"/>
      <c r="K90" s="34"/>
      <c r="L90" s="4" t="str">
        <f>IF(E14= "Vyplň údaj","",E14)</f>
        <v/>
      </c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28" t="s">
        <v>34</v>
      </c>
      <c r="AJ90" s="34"/>
      <c r="AK90" s="34"/>
      <c r="AL90" s="34"/>
      <c r="AM90" s="67" t="str">
        <f>IF(E20="","",E20)</f>
        <v xml:space="preserve"> </v>
      </c>
      <c r="AN90" s="4"/>
      <c r="AO90" s="4"/>
      <c r="AP90" s="4"/>
      <c r="AQ90" s="34"/>
      <c r="AR90" s="35"/>
      <c r="AS90" s="72"/>
      <c r="AT90" s="73"/>
      <c r="AU90" s="74"/>
      <c r="AV90" s="74"/>
      <c r="AW90" s="74"/>
      <c r="AX90" s="74"/>
      <c r="AY90" s="74"/>
      <c r="AZ90" s="74"/>
      <c r="BA90" s="74"/>
      <c r="BB90" s="74"/>
      <c r="BC90" s="74"/>
      <c r="BD90" s="75"/>
      <c r="BE90" s="34"/>
    </row>
    <row r="91" s="2" customFormat="1" ht="10.8" customHeight="1">
      <c r="A91" s="34"/>
      <c r="B91" s="35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5"/>
      <c r="AS91" s="72"/>
      <c r="AT91" s="73"/>
      <c r="AU91" s="74"/>
      <c r="AV91" s="74"/>
      <c r="AW91" s="74"/>
      <c r="AX91" s="74"/>
      <c r="AY91" s="74"/>
      <c r="AZ91" s="74"/>
      <c r="BA91" s="74"/>
      <c r="BB91" s="74"/>
      <c r="BC91" s="74"/>
      <c r="BD91" s="75"/>
      <c r="BE91" s="34"/>
    </row>
    <row r="92" s="2" customFormat="1" ht="29.28" customHeight="1">
      <c r="A92" s="34"/>
      <c r="B92" s="35"/>
      <c r="C92" s="76" t="s">
        <v>58</v>
      </c>
      <c r="D92" s="77"/>
      <c r="E92" s="77"/>
      <c r="F92" s="77"/>
      <c r="G92" s="77"/>
      <c r="H92" s="78"/>
      <c r="I92" s="79" t="s">
        <v>59</v>
      </c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7"/>
      <c r="Z92" s="77"/>
      <c r="AA92" s="77"/>
      <c r="AB92" s="77"/>
      <c r="AC92" s="77"/>
      <c r="AD92" s="77"/>
      <c r="AE92" s="77"/>
      <c r="AF92" s="77"/>
      <c r="AG92" s="80" t="s">
        <v>60</v>
      </c>
      <c r="AH92" s="77"/>
      <c r="AI92" s="77"/>
      <c r="AJ92" s="77"/>
      <c r="AK92" s="77"/>
      <c r="AL92" s="77"/>
      <c r="AM92" s="77"/>
      <c r="AN92" s="79" t="s">
        <v>61</v>
      </c>
      <c r="AO92" s="77"/>
      <c r="AP92" s="81"/>
      <c r="AQ92" s="82" t="s">
        <v>62</v>
      </c>
      <c r="AR92" s="35"/>
      <c r="AS92" s="83" t="s">
        <v>63</v>
      </c>
      <c r="AT92" s="84" t="s">
        <v>64</v>
      </c>
      <c r="AU92" s="84" t="s">
        <v>65</v>
      </c>
      <c r="AV92" s="84" t="s">
        <v>66</v>
      </c>
      <c r="AW92" s="84" t="s">
        <v>67</v>
      </c>
      <c r="AX92" s="84" t="s">
        <v>68</v>
      </c>
      <c r="AY92" s="84" t="s">
        <v>69</v>
      </c>
      <c r="AZ92" s="84" t="s">
        <v>70</v>
      </c>
      <c r="BA92" s="84" t="s">
        <v>71</v>
      </c>
      <c r="BB92" s="84" t="s">
        <v>72</v>
      </c>
      <c r="BC92" s="84" t="s">
        <v>73</v>
      </c>
      <c r="BD92" s="85" t="s">
        <v>74</v>
      </c>
      <c r="BE92" s="34"/>
    </row>
    <row r="93" s="2" customFormat="1" ht="10.8" customHeight="1">
      <c r="A93" s="34"/>
      <c r="B93" s="35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5"/>
      <c r="AS93" s="86"/>
      <c r="AT93" s="87"/>
      <c r="AU93" s="87"/>
      <c r="AV93" s="87"/>
      <c r="AW93" s="87"/>
      <c r="AX93" s="87"/>
      <c r="AY93" s="87"/>
      <c r="AZ93" s="87"/>
      <c r="BA93" s="87"/>
      <c r="BB93" s="87"/>
      <c r="BC93" s="87"/>
      <c r="BD93" s="88"/>
      <c r="BE93" s="34"/>
    </row>
    <row r="94" s="6" customFormat="1" ht="32.4" customHeight="1">
      <c r="A94" s="6"/>
      <c r="B94" s="89"/>
      <c r="C94" s="90" t="s">
        <v>75</v>
      </c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1"/>
      <c r="U94" s="91"/>
      <c r="V94" s="91"/>
      <c r="W94" s="91"/>
      <c r="X94" s="91"/>
      <c r="Y94" s="91"/>
      <c r="Z94" s="91"/>
      <c r="AA94" s="91"/>
      <c r="AB94" s="91"/>
      <c r="AC94" s="91"/>
      <c r="AD94" s="91"/>
      <c r="AE94" s="91"/>
      <c r="AF94" s="91"/>
      <c r="AG94" s="92">
        <f>ROUND(AG95,2)</f>
        <v>0</v>
      </c>
      <c r="AH94" s="92"/>
      <c r="AI94" s="92"/>
      <c r="AJ94" s="92"/>
      <c r="AK94" s="92"/>
      <c r="AL94" s="92"/>
      <c r="AM94" s="92"/>
      <c r="AN94" s="93">
        <f>SUM(AG94,AT94)</f>
        <v>0</v>
      </c>
      <c r="AO94" s="93"/>
      <c r="AP94" s="93"/>
      <c r="AQ94" s="94" t="s">
        <v>1</v>
      </c>
      <c r="AR94" s="89"/>
      <c r="AS94" s="95">
        <f>ROUND(AS95,2)</f>
        <v>0</v>
      </c>
      <c r="AT94" s="96">
        <f>ROUND(SUM(AV94:AW94),2)</f>
        <v>0</v>
      </c>
      <c r="AU94" s="97">
        <f>ROUND(AU95,5)</f>
        <v>0</v>
      </c>
      <c r="AV94" s="96">
        <f>ROUND(AZ94*L29,2)</f>
        <v>0</v>
      </c>
      <c r="AW94" s="96">
        <f>ROUND(BA94*L30,2)</f>
        <v>0</v>
      </c>
      <c r="AX94" s="96">
        <f>ROUND(BB94*L29,2)</f>
        <v>0</v>
      </c>
      <c r="AY94" s="96">
        <f>ROUND(BC94*L30,2)</f>
        <v>0</v>
      </c>
      <c r="AZ94" s="96">
        <f>ROUND(AZ95,2)</f>
        <v>0</v>
      </c>
      <c r="BA94" s="96">
        <f>ROUND(BA95,2)</f>
        <v>0</v>
      </c>
      <c r="BB94" s="96">
        <f>ROUND(BB95,2)</f>
        <v>0</v>
      </c>
      <c r="BC94" s="96">
        <f>ROUND(BC95,2)</f>
        <v>0</v>
      </c>
      <c r="BD94" s="98">
        <f>ROUND(BD95,2)</f>
        <v>0</v>
      </c>
      <c r="BE94" s="6"/>
      <c r="BS94" s="99" t="s">
        <v>76</v>
      </c>
      <c r="BT94" s="99" t="s">
        <v>77</v>
      </c>
      <c r="BU94" s="100" t="s">
        <v>78</v>
      </c>
      <c r="BV94" s="99" t="s">
        <v>79</v>
      </c>
      <c r="BW94" s="99" t="s">
        <v>4</v>
      </c>
      <c r="BX94" s="99" t="s">
        <v>80</v>
      </c>
      <c r="CL94" s="99" t="s">
        <v>17</v>
      </c>
    </row>
    <row r="95" s="7" customFormat="1" ht="16.5" customHeight="1">
      <c r="A95" s="101" t="s">
        <v>81</v>
      </c>
      <c r="B95" s="102"/>
      <c r="C95" s="103"/>
      <c r="D95" s="104" t="s">
        <v>19</v>
      </c>
      <c r="E95" s="104"/>
      <c r="F95" s="104"/>
      <c r="G95" s="104"/>
      <c r="H95" s="104"/>
      <c r="I95" s="105"/>
      <c r="J95" s="104" t="s">
        <v>82</v>
      </c>
      <c r="K95" s="104"/>
      <c r="L95" s="104"/>
      <c r="M95" s="104"/>
      <c r="N95" s="104"/>
      <c r="O95" s="104"/>
      <c r="P95" s="104"/>
      <c r="Q95" s="104"/>
      <c r="R95" s="104"/>
      <c r="S95" s="104"/>
      <c r="T95" s="104"/>
      <c r="U95" s="104"/>
      <c r="V95" s="104"/>
      <c r="W95" s="104"/>
      <c r="X95" s="104"/>
      <c r="Y95" s="104"/>
      <c r="Z95" s="104"/>
      <c r="AA95" s="104"/>
      <c r="AB95" s="104"/>
      <c r="AC95" s="104"/>
      <c r="AD95" s="104"/>
      <c r="AE95" s="104"/>
      <c r="AF95" s="104"/>
      <c r="AG95" s="106">
        <f>'1 - SO. 01 - Hlavný objekt'!J32</f>
        <v>0</v>
      </c>
      <c r="AH95" s="105"/>
      <c r="AI95" s="105"/>
      <c r="AJ95" s="105"/>
      <c r="AK95" s="105"/>
      <c r="AL95" s="105"/>
      <c r="AM95" s="105"/>
      <c r="AN95" s="106">
        <f>SUM(AG95,AT95)</f>
        <v>0</v>
      </c>
      <c r="AO95" s="105"/>
      <c r="AP95" s="105"/>
      <c r="AQ95" s="107" t="s">
        <v>83</v>
      </c>
      <c r="AR95" s="102"/>
      <c r="AS95" s="108">
        <v>0</v>
      </c>
      <c r="AT95" s="109">
        <f>ROUND(SUM(AV95:AW95),2)</f>
        <v>0</v>
      </c>
      <c r="AU95" s="110">
        <f>'1 - SO. 01 - Hlavný objekt'!P152</f>
        <v>0</v>
      </c>
      <c r="AV95" s="109">
        <f>'1 - SO. 01 - Hlavný objekt'!J35</f>
        <v>0</v>
      </c>
      <c r="AW95" s="109">
        <f>'1 - SO. 01 - Hlavný objekt'!J36</f>
        <v>0</v>
      </c>
      <c r="AX95" s="109">
        <f>'1 - SO. 01 - Hlavný objekt'!J37</f>
        <v>0</v>
      </c>
      <c r="AY95" s="109">
        <f>'1 - SO. 01 - Hlavný objekt'!J38</f>
        <v>0</v>
      </c>
      <c r="AZ95" s="109">
        <f>'1 - SO. 01 - Hlavný objekt'!F35</f>
        <v>0</v>
      </c>
      <c r="BA95" s="109">
        <f>'1 - SO. 01 - Hlavný objekt'!F36</f>
        <v>0</v>
      </c>
      <c r="BB95" s="109">
        <f>'1 - SO. 01 - Hlavný objekt'!F37</f>
        <v>0</v>
      </c>
      <c r="BC95" s="109">
        <f>'1 - SO. 01 - Hlavný objekt'!F38</f>
        <v>0</v>
      </c>
      <c r="BD95" s="111">
        <f>'1 - SO. 01 - Hlavný objekt'!F39</f>
        <v>0</v>
      </c>
      <c r="BE95" s="7"/>
      <c r="BT95" s="112" t="s">
        <v>19</v>
      </c>
      <c r="BV95" s="112" t="s">
        <v>79</v>
      </c>
      <c r="BW95" s="112" t="s">
        <v>84</v>
      </c>
      <c r="BX95" s="112" t="s">
        <v>4</v>
      </c>
      <c r="CL95" s="112" t="s">
        <v>17</v>
      </c>
      <c r="CM95" s="112" t="s">
        <v>77</v>
      </c>
    </row>
    <row r="96" s="2" customFormat="1" ht="30" customHeight="1">
      <c r="A96" s="34"/>
      <c r="B96" s="35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5"/>
      <c r="AS96" s="34"/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  <c r="BE96" s="34"/>
    </row>
    <row r="97" s="2" customFormat="1" ht="6.96" customHeight="1">
      <c r="A97" s="34"/>
      <c r="B97" s="57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  <c r="AA97" s="58"/>
      <c r="AB97" s="58"/>
      <c r="AC97" s="58"/>
      <c r="AD97" s="58"/>
      <c r="AE97" s="58"/>
      <c r="AF97" s="58"/>
      <c r="AG97" s="58"/>
      <c r="AH97" s="58"/>
      <c r="AI97" s="58"/>
      <c r="AJ97" s="58"/>
      <c r="AK97" s="58"/>
      <c r="AL97" s="58"/>
      <c r="AM97" s="58"/>
      <c r="AN97" s="58"/>
      <c r="AO97" s="58"/>
      <c r="AP97" s="58"/>
      <c r="AQ97" s="58"/>
      <c r="AR97" s="35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</row>
  </sheetData>
  <mergeCells count="42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1 - SO. 01 - Hlavný objekt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4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84</v>
      </c>
    </row>
    <row r="3" s="1" customFormat="1" ht="6.96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77</v>
      </c>
    </row>
    <row r="4" s="1" customFormat="1" ht="24.96" customHeight="1">
      <c r="B4" s="18"/>
      <c r="D4" s="19" t="s">
        <v>85</v>
      </c>
      <c r="L4" s="18"/>
      <c r="M4" s="113" t="s">
        <v>9</v>
      </c>
      <c r="AT4" s="15" t="s">
        <v>3</v>
      </c>
    </row>
    <row r="5" s="1" customFormat="1" ht="6.96" customHeight="1">
      <c r="B5" s="18"/>
      <c r="L5" s="18"/>
    </row>
    <row r="6" s="1" customFormat="1" ht="12" customHeight="1">
      <c r="B6" s="18"/>
      <c r="D6" s="28" t="s">
        <v>14</v>
      </c>
      <c r="L6" s="18"/>
    </row>
    <row r="7" s="1" customFormat="1" ht="16.5" customHeight="1">
      <c r="B7" s="18"/>
      <c r="E7" s="114" t="str">
        <f>'Rekapitulácia stavby'!K6</f>
        <v>STAVEBNÉ ÚPRAVY RODINNÉHO DOMU - VIŠŇOVÉ</v>
      </c>
      <c r="F7" s="28"/>
      <c r="G7" s="28"/>
      <c r="H7" s="28"/>
      <c r="L7" s="18"/>
    </row>
    <row r="8" s="2" customFormat="1" ht="12" customHeight="1">
      <c r="A8" s="34"/>
      <c r="B8" s="35"/>
      <c r="C8" s="34"/>
      <c r="D8" s="28" t="s">
        <v>86</v>
      </c>
      <c r="E8" s="34"/>
      <c r="F8" s="34"/>
      <c r="G8" s="34"/>
      <c r="H8" s="34"/>
      <c r="I8" s="34"/>
      <c r="J8" s="34"/>
      <c r="K8" s="34"/>
      <c r="L8" s="52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="2" customFormat="1" ht="16.5" customHeight="1">
      <c r="A9" s="34"/>
      <c r="B9" s="35"/>
      <c r="C9" s="34"/>
      <c r="D9" s="34"/>
      <c r="E9" s="64" t="s">
        <v>87</v>
      </c>
      <c r="F9" s="34"/>
      <c r="G9" s="34"/>
      <c r="H9" s="34"/>
      <c r="I9" s="34"/>
      <c r="J9" s="34"/>
      <c r="K9" s="34"/>
      <c r="L9" s="52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="2" customFormat="1">
      <c r="A10" s="34"/>
      <c r="B10" s="35"/>
      <c r="C10" s="34"/>
      <c r="D10" s="34"/>
      <c r="E10" s="34"/>
      <c r="F10" s="34"/>
      <c r="G10" s="34"/>
      <c r="H10" s="34"/>
      <c r="I10" s="34"/>
      <c r="J10" s="34"/>
      <c r="K10" s="34"/>
      <c r="L10" s="52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="2" customFormat="1" ht="12" customHeight="1">
      <c r="A11" s="34"/>
      <c r="B11" s="35"/>
      <c r="C11" s="34"/>
      <c r="D11" s="28" t="s">
        <v>16</v>
      </c>
      <c r="E11" s="34"/>
      <c r="F11" s="23" t="s">
        <v>17</v>
      </c>
      <c r="G11" s="34"/>
      <c r="H11" s="34"/>
      <c r="I11" s="28" t="s">
        <v>18</v>
      </c>
      <c r="J11" s="23" t="s">
        <v>19</v>
      </c>
      <c r="K11" s="34"/>
      <c r="L11" s="52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="2" customFormat="1" ht="12" customHeight="1">
      <c r="A12" s="34"/>
      <c r="B12" s="35"/>
      <c r="C12" s="34"/>
      <c r="D12" s="28" t="s">
        <v>20</v>
      </c>
      <c r="E12" s="34"/>
      <c r="F12" s="23" t="s">
        <v>21</v>
      </c>
      <c r="G12" s="34"/>
      <c r="H12" s="34"/>
      <c r="I12" s="28" t="s">
        <v>22</v>
      </c>
      <c r="J12" s="66" t="str">
        <f>'Rekapitulácia stavby'!AN8</f>
        <v>19. 1. 2022</v>
      </c>
      <c r="K12" s="34"/>
      <c r="L12" s="52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="2" customFormat="1" ht="10.8" customHeight="1">
      <c r="A13" s="34"/>
      <c r="B13" s="35"/>
      <c r="C13" s="34"/>
      <c r="D13" s="34"/>
      <c r="E13" s="34"/>
      <c r="F13" s="34"/>
      <c r="G13" s="34"/>
      <c r="H13" s="34"/>
      <c r="I13" s="34"/>
      <c r="J13" s="34"/>
      <c r="K13" s="34"/>
      <c r="L13" s="52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="2" customFormat="1" ht="12" customHeight="1">
      <c r="A14" s="34"/>
      <c r="B14" s="35"/>
      <c r="C14" s="34"/>
      <c r="D14" s="28" t="s">
        <v>24</v>
      </c>
      <c r="E14" s="34"/>
      <c r="F14" s="34"/>
      <c r="G14" s="34"/>
      <c r="H14" s="34"/>
      <c r="I14" s="28" t="s">
        <v>25</v>
      </c>
      <c r="J14" s="23" t="s">
        <v>1</v>
      </c>
      <c r="K14" s="34"/>
      <c r="L14" s="52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="2" customFormat="1" ht="18" customHeight="1">
      <c r="A15" s="34"/>
      <c r="B15" s="35"/>
      <c r="C15" s="34"/>
      <c r="D15" s="34"/>
      <c r="E15" s="23" t="s">
        <v>26</v>
      </c>
      <c r="F15" s="34"/>
      <c r="G15" s="34"/>
      <c r="H15" s="34"/>
      <c r="I15" s="28" t="s">
        <v>27</v>
      </c>
      <c r="J15" s="23" t="s">
        <v>1</v>
      </c>
      <c r="K15" s="34"/>
      <c r="L15" s="52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="2" customFormat="1" ht="6.96" customHeight="1">
      <c r="A16" s="34"/>
      <c r="B16" s="35"/>
      <c r="C16" s="34"/>
      <c r="D16" s="34"/>
      <c r="E16" s="34"/>
      <c r="F16" s="34"/>
      <c r="G16" s="34"/>
      <c r="H16" s="34"/>
      <c r="I16" s="34"/>
      <c r="J16" s="34"/>
      <c r="K16" s="34"/>
      <c r="L16" s="52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="2" customFormat="1" ht="12" customHeight="1">
      <c r="A17" s="34"/>
      <c r="B17" s="35"/>
      <c r="C17" s="34"/>
      <c r="D17" s="28" t="s">
        <v>28</v>
      </c>
      <c r="E17" s="34"/>
      <c r="F17" s="34"/>
      <c r="G17" s="34"/>
      <c r="H17" s="34"/>
      <c r="I17" s="28" t="s">
        <v>25</v>
      </c>
      <c r="J17" s="29" t="str">
        <f>'Rekapitulácia stavby'!AN13</f>
        <v>Vyplň údaj</v>
      </c>
      <c r="K17" s="34"/>
      <c r="L17" s="52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="2" customFormat="1" ht="18" customHeight="1">
      <c r="A18" s="34"/>
      <c r="B18" s="35"/>
      <c r="C18" s="34"/>
      <c r="D18" s="34"/>
      <c r="E18" s="29" t="str">
        <f>'Rekapitulácia stavby'!E14</f>
        <v>Vyplň údaj</v>
      </c>
      <c r="F18" s="23"/>
      <c r="G18" s="23"/>
      <c r="H18" s="23"/>
      <c r="I18" s="28" t="s">
        <v>27</v>
      </c>
      <c r="J18" s="29" t="str">
        <f>'Rekapitulácia stavby'!AN14</f>
        <v>Vyplň údaj</v>
      </c>
      <c r="K18" s="34"/>
      <c r="L18" s="52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="2" customFormat="1" ht="6.96" customHeight="1">
      <c r="A19" s="34"/>
      <c r="B19" s="35"/>
      <c r="C19" s="34"/>
      <c r="D19" s="34"/>
      <c r="E19" s="34"/>
      <c r="F19" s="34"/>
      <c r="G19" s="34"/>
      <c r="H19" s="34"/>
      <c r="I19" s="34"/>
      <c r="J19" s="34"/>
      <c r="K19" s="34"/>
      <c r="L19" s="52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="2" customFormat="1" ht="12" customHeight="1">
      <c r="A20" s="34"/>
      <c r="B20" s="35"/>
      <c r="C20" s="34"/>
      <c r="D20" s="28" t="s">
        <v>31</v>
      </c>
      <c r="E20" s="34"/>
      <c r="F20" s="34"/>
      <c r="G20" s="34"/>
      <c r="H20" s="34"/>
      <c r="I20" s="28" t="s">
        <v>25</v>
      </c>
      <c r="J20" s="23" t="s">
        <v>1</v>
      </c>
      <c r="K20" s="34"/>
      <c r="L20" s="52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="2" customFormat="1" ht="18" customHeight="1">
      <c r="A21" s="34"/>
      <c r="B21" s="35"/>
      <c r="C21" s="34"/>
      <c r="D21" s="34"/>
      <c r="E21" s="23" t="s">
        <v>32</v>
      </c>
      <c r="F21" s="34"/>
      <c r="G21" s="34"/>
      <c r="H21" s="34"/>
      <c r="I21" s="28" t="s">
        <v>27</v>
      </c>
      <c r="J21" s="23" t="s">
        <v>1</v>
      </c>
      <c r="K21" s="34"/>
      <c r="L21" s="52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="2" customFormat="1" ht="6.96" customHeight="1">
      <c r="A22" s="34"/>
      <c r="B22" s="35"/>
      <c r="C22" s="34"/>
      <c r="D22" s="34"/>
      <c r="E22" s="34"/>
      <c r="F22" s="34"/>
      <c r="G22" s="34"/>
      <c r="H22" s="34"/>
      <c r="I22" s="34"/>
      <c r="J22" s="34"/>
      <c r="K22" s="34"/>
      <c r="L22" s="52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="2" customFormat="1" ht="12" customHeight="1">
      <c r="A23" s="34"/>
      <c r="B23" s="35"/>
      <c r="C23" s="34"/>
      <c r="D23" s="28" t="s">
        <v>34</v>
      </c>
      <c r="E23" s="34"/>
      <c r="F23" s="34"/>
      <c r="G23" s="34"/>
      <c r="H23" s="34"/>
      <c r="I23" s="28" t="s">
        <v>25</v>
      </c>
      <c r="J23" s="23" t="str">
        <f>IF('Rekapitulácia stavby'!AN19="","",'Rekapitulácia stavby'!AN19)</f>
        <v/>
      </c>
      <c r="K23" s="34"/>
      <c r="L23" s="52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="2" customFormat="1" ht="18" customHeight="1">
      <c r="A24" s="34"/>
      <c r="B24" s="35"/>
      <c r="C24" s="34"/>
      <c r="D24" s="34"/>
      <c r="E24" s="23" t="str">
        <f>IF('Rekapitulácia stavby'!E20="","",'Rekapitulácia stavby'!E20)</f>
        <v xml:space="preserve"> </v>
      </c>
      <c r="F24" s="34"/>
      <c r="G24" s="34"/>
      <c r="H24" s="34"/>
      <c r="I24" s="28" t="s">
        <v>27</v>
      </c>
      <c r="J24" s="23" t="str">
        <f>IF('Rekapitulácia stavby'!AN20="","",'Rekapitulácia stavby'!AN20)</f>
        <v/>
      </c>
      <c r="K24" s="34"/>
      <c r="L24" s="52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="2" customFormat="1" ht="6.96" customHeight="1">
      <c r="A25" s="34"/>
      <c r="B25" s="35"/>
      <c r="C25" s="34"/>
      <c r="D25" s="34"/>
      <c r="E25" s="34"/>
      <c r="F25" s="34"/>
      <c r="G25" s="34"/>
      <c r="H25" s="34"/>
      <c r="I25" s="34"/>
      <c r="J25" s="34"/>
      <c r="K25" s="34"/>
      <c r="L25" s="52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="2" customFormat="1" ht="12" customHeight="1">
      <c r="A26" s="34"/>
      <c r="B26" s="35"/>
      <c r="C26" s="34"/>
      <c r="D26" s="28" t="s">
        <v>36</v>
      </c>
      <c r="E26" s="34"/>
      <c r="F26" s="34"/>
      <c r="G26" s="34"/>
      <c r="H26" s="34"/>
      <c r="I26" s="34"/>
      <c r="J26" s="34"/>
      <c r="K26" s="34"/>
      <c r="L26" s="52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="8" customFormat="1" ht="16.5" customHeight="1">
      <c r="A27" s="115"/>
      <c r="B27" s="116"/>
      <c r="C27" s="115"/>
      <c r="D27" s="115"/>
      <c r="E27" s="32" t="s">
        <v>1</v>
      </c>
      <c r="F27" s="32"/>
      <c r="G27" s="32"/>
      <c r="H27" s="32"/>
      <c r="I27" s="115"/>
      <c r="J27" s="115"/>
      <c r="K27" s="115"/>
      <c r="L27" s="117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="2" customFormat="1" ht="6.96" customHeight="1">
      <c r="A28" s="34"/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52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="2" customFormat="1" ht="6.96" customHeight="1">
      <c r="A29" s="34"/>
      <c r="B29" s="35"/>
      <c r="C29" s="34"/>
      <c r="D29" s="87"/>
      <c r="E29" s="87"/>
      <c r="F29" s="87"/>
      <c r="G29" s="87"/>
      <c r="H29" s="87"/>
      <c r="I29" s="87"/>
      <c r="J29" s="87"/>
      <c r="K29" s="87"/>
      <c r="L29" s="118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  <c r="AR29" s="119"/>
      <c r="AS29" s="119"/>
      <c r="AT29" s="119"/>
      <c r="AU29" s="119"/>
      <c r="AV29" s="119"/>
      <c r="AW29" s="119"/>
      <c r="AX29" s="119"/>
      <c r="AY29" s="119"/>
      <c r="AZ29" s="119"/>
    </row>
    <row r="30" s="2" customFormat="1" ht="14.4" customHeight="1">
      <c r="A30" s="34"/>
      <c r="B30" s="35"/>
      <c r="C30" s="34"/>
      <c r="D30" s="23" t="s">
        <v>88</v>
      </c>
      <c r="E30" s="34"/>
      <c r="F30" s="34"/>
      <c r="G30" s="34"/>
      <c r="H30" s="34"/>
      <c r="I30" s="34"/>
      <c r="J30" s="120">
        <f>J96</f>
        <v>0</v>
      </c>
      <c r="K30" s="34"/>
      <c r="L30" s="118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Q30" s="119"/>
      <c r="AR30" s="119"/>
      <c r="AS30" s="119"/>
      <c r="AT30" s="119"/>
      <c r="AU30" s="119"/>
      <c r="AV30" s="119"/>
      <c r="AW30" s="119"/>
      <c r="AX30" s="119"/>
      <c r="AY30" s="119"/>
      <c r="AZ30" s="119"/>
    </row>
    <row r="31" s="2" customFormat="1" ht="14.4" customHeight="1">
      <c r="A31" s="34"/>
      <c r="B31" s="35"/>
      <c r="C31" s="34"/>
      <c r="D31" s="121" t="s">
        <v>89</v>
      </c>
      <c r="E31" s="34"/>
      <c r="F31" s="34"/>
      <c r="G31" s="34"/>
      <c r="H31" s="34"/>
      <c r="I31" s="34"/>
      <c r="J31" s="120">
        <f>J125</f>
        <v>0</v>
      </c>
      <c r="K31" s="34"/>
      <c r="L31" s="52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="2" customFormat="1" ht="25.44" customHeight="1">
      <c r="A32" s="34"/>
      <c r="B32" s="35"/>
      <c r="C32" s="34"/>
      <c r="D32" s="122" t="s">
        <v>37</v>
      </c>
      <c r="E32" s="34"/>
      <c r="F32" s="34"/>
      <c r="G32" s="34"/>
      <c r="H32" s="34"/>
      <c r="I32" s="34"/>
      <c r="J32" s="93">
        <f>ROUND(J30 + J31, 2)</f>
        <v>0</v>
      </c>
      <c r="K32" s="34"/>
      <c r="L32" s="52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="2" customFormat="1" ht="6.96" customHeight="1">
      <c r="A33" s="34"/>
      <c r="B33" s="35"/>
      <c r="C33" s="34"/>
      <c r="D33" s="87"/>
      <c r="E33" s="87"/>
      <c r="F33" s="87"/>
      <c r="G33" s="87"/>
      <c r="H33" s="87"/>
      <c r="I33" s="87"/>
      <c r="J33" s="87"/>
      <c r="K33" s="87"/>
      <c r="L33" s="118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W33" s="119"/>
      <c r="AX33" s="119"/>
      <c r="AY33" s="119"/>
      <c r="AZ33" s="119"/>
    </row>
    <row r="34" s="2" customFormat="1" ht="14.4" customHeight="1">
      <c r="A34" s="34"/>
      <c r="B34" s="35"/>
      <c r="C34" s="34"/>
      <c r="D34" s="34"/>
      <c r="E34" s="34"/>
      <c r="F34" s="39" t="s">
        <v>39</v>
      </c>
      <c r="G34" s="34"/>
      <c r="H34" s="34"/>
      <c r="I34" s="39" t="s">
        <v>38</v>
      </c>
      <c r="J34" s="39" t="s">
        <v>40</v>
      </c>
      <c r="K34" s="34"/>
      <c r="L34" s="52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="2" customFormat="1" ht="14.4" customHeight="1">
      <c r="A35" s="34"/>
      <c r="B35" s="35"/>
      <c r="C35" s="34"/>
      <c r="D35" s="123" t="s">
        <v>41</v>
      </c>
      <c r="E35" s="41" t="s">
        <v>42</v>
      </c>
      <c r="F35" s="124">
        <f>ROUND((SUM(BE125:BE132) + SUM(BE152:BE385)),  2)</f>
        <v>0</v>
      </c>
      <c r="G35" s="119"/>
      <c r="H35" s="119"/>
      <c r="I35" s="125">
        <v>0.20000000000000001</v>
      </c>
      <c r="J35" s="124">
        <f>ROUND(((SUM(BE125:BE132) + SUM(BE152:BE385))*I35),  2)</f>
        <v>0</v>
      </c>
      <c r="K35" s="34"/>
      <c r="L35" s="52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="2" customFormat="1" ht="14.4" customHeight="1">
      <c r="A36" s="34"/>
      <c r="B36" s="35"/>
      <c r="C36" s="34"/>
      <c r="D36" s="34"/>
      <c r="E36" s="41" t="s">
        <v>43</v>
      </c>
      <c r="F36" s="124">
        <f>ROUND((SUM(BF125:BF132) + SUM(BF152:BF385)),  2)</f>
        <v>0</v>
      </c>
      <c r="G36" s="119"/>
      <c r="H36" s="119"/>
      <c r="I36" s="125">
        <v>0.20000000000000001</v>
      </c>
      <c r="J36" s="124">
        <f>ROUND(((SUM(BF125:BF132) + SUM(BF152:BF385))*I36),  2)</f>
        <v>0</v>
      </c>
      <c r="K36" s="34"/>
      <c r="L36" s="52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hidden="1" s="2" customFormat="1" ht="14.4" customHeight="1">
      <c r="A37" s="34"/>
      <c r="B37" s="35"/>
      <c r="C37" s="34"/>
      <c r="D37" s="34"/>
      <c r="E37" s="28" t="s">
        <v>44</v>
      </c>
      <c r="F37" s="126">
        <f>ROUND((SUM(BG125:BG132) + SUM(BG152:BG385)),  2)</f>
        <v>0</v>
      </c>
      <c r="G37" s="34"/>
      <c r="H37" s="34"/>
      <c r="I37" s="127">
        <v>0.20000000000000001</v>
      </c>
      <c r="J37" s="126">
        <f>0</f>
        <v>0</v>
      </c>
      <c r="K37" s="34"/>
      <c r="L37" s="52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hidden="1" s="2" customFormat="1" ht="14.4" customHeight="1">
      <c r="A38" s="34"/>
      <c r="B38" s="35"/>
      <c r="C38" s="34"/>
      <c r="D38" s="34"/>
      <c r="E38" s="28" t="s">
        <v>45</v>
      </c>
      <c r="F38" s="126">
        <f>ROUND((SUM(BH125:BH132) + SUM(BH152:BH385)),  2)</f>
        <v>0</v>
      </c>
      <c r="G38" s="34"/>
      <c r="H38" s="34"/>
      <c r="I38" s="127">
        <v>0.20000000000000001</v>
      </c>
      <c r="J38" s="126">
        <f>0</f>
        <v>0</v>
      </c>
      <c r="K38" s="34"/>
      <c r="L38" s="52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hidden="1" s="2" customFormat="1" ht="14.4" customHeight="1">
      <c r="A39" s="34"/>
      <c r="B39" s="35"/>
      <c r="C39" s="34"/>
      <c r="D39" s="34"/>
      <c r="E39" s="41" t="s">
        <v>46</v>
      </c>
      <c r="F39" s="124">
        <f>ROUND((SUM(BI125:BI132) + SUM(BI152:BI385)),  2)</f>
        <v>0</v>
      </c>
      <c r="G39" s="119"/>
      <c r="H39" s="119"/>
      <c r="I39" s="125">
        <v>0</v>
      </c>
      <c r="J39" s="124">
        <f>0</f>
        <v>0</v>
      </c>
      <c r="K39" s="34"/>
      <c r="L39" s="52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="2" customFormat="1" ht="6.96" customHeight="1">
      <c r="A40" s="34"/>
      <c r="B40" s="35"/>
      <c r="C40" s="34"/>
      <c r="D40" s="34"/>
      <c r="E40" s="34"/>
      <c r="F40" s="34"/>
      <c r="G40" s="34"/>
      <c r="H40" s="34"/>
      <c r="I40" s="34"/>
      <c r="J40" s="34"/>
      <c r="K40" s="34"/>
      <c r="L40" s="52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="2" customFormat="1" ht="25.44" customHeight="1">
      <c r="A41" s="34"/>
      <c r="B41" s="35"/>
      <c r="C41" s="128"/>
      <c r="D41" s="129" t="s">
        <v>47</v>
      </c>
      <c r="E41" s="78"/>
      <c r="F41" s="78"/>
      <c r="G41" s="130" t="s">
        <v>48</v>
      </c>
      <c r="H41" s="131" t="s">
        <v>49</v>
      </c>
      <c r="I41" s="78"/>
      <c r="J41" s="132">
        <f>SUM(J32:J39)</f>
        <v>0</v>
      </c>
      <c r="K41" s="133"/>
      <c r="L41" s="52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="2" customFormat="1" ht="14.4" customHeight="1">
      <c r="A42" s="34"/>
      <c r="B42" s="35"/>
      <c r="C42" s="34"/>
      <c r="D42" s="34"/>
      <c r="E42" s="34"/>
      <c r="F42" s="34"/>
      <c r="G42" s="34"/>
      <c r="H42" s="34"/>
      <c r="I42" s="34"/>
      <c r="J42" s="34"/>
      <c r="K42" s="34"/>
      <c r="L42" s="52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="1" customFormat="1" ht="14.4" customHeight="1">
      <c r="B43" s="18"/>
      <c r="L43" s="18"/>
    </row>
    <row r="44" s="1" customFormat="1" ht="14.4" customHeight="1">
      <c r="B44" s="18"/>
      <c r="L44" s="18"/>
    </row>
    <row r="45" s="1" customFormat="1" ht="14.4" customHeight="1">
      <c r="B45" s="18"/>
      <c r="L45" s="18"/>
    </row>
    <row r="46" s="1" customFormat="1" ht="14.4" customHeight="1">
      <c r="B46" s="18"/>
      <c r="L46" s="18"/>
    </row>
    <row r="47" s="1" customFormat="1" ht="14.4" customHeight="1">
      <c r="B47" s="18"/>
      <c r="L47" s="18"/>
    </row>
    <row r="48" s="1" customFormat="1" ht="14.4" customHeight="1">
      <c r="B48" s="18"/>
      <c r="L48" s="18"/>
    </row>
    <row r="49" s="1" customFormat="1" ht="14.4" customHeight="1">
      <c r="B49" s="18"/>
      <c r="L49" s="18"/>
    </row>
    <row r="50" s="2" customFormat="1" ht="14.4" customHeight="1">
      <c r="B50" s="52"/>
      <c r="D50" s="53" t="s">
        <v>50</v>
      </c>
      <c r="E50" s="54"/>
      <c r="F50" s="54"/>
      <c r="G50" s="53" t="s">
        <v>51</v>
      </c>
      <c r="H50" s="54"/>
      <c r="I50" s="54"/>
      <c r="J50" s="54"/>
      <c r="K50" s="54"/>
      <c r="L50" s="52"/>
    </row>
    <row r="51">
      <c r="B51" s="18"/>
      <c r="L51" s="18"/>
    </row>
    <row r="52">
      <c r="B52" s="18"/>
      <c r="L52" s="18"/>
    </row>
    <row r="53">
      <c r="B53" s="18"/>
      <c r="L53" s="18"/>
    </row>
    <row r="54">
      <c r="B54" s="18"/>
      <c r="L54" s="18"/>
    </row>
    <row r="55">
      <c r="B55" s="18"/>
      <c r="L55" s="18"/>
    </row>
    <row r="56">
      <c r="B56" s="18"/>
      <c r="L56" s="18"/>
    </row>
    <row r="57">
      <c r="B57" s="18"/>
      <c r="L57" s="18"/>
    </row>
    <row r="58">
      <c r="B58" s="18"/>
      <c r="L58" s="18"/>
    </row>
    <row r="59">
      <c r="B59" s="18"/>
      <c r="L59" s="18"/>
    </row>
    <row r="60">
      <c r="B60" s="18"/>
      <c r="L60" s="18"/>
    </row>
    <row r="61" s="2" customFormat="1">
      <c r="A61" s="34"/>
      <c r="B61" s="35"/>
      <c r="C61" s="34"/>
      <c r="D61" s="55" t="s">
        <v>52</v>
      </c>
      <c r="E61" s="37"/>
      <c r="F61" s="134" t="s">
        <v>53</v>
      </c>
      <c r="G61" s="55" t="s">
        <v>52</v>
      </c>
      <c r="H61" s="37"/>
      <c r="I61" s="37"/>
      <c r="J61" s="135" t="s">
        <v>53</v>
      </c>
      <c r="K61" s="37"/>
      <c r="L61" s="52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>
      <c r="B62" s="18"/>
      <c r="L62" s="18"/>
    </row>
    <row r="63">
      <c r="B63" s="18"/>
      <c r="L63" s="18"/>
    </row>
    <row r="64">
      <c r="B64" s="18"/>
      <c r="L64" s="18"/>
    </row>
    <row r="65" s="2" customFormat="1">
      <c r="A65" s="34"/>
      <c r="B65" s="35"/>
      <c r="C65" s="34"/>
      <c r="D65" s="53" t="s">
        <v>54</v>
      </c>
      <c r="E65" s="56"/>
      <c r="F65" s="56"/>
      <c r="G65" s="53" t="s">
        <v>55</v>
      </c>
      <c r="H65" s="56"/>
      <c r="I65" s="56"/>
      <c r="J65" s="56"/>
      <c r="K65" s="56"/>
      <c r="L65" s="52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>
      <c r="B66" s="18"/>
      <c r="L66" s="18"/>
    </row>
    <row r="67">
      <c r="B67" s="18"/>
      <c r="L67" s="18"/>
    </row>
    <row r="68">
      <c r="B68" s="18"/>
      <c r="L68" s="18"/>
    </row>
    <row r="69">
      <c r="B69" s="18"/>
      <c r="L69" s="18"/>
    </row>
    <row r="70">
      <c r="B70" s="18"/>
      <c r="L70" s="18"/>
    </row>
    <row r="71">
      <c r="B71" s="18"/>
      <c r="L71" s="18"/>
    </row>
    <row r="72">
      <c r="B72" s="18"/>
      <c r="L72" s="18"/>
    </row>
    <row r="73">
      <c r="B73" s="18"/>
      <c r="L73" s="18"/>
    </row>
    <row r="74">
      <c r="B74" s="18"/>
      <c r="L74" s="18"/>
    </row>
    <row r="75">
      <c r="B75" s="18"/>
      <c r="L75" s="18"/>
    </row>
    <row r="76" s="2" customFormat="1">
      <c r="A76" s="34"/>
      <c r="B76" s="35"/>
      <c r="C76" s="34"/>
      <c r="D76" s="55" t="s">
        <v>52</v>
      </c>
      <c r="E76" s="37"/>
      <c r="F76" s="134" t="s">
        <v>53</v>
      </c>
      <c r="G76" s="55" t="s">
        <v>52</v>
      </c>
      <c r="H76" s="37"/>
      <c r="I76" s="37"/>
      <c r="J76" s="135" t="s">
        <v>53</v>
      </c>
      <c r="K76" s="37"/>
      <c r="L76" s="52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="2" customFormat="1" ht="14.4" customHeight="1">
      <c r="A77" s="34"/>
      <c r="B77" s="57"/>
      <c r="C77" s="58"/>
      <c r="D77" s="58"/>
      <c r="E77" s="58"/>
      <c r="F77" s="58"/>
      <c r="G77" s="58"/>
      <c r="H77" s="58"/>
      <c r="I77" s="58"/>
      <c r="J77" s="58"/>
      <c r="K77" s="58"/>
      <c r="L77" s="52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="2" customFormat="1" ht="6.96" customHeight="1">
      <c r="A81" s="34"/>
      <c r="B81" s="59"/>
      <c r="C81" s="60"/>
      <c r="D81" s="60"/>
      <c r="E81" s="60"/>
      <c r="F81" s="60"/>
      <c r="G81" s="60"/>
      <c r="H81" s="60"/>
      <c r="I81" s="60"/>
      <c r="J81" s="60"/>
      <c r="K81" s="60"/>
      <c r="L81" s="52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="2" customFormat="1" ht="24.96" customHeight="1">
      <c r="A82" s="34"/>
      <c r="B82" s="35"/>
      <c r="C82" s="19" t="s">
        <v>90</v>
      </c>
      <c r="D82" s="34"/>
      <c r="E82" s="34"/>
      <c r="F82" s="34"/>
      <c r="G82" s="34"/>
      <c r="H82" s="34"/>
      <c r="I82" s="34"/>
      <c r="J82" s="34"/>
      <c r="K82" s="34"/>
      <c r="L82" s="52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="2" customFormat="1" ht="6.96" customHeight="1">
      <c r="A83" s="34"/>
      <c r="B83" s="35"/>
      <c r="C83" s="34"/>
      <c r="D83" s="34"/>
      <c r="E83" s="34"/>
      <c r="F83" s="34"/>
      <c r="G83" s="34"/>
      <c r="H83" s="34"/>
      <c r="I83" s="34"/>
      <c r="J83" s="34"/>
      <c r="K83" s="34"/>
      <c r="L83" s="52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="2" customFormat="1" ht="12" customHeight="1">
      <c r="A84" s="34"/>
      <c r="B84" s="35"/>
      <c r="C84" s="28" t="s">
        <v>14</v>
      </c>
      <c r="D84" s="34"/>
      <c r="E84" s="34"/>
      <c r="F84" s="34"/>
      <c r="G84" s="34"/>
      <c r="H84" s="34"/>
      <c r="I84" s="34"/>
      <c r="J84" s="34"/>
      <c r="K84" s="34"/>
      <c r="L84" s="52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="2" customFormat="1" ht="16.5" customHeight="1">
      <c r="A85" s="34"/>
      <c r="B85" s="35"/>
      <c r="C85" s="34"/>
      <c r="D85" s="34"/>
      <c r="E85" s="114" t="str">
        <f>E7</f>
        <v>STAVEBNÉ ÚPRAVY RODINNÉHO DOMU - VIŠŇOVÉ</v>
      </c>
      <c r="F85" s="28"/>
      <c r="G85" s="28"/>
      <c r="H85" s="28"/>
      <c r="I85" s="34"/>
      <c r="J85" s="34"/>
      <c r="K85" s="34"/>
      <c r="L85" s="52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="2" customFormat="1" ht="12" customHeight="1">
      <c r="A86" s="34"/>
      <c r="B86" s="35"/>
      <c r="C86" s="28" t="s">
        <v>86</v>
      </c>
      <c r="D86" s="34"/>
      <c r="E86" s="34"/>
      <c r="F86" s="34"/>
      <c r="G86" s="34"/>
      <c r="H86" s="34"/>
      <c r="I86" s="34"/>
      <c r="J86" s="34"/>
      <c r="K86" s="34"/>
      <c r="L86" s="52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="2" customFormat="1" ht="16.5" customHeight="1">
      <c r="A87" s="34"/>
      <c r="B87" s="35"/>
      <c r="C87" s="34"/>
      <c r="D87" s="34"/>
      <c r="E87" s="64" t="str">
        <f>E9</f>
        <v>1 - SO. 01 - Hlavný objekt</v>
      </c>
      <c r="F87" s="34"/>
      <c r="G87" s="34"/>
      <c r="H87" s="34"/>
      <c r="I87" s="34"/>
      <c r="J87" s="34"/>
      <c r="K87" s="34"/>
      <c r="L87" s="52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="2" customFormat="1" ht="6.96" customHeight="1">
      <c r="A88" s="34"/>
      <c r="B88" s="35"/>
      <c r="C88" s="34"/>
      <c r="D88" s="34"/>
      <c r="E88" s="34"/>
      <c r="F88" s="34"/>
      <c r="G88" s="34"/>
      <c r="H88" s="34"/>
      <c r="I88" s="34"/>
      <c r="J88" s="34"/>
      <c r="K88" s="34"/>
      <c r="L88" s="52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="2" customFormat="1" ht="12" customHeight="1">
      <c r="A89" s="34"/>
      <c r="B89" s="35"/>
      <c r="C89" s="28" t="s">
        <v>20</v>
      </c>
      <c r="D89" s="34"/>
      <c r="E89" s="34"/>
      <c r="F89" s="23" t="str">
        <f>F12</f>
        <v>Višňové</v>
      </c>
      <c r="G89" s="34"/>
      <c r="H89" s="34"/>
      <c r="I89" s="28" t="s">
        <v>22</v>
      </c>
      <c r="J89" s="66" t="str">
        <f>IF(J12="","",J12)</f>
        <v>19. 1. 2022</v>
      </c>
      <c r="K89" s="34"/>
      <c r="L89" s="52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="2" customFormat="1" ht="6.96" customHeight="1">
      <c r="A90" s="34"/>
      <c r="B90" s="35"/>
      <c r="C90" s="34"/>
      <c r="D90" s="34"/>
      <c r="E90" s="34"/>
      <c r="F90" s="34"/>
      <c r="G90" s="34"/>
      <c r="H90" s="34"/>
      <c r="I90" s="34"/>
      <c r="J90" s="34"/>
      <c r="K90" s="34"/>
      <c r="L90" s="52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="2" customFormat="1" ht="25.65" customHeight="1">
      <c r="A91" s="34"/>
      <c r="B91" s="35"/>
      <c r="C91" s="28" t="s">
        <v>24</v>
      </c>
      <c r="D91" s="34"/>
      <c r="E91" s="34"/>
      <c r="F91" s="23" t="str">
        <f>E15</f>
        <v>Mgr. Zuzana Jozeková, Žilina - Trnové</v>
      </c>
      <c r="G91" s="34"/>
      <c r="H91" s="34"/>
      <c r="I91" s="28" t="s">
        <v>31</v>
      </c>
      <c r="J91" s="32" t="str">
        <f>E21</f>
        <v>Ing. Marcel Zsóka, PhD</v>
      </c>
      <c r="K91" s="34"/>
      <c r="L91" s="52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="2" customFormat="1" ht="15.15" customHeight="1">
      <c r="A92" s="34"/>
      <c r="B92" s="35"/>
      <c r="C92" s="28" t="s">
        <v>28</v>
      </c>
      <c r="D92" s="34"/>
      <c r="E92" s="34"/>
      <c r="F92" s="23" t="str">
        <f>IF(E18="","",E18)</f>
        <v>Vyplň údaj</v>
      </c>
      <c r="G92" s="34"/>
      <c r="H92" s="34"/>
      <c r="I92" s="28" t="s">
        <v>34</v>
      </c>
      <c r="J92" s="32" t="str">
        <f>E24</f>
        <v xml:space="preserve"> </v>
      </c>
      <c r="K92" s="34"/>
      <c r="L92" s="52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="2" customFormat="1" ht="10.32" customHeight="1">
      <c r="A93" s="34"/>
      <c r="B93" s="35"/>
      <c r="C93" s="34"/>
      <c r="D93" s="34"/>
      <c r="E93" s="34"/>
      <c r="F93" s="34"/>
      <c r="G93" s="34"/>
      <c r="H93" s="34"/>
      <c r="I93" s="34"/>
      <c r="J93" s="34"/>
      <c r="K93" s="34"/>
      <c r="L93" s="52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="2" customFormat="1" ht="29.28" customHeight="1">
      <c r="A94" s="34"/>
      <c r="B94" s="35"/>
      <c r="C94" s="136" t="s">
        <v>91</v>
      </c>
      <c r="D94" s="128"/>
      <c r="E94" s="128"/>
      <c r="F94" s="128"/>
      <c r="G94" s="128"/>
      <c r="H94" s="128"/>
      <c r="I94" s="128"/>
      <c r="J94" s="137" t="s">
        <v>92</v>
      </c>
      <c r="K94" s="128"/>
      <c r="L94" s="52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="2" customFormat="1" ht="10.32" customHeight="1">
      <c r="A95" s="34"/>
      <c r="B95" s="35"/>
      <c r="C95" s="34"/>
      <c r="D95" s="34"/>
      <c r="E95" s="34"/>
      <c r="F95" s="34"/>
      <c r="G95" s="34"/>
      <c r="H95" s="34"/>
      <c r="I95" s="34"/>
      <c r="J95" s="34"/>
      <c r="K95" s="34"/>
      <c r="L95" s="52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="2" customFormat="1" ht="22.8" customHeight="1">
      <c r="A96" s="34"/>
      <c r="B96" s="35"/>
      <c r="C96" s="138" t="s">
        <v>93</v>
      </c>
      <c r="D96" s="34"/>
      <c r="E96" s="34"/>
      <c r="F96" s="34"/>
      <c r="G96" s="34"/>
      <c r="H96" s="34"/>
      <c r="I96" s="34"/>
      <c r="J96" s="93">
        <f>J152</f>
        <v>0</v>
      </c>
      <c r="K96" s="34"/>
      <c r="L96" s="52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5" t="s">
        <v>94</v>
      </c>
    </row>
    <row r="97" s="9" customFormat="1" ht="24.96" customHeight="1">
      <c r="A97" s="9"/>
      <c r="B97" s="139"/>
      <c r="C97" s="9"/>
      <c r="D97" s="140" t="s">
        <v>95</v>
      </c>
      <c r="E97" s="141"/>
      <c r="F97" s="141"/>
      <c r="G97" s="141"/>
      <c r="H97" s="141"/>
      <c r="I97" s="141"/>
      <c r="J97" s="142">
        <f>J153</f>
        <v>0</v>
      </c>
      <c r="K97" s="9"/>
      <c r="L97" s="13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43"/>
      <c r="C98" s="10"/>
      <c r="D98" s="144" t="s">
        <v>96</v>
      </c>
      <c r="E98" s="145"/>
      <c r="F98" s="145"/>
      <c r="G98" s="145"/>
      <c r="H98" s="145"/>
      <c r="I98" s="145"/>
      <c r="J98" s="146">
        <f>J154</f>
        <v>0</v>
      </c>
      <c r="K98" s="10"/>
      <c r="L98" s="14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43"/>
      <c r="C99" s="10"/>
      <c r="D99" s="144" t="s">
        <v>97</v>
      </c>
      <c r="E99" s="145"/>
      <c r="F99" s="145"/>
      <c r="G99" s="145"/>
      <c r="H99" s="145"/>
      <c r="I99" s="145"/>
      <c r="J99" s="146">
        <f>J162</f>
        <v>0</v>
      </c>
      <c r="K99" s="10"/>
      <c r="L99" s="143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43"/>
      <c r="C100" s="10"/>
      <c r="D100" s="144" t="s">
        <v>98</v>
      </c>
      <c r="E100" s="145"/>
      <c r="F100" s="145"/>
      <c r="G100" s="145"/>
      <c r="H100" s="145"/>
      <c r="I100" s="145"/>
      <c r="J100" s="146">
        <f>J174</f>
        <v>0</v>
      </c>
      <c r="K100" s="10"/>
      <c r="L100" s="14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43"/>
      <c r="C101" s="10"/>
      <c r="D101" s="144" t="s">
        <v>99</v>
      </c>
      <c r="E101" s="145"/>
      <c r="F101" s="145"/>
      <c r="G101" s="145"/>
      <c r="H101" s="145"/>
      <c r="I101" s="145"/>
      <c r="J101" s="146">
        <f>J208</f>
        <v>0</v>
      </c>
      <c r="K101" s="10"/>
      <c r="L101" s="143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143"/>
      <c r="C102" s="10"/>
      <c r="D102" s="144" t="s">
        <v>100</v>
      </c>
      <c r="E102" s="145"/>
      <c r="F102" s="145"/>
      <c r="G102" s="145"/>
      <c r="H102" s="145"/>
      <c r="I102" s="145"/>
      <c r="J102" s="146">
        <f>J236</f>
        <v>0</v>
      </c>
      <c r="K102" s="10"/>
      <c r="L102" s="143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9" customFormat="1" ht="24.96" customHeight="1">
      <c r="A103" s="9"/>
      <c r="B103" s="139"/>
      <c r="C103" s="9"/>
      <c r="D103" s="140" t="s">
        <v>101</v>
      </c>
      <c r="E103" s="141"/>
      <c r="F103" s="141"/>
      <c r="G103" s="141"/>
      <c r="H103" s="141"/>
      <c r="I103" s="141"/>
      <c r="J103" s="142">
        <f>J238</f>
        <v>0</v>
      </c>
      <c r="K103" s="9"/>
      <c r="L103" s="13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="10" customFormat="1" ht="19.92" customHeight="1">
      <c r="A104" s="10"/>
      <c r="B104" s="143"/>
      <c r="C104" s="10"/>
      <c r="D104" s="144" t="s">
        <v>102</v>
      </c>
      <c r="E104" s="145"/>
      <c r="F104" s="145"/>
      <c r="G104" s="145"/>
      <c r="H104" s="145"/>
      <c r="I104" s="145"/>
      <c r="J104" s="146">
        <f>J239</f>
        <v>0</v>
      </c>
      <c r="K104" s="10"/>
      <c r="L104" s="143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10" customFormat="1" ht="19.92" customHeight="1">
      <c r="A105" s="10"/>
      <c r="B105" s="143"/>
      <c r="C105" s="10"/>
      <c r="D105" s="144" t="s">
        <v>103</v>
      </c>
      <c r="E105" s="145"/>
      <c r="F105" s="145"/>
      <c r="G105" s="145"/>
      <c r="H105" s="145"/>
      <c r="I105" s="145"/>
      <c r="J105" s="146">
        <f>J251</f>
        <v>0</v>
      </c>
      <c r="K105" s="10"/>
      <c r="L105" s="143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10" customFormat="1" ht="19.92" customHeight="1">
      <c r="A106" s="10"/>
      <c r="B106" s="143"/>
      <c r="C106" s="10"/>
      <c r="D106" s="144" t="s">
        <v>104</v>
      </c>
      <c r="E106" s="145"/>
      <c r="F106" s="145"/>
      <c r="G106" s="145"/>
      <c r="H106" s="145"/>
      <c r="I106" s="145"/>
      <c r="J106" s="146">
        <f>J265</f>
        <v>0</v>
      </c>
      <c r="K106" s="10"/>
      <c r="L106" s="143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="10" customFormat="1" ht="19.92" customHeight="1">
      <c r="A107" s="10"/>
      <c r="B107" s="143"/>
      <c r="C107" s="10"/>
      <c r="D107" s="144" t="s">
        <v>105</v>
      </c>
      <c r="E107" s="145"/>
      <c r="F107" s="145"/>
      <c r="G107" s="145"/>
      <c r="H107" s="145"/>
      <c r="I107" s="145"/>
      <c r="J107" s="146">
        <f>J267</f>
        <v>0</v>
      </c>
      <c r="K107" s="10"/>
      <c r="L107" s="143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="10" customFormat="1" ht="19.92" customHeight="1">
      <c r="A108" s="10"/>
      <c r="B108" s="143"/>
      <c r="C108" s="10"/>
      <c r="D108" s="144" t="s">
        <v>106</v>
      </c>
      <c r="E108" s="145"/>
      <c r="F108" s="145"/>
      <c r="G108" s="145"/>
      <c r="H108" s="145"/>
      <c r="I108" s="145"/>
      <c r="J108" s="146">
        <f>J269</f>
        <v>0</v>
      </c>
      <c r="K108" s="10"/>
      <c r="L108" s="143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="10" customFormat="1" ht="19.92" customHeight="1">
      <c r="A109" s="10"/>
      <c r="B109" s="143"/>
      <c r="C109" s="10"/>
      <c r="D109" s="144" t="s">
        <v>107</v>
      </c>
      <c r="E109" s="145"/>
      <c r="F109" s="145"/>
      <c r="G109" s="145"/>
      <c r="H109" s="145"/>
      <c r="I109" s="145"/>
      <c r="J109" s="146">
        <f>J286</f>
        <v>0</v>
      </c>
      <c r="K109" s="10"/>
      <c r="L109" s="143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="10" customFormat="1" ht="19.92" customHeight="1">
      <c r="A110" s="10"/>
      <c r="B110" s="143"/>
      <c r="C110" s="10"/>
      <c r="D110" s="144" t="s">
        <v>108</v>
      </c>
      <c r="E110" s="145"/>
      <c r="F110" s="145"/>
      <c r="G110" s="145"/>
      <c r="H110" s="145"/>
      <c r="I110" s="145"/>
      <c r="J110" s="146">
        <f>J296</f>
        <v>0</v>
      </c>
      <c r="K110" s="10"/>
      <c r="L110" s="143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="10" customFormat="1" ht="19.92" customHeight="1">
      <c r="A111" s="10"/>
      <c r="B111" s="143"/>
      <c r="C111" s="10"/>
      <c r="D111" s="144" t="s">
        <v>109</v>
      </c>
      <c r="E111" s="145"/>
      <c r="F111" s="145"/>
      <c r="G111" s="145"/>
      <c r="H111" s="145"/>
      <c r="I111" s="145"/>
      <c r="J111" s="146">
        <f>J314</f>
        <v>0</v>
      </c>
      <c r="K111" s="10"/>
      <c r="L111" s="143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="10" customFormat="1" ht="19.92" customHeight="1">
      <c r="A112" s="10"/>
      <c r="B112" s="143"/>
      <c r="C112" s="10"/>
      <c r="D112" s="144" t="s">
        <v>110</v>
      </c>
      <c r="E112" s="145"/>
      <c r="F112" s="145"/>
      <c r="G112" s="145"/>
      <c r="H112" s="145"/>
      <c r="I112" s="145"/>
      <c r="J112" s="146">
        <f>J332</f>
        <v>0</v>
      </c>
      <c r="K112" s="10"/>
      <c r="L112" s="143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="10" customFormat="1" ht="19.92" customHeight="1">
      <c r="A113" s="10"/>
      <c r="B113" s="143"/>
      <c r="C113" s="10"/>
      <c r="D113" s="144" t="s">
        <v>111</v>
      </c>
      <c r="E113" s="145"/>
      <c r="F113" s="145"/>
      <c r="G113" s="145"/>
      <c r="H113" s="145"/>
      <c r="I113" s="145"/>
      <c r="J113" s="146">
        <f>J338</f>
        <v>0</v>
      </c>
      <c r="K113" s="10"/>
      <c r="L113" s="143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="10" customFormat="1" ht="19.92" customHeight="1">
      <c r="A114" s="10"/>
      <c r="B114" s="143"/>
      <c r="C114" s="10"/>
      <c r="D114" s="144" t="s">
        <v>112</v>
      </c>
      <c r="E114" s="145"/>
      <c r="F114" s="145"/>
      <c r="G114" s="145"/>
      <c r="H114" s="145"/>
      <c r="I114" s="145"/>
      <c r="J114" s="146">
        <f>J343</f>
        <v>0</v>
      </c>
      <c r="K114" s="10"/>
      <c r="L114" s="143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="10" customFormat="1" ht="19.92" customHeight="1">
      <c r="A115" s="10"/>
      <c r="B115" s="143"/>
      <c r="C115" s="10"/>
      <c r="D115" s="144" t="s">
        <v>113</v>
      </c>
      <c r="E115" s="145"/>
      <c r="F115" s="145"/>
      <c r="G115" s="145"/>
      <c r="H115" s="145"/>
      <c r="I115" s="145"/>
      <c r="J115" s="146">
        <f>J352</f>
        <v>0</v>
      </c>
      <c r="K115" s="10"/>
      <c r="L115" s="143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="10" customFormat="1" ht="19.92" customHeight="1">
      <c r="A116" s="10"/>
      <c r="B116" s="143"/>
      <c r="C116" s="10"/>
      <c r="D116" s="144" t="s">
        <v>114</v>
      </c>
      <c r="E116" s="145"/>
      <c r="F116" s="145"/>
      <c r="G116" s="145"/>
      <c r="H116" s="145"/>
      <c r="I116" s="145"/>
      <c r="J116" s="146">
        <f>J357</f>
        <v>0</v>
      </c>
      <c r="K116" s="10"/>
      <c r="L116" s="143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="10" customFormat="1" ht="19.92" customHeight="1">
      <c r="A117" s="10"/>
      <c r="B117" s="143"/>
      <c r="C117" s="10"/>
      <c r="D117" s="144" t="s">
        <v>115</v>
      </c>
      <c r="E117" s="145"/>
      <c r="F117" s="145"/>
      <c r="G117" s="145"/>
      <c r="H117" s="145"/>
      <c r="I117" s="145"/>
      <c r="J117" s="146">
        <f>J359</f>
        <v>0</v>
      </c>
      <c r="K117" s="10"/>
      <c r="L117" s="143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="9" customFormat="1" ht="24.96" customHeight="1">
      <c r="A118" s="9"/>
      <c r="B118" s="139"/>
      <c r="C118" s="9"/>
      <c r="D118" s="140" t="s">
        <v>116</v>
      </c>
      <c r="E118" s="141"/>
      <c r="F118" s="141"/>
      <c r="G118" s="141"/>
      <c r="H118" s="141"/>
      <c r="I118" s="141"/>
      <c r="J118" s="142">
        <f>J365</f>
        <v>0</v>
      </c>
      <c r="K118" s="9"/>
      <c r="L118" s="13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</row>
    <row r="119" s="10" customFormat="1" ht="19.92" customHeight="1">
      <c r="A119" s="10"/>
      <c r="B119" s="143"/>
      <c r="C119" s="10"/>
      <c r="D119" s="144" t="s">
        <v>117</v>
      </c>
      <c r="E119" s="145"/>
      <c r="F119" s="145"/>
      <c r="G119" s="145"/>
      <c r="H119" s="145"/>
      <c r="I119" s="145"/>
      <c r="J119" s="146">
        <f>J366</f>
        <v>0</v>
      </c>
      <c r="K119" s="10"/>
      <c r="L119" s="143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</row>
    <row r="120" s="9" customFormat="1" ht="24.96" customHeight="1">
      <c r="A120" s="9"/>
      <c r="B120" s="139"/>
      <c r="C120" s="9"/>
      <c r="D120" s="140" t="s">
        <v>118</v>
      </c>
      <c r="E120" s="141"/>
      <c r="F120" s="141"/>
      <c r="G120" s="141"/>
      <c r="H120" s="141"/>
      <c r="I120" s="141"/>
      <c r="J120" s="142">
        <f>J368</f>
        <v>0</v>
      </c>
      <c r="K120" s="9"/>
      <c r="L120" s="13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</row>
    <row r="121" s="9" customFormat="1" ht="24.96" customHeight="1">
      <c r="A121" s="9"/>
      <c r="B121" s="139"/>
      <c r="C121" s="9"/>
      <c r="D121" s="140" t="s">
        <v>119</v>
      </c>
      <c r="E121" s="141"/>
      <c r="F121" s="141"/>
      <c r="G121" s="141"/>
      <c r="H121" s="141"/>
      <c r="I121" s="141"/>
      <c r="J121" s="142">
        <f>J371</f>
        <v>0</v>
      </c>
      <c r="K121" s="9"/>
      <c r="L121" s="13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</row>
    <row r="122" s="9" customFormat="1" ht="24.96" customHeight="1">
      <c r="A122" s="9"/>
      <c r="B122" s="139"/>
      <c r="C122" s="9"/>
      <c r="D122" s="140" t="s">
        <v>120</v>
      </c>
      <c r="E122" s="141"/>
      <c r="F122" s="141"/>
      <c r="G122" s="141"/>
      <c r="H122" s="141"/>
      <c r="I122" s="141"/>
      <c r="J122" s="142">
        <f>J373</f>
        <v>0</v>
      </c>
      <c r="K122" s="9"/>
      <c r="L122" s="13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</row>
    <row r="123" s="2" customFormat="1" ht="21.84" customHeight="1">
      <c r="A123" s="34"/>
      <c r="B123" s="35"/>
      <c r="C123" s="34"/>
      <c r="D123" s="34"/>
      <c r="E123" s="34"/>
      <c r="F123" s="34"/>
      <c r="G123" s="34"/>
      <c r="H123" s="34"/>
      <c r="I123" s="34"/>
      <c r="J123" s="34"/>
      <c r="K123" s="34"/>
      <c r="L123" s="52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="2" customFormat="1" ht="6.96" customHeight="1">
      <c r="A124" s="34"/>
      <c r="B124" s="35"/>
      <c r="C124" s="34"/>
      <c r="D124" s="34"/>
      <c r="E124" s="34"/>
      <c r="F124" s="34"/>
      <c r="G124" s="34"/>
      <c r="H124" s="34"/>
      <c r="I124" s="34"/>
      <c r="J124" s="34"/>
      <c r="K124" s="34"/>
      <c r="L124" s="52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="2" customFormat="1" ht="29.28" customHeight="1">
      <c r="A125" s="34"/>
      <c r="B125" s="35"/>
      <c r="C125" s="138" t="s">
        <v>121</v>
      </c>
      <c r="D125" s="34"/>
      <c r="E125" s="34"/>
      <c r="F125" s="34"/>
      <c r="G125" s="34"/>
      <c r="H125" s="34"/>
      <c r="I125" s="34"/>
      <c r="J125" s="147">
        <f>ROUND(J126 + J127 + J128 + J129 + J130 + J131,2)</f>
        <v>0</v>
      </c>
      <c r="K125" s="34"/>
      <c r="L125" s="52"/>
      <c r="N125" s="148" t="s">
        <v>41</v>
      </c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="2" customFormat="1" ht="18" customHeight="1">
      <c r="A126" s="34"/>
      <c r="B126" s="149"/>
      <c r="C126" s="150"/>
      <c r="D126" s="151" t="s">
        <v>122</v>
      </c>
      <c r="E126" s="152"/>
      <c r="F126" s="152"/>
      <c r="G126" s="150"/>
      <c r="H126" s="150"/>
      <c r="I126" s="150"/>
      <c r="J126" s="153">
        <v>0</v>
      </c>
      <c r="K126" s="150"/>
      <c r="L126" s="154"/>
      <c r="M126" s="155"/>
      <c r="N126" s="156" t="s">
        <v>43</v>
      </c>
      <c r="O126" s="155"/>
      <c r="P126" s="155"/>
      <c r="Q126" s="155"/>
      <c r="R126" s="155"/>
      <c r="S126" s="150"/>
      <c r="T126" s="150"/>
      <c r="U126" s="150"/>
      <c r="V126" s="150"/>
      <c r="W126" s="150"/>
      <c r="X126" s="150"/>
      <c r="Y126" s="150"/>
      <c r="Z126" s="150"/>
      <c r="AA126" s="150"/>
      <c r="AB126" s="150"/>
      <c r="AC126" s="150"/>
      <c r="AD126" s="150"/>
      <c r="AE126" s="150"/>
      <c r="AF126" s="155"/>
      <c r="AG126" s="155"/>
      <c r="AH126" s="155"/>
      <c r="AI126" s="155"/>
      <c r="AJ126" s="155"/>
      <c r="AK126" s="155"/>
      <c r="AL126" s="155"/>
      <c r="AM126" s="155"/>
      <c r="AN126" s="155"/>
      <c r="AO126" s="155"/>
      <c r="AP126" s="155"/>
      <c r="AQ126" s="155"/>
      <c r="AR126" s="155"/>
      <c r="AS126" s="155"/>
      <c r="AT126" s="155"/>
      <c r="AU126" s="155"/>
      <c r="AV126" s="155"/>
      <c r="AW126" s="155"/>
      <c r="AX126" s="155"/>
      <c r="AY126" s="157" t="s">
        <v>123</v>
      </c>
      <c r="AZ126" s="155"/>
      <c r="BA126" s="155"/>
      <c r="BB126" s="155"/>
      <c r="BC126" s="155"/>
      <c r="BD126" s="155"/>
      <c r="BE126" s="158">
        <f>IF(N126="základná",J126,0)</f>
        <v>0</v>
      </c>
      <c r="BF126" s="158">
        <f>IF(N126="znížená",J126,0)</f>
        <v>0</v>
      </c>
      <c r="BG126" s="158">
        <f>IF(N126="zákl. prenesená",J126,0)</f>
        <v>0</v>
      </c>
      <c r="BH126" s="158">
        <f>IF(N126="zníž. prenesená",J126,0)</f>
        <v>0</v>
      </c>
      <c r="BI126" s="158">
        <f>IF(N126="nulová",J126,0)</f>
        <v>0</v>
      </c>
      <c r="BJ126" s="157" t="s">
        <v>124</v>
      </c>
      <c r="BK126" s="155"/>
      <c r="BL126" s="155"/>
      <c r="BM126" s="155"/>
    </row>
    <row r="127" s="2" customFormat="1" ht="18" customHeight="1">
      <c r="A127" s="34"/>
      <c r="B127" s="149"/>
      <c r="C127" s="150"/>
      <c r="D127" s="151" t="s">
        <v>125</v>
      </c>
      <c r="E127" s="152"/>
      <c r="F127" s="152"/>
      <c r="G127" s="150"/>
      <c r="H127" s="150"/>
      <c r="I127" s="150"/>
      <c r="J127" s="153">
        <v>0</v>
      </c>
      <c r="K127" s="150"/>
      <c r="L127" s="154"/>
      <c r="M127" s="155"/>
      <c r="N127" s="156" t="s">
        <v>43</v>
      </c>
      <c r="O127" s="155"/>
      <c r="P127" s="155"/>
      <c r="Q127" s="155"/>
      <c r="R127" s="155"/>
      <c r="S127" s="150"/>
      <c r="T127" s="150"/>
      <c r="U127" s="150"/>
      <c r="V127" s="150"/>
      <c r="W127" s="150"/>
      <c r="X127" s="150"/>
      <c r="Y127" s="150"/>
      <c r="Z127" s="150"/>
      <c r="AA127" s="150"/>
      <c r="AB127" s="150"/>
      <c r="AC127" s="150"/>
      <c r="AD127" s="150"/>
      <c r="AE127" s="150"/>
      <c r="AF127" s="155"/>
      <c r="AG127" s="155"/>
      <c r="AH127" s="155"/>
      <c r="AI127" s="155"/>
      <c r="AJ127" s="155"/>
      <c r="AK127" s="155"/>
      <c r="AL127" s="155"/>
      <c r="AM127" s="155"/>
      <c r="AN127" s="155"/>
      <c r="AO127" s="155"/>
      <c r="AP127" s="155"/>
      <c r="AQ127" s="155"/>
      <c r="AR127" s="155"/>
      <c r="AS127" s="155"/>
      <c r="AT127" s="155"/>
      <c r="AU127" s="155"/>
      <c r="AV127" s="155"/>
      <c r="AW127" s="155"/>
      <c r="AX127" s="155"/>
      <c r="AY127" s="157" t="s">
        <v>123</v>
      </c>
      <c r="AZ127" s="155"/>
      <c r="BA127" s="155"/>
      <c r="BB127" s="155"/>
      <c r="BC127" s="155"/>
      <c r="BD127" s="155"/>
      <c r="BE127" s="158">
        <f>IF(N127="základná",J127,0)</f>
        <v>0</v>
      </c>
      <c r="BF127" s="158">
        <f>IF(N127="znížená",J127,0)</f>
        <v>0</v>
      </c>
      <c r="BG127" s="158">
        <f>IF(N127="zákl. prenesená",J127,0)</f>
        <v>0</v>
      </c>
      <c r="BH127" s="158">
        <f>IF(N127="zníž. prenesená",J127,0)</f>
        <v>0</v>
      </c>
      <c r="BI127" s="158">
        <f>IF(N127="nulová",J127,0)</f>
        <v>0</v>
      </c>
      <c r="BJ127" s="157" t="s">
        <v>124</v>
      </c>
      <c r="BK127" s="155"/>
      <c r="BL127" s="155"/>
      <c r="BM127" s="155"/>
    </row>
    <row r="128" s="2" customFormat="1" ht="18" customHeight="1">
      <c r="A128" s="34"/>
      <c r="B128" s="149"/>
      <c r="C128" s="150"/>
      <c r="D128" s="151" t="s">
        <v>126</v>
      </c>
      <c r="E128" s="152"/>
      <c r="F128" s="152"/>
      <c r="G128" s="150"/>
      <c r="H128" s="150"/>
      <c r="I128" s="150"/>
      <c r="J128" s="153">
        <v>0</v>
      </c>
      <c r="K128" s="150"/>
      <c r="L128" s="154"/>
      <c r="M128" s="155"/>
      <c r="N128" s="156" t="s">
        <v>43</v>
      </c>
      <c r="O128" s="155"/>
      <c r="P128" s="155"/>
      <c r="Q128" s="155"/>
      <c r="R128" s="155"/>
      <c r="S128" s="150"/>
      <c r="T128" s="150"/>
      <c r="U128" s="150"/>
      <c r="V128" s="150"/>
      <c r="W128" s="150"/>
      <c r="X128" s="150"/>
      <c r="Y128" s="150"/>
      <c r="Z128" s="150"/>
      <c r="AA128" s="150"/>
      <c r="AB128" s="150"/>
      <c r="AC128" s="150"/>
      <c r="AD128" s="150"/>
      <c r="AE128" s="150"/>
      <c r="AF128" s="155"/>
      <c r="AG128" s="155"/>
      <c r="AH128" s="155"/>
      <c r="AI128" s="155"/>
      <c r="AJ128" s="155"/>
      <c r="AK128" s="155"/>
      <c r="AL128" s="155"/>
      <c r="AM128" s="155"/>
      <c r="AN128" s="155"/>
      <c r="AO128" s="155"/>
      <c r="AP128" s="155"/>
      <c r="AQ128" s="155"/>
      <c r="AR128" s="155"/>
      <c r="AS128" s="155"/>
      <c r="AT128" s="155"/>
      <c r="AU128" s="155"/>
      <c r="AV128" s="155"/>
      <c r="AW128" s="155"/>
      <c r="AX128" s="155"/>
      <c r="AY128" s="157" t="s">
        <v>123</v>
      </c>
      <c r="AZ128" s="155"/>
      <c r="BA128" s="155"/>
      <c r="BB128" s="155"/>
      <c r="BC128" s="155"/>
      <c r="BD128" s="155"/>
      <c r="BE128" s="158">
        <f>IF(N128="základná",J128,0)</f>
        <v>0</v>
      </c>
      <c r="BF128" s="158">
        <f>IF(N128="znížená",J128,0)</f>
        <v>0</v>
      </c>
      <c r="BG128" s="158">
        <f>IF(N128="zákl. prenesená",J128,0)</f>
        <v>0</v>
      </c>
      <c r="BH128" s="158">
        <f>IF(N128="zníž. prenesená",J128,0)</f>
        <v>0</v>
      </c>
      <c r="BI128" s="158">
        <f>IF(N128="nulová",J128,0)</f>
        <v>0</v>
      </c>
      <c r="BJ128" s="157" t="s">
        <v>124</v>
      </c>
      <c r="BK128" s="155"/>
      <c r="BL128" s="155"/>
      <c r="BM128" s="155"/>
    </row>
    <row r="129" s="2" customFormat="1" ht="18" customHeight="1">
      <c r="A129" s="34"/>
      <c r="B129" s="149"/>
      <c r="C129" s="150"/>
      <c r="D129" s="151" t="s">
        <v>127</v>
      </c>
      <c r="E129" s="152"/>
      <c r="F129" s="152"/>
      <c r="G129" s="150"/>
      <c r="H129" s="150"/>
      <c r="I129" s="150"/>
      <c r="J129" s="153">
        <v>0</v>
      </c>
      <c r="K129" s="150"/>
      <c r="L129" s="154"/>
      <c r="M129" s="155"/>
      <c r="N129" s="156" t="s">
        <v>43</v>
      </c>
      <c r="O129" s="155"/>
      <c r="P129" s="155"/>
      <c r="Q129" s="155"/>
      <c r="R129" s="155"/>
      <c r="S129" s="150"/>
      <c r="T129" s="150"/>
      <c r="U129" s="150"/>
      <c r="V129" s="150"/>
      <c r="W129" s="150"/>
      <c r="X129" s="150"/>
      <c r="Y129" s="150"/>
      <c r="Z129" s="150"/>
      <c r="AA129" s="150"/>
      <c r="AB129" s="150"/>
      <c r="AC129" s="150"/>
      <c r="AD129" s="150"/>
      <c r="AE129" s="150"/>
      <c r="AF129" s="155"/>
      <c r="AG129" s="155"/>
      <c r="AH129" s="155"/>
      <c r="AI129" s="155"/>
      <c r="AJ129" s="155"/>
      <c r="AK129" s="155"/>
      <c r="AL129" s="155"/>
      <c r="AM129" s="155"/>
      <c r="AN129" s="155"/>
      <c r="AO129" s="155"/>
      <c r="AP129" s="155"/>
      <c r="AQ129" s="155"/>
      <c r="AR129" s="155"/>
      <c r="AS129" s="155"/>
      <c r="AT129" s="155"/>
      <c r="AU129" s="155"/>
      <c r="AV129" s="155"/>
      <c r="AW129" s="155"/>
      <c r="AX129" s="155"/>
      <c r="AY129" s="157" t="s">
        <v>123</v>
      </c>
      <c r="AZ129" s="155"/>
      <c r="BA129" s="155"/>
      <c r="BB129" s="155"/>
      <c r="BC129" s="155"/>
      <c r="BD129" s="155"/>
      <c r="BE129" s="158">
        <f>IF(N129="základná",J129,0)</f>
        <v>0</v>
      </c>
      <c r="BF129" s="158">
        <f>IF(N129="znížená",J129,0)</f>
        <v>0</v>
      </c>
      <c r="BG129" s="158">
        <f>IF(N129="zákl. prenesená",J129,0)</f>
        <v>0</v>
      </c>
      <c r="BH129" s="158">
        <f>IF(N129="zníž. prenesená",J129,0)</f>
        <v>0</v>
      </c>
      <c r="BI129" s="158">
        <f>IF(N129="nulová",J129,0)</f>
        <v>0</v>
      </c>
      <c r="BJ129" s="157" t="s">
        <v>124</v>
      </c>
      <c r="BK129" s="155"/>
      <c r="BL129" s="155"/>
      <c r="BM129" s="155"/>
    </row>
    <row r="130" s="2" customFormat="1" ht="18" customHeight="1">
      <c r="A130" s="34"/>
      <c r="B130" s="149"/>
      <c r="C130" s="150"/>
      <c r="D130" s="151" t="s">
        <v>128</v>
      </c>
      <c r="E130" s="152"/>
      <c r="F130" s="152"/>
      <c r="G130" s="150"/>
      <c r="H130" s="150"/>
      <c r="I130" s="150"/>
      <c r="J130" s="153">
        <v>0</v>
      </c>
      <c r="K130" s="150"/>
      <c r="L130" s="154"/>
      <c r="M130" s="155"/>
      <c r="N130" s="156" t="s">
        <v>43</v>
      </c>
      <c r="O130" s="155"/>
      <c r="P130" s="155"/>
      <c r="Q130" s="155"/>
      <c r="R130" s="155"/>
      <c r="S130" s="150"/>
      <c r="T130" s="150"/>
      <c r="U130" s="150"/>
      <c r="V130" s="150"/>
      <c r="W130" s="150"/>
      <c r="X130" s="150"/>
      <c r="Y130" s="150"/>
      <c r="Z130" s="150"/>
      <c r="AA130" s="150"/>
      <c r="AB130" s="150"/>
      <c r="AC130" s="150"/>
      <c r="AD130" s="150"/>
      <c r="AE130" s="150"/>
      <c r="AF130" s="155"/>
      <c r="AG130" s="155"/>
      <c r="AH130" s="155"/>
      <c r="AI130" s="155"/>
      <c r="AJ130" s="155"/>
      <c r="AK130" s="155"/>
      <c r="AL130" s="155"/>
      <c r="AM130" s="155"/>
      <c r="AN130" s="155"/>
      <c r="AO130" s="155"/>
      <c r="AP130" s="155"/>
      <c r="AQ130" s="155"/>
      <c r="AR130" s="155"/>
      <c r="AS130" s="155"/>
      <c r="AT130" s="155"/>
      <c r="AU130" s="155"/>
      <c r="AV130" s="155"/>
      <c r="AW130" s="155"/>
      <c r="AX130" s="155"/>
      <c r="AY130" s="157" t="s">
        <v>123</v>
      </c>
      <c r="AZ130" s="155"/>
      <c r="BA130" s="155"/>
      <c r="BB130" s="155"/>
      <c r="BC130" s="155"/>
      <c r="BD130" s="155"/>
      <c r="BE130" s="158">
        <f>IF(N130="základná",J130,0)</f>
        <v>0</v>
      </c>
      <c r="BF130" s="158">
        <f>IF(N130="znížená",J130,0)</f>
        <v>0</v>
      </c>
      <c r="BG130" s="158">
        <f>IF(N130="zákl. prenesená",J130,0)</f>
        <v>0</v>
      </c>
      <c r="BH130" s="158">
        <f>IF(N130="zníž. prenesená",J130,0)</f>
        <v>0</v>
      </c>
      <c r="BI130" s="158">
        <f>IF(N130="nulová",J130,0)</f>
        <v>0</v>
      </c>
      <c r="BJ130" s="157" t="s">
        <v>124</v>
      </c>
      <c r="BK130" s="155"/>
      <c r="BL130" s="155"/>
      <c r="BM130" s="155"/>
    </row>
    <row r="131" s="2" customFormat="1" ht="18" customHeight="1">
      <c r="A131" s="34"/>
      <c r="B131" s="149"/>
      <c r="C131" s="150"/>
      <c r="D131" s="152" t="s">
        <v>129</v>
      </c>
      <c r="E131" s="150"/>
      <c r="F131" s="150"/>
      <c r="G131" s="150"/>
      <c r="H131" s="150"/>
      <c r="I131" s="150"/>
      <c r="J131" s="153">
        <f>ROUND(J30*T131,2)</f>
        <v>0</v>
      </c>
      <c r="K131" s="150"/>
      <c r="L131" s="154"/>
      <c r="M131" s="155"/>
      <c r="N131" s="156" t="s">
        <v>43</v>
      </c>
      <c r="O131" s="155"/>
      <c r="P131" s="155"/>
      <c r="Q131" s="155"/>
      <c r="R131" s="155"/>
      <c r="S131" s="150"/>
      <c r="T131" s="150"/>
      <c r="U131" s="150"/>
      <c r="V131" s="150"/>
      <c r="W131" s="150"/>
      <c r="X131" s="150"/>
      <c r="Y131" s="150"/>
      <c r="Z131" s="150"/>
      <c r="AA131" s="150"/>
      <c r="AB131" s="150"/>
      <c r="AC131" s="150"/>
      <c r="AD131" s="150"/>
      <c r="AE131" s="150"/>
      <c r="AF131" s="155"/>
      <c r="AG131" s="155"/>
      <c r="AH131" s="155"/>
      <c r="AI131" s="155"/>
      <c r="AJ131" s="155"/>
      <c r="AK131" s="155"/>
      <c r="AL131" s="155"/>
      <c r="AM131" s="155"/>
      <c r="AN131" s="155"/>
      <c r="AO131" s="155"/>
      <c r="AP131" s="155"/>
      <c r="AQ131" s="155"/>
      <c r="AR131" s="155"/>
      <c r="AS131" s="155"/>
      <c r="AT131" s="155"/>
      <c r="AU131" s="155"/>
      <c r="AV131" s="155"/>
      <c r="AW131" s="155"/>
      <c r="AX131" s="155"/>
      <c r="AY131" s="157" t="s">
        <v>130</v>
      </c>
      <c r="AZ131" s="155"/>
      <c r="BA131" s="155"/>
      <c r="BB131" s="155"/>
      <c r="BC131" s="155"/>
      <c r="BD131" s="155"/>
      <c r="BE131" s="158">
        <f>IF(N131="základná",J131,0)</f>
        <v>0</v>
      </c>
      <c r="BF131" s="158">
        <f>IF(N131="znížená",J131,0)</f>
        <v>0</v>
      </c>
      <c r="BG131" s="158">
        <f>IF(N131="zákl. prenesená",J131,0)</f>
        <v>0</v>
      </c>
      <c r="BH131" s="158">
        <f>IF(N131="zníž. prenesená",J131,0)</f>
        <v>0</v>
      </c>
      <c r="BI131" s="158">
        <f>IF(N131="nulová",J131,0)</f>
        <v>0</v>
      </c>
      <c r="BJ131" s="157" t="s">
        <v>124</v>
      </c>
      <c r="BK131" s="155"/>
      <c r="BL131" s="155"/>
      <c r="BM131" s="155"/>
    </row>
    <row r="132" s="2" customFormat="1">
      <c r="A132" s="34"/>
      <c r="B132" s="35"/>
      <c r="C132" s="34"/>
      <c r="D132" s="34"/>
      <c r="E132" s="34"/>
      <c r="F132" s="34"/>
      <c r="G132" s="34"/>
      <c r="H132" s="34"/>
      <c r="I132" s="34"/>
      <c r="J132" s="34"/>
      <c r="K132" s="34"/>
      <c r="L132" s="52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</row>
    <row r="133" s="2" customFormat="1" ht="29.28" customHeight="1">
      <c r="A133" s="34"/>
      <c r="B133" s="35"/>
      <c r="C133" s="159" t="s">
        <v>131</v>
      </c>
      <c r="D133" s="128"/>
      <c r="E133" s="128"/>
      <c r="F133" s="128"/>
      <c r="G133" s="128"/>
      <c r="H133" s="128"/>
      <c r="I133" s="128"/>
      <c r="J133" s="160">
        <f>ROUND(J96+J125,2)</f>
        <v>0</v>
      </c>
      <c r="K133" s="128"/>
      <c r="L133" s="52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</row>
    <row r="134" s="2" customFormat="1" ht="6.96" customHeight="1">
      <c r="A134" s="34"/>
      <c r="B134" s="57"/>
      <c r="C134" s="58"/>
      <c r="D134" s="58"/>
      <c r="E134" s="58"/>
      <c r="F134" s="58"/>
      <c r="G134" s="58"/>
      <c r="H134" s="58"/>
      <c r="I134" s="58"/>
      <c r="J134" s="58"/>
      <c r="K134" s="58"/>
      <c r="L134" s="52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</row>
    <row r="138" s="2" customFormat="1" ht="6.96" customHeight="1">
      <c r="A138" s="34"/>
      <c r="B138" s="59"/>
      <c r="C138" s="60"/>
      <c r="D138" s="60"/>
      <c r="E138" s="60"/>
      <c r="F138" s="60"/>
      <c r="G138" s="60"/>
      <c r="H138" s="60"/>
      <c r="I138" s="60"/>
      <c r="J138" s="60"/>
      <c r="K138" s="60"/>
      <c r="L138" s="52"/>
      <c r="S138" s="34"/>
      <c r="T138" s="34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</row>
    <row r="139" s="2" customFormat="1" ht="24.96" customHeight="1">
      <c r="A139" s="34"/>
      <c r="B139" s="35"/>
      <c r="C139" s="19" t="s">
        <v>132</v>
      </c>
      <c r="D139" s="34"/>
      <c r="E139" s="34"/>
      <c r="F139" s="34"/>
      <c r="G139" s="34"/>
      <c r="H139" s="34"/>
      <c r="I139" s="34"/>
      <c r="J139" s="34"/>
      <c r="K139" s="34"/>
      <c r="L139" s="52"/>
      <c r="S139" s="34"/>
      <c r="T139" s="34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</row>
    <row r="140" s="2" customFormat="1" ht="6.96" customHeight="1">
      <c r="A140" s="34"/>
      <c r="B140" s="35"/>
      <c r="C140" s="34"/>
      <c r="D140" s="34"/>
      <c r="E140" s="34"/>
      <c r="F140" s="34"/>
      <c r="G140" s="34"/>
      <c r="H140" s="34"/>
      <c r="I140" s="34"/>
      <c r="J140" s="34"/>
      <c r="K140" s="34"/>
      <c r="L140" s="52"/>
      <c r="S140" s="34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</row>
    <row r="141" s="2" customFormat="1" ht="12" customHeight="1">
      <c r="A141" s="34"/>
      <c r="B141" s="35"/>
      <c r="C141" s="28" t="s">
        <v>14</v>
      </c>
      <c r="D141" s="34"/>
      <c r="E141" s="34"/>
      <c r="F141" s="34"/>
      <c r="G141" s="34"/>
      <c r="H141" s="34"/>
      <c r="I141" s="34"/>
      <c r="J141" s="34"/>
      <c r="K141" s="34"/>
      <c r="L141" s="52"/>
      <c r="S141" s="34"/>
      <c r="T141" s="34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</row>
    <row r="142" s="2" customFormat="1" ht="16.5" customHeight="1">
      <c r="A142" s="34"/>
      <c r="B142" s="35"/>
      <c r="C142" s="34"/>
      <c r="D142" s="34"/>
      <c r="E142" s="114" t="str">
        <f>E7</f>
        <v>STAVEBNÉ ÚPRAVY RODINNÉHO DOMU - VIŠŇOVÉ</v>
      </c>
      <c r="F142" s="28"/>
      <c r="G142" s="28"/>
      <c r="H142" s="28"/>
      <c r="I142" s="34"/>
      <c r="J142" s="34"/>
      <c r="K142" s="34"/>
      <c r="L142" s="52"/>
      <c r="S142" s="34"/>
      <c r="T142" s="34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</row>
    <row r="143" s="2" customFormat="1" ht="12" customHeight="1">
      <c r="A143" s="34"/>
      <c r="B143" s="35"/>
      <c r="C143" s="28" t="s">
        <v>86</v>
      </c>
      <c r="D143" s="34"/>
      <c r="E143" s="34"/>
      <c r="F143" s="34"/>
      <c r="G143" s="34"/>
      <c r="H143" s="34"/>
      <c r="I143" s="34"/>
      <c r="J143" s="34"/>
      <c r="K143" s="34"/>
      <c r="L143" s="52"/>
      <c r="S143" s="34"/>
      <c r="T143" s="34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</row>
    <row r="144" s="2" customFormat="1" ht="16.5" customHeight="1">
      <c r="A144" s="34"/>
      <c r="B144" s="35"/>
      <c r="C144" s="34"/>
      <c r="D144" s="34"/>
      <c r="E144" s="64" t="str">
        <f>E9</f>
        <v>1 - SO. 01 - Hlavný objekt</v>
      </c>
      <c r="F144" s="34"/>
      <c r="G144" s="34"/>
      <c r="H144" s="34"/>
      <c r="I144" s="34"/>
      <c r="J144" s="34"/>
      <c r="K144" s="34"/>
      <c r="L144" s="52"/>
      <c r="S144" s="34"/>
      <c r="T144" s="34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</row>
    <row r="145" s="2" customFormat="1" ht="6.96" customHeight="1">
      <c r="A145" s="34"/>
      <c r="B145" s="35"/>
      <c r="C145" s="34"/>
      <c r="D145" s="34"/>
      <c r="E145" s="34"/>
      <c r="F145" s="34"/>
      <c r="G145" s="34"/>
      <c r="H145" s="34"/>
      <c r="I145" s="34"/>
      <c r="J145" s="34"/>
      <c r="K145" s="34"/>
      <c r="L145" s="52"/>
      <c r="S145" s="34"/>
      <c r="T145" s="34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</row>
    <row r="146" s="2" customFormat="1" ht="12" customHeight="1">
      <c r="A146" s="34"/>
      <c r="B146" s="35"/>
      <c r="C146" s="28" t="s">
        <v>20</v>
      </c>
      <c r="D146" s="34"/>
      <c r="E146" s="34"/>
      <c r="F146" s="23" t="str">
        <f>F12</f>
        <v>Višňové</v>
      </c>
      <c r="G146" s="34"/>
      <c r="H146" s="34"/>
      <c r="I146" s="28" t="s">
        <v>22</v>
      </c>
      <c r="J146" s="66" t="str">
        <f>IF(J12="","",J12)</f>
        <v>19. 1. 2022</v>
      </c>
      <c r="K146" s="34"/>
      <c r="L146" s="52"/>
      <c r="S146" s="34"/>
      <c r="T146" s="34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</row>
    <row r="147" s="2" customFormat="1" ht="6.96" customHeight="1">
      <c r="A147" s="34"/>
      <c r="B147" s="35"/>
      <c r="C147" s="34"/>
      <c r="D147" s="34"/>
      <c r="E147" s="34"/>
      <c r="F147" s="34"/>
      <c r="G147" s="34"/>
      <c r="H147" s="34"/>
      <c r="I147" s="34"/>
      <c r="J147" s="34"/>
      <c r="K147" s="34"/>
      <c r="L147" s="52"/>
      <c r="S147" s="34"/>
      <c r="T147" s="34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</row>
    <row r="148" s="2" customFormat="1" ht="25.65" customHeight="1">
      <c r="A148" s="34"/>
      <c r="B148" s="35"/>
      <c r="C148" s="28" t="s">
        <v>24</v>
      </c>
      <c r="D148" s="34"/>
      <c r="E148" s="34"/>
      <c r="F148" s="23" t="str">
        <f>E15</f>
        <v>Mgr. Zuzana Jozeková, Žilina - Trnové</v>
      </c>
      <c r="G148" s="34"/>
      <c r="H148" s="34"/>
      <c r="I148" s="28" t="s">
        <v>31</v>
      </c>
      <c r="J148" s="32" t="str">
        <f>E21</f>
        <v>Ing. Marcel Zsóka, PhD</v>
      </c>
      <c r="K148" s="34"/>
      <c r="L148" s="52"/>
      <c r="S148" s="34"/>
      <c r="T148" s="34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</row>
    <row r="149" s="2" customFormat="1" ht="15.15" customHeight="1">
      <c r="A149" s="34"/>
      <c r="B149" s="35"/>
      <c r="C149" s="28" t="s">
        <v>28</v>
      </c>
      <c r="D149" s="34"/>
      <c r="E149" s="34"/>
      <c r="F149" s="23" t="str">
        <f>IF(E18="","",E18)</f>
        <v>Vyplň údaj</v>
      </c>
      <c r="G149" s="34"/>
      <c r="H149" s="34"/>
      <c r="I149" s="28" t="s">
        <v>34</v>
      </c>
      <c r="J149" s="32" t="str">
        <f>E24</f>
        <v xml:space="preserve"> </v>
      </c>
      <c r="K149" s="34"/>
      <c r="L149" s="52"/>
      <c r="S149" s="34"/>
      <c r="T149" s="34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</row>
    <row r="150" s="2" customFormat="1" ht="10.32" customHeight="1">
      <c r="A150" s="34"/>
      <c r="B150" s="35"/>
      <c r="C150" s="34"/>
      <c r="D150" s="34"/>
      <c r="E150" s="34"/>
      <c r="F150" s="34"/>
      <c r="G150" s="34"/>
      <c r="H150" s="34"/>
      <c r="I150" s="34"/>
      <c r="J150" s="34"/>
      <c r="K150" s="34"/>
      <c r="L150" s="52"/>
      <c r="S150" s="34"/>
      <c r="T150" s="34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</row>
    <row r="151" s="11" customFormat="1" ht="29.28" customHeight="1">
      <c r="A151" s="161"/>
      <c r="B151" s="162"/>
      <c r="C151" s="163" t="s">
        <v>133</v>
      </c>
      <c r="D151" s="164" t="s">
        <v>62</v>
      </c>
      <c r="E151" s="164" t="s">
        <v>58</v>
      </c>
      <c r="F151" s="164" t="s">
        <v>59</v>
      </c>
      <c r="G151" s="164" t="s">
        <v>134</v>
      </c>
      <c r="H151" s="164" t="s">
        <v>135</v>
      </c>
      <c r="I151" s="164" t="s">
        <v>136</v>
      </c>
      <c r="J151" s="165" t="s">
        <v>92</v>
      </c>
      <c r="K151" s="166" t="s">
        <v>137</v>
      </c>
      <c r="L151" s="167"/>
      <c r="M151" s="83" t="s">
        <v>1</v>
      </c>
      <c r="N151" s="84" t="s">
        <v>41</v>
      </c>
      <c r="O151" s="84" t="s">
        <v>138</v>
      </c>
      <c r="P151" s="84" t="s">
        <v>139</v>
      </c>
      <c r="Q151" s="84" t="s">
        <v>140</v>
      </c>
      <c r="R151" s="84" t="s">
        <v>141</v>
      </c>
      <c r="S151" s="84" t="s">
        <v>142</v>
      </c>
      <c r="T151" s="85" t="s">
        <v>143</v>
      </c>
      <c r="U151" s="161"/>
      <c r="V151" s="161"/>
      <c r="W151" s="161"/>
      <c r="X151" s="161"/>
      <c r="Y151" s="161"/>
      <c r="Z151" s="161"/>
      <c r="AA151" s="161"/>
      <c r="AB151" s="161"/>
      <c r="AC151" s="161"/>
      <c r="AD151" s="161"/>
      <c r="AE151" s="161"/>
    </row>
    <row r="152" s="2" customFormat="1" ht="22.8" customHeight="1">
      <c r="A152" s="34"/>
      <c r="B152" s="35"/>
      <c r="C152" s="90" t="s">
        <v>88</v>
      </c>
      <c r="D152" s="34"/>
      <c r="E152" s="34"/>
      <c r="F152" s="34"/>
      <c r="G152" s="34"/>
      <c r="H152" s="34"/>
      <c r="I152" s="34"/>
      <c r="J152" s="168">
        <f>BK152</f>
        <v>0</v>
      </c>
      <c r="K152" s="34"/>
      <c r="L152" s="35"/>
      <c r="M152" s="86"/>
      <c r="N152" s="70"/>
      <c r="O152" s="87"/>
      <c r="P152" s="169">
        <f>P153+P238+P365+P368+P371+P373</f>
        <v>0</v>
      </c>
      <c r="Q152" s="87"/>
      <c r="R152" s="169">
        <f>R153+R238+R365+R368+R371+R373</f>
        <v>69.284439889300984</v>
      </c>
      <c r="S152" s="87"/>
      <c r="T152" s="170">
        <f>T153+T238+T365+T368+T371+T373</f>
        <v>42.077539639999998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T152" s="15" t="s">
        <v>76</v>
      </c>
      <c r="AU152" s="15" t="s">
        <v>94</v>
      </c>
      <c r="BK152" s="171">
        <f>BK153+BK238+BK365+BK368+BK371+BK373</f>
        <v>0</v>
      </c>
    </row>
    <row r="153" s="12" customFormat="1" ht="25.92" customHeight="1">
      <c r="A153" s="12"/>
      <c r="B153" s="172"/>
      <c r="C153" s="12"/>
      <c r="D153" s="173" t="s">
        <v>76</v>
      </c>
      <c r="E153" s="174" t="s">
        <v>144</v>
      </c>
      <c r="F153" s="174" t="s">
        <v>145</v>
      </c>
      <c r="G153" s="12"/>
      <c r="H153" s="12"/>
      <c r="I153" s="175"/>
      <c r="J153" s="176">
        <f>BK153</f>
        <v>0</v>
      </c>
      <c r="K153" s="12"/>
      <c r="L153" s="172"/>
      <c r="M153" s="177"/>
      <c r="N153" s="178"/>
      <c r="O153" s="178"/>
      <c r="P153" s="179">
        <f>P154+P162+P174+P208+P236</f>
        <v>0</v>
      </c>
      <c r="Q153" s="178"/>
      <c r="R153" s="179">
        <f>R154+R162+R174+R208+R236</f>
        <v>46.342199704999992</v>
      </c>
      <c r="S153" s="178"/>
      <c r="T153" s="180">
        <f>T154+T162+T174+T208+T236</f>
        <v>39.445442239999998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173" t="s">
        <v>19</v>
      </c>
      <c r="AT153" s="181" t="s">
        <v>76</v>
      </c>
      <c r="AU153" s="181" t="s">
        <v>77</v>
      </c>
      <c r="AY153" s="173" t="s">
        <v>146</v>
      </c>
      <c r="BK153" s="182">
        <f>BK154+BK162+BK174+BK208+BK236</f>
        <v>0</v>
      </c>
    </row>
    <row r="154" s="12" customFormat="1" ht="22.8" customHeight="1">
      <c r="A154" s="12"/>
      <c r="B154" s="172"/>
      <c r="C154" s="12"/>
      <c r="D154" s="173" t="s">
        <v>76</v>
      </c>
      <c r="E154" s="183" t="s">
        <v>147</v>
      </c>
      <c r="F154" s="183" t="s">
        <v>148</v>
      </c>
      <c r="G154" s="12"/>
      <c r="H154" s="12"/>
      <c r="I154" s="175"/>
      <c r="J154" s="184">
        <f>BK154</f>
        <v>0</v>
      </c>
      <c r="K154" s="12"/>
      <c r="L154" s="172"/>
      <c r="M154" s="177"/>
      <c r="N154" s="178"/>
      <c r="O154" s="178"/>
      <c r="P154" s="179">
        <f>SUM(P155:P161)</f>
        <v>0</v>
      </c>
      <c r="Q154" s="178"/>
      <c r="R154" s="179">
        <f>SUM(R155:R161)</f>
        <v>12.079262319999998</v>
      </c>
      <c r="S154" s="178"/>
      <c r="T154" s="180">
        <f>SUM(T155:T161)</f>
        <v>0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173" t="s">
        <v>19</v>
      </c>
      <c r="AT154" s="181" t="s">
        <v>76</v>
      </c>
      <c r="AU154" s="181" t="s">
        <v>19</v>
      </c>
      <c r="AY154" s="173" t="s">
        <v>146</v>
      </c>
      <c r="BK154" s="182">
        <f>SUM(BK155:BK161)</f>
        <v>0</v>
      </c>
    </row>
    <row r="155" s="2" customFormat="1" ht="37.8" customHeight="1">
      <c r="A155" s="34"/>
      <c r="B155" s="149"/>
      <c r="C155" s="185" t="s">
        <v>19</v>
      </c>
      <c r="D155" s="185" t="s">
        <v>149</v>
      </c>
      <c r="E155" s="186" t="s">
        <v>150</v>
      </c>
      <c r="F155" s="187" t="s">
        <v>151</v>
      </c>
      <c r="G155" s="188" t="s">
        <v>152</v>
      </c>
      <c r="H155" s="189">
        <v>16.844999999999999</v>
      </c>
      <c r="I155" s="190"/>
      <c r="J155" s="191">
        <f>ROUND(I155*H155,3)</f>
        <v>0</v>
      </c>
      <c r="K155" s="192"/>
      <c r="L155" s="35"/>
      <c r="M155" s="193" t="s">
        <v>1</v>
      </c>
      <c r="N155" s="194" t="s">
        <v>43</v>
      </c>
      <c r="O155" s="74"/>
      <c r="P155" s="195">
        <f>O155*H155</f>
        <v>0</v>
      </c>
      <c r="Q155" s="195">
        <v>0.67193999999999998</v>
      </c>
      <c r="R155" s="195">
        <f>Q155*H155</f>
        <v>11.318829299999999</v>
      </c>
      <c r="S155" s="195">
        <v>0</v>
      </c>
      <c r="T155" s="196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197" t="s">
        <v>153</v>
      </c>
      <c r="AT155" s="197" t="s">
        <v>149</v>
      </c>
      <c r="AU155" s="197" t="s">
        <v>124</v>
      </c>
      <c r="AY155" s="15" t="s">
        <v>146</v>
      </c>
      <c r="BE155" s="198">
        <f>IF(N155="základná",J155,0)</f>
        <v>0</v>
      </c>
      <c r="BF155" s="198">
        <f>IF(N155="znížená",J155,0)</f>
        <v>0</v>
      </c>
      <c r="BG155" s="198">
        <f>IF(N155="zákl. prenesená",J155,0)</f>
        <v>0</v>
      </c>
      <c r="BH155" s="198">
        <f>IF(N155="zníž. prenesená",J155,0)</f>
        <v>0</v>
      </c>
      <c r="BI155" s="198">
        <f>IF(N155="nulová",J155,0)</f>
        <v>0</v>
      </c>
      <c r="BJ155" s="15" t="s">
        <v>124</v>
      </c>
      <c r="BK155" s="198">
        <f>ROUND(I155*H155,3)</f>
        <v>0</v>
      </c>
      <c r="BL155" s="15" t="s">
        <v>153</v>
      </c>
      <c r="BM155" s="197" t="s">
        <v>154</v>
      </c>
    </row>
    <row r="156" s="2" customFormat="1" ht="16.5" customHeight="1">
      <c r="A156" s="34"/>
      <c r="B156" s="149"/>
      <c r="C156" s="185" t="s">
        <v>124</v>
      </c>
      <c r="D156" s="185" t="s">
        <v>149</v>
      </c>
      <c r="E156" s="186" t="s">
        <v>155</v>
      </c>
      <c r="F156" s="187" t="s">
        <v>156</v>
      </c>
      <c r="G156" s="188" t="s">
        <v>157</v>
      </c>
      <c r="H156" s="189">
        <v>1</v>
      </c>
      <c r="I156" s="190"/>
      <c r="J156" s="191">
        <f>ROUND(I156*H156,3)</f>
        <v>0</v>
      </c>
      <c r="K156" s="192"/>
      <c r="L156" s="35"/>
      <c r="M156" s="193" t="s">
        <v>1</v>
      </c>
      <c r="N156" s="194" t="s">
        <v>43</v>
      </c>
      <c r="O156" s="74"/>
      <c r="P156" s="195">
        <f>O156*H156</f>
        <v>0</v>
      </c>
      <c r="Q156" s="195">
        <v>0.030519999999999999</v>
      </c>
      <c r="R156" s="195">
        <f>Q156*H156</f>
        <v>0.030519999999999999</v>
      </c>
      <c r="S156" s="195">
        <v>0</v>
      </c>
      <c r="T156" s="196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197" t="s">
        <v>153</v>
      </c>
      <c r="AT156" s="197" t="s">
        <v>149</v>
      </c>
      <c r="AU156" s="197" t="s">
        <v>124</v>
      </c>
      <c r="AY156" s="15" t="s">
        <v>146</v>
      </c>
      <c r="BE156" s="198">
        <f>IF(N156="základná",J156,0)</f>
        <v>0</v>
      </c>
      <c r="BF156" s="198">
        <f>IF(N156="znížená",J156,0)</f>
        <v>0</v>
      </c>
      <c r="BG156" s="198">
        <f>IF(N156="zákl. prenesená",J156,0)</f>
        <v>0</v>
      </c>
      <c r="BH156" s="198">
        <f>IF(N156="zníž. prenesená",J156,0)</f>
        <v>0</v>
      </c>
      <c r="BI156" s="198">
        <f>IF(N156="nulová",J156,0)</f>
        <v>0</v>
      </c>
      <c r="BJ156" s="15" t="s">
        <v>124</v>
      </c>
      <c r="BK156" s="198">
        <f>ROUND(I156*H156,3)</f>
        <v>0</v>
      </c>
      <c r="BL156" s="15" t="s">
        <v>153</v>
      </c>
      <c r="BM156" s="197" t="s">
        <v>158</v>
      </c>
    </row>
    <row r="157" s="2" customFormat="1" ht="33" customHeight="1">
      <c r="A157" s="34"/>
      <c r="B157" s="149"/>
      <c r="C157" s="185" t="s">
        <v>147</v>
      </c>
      <c r="D157" s="185" t="s">
        <v>149</v>
      </c>
      <c r="E157" s="186" t="s">
        <v>159</v>
      </c>
      <c r="F157" s="187" t="s">
        <v>160</v>
      </c>
      <c r="G157" s="188" t="s">
        <v>152</v>
      </c>
      <c r="H157" s="189">
        <v>0.27000000000000002</v>
      </c>
      <c r="I157" s="190"/>
      <c r="J157" s="191">
        <f>ROUND(I157*H157,3)</f>
        <v>0</v>
      </c>
      <c r="K157" s="192"/>
      <c r="L157" s="35"/>
      <c r="M157" s="193" t="s">
        <v>1</v>
      </c>
      <c r="N157" s="194" t="s">
        <v>43</v>
      </c>
      <c r="O157" s="74"/>
      <c r="P157" s="195">
        <f>O157*H157</f>
        <v>0</v>
      </c>
      <c r="Q157" s="195">
        <v>2.2968799999999998</v>
      </c>
      <c r="R157" s="195">
        <f>Q157*H157</f>
        <v>0.62015759999999998</v>
      </c>
      <c r="S157" s="195">
        <v>0</v>
      </c>
      <c r="T157" s="196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197" t="s">
        <v>153</v>
      </c>
      <c r="AT157" s="197" t="s">
        <v>149</v>
      </c>
      <c r="AU157" s="197" t="s">
        <v>124</v>
      </c>
      <c r="AY157" s="15" t="s">
        <v>146</v>
      </c>
      <c r="BE157" s="198">
        <f>IF(N157="základná",J157,0)</f>
        <v>0</v>
      </c>
      <c r="BF157" s="198">
        <f>IF(N157="znížená",J157,0)</f>
        <v>0</v>
      </c>
      <c r="BG157" s="198">
        <f>IF(N157="zákl. prenesená",J157,0)</f>
        <v>0</v>
      </c>
      <c r="BH157" s="198">
        <f>IF(N157="zníž. prenesená",J157,0)</f>
        <v>0</v>
      </c>
      <c r="BI157" s="198">
        <f>IF(N157="nulová",J157,0)</f>
        <v>0</v>
      </c>
      <c r="BJ157" s="15" t="s">
        <v>124</v>
      </c>
      <c r="BK157" s="198">
        <f>ROUND(I157*H157,3)</f>
        <v>0</v>
      </c>
      <c r="BL157" s="15" t="s">
        <v>153</v>
      </c>
      <c r="BM157" s="197" t="s">
        <v>161</v>
      </c>
    </row>
    <row r="158" s="2" customFormat="1" ht="24.15" customHeight="1">
      <c r="A158" s="34"/>
      <c r="B158" s="149"/>
      <c r="C158" s="185" t="s">
        <v>153</v>
      </c>
      <c r="D158" s="185" t="s">
        <v>149</v>
      </c>
      <c r="E158" s="186" t="s">
        <v>162</v>
      </c>
      <c r="F158" s="187" t="s">
        <v>163</v>
      </c>
      <c r="G158" s="188" t="s">
        <v>164</v>
      </c>
      <c r="H158" s="189">
        <v>3.6000000000000001</v>
      </c>
      <c r="I158" s="190"/>
      <c r="J158" s="191">
        <f>ROUND(I158*H158,3)</f>
        <v>0</v>
      </c>
      <c r="K158" s="192"/>
      <c r="L158" s="35"/>
      <c r="M158" s="193" t="s">
        <v>1</v>
      </c>
      <c r="N158" s="194" t="s">
        <v>43</v>
      </c>
      <c r="O158" s="74"/>
      <c r="P158" s="195">
        <f>O158*H158</f>
        <v>0</v>
      </c>
      <c r="Q158" s="195">
        <v>0.00055999999999999995</v>
      </c>
      <c r="R158" s="195">
        <f>Q158*H158</f>
        <v>0.002016</v>
      </c>
      <c r="S158" s="195">
        <v>0</v>
      </c>
      <c r="T158" s="196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197" t="s">
        <v>153</v>
      </c>
      <c r="AT158" s="197" t="s">
        <v>149</v>
      </c>
      <c r="AU158" s="197" t="s">
        <v>124</v>
      </c>
      <c r="AY158" s="15" t="s">
        <v>146</v>
      </c>
      <c r="BE158" s="198">
        <f>IF(N158="základná",J158,0)</f>
        <v>0</v>
      </c>
      <c r="BF158" s="198">
        <f>IF(N158="znížená",J158,0)</f>
        <v>0</v>
      </c>
      <c r="BG158" s="198">
        <f>IF(N158="zákl. prenesená",J158,0)</f>
        <v>0</v>
      </c>
      <c r="BH158" s="198">
        <f>IF(N158="zníž. prenesená",J158,0)</f>
        <v>0</v>
      </c>
      <c r="BI158" s="198">
        <f>IF(N158="nulová",J158,0)</f>
        <v>0</v>
      </c>
      <c r="BJ158" s="15" t="s">
        <v>124</v>
      </c>
      <c r="BK158" s="198">
        <f>ROUND(I158*H158,3)</f>
        <v>0</v>
      </c>
      <c r="BL158" s="15" t="s">
        <v>153</v>
      </c>
      <c r="BM158" s="197" t="s">
        <v>165</v>
      </c>
    </row>
    <row r="159" s="2" customFormat="1" ht="24.15" customHeight="1">
      <c r="A159" s="34"/>
      <c r="B159" s="149"/>
      <c r="C159" s="185" t="s">
        <v>166</v>
      </c>
      <c r="D159" s="185" t="s">
        <v>149</v>
      </c>
      <c r="E159" s="186" t="s">
        <v>167</v>
      </c>
      <c r="F159" s="187" t="s">
        <v>168</v>
      </c>
      <c r="G159" s="188" t="s">
        <v>164</v>
      </c>
      <c r="H159" s="189">
        <v>3.6000000000000001</v>
      </c>
      <c r="I159" s="190"/>
      <c r="J159" s="191">
        <f>ROUND(I159*H159,3)</f>
        <v>0</v>
      </c>
      <c r="K159" s="192"/>
      <c r="L159" s="35"/>
      <c r="M159" s="193" t="s">
        <v>1</v>
      </c>
      <c r="N159" s="194" t="s">
        <v>43</v>
      </c>
      <c r="O159" s="74"/>
      <c r="P159" s="195">
        <f>O159*H159</f>
        <v>0</v>
      </c>
      <c r="Q159" s="195">
        <v>0</v>
      </c>
      <c r="R159" s="195">
        <f>Q159*H159</f>
        <v>0</v>
      </c>
      <c r="S159" s="195">
        <v>0</v>
      </c>
      <c r="T159" s="196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197" t="s">
        <v>153</v>
      </c>
      <c r="AT159" s="197" t="s">
        <v>149</v>
      </c>
      <c r="AU159" s="197" t="s">
        <v>124</v>
      </c>
      <c r="AY159" s="15" t="s">
        <v>146</v>
      </c>
      <c r="BE159" s="198">
        <f>IF(N159="základná",J159,0)</f>
        <v>0</v>
      </c>
      <c r="BF159" s="198">
        <f>IF(N159="znížená",J159,0)</f>
        <v>0</v>
      </c>
      <c r="BG159" s="198">
        <f>IF(N159="zákl. prenesená",J159,0)</f>
        <v>0</v>
      </c>
      <c r="BH159" s="198">
        <f>IF(N159="zníž. prenesená",J159,0)</f>
        <v>0</v>
      </c>
      <c r="BI159" s="198">
        <f>IF(N159="nulová",J159,0)</f>
        <v>0</v>
      </c>
      <c r="BJ159" s="15" t="s">
        <v>124</v>
      </c>
      <c r="BK159" s="198">
        <f>ROUND(I159*H159,3)</f>
        <v>0</v>
      </c>
      <c r="BL159" s="15" t="s">
        <v>153</v>
      </c>
      <c r="BM159" s="197" t="s">
        <v>169</v>
      </c>
    </row>
    <row r="160" s="2" customFormat="1" ht="24.15" customHeight="1">
      <c r="A160" s="34"/>
      <c r="B160" s="149"/>
      <c r="C160" s="185" t="s">
        <v>170</v>
      </c>
      <c r="D160" s="185" t="s">
        <v>149</v>
      </c>
      <c r="E160" s="186" t="s">
        <v>171</v>
      </c>
      <c r="F160" s="187" t="s">
        <v>172</v>
      </c>
      <c r="G160" s="188" t="s">
        <v>173</v>
      </c>
      <c r="H160" s="189">
        <v>0.053999999999999999</v>
      </c>
      <c r="I160" s="190"/>
      <c r="J160" s="191">
        <f>ROUND(I160*H160,3)</f>
        <v>0</v>
      </c>
      <c r="K160" s="192"/>
      <c r="L160" s="35"/>
      <c r="M160" s="193" t="s">
        <v>1</v>
      </c>
      <c r="N160" s="194" t="s">
        <v>43</v>
      </c>
      <c r="O160" s="74"/>
      <c r="P160" s="195">
        <f>O160*H160</f>
        <v>0</v>
      </c>
      <c r="Q160" s="195">
        <v>1.0195300000000001</v>
      </c>
      <c r="R160" s="195">
        <f>Q160*H160</f>
        <v>0.055054619999999999</v>
      </c>
      <c r="S160" s="195">
        <v>0</v>
      </c>
      <c r="T160" s="196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197" t="s">
        <v>153</v>
      </c>
      <c r="AT160" s="197" t="s">
        <v>149</v>
      </c>
      <c r="AU160" s="197" t="s">
        <v>124</v>
      </c>
      <c r="AY160" s="15" t="s">
        <v>146</v>
      </c>
      <c r="BE160" s="198">
        <f>IF(N160="základná",J160,0)</f>
        <v>0</v>
      </c>
      <c r="BF160" s="198">
        <f>IF(N160="znížená",J160,0)</f>
        <v>0</v>
      </c>
      <c r="BG160" s="198">
        <f>IF(N160="zákl. prenesená",J160,0)</f>
        <v>0</v>
      </c>
      <c r="BH160" s="198">
        <f>IF(N160="zníž. prenesená",J160,0)</f>
        <v>0</v>
      </c>
      <c r="BI160" s="198">
        <f>IF(N160="nulová",J160,0)</f>
        <v>0</v>
      </c>
      <c r="BJ160" s="15" t="s">
        <v>124</v>
      </c>
      <c r="BK160" s="198">
        <f>ROUND(I160*H160,3)</f>
        <v>0</v>
      </c>
      <c r="BL160" s="15" t="s">
        <v>153</v>
      </c>
      <c r="BM160" s="197" t="s">
        <v>174</v>
      </c>
    </row>
    <row r="161" s="2" customFormat="1" ht="37.8" customHeight="1">
      <c r="A161" s="34"/>
      <c r="B161" s="149"/>
      <c r="C161" s="185" t="s">
        <v>175</v>
      </c>
      <c r="D161" s="185" t="s">
        <v>149</v>
      </c>
      <c r="E161" s="186" t="s">
        <v>176</v>
      </c>
      <c r="F161" s="187" t="s">
        <v>177</v>
      </c>
      <c r="G161" s="188" t="s">
        <v>164</v>
      </c>
      <c r="H161" s="189">
        <v>15.359999999999999</v>
      </c>
      <c r="I161" s="190"/>
      <c r="J161" s="191">
        <f>ROUND(I161*H161,3)</f>
        <v>0</v>
      </c>
      <c r="K161" s="192"/>
      <c r="L161" s="35"/>
      <c r="M161" s="193" t="s">
        <v>1</v>
      </c>
      <c r="N161" s="194" t="s">
        <v>43</v>
      </c>
      <c r="O161" s="74"/>
      <c r="P161" s="195">
        <f>O161*H161</f>
        <v>0</v>
      </c>
      <c r="Q161" s="195">
        <v>0.0034299999999999999</v>
      </c>
      <c r="R161" s="195">
        <f>Q161*H161</f>
        <v>0.052684799999999997</v>
      </c>
      <c r="S161" s="195">
        <v>0</v>
      </c>
      <c r="T161" s="196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197" t="s">
        <v>153</v>
      </c>
      <c r="AT161" s="197" t="s">
        <v>149</v>
      </c>
      <c r="AU161" s="197" t="s">
        <v>124</v>
      </c>
      <c r="AY161" s="15" t="s">
        <v>146</v>
      </c>
      <c r="BE161" s="198">
        <f>IF(N161="základná",J161,0)</f>
        <v>0</v>
      </c>
      <c r="BF161" s="198">
        <f>IF(N161="znížená",J161,0)</f>
        <v>0</v>
      </c>
      <c r="BG161" s="198">
        <f>IF(N161="zákl. prenesená",J161,0)</f>
        <v>0</v>
      </c>
      <c r="BH161" s="198">
        <f>IF(N161="zníž. prenesená",J161,0)</f>
        <v>0</v>
      </c>
      <c r="BI161" s="198">
        <f>IF(N161="nulová",J161,0)</f>
        <v>0</v>
      </c>
      <c r="BJ161" s="15" t="s">
        <v>124</v>
      </c>
      <c r="BK161" s="198">
        <f>ROUND(I161*H161,3)</f>
        <v>0</v>
      </c>
      <c r="BL161" s="15" t="s">
        <v>153</v>
      </c>
      <c r="BM161" s="197" t="s">
        <v>178</v>
      </c>
    </row>
    <row r="162" s="12" customFormat="1" ht="22.8" customHeight="1">
      <c r="A162" s="12"/>
      <c r="B162" s="172"/>
      <c r="C162" s="12"/>
      <c r="D162" s="173" t="s">
        <v>76</v>
      </c>
      <c r="E162" s="183" t="s">
        <v>153</v>
      </c>
      <c r="F162" s="183" t="s">
        <v>179</v>
      </c>
      <c r="G162" s="12"/>
      <c r="H162" s="12"/>
      <c r="I162" s="175"/>
      <c r="J162" s="184">
        <f>BK162</f>
        <v>0</v>
      </c>
      <c r="K162" s="12"/>
      <c r="L162" s="172"/>
      <c r="M162" s="177"/>
      <c r="N162" s="178"/>
      <c r="O162" s="178"/>
      <c r="P162" s="179">
        <f>SUM(P163:P173)</f>
        <v>0</v>
      </c>
      <c r="Q162" s="178"/>
      <c r="R162" s="179">
        <f>SUM(R163:R173)</f>
        <v>17.957459229999998</v>
      </c>
      <c r="S162" s="178"/>
      <c r="T162" s="180">
        <f>SUM(T163:T173)</f>
        <v>0</v>
      </c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R162" s="173" t="s">
        <v>19</v>
      </c>
      <c r="AT162" s="181" t="s">
        <v>76</v>
      </c>
      <c r="AU162" s="181" t="s">
        <v>19</v>
      </c>
      <c r="AY162" s="173" t="s">
        <v>146</v>
      </c>
      <c r="BK162" s="182">
        <f>SUM(BK163:BK173)</f>
        <v>0</v>
      </c>
    </row>
    <row r="163" s="2" customFormat="1" ht="16.5" customHeight="1">
      <c r="A163" s="34"/>
      <c r="B163" s="149"/>
      <c r="C163" s="185" t="s">
        <v>180</v>
      </c>
      <c r="D163" s="185" t="s">
        <v>149</v>
      </c>
      <c r="E163" s="186" t="s">
        <v>181</v>
      </c>
      <c r="F163" s="187" t="s">
        <v>182</v>
      </c>
      <c r="G163" s="188" t="s">
        <v>183</v>
      </c>
      <c r="H163" s="189">
        <v>49</v>
      </c>
      <c r="I163" s="190"/>
      <c r="J163" s="191">
        <f>ROUND(I163*H163,3)</f>
        <v>0</v>
      </c>
      <c r="K163" s="192"/>
      <c r="L163" s="35"/>
      <c r="M163" s="193" t="s">
        <v>1</v>
      </c>
      <c r="N163" s="194" t="s">
        <v>43</v>
      </c>
      <c r="O163" s="74"/>
      <c r="P163" s="195">
        <f>O163*H163</f>
        <v>0</v>
      </c>
      <c r="Q163" s="195">
        <v>0.02792</v>
      </c>
      <c r="R163" s="195">
        <f>Q163*H163</f>
        <v>1.36808</v>
      </c>
      <c r="S163" s="195">
        <v>0</v>
      </c>
      <c r="T163" s="196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197" t="s">
        <v>153</v>
      </c>
      <c r="AT163" s="197" t="s">
        <v>149</v>
      </c>
      <c r="AU163" s="197" t="s">
        <v>124</v>
      </c>
      <c r="AY163" s="15" t="s">
        <v>146</v>
      </c>
      <c r="BE163" s="198">
        <f>IF(N163="základná",J163,0)</f>
        <v>0</v>
      </c>
      <c r="BF163" s="198">
        <f>IF(N163="znížená",J163,0)</f>
        <v>0</v>
      </c>
      <c r="BG163" s="198">
        <f>IF(N163="zákl. prenesená",J163,0)</f>
        <v>0</v>
      </c>
      <c r="BH163" s="198">
        <f>IF(N163="zníž. prenesená",J163,0)</f>
        <v>0</v>
      </c>
      <c r="BI163" s="198">
        <f>IF(N163="nulová",J163,0)</f>
        <v>0</v>
      </c>
      <c r="BJ163" s="15" t="s">
        <v>124</v>
      </c>
      <c r="BK163" s="198">
        <f>ROUND(I163*H163,3)</f>
        <v>0</v>
      </c>
      <c r="BL163" s="15" t="s">
        <v>153</v>
      </c>
      <c r="BM163" s="197" t="s">
        <v>184</v>
      </c>
    </row>
    <row r="164" s="2" customFormat="1" ht="24.15" customHeight="1">
      <c r="A164" s="34"/>
      <c r="B164" s="149"/>
      <c r="C164" s="185" t="s">
        <v>185</v>
      </c>
      <c r="D164" s="185" t="s">
        <v>149</v>
      </c>
      <c r="E164" s="186" t="s">
        <v>186</v>
      </c>
      <c r="F164" s="187" t="s">
        <v>187</v>
      </c>
      <c r="G164" s="188" t="s">
        <v>152</v>
      </c>
      <c r="H164" s="189">
        <v>6.1109999999999998</v>
      </c>
      <c r="I164" s="190"/>
      <c r="J164" s="191">
        <f>ROUND(I164*H164,3)</f>
        <v>0</v>
      </c>
      <c r="K164" s="192"/>
      <c r="L164" s="35"/>
      <c r="M164" s="193" t="s">
        <v>1</v>
      </c>
      <c r="N164" s="194" t="s">
        <v>43</v>
      </c>
      <c r="O164" s="74"/>
      <c r="P164" s="195">
        <f>O164*H164</f>
        <v>0</v>
      </c>
      <c r="Q164" s="195">
        <v>2.29698</v>
      </c>
      <c r="R164" s="195">
        <f>Q164*H164</f>
        <v>14.036844779999999</v>
      </c>
      <c r="S164" s="195">
        <v>0</v>
      </c>
      <c r="T164" s="196">
        <f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197" t="s">
        <v>153</v>
      </c>
      <c r="AT164" s="197" t="s">
        <v>149</v>
      </c>
      <c r="AU164" s="197" t="s">
        <v>124</v>
      </c>
      <c r="AY164" s="15" t="s">
        <v>146</v>
      </c>
      <c r="BE164" s="198">
        <f>IF(N164="základná",J164,0)</f>
        <v>0</v>
      </c>
      <c r="BF164" s="198">
        <f>IF(N164="znížená",J164,0)</f>
        <v>0</v>
      </c>
      <c r="BG164" s="198">
        <f>IF(N164="zákl. prenesená",J164,0)</f>
        <v>0</v>
      </c>
      <c r="BH164" s="198">
        <f>IF(N164="zníž. prenesená",J164,0)</f>
        <v>0</v>
      </c>
      <c r="BI164" s="198">
        <f>IF(N164="nulová",J164,0)</f>
        <v>0</v>
      </c>
      <c r="BJ164" s="15" t="s">
        <v>124</v>
      </c>
      <c r="BK164" s="198">
        <f>ROUND(I164*H164,3)</f>
        <v>0</v>
      </c>
      <c r="BL164" s="15" t="s">
        <v>153</v>
      </c>
      <c r="BM164" s="197" t="s">
        <v>188</v>
      </c>
    </row>
    <row r="165" s="2" customFormat="1" ht="24.15" customHeight="1">
      <c r="A165" s="34"/>
      <c r="B165" s="149"/>
      <c r="C165" s="185" t="s">
        <v>189</v>
      </c>
      <c r="D165" s="185" t="s">
        <v>149</v>
      </c>
      <c r="E165" s="186" t="s">
        <v>190</v>
      </c>
      <c r="F165" s="187" t="s">
        <v>191</v>
      </c>
      <c r="G165" s="188" t="s">
        <v>164</v>
      </c>
      <c r="H165" s="189">
        <v>27.675000000000001</v>
      </c>
      <c r="I165" s="190"/>
      <c r="J165" s="191">
        <f>ROUND(I165*H165,3)</f>
        <v>0</v>
      </c>
      <c r="K165" s="192"/>
      <c r="L165" s="35"/>
      <c r="M165" s="193" t="s">
        <v>1</v>
      </c>
      <c r="N165" s="194" t="s">
        <v>43</v>
      </c>
      <c r="O165" s="74"/>
      <c r="P165" s="195">
        <f>O165*H165</f>
        <v>0</v>
      </c>
      <c r="Q165" s="195">
        <v>0.070449999999999999</v>
      </c>
      <c r="R165" s="195">
        <f>Q165*H165</f>
        <v>1.9497037500000001</v>
      </c>
      <c r="S165" s="195">
        <v>0</v>
      </c>
      <c r="T165" s="196">
        <f>S165*H165</f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197" t="s">
        <v>153</v>
      </c>
      <c r="AT165" s="197" t="s">
        <v>149</v>
      </c>
      <c r="AU165" s="197" t="s">
        <v>124</v>
      </c>
      <c r="AY165" s="15" t="s">
        <v>146</v>
      </c>
      <c r="BE165" s="198">
        <f>IF(N165="základná",J165,0)</f>
        <v>0</v>
      </c>
      <c r="BF165" s="198">
        <f>IF(N165="znížená",J165,0)</f>
        <v>0</v>
      </c>
      <c r="BG165" s="198">
        <f>IF(N165="zákl. prenesená",J165,0)</f>
        <v>0</v>
      </c>
      <c r="BH165" s="198">
        <f>IF(N165="zníž. prenesená",J165,0)</f>
        <v>0</v>
      </c>
      <c r="BI165" s="198">
        <f>IF(N165="nulová",J165,0)</f>
        <v>0</v>
      </c>
      <c r="BJ165" s="15" t="s">
        <v>124</v>
      </c>
      <c r="BK165" s="198">
        <f>ROUND(I165*H165,3)</f>
        <v>0</v>
      </c>
      <c r="BL165" s="15" t="s">
        <v>153</v>
      </c>
      <c r="BM165" s="197" t="s">
        <v>192</v>
      </c>
    </row>
    <row r="166" s="2" customFormat="1" ht="24.15" customHeight="1">
      <c r="A166" s="34"/>
      <c r="B166" s="149"/>
      <c r="C166" s="185" t="s">
        <v>193</v>
      </c>
      <c r="D166" s="185" t="s">
        <v>149</v>
      </c>
      <c r="E166" s="186" t="s">
        <v>194</v>
      </c>
      <c r="F166" s="187" t="s">
        <v>195</v>
      </c>
      <c r="G166" s="188" t="s">
        <v>164</v>
      </c>
      <c r="H166" s="189">
        <v>27.675000000000001</v>
      </c>
      <c r="I166" s="190"/>
      <c r="J166" s="191">
        <f>ROUND(I166*H166,3)</f>
        <v>0</v>
      </c>
      <c r="K166" s="192"/>
      <c r="L166" s="35"/>
      <c r="M166" s="193" t="s">
        <v>1</v>
      </c>
      <c r="N166" s="194" t="s">
        <v>43</v>
      </c>
      <c r="O166" s="74"/>
      <c r="P166" s="195">
        <f>O166*H166</f>
        <v>0</v>
      </c>
      <c r="Q166" s="195">
        <v>0</v>
      </c>
      <c r="R166" s="195">
        <f>Q166*H166</f>
        <v>0</v>
      </c>
      <c r="S166" s="195">
        <v>0</v>
      </c>
      <c r="T166" s="196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197" t="s">
        <v>153</v>
      </c>
      <c r="AT166" s="197" t="s">
        <v>149</v>
      </c>
      <c r="AU166" s="197" t="s">
        <v>124</v>
      </c>
      <c r="AY166" s="15" t="s">
        <v>146</v>
      </c>
      <c r="BE166" s="198">
        <f>IF(N166="základná",J166,0)</f>
        <v>0</v>
      </c>
      <c r="BF166" s="198">
        <f>IF(N166="znížená",J166,0)</f>
        <v>0</v>
      </c>
      <c r="BG166" s="198">
        <f>IF(N166="zákl. prenesená",J166,0)</f>
        <v>0</v>
      </c>
      <c r="BH166" s="198">
        <f>IF(N166="zníž. prenesená",J166,0)</f>
        <v>0</v>
      </c>
      <c r="BI166" s="198">
        <f>IF(N166="nulová",J166,0)</f>
        <v>0</v>
      </c>
      <c r="BJ166" s="15" t="s">
        <v>124</v>
      </c>
      <c r="BK166" s="198">
        <f>ROUND(I166*H166,3)</f>
        <v>0</v>
      </c>
      <c r="BL166" s="15" t="s">
        <v>153</v>
      </c>
      <c r="BM166" s="197" t="s">
        <v>196</v>
      </c>
    </row>
    <row r="167" s="2" customFormat="1" ht="16.5" customHeight="1">
      <c r="A167" s="34"/>
      <c r="B167" s="149"/>
      <c r="C167" s="185" t="s">
        <v>197</v>
      </c>
      <c r="D167" s="185" t="s">
        <v>149</v>
      </c>
      <c r="E167" s="186" t="s">
        <v>198</v>
      </c>
      <c r="F167" s="187" t="s">
        <v>199</v>
      </c>
      <c r="G167" s="188" t="s">
        <v>164</v>
      </c>
      <c r="H167" s="189">
        <v>3</v>
      </c>
      <c r="I167" s="190"/>
      <c r="J167" s="191">
        <f>ROUND(I167*H167,3)</f>
        <v>0</v>
      </c>
      <c r="K167" s="192"/>
      <c r="L167" s="35"/>
      <c r="M167" s="193" t="s">
        <v>1</v>
      </c>
      <c r="N167" s="194" t="s">
        <v>43</v>
      </c>
      <c r="O167" s="74"/>
      <c r="P167" s="195">
        <f>O167*H167</f>
        <v>0</v>
      </c>
      <c r="Q167" s="195">
        <v>0.00027999999999999998</v>
      </c>
      <c r="R167" s="195">
        <f>Q167*H167</f>
        <v>0.00083999999999999993</v>
      </c>
      <c r="S167" s="195">
        <v>0</v>
      </c>
      <c r="T167" s="196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197" t="s">
        <v>153</v>
      </c>
      <c r="AT167" s="197" t="s">
        <v>149</v>
      </c>
      <c r="AU167" s="197" t="s">
        <v>124</v>
      </c>
      <c r="AY167" s="15" t="s">
        <v>146</v>
      </c>
      <c r="BE167" s="198">
        <f>IF(N167="základná",J167,0)</f>
        <v>0</v>
      </c>
      <c r="BF167" s="198">
        <f>IF(N167="znížená",J167,0)</f>
        <v>0</v>
      </c>
      <c r="BG167" s="198">
        <f>IF(N167="zákl. prenesená",J167,0)</f>
        <v>0</v>
      </c>
      <c r="BH167" s="198">
        <f>IF(N167="zníž. prenesená",J167,0)</f>
        <v>0</v>
      </c>
      <c r="BI167" s="198">
        <f>IF(N167="nulová",J167,0)</f>
        <v>0</v>
      </c>
      <c r="BJ167" s="15" t="s">
        <v>124</v>
      </c>
      <c r="BK167" s="198">
        <f>ROUND(I167*H167,3)</f>
        <v>0</v>
      </c>
      <c r="BL167" s="15" t="s">
        <v>153</v>
      </c>
      <c r="BM167" s="197" t="s">
        <v>200</v>
      </c>
    </row>
    <row r="168" s="2" customFormat="1" ht="16.5" customHeight="1">
      <c r="A168" s="34"/>
      <c r="B168" s="149"/>
      <c r="C168" s="185" t="s">
        <v>201</v>
      </c>
      <c r="D168" s="185" t="s">
        <v>149</v>
      </c>
      <c r="E168" s="186" t="s">
        <v>202</v>
      </c>
      <c r="F168" s="187" t="s">
        <v>203</v>
      </c>
      <c r="G168" s="188" t="s">
        <v>164</v>
      </c>
      <c r="H168" s="189">
        <v>3</v>
      </c>
      <c r="I168" s="190"/>
      <c r="J168" s="191">
        <f>ROUND(I168*H168,3)</f>
        <v>0</v>
      </c>
      <c r="K168" s="192"/>
      <c r="L168" s="35"/>
      <c r="M168" s="193" t="s">
        <v>1</v>
      </c>
      <c r="N168" s="194" t="s">
        <v>43</v>
      </c>
      <c r="O168" s="74"/>
      <c r="P168" s="195">
        <f>O168*H168</f>
        <v>0</v>
      </c>
      <c r="Q168" s="195">
        <v>0</v>
      </c>
      <c r="R168" s="195">
        <f>Q168*H168</f>
        <v>0</v>
      </c>
      <c r="S168" s="195">
        <v>0</v>
      </c>
      <c r="T168" s="196">
        <f>S168*H168</f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197" t="s">
        <v>153</v>
      </c>
      <c r="AT168" s="197" t="s">
        <v>149</v>
      </c>
      <c r="AU168" s="197" t="s">
        <v>124</v>
      </c>
      <c r="AY168" s="15" t="s">
        <v>146</v>
      </c>
      <c r="BE168" s="198">
        <f>IF(N168="základná",J168,0)</f>
        <v>0</v>
      </c>
      <c r="BF168" s="198">
        <f>IF(N168="znížená",J168,0)</f>
        <v>0</v>
      </c>
      <c r="BG168" s="198">
        <f>IF(N168="zákl. prenesená",J168,0)</f>
        <v>0</v>
      </c>
      <c r="BH168" s="198">
        <f>IF(N168="zníž. prenesená",J168,0)</f>
        <v>0</v>
      </c>
      <c r="BI168" s="198">
        <f>IF(N168="nulová",J168,0)</f>
        <v>0</v>
      </c>
      <c r="BJ168" s="15" t="s">
        <v>124</v>
      </c>
      <c r="BK168" s="198">
        <f>ROUND(I168*H168,3)</f>
        <v>0</v>
      </c>
      <c r="BL168" s="15" t="s">
        <v>153</v>
      </c>
      <c r="BM168" s="197" t="s">
        <v>204</v>
      </c>
    </row>
    <row r="169" s="2" customFormat="1" ht="24.15" customHeight="1">
      <c r="A169" s="34"/>
      <c r="B169" s="149"/>
      <c r="C169" s="185" t="s">
        <v>205</v>
      </c>
      <c r="D169" s="185" t="s">
        <v>149</v>
      </c>
      <c r="E169" s="186" t="s">
        <v>206</v>
      </c>
      <c r="F169" s="187" t="s">
        <v>207</v>
      </c>
      <c r="G169" s="188" t="s">
        <v>164</v>
      </c>
      <c r="H169" s="189">
        <v>3</v>
      </c>
      <c r="I169" s="190"/>
      <c r="J169" s="191">
        <f>ROUND(I169*H169,3)</f>
        <v>0</v>
      </c>
      <c r="K169" s="192"/>
      <c r="L169" s="35"/>
      <c r="M169" s="193" t="s">
        <v>1</v>
      </c>
      <c r="N169" s="194" t="s">
        <v>43</v>
      </c>
      <c r="O169" s="74"/>
      <c r="P169" s="195">
        <f>O169*H169</f>
        <v>0</v>
      </c>
      <c r="Q169" s="195">
        <v>0.0063299999999999997</v>
      </c>
      <c r="R169" s="195">
        <f>Q169*H169</f>
        <v>0.01899</v>
      </c>
      <c r="S169" s="195">
        <v>0</v>
      </c>
      <c r="T169" s="196">
        <f>S169*H169</f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197" t="s">
        <v>153</v>
      </c>
      <c r="AT169" s="197" t="s">
        <v>149</v>
      </c>
      <c r="AU169" s="197" t="s">
        <v>124</v>
      </c>
      <c r="AY169" s="15" t="s">
        <v>146</v>
      </c>
      <c r="BE169" s="198">
        <f>IF(N169="základná",J169,0)</f>
        <v>0</v>
      </c>
      <c r="BF169" s="198">
        <f>IF(N169="znížená",J169,0)</f>
        <v>0</v>
      </c>
      <c r="BG169" s="198">
        <f>IF(N169="zákl. prenesená",J169,0)</f>
        <v>0</v>
      </c>
      <c r="BH169" s="198">
        <f>IF(N169="zníž. prenesená",J169,0)</f>
        <v>0</v>
      </c>
      <c r="BI169" s="198">
        <f>IF(N169="nulová",J169,0)</f>
        <v>0</v>
      </c>
      <c r="BJ169" s="15" t="s">
        <v>124</v>
      </c>
      <c r="BK169" s="198">
        <f>ROUND(I169*H169,3)</f>
        <v>0</v>
      </c>
      <c r="BL169" s="15" t="s">
        <v>153</v>
      </c>
      <c r="BM169" s="197" t="s">
        <v>208</v>
      </c>
    </row>
    <row r="170" s="2" customFormat="1" ht="24.15" customHeight="1">
      <c r="A170" s="34"/>
      <c r="B170" s="149"/>
      <c r="C170" s="185" t="s">
        <v>209</v>
      </c>
      <c r="D170" s="185" t="s">
        <v>149</v>
      </c>
      <c r="E170" s="186" t="s">
        <v>210</v>
      </c>
      <c r="F170" s="187" t="s">
        <v>211</v>
      </c>
      <c r="G170" s="188" t="s">
        <v>164</v>
      </c>
      <c r="H170" s="189">
        <v>3</v>
      </c>
      <c r="I170" s="190"/>
      <c r="J170" s="191">
        <f>ROUND(I170*H170,3)</f>
        <v>0</v>
      </c>
      <c r="K170" s="192"/>
      <c r="L170" s="35"/>
      <c r="M170" s="193" t="s">
        <v>1</v>
      </c>
      <c r="N170" s="194" t="s">
        <v>43</v>
      </c>
      <c r="O170" s="74"/>
      <c r="P170" s="195">
        <f>O170*H170</f>
        <v>0</v>
      </c>
      <c r="Q170" s="195">
        <v>0</v>
      </c>
      <c r="R170" s="195">
        <f>Q170*H170</f>
        <v>0</v>
      </c>
      <c r="S170" s="195">
        <v>0</v>
      </c>
      <c r="T170" s="196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197" t="s">
        <v>153</v>
      </c>
      <c r="AT170" s="197" t="s">
        <v>149</v>
      </c>
      <c r="AU170" s="197" t="s">
        <v>124</v>
      </c>
      <c r="AY170" s="15" t="s">
        <v>146</v>
      </c>
      <c r="BE170" s="198">
        <f>IF(N170="základná",J170,0)</f>
        <v>0</v>
      </c>
      <c r="BF170" s="198">
        <f>IF(N170="znížená",J170,0)</f>
        <v>0</v>
      </c>
      <c r="BG170" s="198">
        <f>IF(N170="zákl. prenesená",J170,0)</f>
        <v>0</v>
      </c>
      <c r="BH170" s="198">
        <f>IF(N170="zníž. prenesená",J170,0)</f>
        <v>0</v>
      </c>
      <c r="BI170" s="198">
        <f>IF(N170="nulová",J170,0)</f>
        <v>0</v>
      </c>
      <c r="BJ170" s="15" t="s">
        <v>124</v>
      </c>
      <c r="BK170" s="198">
        <f>ROUND(I170*H170,3)</f>
        <v>0</v>
      </c>
      <c r="BL170" s="15" t="s">
        <v>153</v>
      </c>
      <c r="BM170" s="197" t="s">
        <v>212</v>
      </c>
    </row>
    <row r="171" s="2" customFormat="1" ht="24.15" customHeight="1">
      <c r="A171" s="34"/>
      <c r="B171" s="149"/>
      <c r="C171" s="185" t="s">
        <v>213</v>
      </c>
      <c r="D171" s="185" t="s">
        <v>149</v>
      </c>
      <c r="E171" s="186" t="s">
        <v>214</v>
      </c>
      <c r="F171" s="187" t="s">
        <v>215</v>
      </c>
      <c r="G171" s="188" t="s">
        <v>173</v>
      </c>
      <c r="H171" s="189">
        <v>0.55000000000000004</v>
      </c>
      <c r="I171" s="190"/>
      <c r="J171" s="191">
        <f>ROUND(I171*H171,3)</f>
        <v>0</v>
      </c>
      <c r="K171" s="192"/>
      <c r="L171" s="35"/>
      <c r="M171" s="193" t="s">
        <v>1</v>
      </c>
      <c r="N171" s="194" t="s">
        <v>43</v>
      </c>
      <c r="O171" s="74"/>
      <c r="P171" s="195">
        <f>O171*H171</f>
        <v>0</v>
      </c>
      <c r="Q171" s="195">
        <v>1.0166</v>
      </c>
      <c r="R171" s="195">
        <f>Q171*H171</f>
        <v>0.55913000000000002</v>
      </c>
      <c r="S171" s="195">
        <v>0</v>
      </c>
      <c r="T171" s="196">
        <f>S171*H171</f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197" t="s">
        <v>153</v>
      </c>
      <c r="AT171" s="197" t="s">
        <v>149</v>
      </c>
      <c r="AU171" s="197" t="s">
        <v>124</v>
      </c>
      <c r="AY171" s="15" t="s">
        <v>146</v>
      </c>
      <c r="BE171" s="198">
        <f>IF(N171="základná",J171,0)</f>
        <v>0</v>
      </c>
      <c r="BF171" s="198">
        <f>IF(N171="znížená",J171,0)</f>
        <v>0</v>
      </c>
      <c r="BG171" s="198">
        <f>IF(N171="zákl. prenesená",J171,0)</f>
        <v>0</v>
      </c>
      <c r="BH171" s="198">
        <f>IF(N171="zníž. prenesená",J171,0)</f>
        <v>0</v>
      </c>
      <c r="BI171" s="198">
        <f>IF(N171="nulová",J171,0)</f>
        <v>0</v>
      </c>
      <c r="BJ171" s="15" t="s">
        <v>124</v>
      </c>
      <c r="BK171" s="198">
        <f>ROUND(I171*H171,3)</f>
        <v>0</v>
      </c>
      <c r="BL171" s="15" t="s">
        <v>153</v>
      </c>
      <c r="BM171" s="197" t="s">
        <v>216</v>
      </c>
    </row>
    <row r="172" s="2" customFormat="1" ht="33" customHeight="1">
      <c r="A172" s="34"/>
      <c r="B172" s="149"/>
      <c r="C172" s="185" t="s">
        <v>217</v>
      </c>
      <c r="D172" s="185" t="s">
        <v>149</v>
      </c>
      <c r="E172" s="186" t="s">
        <v>218</v>
      </c>
      <c r="F172" s="187" t="s">
        <v>219</v>
      </c>
      <c r="G172" s="188" t="s">
        <v>164</v>
      </c>
      <c r="H172" s="189">
        <v>13.837999999999999</v>
      </c>
      <c r="I172" s="190"/>
      <c r="J172" s="191">
        <f>ROUND(I172*H172,3)</f>
        <v>0</v>
      </c>
      <c r="K172" s="192"/>
      <c r="L172" s="35"/>
      <c r="M172" s="193" t="s">
        <v>1</v>
      </c>
      <c r="N172" s="194" t="s">
        <v>43</v>
      </c>
      <c r="O172" s="74"/>
      <c r="P172" s="195">
        <f>O172*H172</f>
        <v>0</v>
      </c>
      <c r="Q172" s="195">
        <v>0.00014999999999999999</v>
      </c>
      <c r="R172" s="195">
        <f>Q172*H172</f>
        <v>0.0020756999999999998</v>
      </c>
      <c r="S172" s="195">
        <v>0</v>
      </c>
      <c r="T172" s="196">
        <f>S172*H172</f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197" t="s">
        <v>153</v>
      </c>
      <c r="AT172" s="197" t="s">
        <v>149</v>
      </c>
      <c r="AU172" s="197" t="s">
        <v>124</v>
      </c>
      <c r="AY172" s="15" t="s">
        <v>146</v>
      </c>
      <c r="BE172" s="198">
        <f>IF(N172="základná",J172,0)</f>
        <v>0</v>
      </c>
      <c r="BF172" s="198">
        <f>IF(N172="znížená",J172,0)</f>
        <v>0</v>
      </c>
      <c r="BG172" s="198">
        <f>IF(N172="zákl. prenesená",J172,0)</f>
        <v>0</v>
      </c>
      <c r="BH172" s="198">
        <f>IF(N172="zníž. prenesená",J172,0)</f>
        <v>0</v>
      </c>
      <c r="BI172" s="198">
        <f>IF(N172="nulová",J172,0)</f>
        <v>0</v>
      </c>
      <c r="BJ172" s="15" t="s">
        <v>124</v>
      </c>
      <c r="BK172" s="198">
        <f>ROUND(I172*H172,3)</f>
        <v>0</v>
      </c>
      <c r="BL172" s="15" t="s">
        <v>153</v>
      </c>
      <c r="BM172" s="197" t="s">
        <v>220</v>
      </c>
    </row>
    <row r="173" s="2" customFormat="1" ht="16.5" customHeight="1">
      <c r="A173" s="34"/>
      <c r="B173" s="149"/>
      <c r="C173" s="199" t="s">
        <v>221</v>
      </c>
      <c r="D173" s="199" t="s">
        <v>222</v>
      </c>
      <c r="E173" s="200" t="s">
        <v>223</v>
      </c>
      <c r="F173" s="201" t="s">
        <v>224</v>
      </c>
      <c r="G173" s="202" t="s">
        <v>164</v>
      </c>
      <c r="H173" s="203">
        <v>14.529999999999999</v>
      </c>
      <c r="I173" s="204"/>
      <c r="J173" s="205">
        <f>ROUND(I173*H173,3)</f>
        <v>0</v>
      </c>
      <c r="K173" s="206"/>
      <c r="L173" s="207"/>
      <c r="M173" s="208" t="s">
        <v>1</v>
      </c>
      <c r="N173" s="209" t="s">
        <v>43</v>
      </c>
      <c r="O173" s="74"/>
      <c r="P173" s="195">
        <f>O173*H173</f>
        <v>0</v>
      </c>
      <c r="Q173" s="195">
        <v>0.0015</v>
      </c>
      <c r="R173" s="195">
        <f>Q173*H173</f>
        <v>0.021794999999999998</v>
      </c>
      <c r="S173" s="195">
        <v>0</v>
      </c>
      <c r="T173" s="196">
        <f>S173*H173</f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197" t="s">
        <v>180</v>
      </c>
      <c r="AT173" s="197" t="s">
        <v>222</v>
      </c>
      <c r="AU173" s="197" t="s">
        <v>124</v>
      </c>
      <c r="AY173" s="15" t="s">
        <v>146</v>
      </c>
      <c r="BE173" s="198">
        <f>IF(N173="základná",J173,0)</f>
        <v>0</v>
      </c>
      <c r="BF173" s="198">
        <f>IF(N173="znížená",J173,0)</f>
        <v>0</v>
      </c>
      <c r="BG173" s="198">
        <f>IF(N173="zákl. prenesená",J173,0)</f>
        <v>0</v>
      </c>
      <c r="BH173" s="198">
        <f>IF(N173="zníž. prenesená",J173,0)</f>
        <v>0</v>
      </c>
      <c r="BI173" s="198">
        <f>IF(N173="nulová",J173,0)</f>
        <v>0</v>
      </c>
      <c r="BJ173" s="15" t="s">
        <v>124</v>
      </c>
      <c r="BK173" s="198">
        <f>ROUND(I173*H173,3)</f>
        <v>0</v>
      </c>
      <c r="BL173" s="15" t="s">
        <v>153</v>
      </c>
      <c r="BM173" s="197" t="s">
        <v>225</v>
      </c>
    </row>
    <row r="174" s="12" customFormat="1" ht="22.8" customHeight="1">
      <c r="A174" s="12"/>
      <c r="B174" s="172"/>
      <c r="C174" s="12"/>
      <c r="D174" s="173" t="s">
        <v>76</v>
      </c>
      <c r="E174" s="183" t="s">
        <v>170</v>
      </c>
      <c r="F174" s="183" t="s">
        <v>226</v>
      </c>
      <c r="G174" s="12"/>
      <c r="H174" s="12"/>
      <c r="I174" s="175"/>
      <c r="J174" s="184">
        <f>BK174</f>
        <v>0</v>
      </c>
      <c r="K174" s="12"/>
      <c r="L174" s="172"/>
      <c r="M174" s="177"/>
      <c r="N174" s="178"/>
      <c r="O174" s="178"/>
      <c r="P174" s="179">
        <f>SUM(P175:P207)</f>
        <v>0</v>
      </c>
      <c r="Q174" s="178"/>
      <c r="R174" s="179">
        <f>SUM(R175:R207)</f>
        <v>4.5831908859999997</v>
      </c>
      <c r="S174" s="178"/>
      <c r="T174" s="180">
        <f>SUM(T175:T207)</f>
        <v>0</v>
      </c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R174" s="173" t="s">
        <v>19</v>
      </c>
      <c r="AT174" s="181" t="s">
        <v>76</v>
      </c>
      <c r="AU174" s="181" t="s">
        <v>19</v>
      </c>
      <c r="AY174" s="173" t="s">
        <v>146</v>
      </c>
      <c r="BK174" s="182">
        <f>SUM(BK175:BK207)</f>
        <v>0</v>
      </c>
    </row>
    <row r="175" s="2" customFormat="1" ht="24.15" customHeight="1">
      <c r="A175" s="34"/>
      <c r="B175" s="149"/>
      <c r="C175" s="185" t="s">
        <v>227</v>
      </c>
      <c r="D175" s="185" t="s">
        <v>149</v>
      </c>
      <c r="E175" s="186" t="s">
        <v>228</v>
      </c>
      <c r="F175" s="187" t="s">
        <v>229</v>
      </c>
      <c r="G175" s="188" t="s">
        <v>164</v>
      </c>
      <c r="H175" s="189">
        <v>15.35</v>
      </c>
      <c r="I175" s="190"/>
      <c r="J175" s="191">
        <f>ROUND(I175*H175,3)</f>
        <v>0</v>
      </c>
      <c r="K175" s="192"/>
      <c r="L175" s="35"/>
      <c r="M175" s="193" t="s">
        <v>1</v>
      </c>
      <c r="N175" s="194" t="s">
        <v>43</v>
      </c>
      <c r="O175" s="74"/>
      <c r="P175" s="195">
        <f>O175*H175</f>
        <v>0</v>
      </c>
      <c r="Q175" s="195">
        <v>0.00019136000000000001</v>
      </c>
      <c r="R175" s="195">
        <f>Q175*H175</f>
        <v>0.0029373760000000002</v>
      </c>
      <c r="S175" s="195">
        <v>0</v>
      </c>
      <c r="T175" s="196">
        <f>S175*H175</f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197" t="s">
        <v>153</v>
      </c>
      <c r="AT175" s="197" t="s">
        <v>149</v>
      </c>
      <c r="AU175" s="197" t="s">
        <v>124</v>
      </c>
      <c r="AY175" s="15" t="s">
        <v>146</v>
      </c>
      <c r="BE175" s="198">
        <f>IF(N175="základná",J175,0)</f>
        <v>0</v>
      </c>
      <c r="BF175" s="198">
        <f>IF(N175="znížená",J175,0)</f>
        <v>0</v>
      </c>
      <c r="BG175" s="198">
        <f>IF(N175="zákl. prenesená",J175,0)</f>
        <v>0</v>
      </c>
      <c r="BH175" s="198">
        <f>IF(N175="zníž. prenesená",J175,0)</f>
        <v>0</v>
      </c>
      <c r="BI175" s="198">
        <f>IF(N175="nulová",J175,0)</f>
        <v>0</v>
      </c>
      <c r="BJ175" s="15" t="s">
        <v>124</v>
      </c>
      <c r="BK175" s="198">
        <f>ROUND(I175*H175,3)</f>
        <v>0</v>
      </c>
      <c r="BL175" s="15" t="s">
        <v>153</v>
      </c>
      <c r="BM175" s="197" t="s">
        <v>230</v>
      </c>
    </row>
    <row r="176" s="2" customFormat="1" ht="24.15" customHeight="1">
      <c r="A176" s="34"/>
      <c r="B176" s="149"/>
      <c r="C176" s="185" t="s">
        <v>7</v>
      </c>
      <c r="D176" s="185" t="s">
        <v>149</v>
      </c>
      <c r="E176" s="186" t="s">
        <v>231</v>
      </c>
      <c r="F176" s="187" t="s">
        <v>232</v>
      </c>
      <c r="G176" s="188" t="s">
        <v>183</v>
      </c>
      <c r="H176" s="189">
        <v>51.200000000000003</v>
      </c>
      <c r="I176" s="190"/>
      <c r="J176" s="191">
        <f>ROUND(I176*H176,3)</f>
        <v>0</v>
      </c>
      <c r="K176" s="192"/>
      <c r="L176" s="35"/>
      <c r="M176" s="193" t="s">
        <v>1</v>
      </c>
      <c r="N176" s="194" t="s">
        <v>43</v>
      </c>
      <c r="O176" s="74"/>
      <c r="P176" s="195">
        <f>O176*H176</f>
        <v>0</v>
      </c>
      <c r="Q176" s="195">
        <v>0.0027980000000000001</v>
      </c>
      <c r="R176" s="195">
        <f>Q176*H176</f>
        <v>0.14325760000000001</v>
      </c>
      <c r="S176" s="195">
        <v>0</v>
      </c>
      <c r="T176" s="196">
        <f>S176*H176</f>
        <v>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197" t="s">
        <v>153</v>
      </c>
      <c r="AT176" s="197" t="s">
        <v>149</v>
      </c>
      <c r="AU176" s="197" t="s">
        <v>124</v>
      </c>
      <c r="AY176" s="15" t="s">
        <v>146</v>
      </c>
      <c r="BE176" s="198">
        <f>IF(N176="základná",J176,0)</f>
        <v>0</v>
      </c>
      <c r="BF176" s="198">
        <f>IF(N176="znížená",J176,0)</f>
        <v>0</v>
      </c>
      <c r="BG176" s="198">
        <f>IF(N176="zákl. prenesená",J176,0)</f>
        <v>0</v>
      </c>
      <c r="BH176" s="198">
        <f>IF(N176="zníž. prenesená",J176,0)</f>
        <v>0</v>
      </c>
      <c r="BI176" s="198">
        <f>IF(N176="nulová",J176,0)</f>
        <v>0</v>
      </c>
      <c r="BJ176" s="15" t="s">
        <v>124</v>
      </c>
      <c r="BK176" s="198">
        <f>ROUND(I176*H176,3)</f>
        <v>0</v>
      </c>
      <c r="BL176" s="15" t="s">
        <v>153</v>
      </c>
      <c r="BM176" s="197" t="s">
        <v>233</v>
      </c>
    </row>
    <row r="177" s="2" customFormat="1" ht="24.15" customHeight="1">
      <c r="A177" s="34"/>
      <c r="B177" s="149"/>
      <c r="C177" s="185" t="s">
        <v>234</v>
      </c>
      <c r="D177" s="185" t="s">
        <v>149</v>
      </c>
      <c r="E177" s="186" t="s">
        <v>235</v>
      </c>
      <c r="F177" s="187" t="s">
        <v>236</v>
      </c>
      <c r="G177" s="188" t="s">
        <v>164</v>
      </c>
      <c r="H177" s="189">
        <v>6.1440000000000001</v>
      </c>
      <c r="I177" s="190"/>
      <c r="J177" s="191">
        <f>ROUND(I177*H177,3)</f>
        <v>0</v>
      </c>
      <c r="K177" s="192"/>
      <c r="L177" s="35"/>
      <c r="M177" s="193" t="s">
        <v>1</v>
      </c>
      <c r="N177" s="194" t="s">
        <v>43</v>
      </c>
      <c r="O177" s="74"/>
      <c r="P177" s="195">
        <f>O177*H177</f>
        <v>0</v>
      </c>
      <c r="Q177" s="195">
        <v>0.037555999999999999</v>
      </c>
      <c r="R177" s="195">
        <f>Q177*H177</f>
        <v>0.230744064</v>
      </c>
      <c r="S177" s="195">
        <v>0</v>
      </c>
      <c r="T177" s="196">
        <f>S177*H177</f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197" t="s">
        <v>153</v>
      </c>
      <c r="AT177" s="197" t="s">
        <v>149</v>
      </c>
      <c r="AU177" s="197" t="s">
        <v>124</v>
      </c>
      <c r="AY177" s="15" t="s">
        <v>146</v>
      </c>
      <c r="BE177" s="198">
        <f>IF(N177="základná",J177,0)</f>
        <v>0</v>
      </c>
      <c r="BF177" s="198">
        <f>IF(N177="znížená",J177,0)</f>
        <v>0</v>
      </c>
      <c r="BG177" s="198">
        <f>IF(N177="zákl. prenesená",J177,0)</f>
        <v>0</v>
      </c>
      <c r="BH177" s="198">
        <f>IF(N177="zníž. prenesená",J177,0)</f>
        <v>0</v>
      </c>
      <c r="BI177" s="198">
        <f>IF(N177="nulová",J177,0)</f>
        <v>0</v>
      </c>
      <c r="BJ177" s="15" t="s">
        <v>124</v>
      </c>
      <c r="BK177" s="198">
        <f>ROUND(I177*H177,3)</f>
        <v>0</v>
      </c>
      <c r="BL177" s="15" t="s">
        <v>153</v>
      </c>
      <c r="BM177" s="197" t="s">
        <v>237</v>
      </c>
    </row>
    <row r="178" s="2" customFormat="1" ht="24.15" customHeight="1">
      <c r="A178" s="34"/>
      <c r="B178" s="149"/>
      <c r="C178" s="185" t="s">
        <v>238</v>
      </c>
      <c r="D178" s="185" t="s">
        <v>149</v>
      </c>
      <c r="E178" s="186" t="s">
        <v>239</v>
      </c>
      <c r="F178" s="187" t="s">
        <v>240</v>
      </c>
      <c r="G178" s="188" t="s">
        <v>164</v>
      </c>
      <c r="H178" s="189">
        <v>60.662999999999997</v>
      </c>
      <c r="I178" s="190"/>
      <c r="J178" s="191">
        <f>ROUND(I178*H178,3)</f>
        <v>0</v>
      </c>
      <c r="K178" s="192"/>
      <c r="L178" s="35"/>
      <c r="M178" s="193" t="s">
        <v>1</v>
      </c>
      <c r="N178" s="194" t="s">
        <v>43</v>
      </c>
      <c r="O178" s="74"/>
      <c r="P178" s="195">
        <f>O178*H178</f>
        <v>0</v>
      </c>
      <c r="Q178" s="195">
        <v>0.00040000000000000002</v>
      </c>
      <c r="R178" s="195">
        <f>Q178*H178</f>
        <v>0.024265200000000001</v>
      </c>
      <c r="S178" s="195">
        <v>0</v>
      </c>
      <c r="T178" s="196">
        <f>S178*H178</f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197" t="s">
        <v>153</v>
      </c>
      <c r="AT178" s="197" t="s">
        <v>149</v>
      </c>
      <c r="AU178" s="197" t="s">
        <v>124</v>
      </c>
      <c r="AY178" s="15" t="s">
        <v>146</v>
      </c>
      <c r="BE178" s="198">
        <f>IF(N178="základná",J178,0)</f>
        <v>0</v>
      </c>
      <c r="BF178" s="198">
        <f>IF(N178="znížená",J178,0)</f>
        <v>0</v>
      </c>
      <c r="BG178" s="198">
        <f>IF(N178="zákl. prenesená",J178,0)</f>
        <v>0</v>
      </c>
      <c r="BH178" s="198">
        <f>IF(N178="zníž. prenesená",J178,0)</f>
        <v>0</v>
      </c>
      <c r="BI178" s="198">
        <f>IF(N178="nulová",J178,0)</f>
        <v>0</v>
      </c>
      <c r="BJ178" s="15" t="s">
        <v>124</v>
      </c>
      <c r="BK178" s="198">
        <f>ROUND(I178*H178,3)</f>
        <v>0</v>
      </c>
      <c r="BL178" s="15" t="s">
        <v>153</v>
      </c>
      <c r="BM178" s="197" t="s">
        <v>241</v>
      </c>
    </row>
    <row r="179" s="2" customFormat="1" ht="21.75" customHeight="1">
      <c r="A179" s="34"/>
      <c r="B179" s="149"/>
      <c r="C179" s="185" t="s">
        <v>242</v>
      </c>
      <c r="D179" s="185" t="s">
        <v>149</v>
      </c>
      <c r="E179" s="186" t="s">
        <v>243</v>
      </c>
      <c r="F179" s="187" t="s">
        <v>244</v>
      </c>
      <c r="G179" s="188" t="s">
        <v>164</v>
      </c>
      <c r="H179" s="189">
        <v>15.359999999999999</v>
      </c>
      <c r="I179" s="190"/>
      <c r="J179" s="191">
        <f>ROUND(I179*H179,3)</f>
        <v>0</v>
      </c>
      <c r="K179" s="192"/>
      <c r="L179" s="35"/>
      <c r="M179" s="193" t="s">
        <v>1</v>
      </c>
      <c r="N179" s="194" t="s">
        <v>43</v>
      </c>
      <c r="O179" s="74"/>
      <c r="P179" s="195">
        <f>O179*H179</f>
        <v>0</v>
      </c>
      <c r="Q179" s="195">
        <v>0.027300000000000001</v>
      </c>
      <c r="R179" s="195">
        <f>Q179*H179</f>
        <v>0.41932799999999998</v>
      </c>
      <c r="S179" s="195">
        <v>0</v>
      </c>
      <c r="T179" s="196">
        <f>S179*H179</f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197" t="s">
        <v>153</v>
      </c>
      <c r="AT179" s="197" t="s">
        <v>149</v>
      </c>
      <c r="AU179" s="197" t="s">
        <v>124</v>
      </c>
      <c r="AY179" s="15" t="s">
        <v>146</v>
      </c>
      <c r="BE179" s="198">
        <f>IF(N179="základná",J179,0)</f>
        <v>0</v>
      </c>
      <c r="BF179" s="198">
        <f>IF(N179="znížená",J179,0)</f>
        <v>0</v>
      </c>
      <c r="BG179" s="198">
        <f>IF(N179="zákl. prenesená",J179,0)</f>
        <v>0</v>
      </c>
      <c r="BH179" s="198">
        <f>IF(N179="zníž. prenesená",J179,0)</f>
        <v>0</v>
      </c>
      <c r="BI179" s="198">
        <f>IF(N179="nulová",J179,0)</f>
        <v>0</v>
      </c>
      <c r="BJ179" s="15" t="s">
        <v>124</v>
      </c>
      <c r="BK179" s="198">
        <f>ROUND(I179*H179,3)</f>
        <v>0</v>
      </c>
      <c r="BL179" s="15" t="s">
        <v>153</v>
      </c>
      <c r="BM179" s="197" t="s">
        <v>245</v>
      </c>
    </row>
    <row r="180" s="2" customFormat="1" ht="24.15" customHeight="1">
      <c r="A180" s="34"/>
      <c r="B180" s="149"/>
      <c r="C180" s="185" t="s">
        <v>246</v>
      </c>
      <c r="D180" s="185" t="s">
        <v>149</v>
      </c>
      <c r="E180" s="186" t="s">
        <v>247</v>
      </c>
      <c r="F180" s="187" t="s">
        <v>248</v>
      </c>
      <c r="G180" s="188" t="s">
        <v>164</v>
      </c>
      <c r="H180" s="189">
        <v>45.302999999999997</v>
      </c>
      <c r="I180" s="190"/>
      <c r="J180" s="191">
        <f>ROUND(I180*H180,3)</f>
        <v>0</v>
      </c>
      <c r="K180" s="192"/>
      <c r="L180" s="35"/>
      <c r="M180" s="193" t="s">
        <v>1</v>
      </c>
      <c r="N180" s="194" t="s">
        <v>43</v>
      </c>
      <c r="O180" s="74"/>
      <c r="P180" s="195">
        <f>O180*H180</f>
        <v>0</v>
      </c>
      <c r="Q180" s="195">
        <v>0.0051500000000000001</v>
      </c>
      <c r="R180" s="195">
        <f>Q180*H180</f>
        <v>0.23331045</v>
      </c>
      <c r="S180" s="195">
        <v>0</v>
      </c>
      <c r="T180" s="196">
        <f>S180*H180</f>
        <v>0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197" t="s">
        <v>153</v>
      </c>
      <c r="AT180" s="197" t="s">
        <v>149</v>
      </c>
      <c r="AU180" s="197" t="s">
        <v>124</v>
      </c>
      <c r="AY180" s="15" t="s">
        <v>146</v>
      </c>
      <c r="BE180" s="198">
        <f>IF(N180="základná",J180,0)</f>
        <v>0</v>
      </c>
      <c r="BF180" s="198">
        <f>IF(N180="znížená",J180,0)</f>
        <v>0</v>
      </c>
      <c r="BG180" s="198">
        <f>IF(N180="zákl. prenesená",J180,0)</f>
        <v>0</v>
      </c>
      <c r="BH180" s="198">
        <f>IF(N180="zníž. prenesená",J180,0)</f>
        <v>0</v>
      </c>
      <c r="BI180" s="198">
        <f>IF(N180="nulová",J180,0)</f>
        <v>0</v>
      </c>
      <c r="BJ180" s="15" t="s">
        <v>124</v>
      </c>
      <c r="BK180" s="198">
        <f>ROUND(I180*H180,3)</f>
        <v>0</v>
      </c>
      <c r="BL180" s="15" t="s">
        <v>153</v>
      </c>
      <c r="BM180" s="197" t="s">
        <v>249</v>
      </c>
    </row>
    <row r="181" s="2" customFormat="1" ht="24.15" customHeight="1">
      <c r="A181" s="34"/>
      <c r="B181" s="149"/>
      <c r="C181" s="185" t="s">
        <v>250</v>
      </c>
      <c r="D181" s="185" t="s">
        <v>149</v>
      </c>
      <c r="E181" s="186" t="s">
        <v>251</v>
      </c>
      <c r="F181" s="187" t="s">
        <v>252</v>
      </c>
      <c r="G181" s="188" t="s">
        <v>164</v>
      </c>
      <c r="H181" s="189">
        <v>45.302999999999997</v>
      </c>
      <c r="I181" s="190"/>
      <c r="J181" s="191">
        <f>ROUND(I181*H181,3)</f>
        <v>0</v>
      </c>
      <c r="K181" s="192"/>
      <c r="L181" s="35"/>
      <c r="M181" s="193" t="s">
        <v>1</v>
      </c>
      <c r="N181" s="194" t="s">
        <v>43</v>
      </c>
      <c r="O181" s="74"/>
      <c r="P181" s="195">
        <f>O181*H181</f>
        <v>0</v>
      </c>
      <c r="Q181" s="195">
        <v>0.0065599999999999999</v>
      </c>
      <c r="R181" s="195">
        <f>Q181*H181</f>
        <v>0.29718767999999995</v>
      </c>
      <c r="S181" s="195">
        <v>0</v>
      </c>
      <c r="T181" s="196">
        <f>S181*H181</f>
        <v>0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197" t="s">
        <v>153</v>
      </c>
      <c r="AT181" s="197" t="s">
        <v>149</v>
      </c>
      <c r="AU181" s="197" t="s">
        <v>124</v>
      </c>
      <c r="AY181" s="15" t="s">
        <v>146</v>
      </c>
      <c r="BE181" s="198">
        <f>IF(N181="základná",J181,0)</f>
        <v>0</v>
      </c>
      <c r="BF181" s="198">
        <f>IF(N181="znížená",J181,0)</f>
        <v>0</v>
      </c>
      <c r="BG181" s="198">
        <f>IF(N181="zákl. prenesená",J181,0)</f>
        <v>0</v>
      </c>
      <c r="BH181" s="198">
        <f>IF(N181="zníž. prenesená",J181,0)</f>
        <v>0</v>
      </c>
      <c r="BI181" s="198">
        <f>IF(N181="nulová",J181,0)</f>
        <v>0</v>
      </c>
      <c r="BJ181" s="15" t="s">
        <v>124</v>
      </c>
      <c r="BK181" s="198">
        <f>ROUND(I181*H181,3)</f>
        <v>0</v>
      </c>
      <c r="BL181" s="15" t="s">
        <v>153</v>
      </c>
      <c r="BM181" s="197" t="s">
        <v>253</v>
      </c>
    </row>
    <row r="182" s="2" customFormat="1" ht="21.75" customHeight="1">
      <c r="A182" s="34"/>
      <c r="B182" s="149"/>
      <c r="C182" s="185" t="s">
        <v>254</v>
      </c>
      <c r="D182" s="185" t="s">
        <v>149</v>
      </c>
      <c r="E182" s="186" t="s">
        <v>255</v>
      </c>
      <c r="F182" s="187" t="s">
        <v>256</v>
      </c>
      <c r="G182" s="188" t="s">
        <v>183</v>
      </c>
      <c r="H182" s="189">
        <v>35.600000000000001</v>
      </c>
      <c r="I182" s="190"/>
      <c r="J182" s="191">
        <f>ROUND(I182*H182,3)</f>
        <v>0</v>
      </c>
      <c r="K182" s="192"/>
      <c r="L182" s="35"/>
      <c r="M182" s="193" t="s">
        <v>1</v>
      </c>
      <c r="N182" s="194" t="s">
        <v>43</v>
      </c>
      <c r="O182" s="74"/>
      <c r="P182" s="195">
        <f>O182*H182</f>
        <v>0</v>
      </c>
      <c r="Q182" s="195">
        <v>0.0019109999999999999</v>
      </c>
      <c r="R182" s="195">
        <f>Q182*H182</f>
        <v>0.068031599999999998</v>
      </c>
      <c r="S182" s="195">
        <v>0</v>
      </c>
      <c r="T182" s="196">
        <f>S182*H182</f>
        <v>0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197" t="s">
        <v>153</v>
      </c>
      <c r="AT182" s="197" t="s">
        <v>149</v>
      </c>
      <c r="AU182" s="197" t="s">
        <v>124</v>
      </c>
      <c r="AY182" s="15" t="s">
        <v>146</v>
      </c>
      <c r="BE182" s="198">
        <f>IF(N182="základná",J182,0)</f>
        <v>0</v>
      </c>
      <c r="BF182" s="198">
        <f>IF(N182="znížená",J182,0)</f>
        <v>0</v>
      </c>
      <c r="BG182" s="198">
        <f>IF(N182="zákl. prenesená",J182,0)</f>
        <v>0</v>
      </c>
      <c r="BH182" s="198">
        <f>IF(N182="zníž. prenesená",J182,0)</f>
        <v>0</v>
      </c>
      <c r="BI182" s="198">
        <f>IF(N182="nulová",J182,0)</f>
        <v>0</v>
      </c>
      <c r="BJ182" s="15" t="s">
        <v>124</v>
      </c>
      <c r="BK182" s="198">
        <f>ROUND(I182*H182,3)</f>
        <v>0</v>
      </c>
      <c r="BL182" s="15" t="s">
        <v>153</v>
      </c>
      <c r="BM182" s="197" t="s">
        <v>257</v>
      </c>
    </row>
    <row r="183" s="2" customFormat="1" ht="37.8" customHeight="1">
      <c r="A183" s="34"/>
      <c r="B183" s="149"/>
      <c r="C183" s="185" t="s">
        <v>258</v>
      </c>
      <c r="D183" s="185" t="s">
        <v>149</v>
      </c>
      <c r="E183" s="186" t="s">
        <v>259</v>
      </c>
      <c r="F183" s="187" t="s">
        <v>260</v>
      </c>
      <c r="G183" s="188" t="s">
        <v>164</v>
      </c>
      <c r="H183" s="189">
        <v>15.35</v>
      </c>
      <c r="I183" s="190"/>
      <c r="J183" s="191">
        <f>ROUND(I183*H183,3)</f>
        <v>0</v>
      </c>
      <c r="K183" s="192"/>
      <c r="L183" s="35"/>
      <c r="M183" s="193" t="s">
        <v>1</v>
      </c>
      <c r="N183" s="194" t="s">
        <v>43</v>
      </c>
      <c r="O183" s="74"/>
      <c r="P183" s="195">
        <f>O183*H183</f>
        <v>0</v>
      </c>
      <c r="Q183" s="195">
        <v>0.00019236000000000001</v>
      </c>
      <c r="R183" s="195">
        <f>Q183*H183</f>
        <v>0.0029527260000000001</v>
      </c>
      <c r="S183" s="195">
        <v>0</v>
      </c>
      <c r="T183" s="196">
        <f>S183*H183</f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197" t="s">
        <v>153</v>
      </c>
      <c r="AT183" s="197" t="s">
        <v>149</v>
      </c>
      <c r="AU183" s="197" t="s">
        <v>124</v>
      </c>
      <c r="AY183" s="15" t="s">
        <v>146</v>
      </c>
      <c r="BE183" s="198">
        <f>IF(N183="základná",J183,0)</f>
        <v>0</v>
      </c>
      <c r="BF183" s="198">
        <f>IF(N183="znížená",J183,0)</f>
        <v>0</v>
      </c>
      <c r="BG183" s="198">
        <f>IF(N183="zákl. prenesená",J183,0)</f>
        <v>0</v>
      </c>
      <c r="BH183" s="198">
        <f>IF(N183="zníž. prenesená",J183,0)</f>
        <v>0</v>
      </c>
      <c r="BI183" s="198">
        <f>IF(N183="nulová",J183,0)</f>
        <v>0</v>
      </c>
      <c r="BJ183" s="15" t="s">
        <v>124</v>
      </c>
      <c r="BK183" s="198">
        <f>ROUND(I183*H183,3)</f>
        <v>0</v>
      </c>
      <c r="BL183" s="15" t="s">
        <v>153</v>
      </c>
      <c r="BM183" s="197" t="s">
        <v>261</v>
      </c>
    </row>
    <row r="184" s="2" customFormat="1" ht="16.5" customHeight="1">
      <c r="A184" s="34"/>
      <c r="B184" s="149"/>
      <c r="C184" s="185" t="s">
        <v>262</v>
      </c>
      <c r="D184" s="185" t="s">
        <v>149</v>
      </c>
      <c r="E184" s="186" t="s">
        <v>263</v>
      </c>
      <c r="F184" s="187" t="s">
        <v>264</v>
      </c>
      <c r="G184" s="188" t="s">
        <v>164</v>
      </c>
      <c r="H184" s="189">
        <v>6.7199999999999998</v>
      </c>
      <c r="I184" s="190"/>
      <c r="J184" s="191">
        <f>ROUND(I184*H184,3)</f>
        <v>0</v>
      </c>
      <c r="K184" s="192"/>
      <c r="L184" s="35"/>
      <c r="M184" s="193" t="s">
        <v>1</v>
      </c>
      <c r="N184" s="194" t="s">
        <v>43</v>
      </c>
      <c r="O184" s="74"/>
      <c r="P184" s="195">
        <f>O184*H184</f>
        <v>0</v>
      </c>
      <c r="Q184" s="195">
        <v>0.00035</v>
      </c>
      <c r="R184" s="195">
        <f>Q184*H184</f>
        <v>0.0023519999999999999</v>
      </c>
      <c r="S184" s="195">
        <v>0</v>
      </c>
      <c r="T184" s="196">
        <f>S184*H184</f>
        <v>0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R184" s="197" t="s">
        <v>153</v>
      </c>
      <c r="AT184" s="197" t="s">
        <v>149</v>
      </c>
      <c r="AU184" s="197" t="s">
        <v>124</v>
      </c>
      <c r="AY184" s="15" t="s">
        <v>146</v>
      </c>
      <c r="BE184" s="198">
        <f>IF(N184="základná",J184,0)</f>
        <v>0</v>
      </c>
      <c r="BF184" s="198">
        <f>IF(N184="znížená",J184,0)</f>
        <v>0</v>
      </c>
      <c r="BG184" s="198">
        <f>IF(N184="zákl. prenesená",J184,0)</f>
        <v>0</v>
      </c>
      <c r="BH184" s="198">
        <f>IF(N184="zníž. prenesená",J184,0)</f>
        <v>0</v>
      </c>
      <c r="BI184" s="198">
        <f>IF(N184="nulová",J184,0)</f>
        <v>0</v>
      </c>
      <c r="BJ184" s="15" t="s">
        <v>124</v>
      </c>
      <c r="BK184" s="198">
        <f>ROUND(I184*H184,3)</f>
        <v>0</v>
      </c>
      <c r="BL184" s="15" t="s">
        <v>153</v>
      </c>
      <c r="BM184" s="197" t="s">
        <v>265</v>
      </c>
    </row>
    <row r="185" s="2" customFormat="1" ht="24.15" customHeight="1">
      <c r="A185" s="34"/>
      <c r="B185" s="149"/>
      <c r="C185" s="185" t="s">
        <v>266</v>
      </c>
      <c r="D185" s="185" t="s">
        <v>149</v>
      </c>
      <c r="E185" s="186" t="s">
        <v>267</v>
      </c>
      <c r="F185" s="187" t="s">
        <v>268</v>
      </c>
      <c r="G185" s="188" t="s">
        <v>164</v>
      </c>
      <c r="H185" s="189">
        <v>44.064</v>
      </c>
      <c r="I185" s="190"/>
      <c r="J185" s="191">
        <f>ROUND(I185*H185,3)</f>
        <v>0</v>
      </c>
      <c r="K185" s="192"/>
      <c r="L185" s="35"/>
      <c r="M185" s="193" t="s">
        <v>1</v>
      </c>
      <c r="N185" s="194" t="s">
        <v>43</v>
      </c>
      <c r="O185" s="74"/>
      <c r="P185" s="195">
        <f>O185*H185</f>
        <v>0</v>
      </c>
      <c r="Q185" s="195">
        <v>0.01167</v>
      </c>
      <c r="R185" s="195">
        <f>Q185*H185</f>
        <v>0.51422687999999994</v>
      </c>
      <c r="S185" s="195">
        <v>0</v>
      </c>
      <c r="T185" s="196">
        <f>S185*H185</f>
        <v>0</v>
      </c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R185" s="197" t="s">
        <v>153</v>
      </c>
      <c r="AT185" s="197" t="s">
        <v>149</v>
      </c>
      <c r="AU185" s="197" t="s">
        <v>124</v>
      </c>
      <c r="AY185" s="15" t="s">
        <v>146</v>
      </c>
      <c r="BE185" s="198">
        <f>IF(N185="základná",J185,0)</f>
        <v>0</v>
      </c>
      <c r="BF185" s="198">
        <f>IF(N185="znížená",J185,0)</f>
        <v>0</v>
      </c>
      <c r="BG185" s="198">
        <f>IF(N185="zákl. prenesená",J185,0)</f>
        <v>0</v>
      </c>
      <c r="BH185" s="198">
        <f>IF(N185="zníž. prenesená",J185,0)</f>
        <v>0</v>
      </c>
      <c r="BI185" s="198">
        <f>IF(N185="nulová",J185,0)</f>
        <v>0</v>
      </c>
      <c r="BJ185" s="15" t="s">
        <v>124</v>
      </c>
      <c r="BK185" s="198">
        <f>ROUND(I185*H185,3)</f>
        <v>0</v>
      </c>
      <c r="BL185" s="15" t="s">
        <v>153</v>
      </c>
      <c r="BM185" s="197" t="s">
        <v>269</v>
      </c>
    </row>
    <row r="186" s="2" customFormat="1" ht="33" customHeight="1">
      <c r="A186" s="34"/>
      <c r="B186" s="149"/>
      <c r="C186" s="185" t="s">
        <v>270</v>
      </c>
      <c r="D186" s="185" t="s">
        <v>149</v>
      </c>
      <c r="E186" s="186" t="s">
        <v>271</v>
      </c>
      <c r="F186" s="187" t="s">
        <v>272</v>
      </c>
      <c r="G186" s="188" t="s">
        <v>164</v>
      </c>
      <c r="H186" s="189">
        <v>44.064</v>
      </c>
      <c r="I186" s="190"/>
      <c r="J186" s="191">
        <f>ROUND(I186*H186,3)</f>
        <v>0</v>
      </c>
      <c r="K186" s="192"/>
      <c r="L186" s="35"/>
      <c r="M186" s="193" t="s">
        <v>1</v>
      </c>
      <c r="N186" s="194" t="s">
        <v>43</v>
      </c>
      <c r="O186" s="74"/>
      <c r="P186" s="195">
        <f>O186*H186</f>
        <v>0</v>
      </c>
      <c r="Q186" s="195">
        <v>0.0028999999999999998</v>
      </c>
      <c r="R186" s="195">
        <f>Q186*H186</f>
        <v>0.1277856</v>
      </c>
      <c r="S186" s="195">
        <v>0</v>
      </c>
      <c r="T186" s="196">
        <f>S186*H186</f>
        <v>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197" t="s">
        <v>153</v>
      </c>
      <c r="AT186" s="197" t="s">
        <v>149</v>
      </c>
      <c r="AU186" s="197" t="s">
        <v>124</v>
      </c>
      <c r="AY186" s="15" t="s">
        <v>146</v>
      </c>
      <c r="BE186" s="198">
        <f>IF(N186="základná",J186,0)</f>
        <v>0</v>
      </c>
      <c r="BF186" s="198">
        <f>IF(N186="znížená",J186,0)</f>
        <v>0</v>
      </c>
      <c r="BG186" s="198">
        <f>IF(N186="zákl. prenesená",J186,0)</f>
        <v>0</v>
      </c>
      <c r="BH186" s="198">
        <f>IF(N186="zníž. prenesená",J186,0)</f>
        <v>0</v>
      </c>
      <c r="BI186" s="198">
        <f>IF(N186="nulová",J186,0)</f>
        <v>0</v>
      </c>
      <c r="BJ186" s="15" t="s">
        <v>124</v>
      </c>
      <c r="BK186" s="198">
        <f>ROUND(I186*H186,3)</f>
        <v>0</v>
      </c>
      <c r="BL186" s="15" t="s">
        <v>153</v>
      </c>
      <c r="BM186" s="197" t="s">
        <v>273</v>
      </c>
    </row>
    <row r="187" s="2" customFormat="1" ht="24.15" customHeight="1">
      <c r="A187" s="34"/>
      <c r="B187" s="149"/>
      <c r="C187" s="185" t="s">
        <v>274</v>
      </c>
      <c r="D187" s="185" t="s">
        <v>149</v>
      </c>
      <c r="E187" s="186" t="s">
        <v>275</v>
      </c>
      <c r="F187" s="187" t="s">
        <v>276</v>
      </c>
      <c r="G187" s="188" t="s">
        <v>164</v>
      </c>
      <c r="H187" s="189">
        <v>93.619</v>
      </c>
      <c r="I187" s="190"/>
      <c r="J187" s="191">
        <f>ROUND(I187*H187,3)</f>
        <v>0</v>
      </c>
      <c r="K187" s="192"/>
      <c r="L187" s="35"/>
      <c r="M187" s="193" t="s">
        <v>1</v>
      </c>
      <c r="N187" s="194" t="s">
        <v>43</v>
      </c>
      <c r="O187" s="74"/>
      <c r="P187" s="195">
        <f>O187*H187</f>
        <v>0</v>
      </c>
      <c r="Q187" s="195">
        <v>0.013639999999999999</v>
      </c>
      <c r="R187" s="195">
        <f>Q187*H187</f>
        <v>1.27696316</v>
      </c>
      <c r="S187" s="195">
        <v>0</v>
      </c>
      <c r="T187" s="196">
        <f>S187*H187</f>
        <v>0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197" t="s">
        <v>153</v>
      </c>
      <c r="AT187" s="197" t="s">
        <v>149</v>
      </c>
      <c r="AU187" s="197" t="s">
        <v>124</v>
      </c>
      <c r="AY187" s="15" t="s">
        <v>146</v>
      </c>
      <c r="BE187" s="198">
        <f>IF(N187="základná",J187,0)</f>
        <v>0</v>
      </c>
      <c r="BF187" s="198">
        <f>IF(N187="znížená",J187,0)</f>
        <v>0</v>
      </c>
      <c r="BG187" s="198">
        <f>IF(N187="zákl. prenesená",J187,0)</f>
        <v>0</v>
      </c>
      <c r="BH187" s="198">
        <f>IF(N187="zníž. prenesená",J187,0)</f>
        <v>0</v>
      </c>
      <c r="BI187" s="198">
        <f>IF(N187="nulová",J187,0)</f>
        <v>0</v>
      </c>
      <c r="BJ187" s="15" t="s">
        <v>124</v>
      </c>
      <c r="BK187" s="198">
        <f>ROUND(I187*H187,3)</f>
        <v>0</v>
      </c>
      <c r="BL187" s="15" t="s">
        <v>153</v>
      </c>
      <c r="BM187" s="197" t="s">
        <v>277</v>
      </c>
    </row>
    <row r="188" s="2" customFormat="1" ht="33" customHeight="1">
      <c r="A188" s="34"/>
      <c r="B188" s="149"/>
      <c r="C188" s="185" t="s">
        <v>278</v>
      </c>
      <c r="D188" s="185" t="s">
        <v>149</v>
      </c>
      <c r="E188" s="186" t="s">
        <v>279</v>
      </c>
      <c r="F188" s="187" t="s">
        <v>280</v>
      </c>
      <c r="G188" s="188" t="s">
        <v>164</v>
      </c>
      <c r="H188" s="189">
        <v>93.619</v>
      </c>
      <c r="I188" s="190"/>
      <c r="J188" s="191">
        <f>ROUND(I188*H188,3)</f>
        <v>0</v>
      </c>
      <c r="K188" s="192"/>
      <c r="L188" s="35"/>
      <c r="M188" s="193" t="s">
        <v>1</v>
      </c>
      <c r="N188" s="194" t="s">
        <v>43</v>
      </c>
      <c r="O188" s="74"/>
      <c r="P188" s="195">
        <f>O188*H188</f>
        <v>0</v>
      </c>
      <c r="Q188" s="195">
        <v>0.0033</v>
      </c>
      <c r="R188" s="195">
        <f>Q188*H188</f>
        <v>0.30894270000000001</v>
      </c>
      <c r="S188" s="195">
        <v>0</v>
      </c>
      <c r="T188" s="196">
        <f>S188*H188</f>
        <v>0</v>
      </c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R188" s="197" t="s">
        <v>153</v>
      </c>
      <c r="AT188" s="197" t="s">
        <v>149</v>
      </c>
      <c r="AU188" s="197" t="s">
        <v>124</v>
      </c>
      <c r="AY188" s="15" t="s">
        <v>146</v>
      </c>
      <c r="BE188" s="198">
        <f>IF(N188="základná",J188,0)</f>
        <v>0</v>
      </c>
      <c r="BF188" s="198">
        <f>IF(N188="znížená",J188,0)</f>
        <v>0</v>
      </c>
      <c r="BG188" s="198">
        <f>IF(N188="zákl. prenesená",J188,0)</f>
        <v>0</v>
      </c>
      <c r="BH188" s="198">
        <f>IF(N188="zníž. prenesená",J188,0)</f>
        <v>0</v>
      </c>
      <c r="BI188" s="198">
        <f>IF(N188="nulová",J188,0)</f>
        <v>0</v>
      </c>
      <c r="BJ188" s="15" t="s">
        <v>124</v>
      </c>
      <c r="BK188" s="198">
        <f>ROUND(I188*H188,3)</f>
        <v>0</v>
      </c>
      <c r="BL188" s="15" t="s">
        <v>153</v>
      </c>
      <c r="BM188" s="197" t="s">
        <v>281</v>
      </c>
    </row>
    <row r="189" s="2" customFormat="1" ht="24.15" customHeight="1">
      <c r="A189" s="34"/>
      <c r="B189" s="149"/>
      <c r="C189" s="185" t="s">
        <v>282</v>
      </c>
      <c r="D189" s="185" t="s">
        <v>149</v>
      </c>
      <c r="E189" s="186" t="s">
        <v>283</v>
      </c>
      <c r="F189" s="187" t="s">
        <v>284</v>
      </c>
      <c r="G189" s="188" t="s">
        <v>164</v>
      </c>
      <c r="H189" s="189">
        <v>2.1099999999999999</v>
      </c>
      <c r="I189" s="190"/>
      <c r="J189" s="191">
        <f>ROUND(I189*H189,3)</f>
        <v>0</v>
      </c>
      <c r="K189" s="192"/>
      <c r="L189" s="35"/>
      <c r="M189" s="193" t="s">
        <v>1</v>
      </c>
      <c r="N189" s="194" t="s">
        <v>43</v>
      </c>
      <c r="O189" s="74"/>
      <c r="P189" s="195">
        <f>O189*H189</f>
        <v>0</v>
      </c>
      <c r="Q189" s="195">
        <v>0</v>
      </c>
      <c r="R189" s="195">
        <f>Q189*H189</f>
        <v>0</v>
      </c>
      <c r="S189" s="195">
        <v>0</v>
      </c>
      <c r="T189" s="196">
        <f>S189*H189</f>
        <v>0</v>
      </c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R189" s="197" t="s">
        <v>153</v>
      </c>
      <c r="AT189" s="197" t="s">
        <v>149</v>
      </c>
      <c r="AU189" s="197" t="s">
        <v>124</v>
      </c>
      <c r="AY189" s="15" t="s">
        <v>146</v>
      </c>
      <c r="BE189" s="198">
        <f>IF(N189="základná",J189,0)</f>
        <v>0</v>
      </c>
      <c r="BF189" s="198">
        <f>IF(N189="znížená",J189,0)</f>
        <v>0</v>
      </c>
      <c r="BG189" s="198">
        <f>IF(N189="zákl. prenesená",J189,0)</f>
        <v>0</v>
      </c>
      <c r="BH189" s="198">
        <f>IF(N189="zníž. prenesená",J189,0)</f>
        <v>0</v>
      </c>
      <c r="BI189" s="198">
        <f>IF(N189="nulová",J189,0)</f>
        <v>0</v>
      </c>
      <c r="BJ189" s="15" t="s">
        <v>124</v>
      </c>
      <c r="BK189" s="198">
        <f>ROUND(I189*H189,3)</f>
        <v>0</v>
      </c>
      <c r="BL189" s="15" t="s">
        <v>153</v>
      </c>
      <c r="BM189" s="197" t="s">
        <v>285</v>
      </c>
    </row>
    <row r="190" s="2" customFormat="1" ht="24.15" customHeight="1">
      <c r="A190" s="34"/>
      <c r="B190" s="149"/>
      <c r="C190" s="199" t="s">
        <v>286</v>
      </c>
      <c r="D190" s="199" t="s">
        <v>222</v>
      </c>
      <c r="E190" s="200" t="s">
        <v>287</v>
      </c>
      <c r="F190" s="201" t="s">
        <v>288</v>
      </c>
      <c r="G190" s="202" t="s">
        <v>289</v>
      </c>
      <c r="H190" s="203">
        <v>0.42199999999999999</v>
      </c>
      <c r="I190" s="204"/>
      <c r="J190" s="205">
        <f>ROUND(I190*H190,3)</f>
        <v>0</v>
      </c>
      <c r="K190" s="206"/>
      <c r="L190" s="207"/>
      <c r="M190" s="208" t="s">
        <v>1</v>
      </c>
      <c r="N190" s="209" t="s">
        <v>43</v>
      </c>
      <c r="O190" s="74"/>
      <c r="P190" s="195">
        <f>O190*H190</f>
        <v>0</v>
      </c>
      <c r="Q190" s="195">
        <v>0.001</v>
      </c>
      <c r="R190" s="195">
        <f>Q190*H190</f>
        <v>0.00042200000000000001</v>
      </c>
      <c r="S190" s="195">
        <v>0</v>
      </c>
      <c r="T190" s="196">
        <f>S190*H190</f>
        <v>0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197" t="s">
        <v>180</v>
      </c>
      <c r="AT190" s="197" t="s">
        <v>222</v>
      </c>
      <c r="AU190" s="197" t="s">
        <v>124</v>
      </c>
      <c r="AY190" s="15" t="s">
        <v>146</v>
      </c>
      <c r="BE190" s="198">
        <f>IF(N190="základná",J190,0)</f>
        <v>0</v>
      </c>
      <c r="BF190" s="198">
        <f>IF(N190="znížená",J190,0)</f>
        <v>0</v>
      </c>
      <c r="BG190" s="198">
        <f>IF(N190="zákl. prenesená",J190,0)</f>
        <v>0</v>
      </c>
      <c r="BH190" s="198">
        <f>IF(N190="zníž. prenesená",J190,0)</f>
        <v>0</v>
      </c>
      <c r="BI190" s="198">
        <f>IF(N190="nulová",J190,0)</f>
        <v>0</v>
      </c>
      <c r="BJ190" s="15" t="s">
        <v>124</v>
      </c>
      <c r="BK190" s="198">
        <f>ROUND(I190*H190,3)</f>
        <v>0</v>
      </c>
      <c r="BL190" s="15" t="s">
        <v>153</v>
      </c>
      <c r="BM190" s="197" t="s">
        <v>290</v>
      </c>
    </row>
    <row r="191" s="2" customFormat="1" ht="24.15" customHeight="1">
      <c r="A191" s="34"/>
      <c r="B191" s="149"/>
      <c r="C191" s="185" t="s">
        <v>291</v>
      </c>
      <c r="D191" s="185" t="s">
        <v>149</v>
      </c>
      <c r="E191" s="186" t="s">
        <v>292</v>
      </c>
      <c r="F191" s="187" t="s">
        <v>293</v>
      </c>
      <c r="G191" s="188" t="s">
        <v>164</v>
      </c>
      <c r="H191" s="189">
        <v>5.8899999999999997</v>
      </c>
      <c r="I191" s="190"/>
      <c r="J191" s="191">
        <f>ROUND(I191*H191,3)</f>
        <v>0</v>
      </c>
      <c r="K191" s="192"/>
      <c r="L191" s="35"/>
      <c r="M191" s="193" t="s">
        <v>1</v>
      </c>
      <c r="N191" s="194" t="s">
        <v>43</v>
      </c>
      <c r="O191" s="74"/>
      <c r="P191" s="195">
        <f>O191*H191</f>
        <v>0</v>
      </c>
      <c r="Q191" s="195">
        <v>0.0086700000000000006</v>
      </c>
      <c r="R191" s="195">
        <f>Q191*H191</f>
        <v>0.051066300000000002</v>
      </c>
      <c r="S191" s="195">
        <v>0</v>
      </c>
      <c r="T191" s="196">
        <f>S191*H191</f>
        <v>0</v>
      </c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R191" s="197" t="s">
        <v>153</v>
      </c>
      <c r="AT191" s="197" t="s">
        <v>149</v>
      </c>
      <c r="AU191" s="197" t="s">
        <v>124</v>
      </c>
      <c r="AY191" s="15" t="s">
        <v>146</v>
      </c>
      <c r="BE191" s="198">
        <f>IF(N191="základná",J191,0)</f>
        <v>0</v>
      </c>
      <c r="BF191" s="198">
        <f>IF(N191="znížená",J191,0)</f>
        <v>0</v>
      </c>
      <c r="BG191" s="198">
        <f>IF(N191="zákl. prenesená",J191,0)</f>
        <v>0</v>
      </c>
      <c r="BH191" s="198">
        <f>IF(N191="zníž. prenesená",J191,0)</f>
        <v>0</v>
      </c>
      <c r="BI191" s="198">
        <f>IF(N191="nulová",J191,0)</f>
        <v>0</v>
      </c>
      <c r="BJ191" s="15" t="s">
        <v>124</v>
      </c>
      <c r="BK191" s="198">
        <f>ROUND(I191*H191,3)</f>
        <v>0</v>
      </c>
      <c r="BL191" s="15" t="s">
        <v>153</v>
      </c>
      <c r="BM191" s="197" t="s">
        <v>294</v>
      </c>
    </row>
    <row r="192" s="2" customFormat="1" ht="21.75" customHeight="1">
      <c r="A192" s="34"/>
      <c r="B192" s="149"/>
      <c r="C192" s="185" t="s">
        <v>295</v>
      </c>
      <c r="D192" s="185" t="s">
        <v>149</v>
      </c>
      <c r="E192" s="186" t="s">
        <v>296</v>
      </c>
      <c r="F192" s="187" t="s">
        <v>297</v>
      </c>
      <c r="G192" s="188" t="s">
        <v>164</v>
      </c>
      <c r="H192" s="189">
        <v>5.8899999999999997</v>
      </c>
      <c r="I192" s="190"/>
      <c r="J192" s="191">
        <f>ROUND(I192*H192,3)</f>
        <v>0</v>
      </c>
      <c r="K192" s="192"/>
      <c r="L192" s="35"/>
      <c r="M192" s="193" t="s">
        <v>1</v>
      </c>
      <c r="N192" s="194" t="s">
        <v>43</v>
      </c>
      <c r="O192" s="74"/>
      <c r="P192" s="195">
        <f>O192*H192</f>
        <v>0</v>
      </c>
      <c r="Q192" s="195">
        <v>0.10299999999999999</v>
      </c>
      <c r="R192" s="195">
        <f>Q192*H192</f>
        <v>0.60666999999999993</v>
      </c>
      <c r="S192" s="195">
        <v>0</v>
      </c>
      <c r="T192" s="196">
        <f>S192*H192</f>
        <v>0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R192" s="197" t="s">
        <v>153</v>
      </c>
      <c r="AT192" s="197" t="s">
        <v>149</v>
      </c>
      <c r="AU192" s="197" t="s">
        <v>124</v>
      </c>
      <c r="AY192" s="15" t="s">
        <v>146</v>
      </c>
      <c r="BE192" s="198">
        <f>IF(N192="základná",J192,0)</f>
        <v>0</v>
      </c>
      <c r="BF192" s="198">
        <f>IF(N192="znížená",J192,0)</f>
        <v>0</v>
      </c>
      <c r="BG192" s="198">
        <f>IF(N192="zákl. prenesená",J192,0)</f>
        <v>0</v>
      </c>
      <c r="BH192" s="198">
        <f>IF(N192="zníž. prenesená",J192,0)</f>
        <v>0</v>
      </c>
      <c r="BI192" s="198">
        <f>IF(N192="nulová",J192,0)</f>
        <v>0</v>
      </c>
      <c r="BJ192" s="15" t="s">
        <v>124</v>
      </c>
      <c r="BK192" s="198">
        <f>ROUND(I192*H192,3)</f>
        <v>0</v>
      </c>
      <c r="BL192" s="15" t="s">
        <v>153</v>
      </c>
      <c r="BM192" s="197" t="s">
        <v>298</v>
      </c>
    </row>
    <row r="193" s="2" customFormat="1" ht="37.8" customHeight="1">
      <c r="A193" s="34"/>
      <c r="B193" s="149"/>
      <c r="C193" s="185" t="s">
        <v>299</v>
      </c>
      <c r="D193" s="185" t="s">
        <v>149</v>
      </c>
      <c r="E193" s="186" t="s">
        <v>300</v>
      </c>
      <c r="F193" s="187" t="s">
        <v>301</v>
      </c>
      <c r="G193" s="188" t="s">
        <v>164</v>
      </c>
      <c r="H193" s="189">
        <v>5.8899999999999997</v>
      </c>
      <c r="I193" s="190"/>
      <c r="J193" s="191">
        <f>ROUND(I193*H193,3)</f>
        <v>0</v>
      </c>
      <c r="K193" s="192"/>
      <c r="L193" s="35"/>
      <c r="M193" s="193" t="s">
        <v>1</v>
      </c>
      <c r="N193" s="194" t="s">
        <v>43</v>
      </c>
      <c r="O193" s="74"/>
      <c r="P193" s="195">
        <f>O193*H193</f>
        <v>0</v>
      </c>
      <c r="Q193" s="195">
        <v>0.00158</v>
      </c>
      <c r="R193" s="195">
        <f>Q193*H193</f>
        <v>0.0093061999999999988</v>
      </c>
      <c r="S193" s="195">
        <v>0</v>
      </c>
      <c r="T193" s="196">
        <f>S193*H193</f>
        <v>0</v>
      </c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R193" s="197" t="s">
        <v>153</v>
      </c>
      <c r="AT193" s="197" t="s">
        <v>149</v>
      </c>
      <c r="AU193" s="197" t="s">
        <v>124</v>
      </c>
      <c r="AY193" s="15" t="s">
        <v>146</v>
      </c>
      <c r="BE193" s="198">
        <f>IF(N193="základná",J193,0)</f>
        <v>0</v>
      </c>
      <c r="BF193" s="198">
        <f>IF(N193="znížená",J193,0)</f>
        <v>0</v>
      </c>
      <c r="BG193" s="198">
        <f>IF(N193="zákl. prenesená",J193,0)</f>
        <v>0</v>
      </c>
      <c r="BH193" s="198">
        <f>IF(N193="zníž. prenesená",J193,0)</f>
        <v>0</v>
      </c>
      <c r="BI193" s="198">
        <f>IF(N193="nulová",J193,0)</f>
        <v>0</v>
      </c>
      <c r="BJ193" s="15" t="s">
        <v>124</v>
      </c>
      <c r="BK193" s="198">
        <f>ROUND(I193*H193,3)</f>
        <v>0</v>
      </c>
      <c r="BL193" s="15" t="s">
        <v>153</v>
      </c>
      <c r="BM193" s="197" t="s">
        <v>302</v>
      </c>
    </row>
    <row r="194" s="2" customFormat="1" ht="24.15" customHeight="1">
      <c r="A194" s="34"/>
      <c r="B194" s="149"/>
      <c r="C194" s="185" t="s">
        <v>303</v>
      </c>
      <c r="D194" s="185" t="s">
        <v>149</v>
      </c>
      <c r="E194" s="186" t="s">
        <v>304</v>
      </c>
      <c r="F194" s="187" t="s">
        <v>305</v>
      </c>
      <c r="G194" s="188" t="s">
        <v>164</v>
      </c>
      <c r="H194" s="189">
        <v>40.579999999999998</v>
      </c>
      <c r="I194" s="190"/>
      <c r="J194" s="191">
        <f>ROUND(I194*H194,3)</f>
        <v>0</v>
      </c>
      <c r="K194" s="192"/>
      <c r="L194" s="35"/>
      <c r="M194" s="193" t="s">
        <v>1</v>
      </c>
      <c r="N194" s="194" t="s">
        <v>43</v>
      </c>
      <c r="O194" s="74"/>
      <c r="P194" s="195">
        <f>O194*H194</f>
        <v>0</v>
      </c>
      <c r="Q194" s="195">
        <v>0</v>
      </c>
      <c r="R194" s="195">
        <f>Q194*H194</f>
        <v>0</v>
      </c>
      <c r="S194" s="195">
        <v>0</v>
      </c>
      <c r="T194" s="196">
        <f>S194*H194</f>
        <v>0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197" t="s">
        <v>153</v>
      </c>
      <c r="AT194" s="197" t="s">
        <v>149</v>
      </c>
      <c r="AU194" s="197" t="s">
        <v>124</v>
      </c>
      <c r="AY194" s="15" t="s">
        <v>146</v>
      </c>
      <c r="BE194" s="198">
        <f>IF(N194="základná",J194,0)</f>
        <v>0</v>
      </c>
      <c r="BF194" s="198">
        <f>IF(N194="znížená",J194,0)</f>
        <v>0</v>
      </c>
      <c r="BG194" s="198">
        <f>IF(N194="zákl. prenesená",J194,0)</f>
        <v>0</v>
      </c>
      <c r="BH194" s="198">
        <f>IF(N194="zníž. prenesená",J194,0)</f>
        <v>0</v>
      </c>
      <c r="BI194" s="198">
        <f>IF(N194="nulová",J194,0)</f>
        <v>0</v>
      </c>
      <c r="BJ194" s="15" t="s">
        <v>124</v>
      </c>
      <c r="BK194" s="198">
        <f>ROUND(I194*H194,3)</f>
        <v>0</v>
      </c>
      <c r="BL194" s="15" t="s">
        <v>153</v>
      </c>
      <c r="BM194" s="197" t="s">
        <v>306</v>
      </c>
    </row>
    <row r="195" s="2" customFormat="1" ht="24.15" customHeight="1">
      <c r="A195" s="34"/>
      <c r="B195" s="149"/>
      <c r="C195" s="185" t="s">
        <v>307</v>
      </c>
      <c r="D195" s="185" t="s">
        <v>149</v>
      </c>
      <c r="E195" s="186" t="s">
        <v>308</v>
      </c>
      <c r="F195" s="187" t="s">
        <v>309</v>
      </c>
      <c r="G195" s="188" t="s">
        <v>164</v>
      </c>
      <c r="H195" s="189">
        <v>90.780000000000001</v>
      </c>
      <c r="I195" s="190"/>
      <c r="J195" s="191">
        <f>ROUND(I195*H195,3)</f>
        <v>0</v>
      </c>
      <c r="K195" s="192"/>
      <c r="L195" s="35"/>
      <c r="M195" s="193" t="s">
        <v>1</v>
      </c>
      <c r="N195" s="194" t="s">
        <v>43</v>
      </c>
      <c r="O195" s="74"/>
      <c r="P195" s="195">
        <f>O195*H195</f>
        <v>0</v>
      </c>
      <c r="Q195" s="195">
        <v>0</v>
      </c>
      <c r="R195" s="195">
        <f>Q195*H195</f>
        <v>0</v>
      </c>
      <c r="S195" s="195">
        <v>0</v>
      </c>
      <c r="T195" s="196">
        <f>S195*H195</f>
        <v>0</v>
      </c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R195" s="197" t="s">
        <v>153</v>
      </c>
      <c r="AT195" s="197" t="s">
        <v>149</v>
      </c>
      <c r="AU195" s="197" t="s">
        <v>124</v>
      </c>
      <c r="AY195" s="15" t="s">
        <v>146</v>
      </c>
      <c r="BE195" s="198">
        <f>IF(N195="základná",J195,0)</f>
        <v>0</v>
      </c>
      <c r="BF195" s="198">
        <f>IF(N195="znížená",J195,0)</f>
        <v>0</v>
      </c>
      <c r="BG195" s="198">
        <f>IF(N195="zákl. prenesená",J195,0)</f>
        <v>0</v>
      </c>
      <c r="BH195" s="198">
        <f>IF(N195="zníž. prenesená",J195,0)</f>
        <v>0</v>
      </c>
      <c r="BI195" s="198">
        <f>IF(N195="nulová",J195,0)</f>
        <v>0</v>
      </c>
      <c r="BJ195" s="15" t="s">
        <v>124</v>
      </c>
      <c r="BK195" s="198">
        <f>ROUND(I195*H195,3)</f>
        <v>0</v>
      </c>
      <c r="BL195" s="15" t="s">
        <v>153</v>
      </c>
      <c r="BM195" s="197" t="s">
        <v>310</v>
      </c>
    </row>
    <row r="196" s="2" customFormat="1" ht="16.5" customHeight="1">
      <c r="A196" s="34"/>
      <c r="B196" s="149"/>
      <c r="C196" s="199" t="s">
        <v>311</v>
      </c>
      <c r="D196" s="199" t="s">
        <v>222</v>
      </c>
      <c r="E196" s="200" t="s">
        <v>312</v>
      </c>
      <c r="F196" s="201" t="s">
        <v>313</v>
      </c>
      <c r="G196" s="202" t="s">
        <v>164</v>
      </c>
      <c r="H196" s="203">
        <v>104.405</v>
      </c>
      <c r="I196" s="204"/>
      <c r="J196" s="205">
        <f>ROUND(I196*H196,3)</f>
        <v>0</v>
      </c>
      <c r="K196" s="206"/>
      <c r="L196" s="207"/>
      <c r="M196" s="208" t="s">
        <v>1</v>
      </c>
      <c r="N196" s="209" t="s">
        <v>43</v>
      </c>
      <c r="O196" s="74"/>
      <c r="P196" s="195">
        <f>O196*H196</f>
        <v>0</v>
      </c>
      <c r="Q196" s="195">
        <v>0.00010000000000000001</v>
      </c>
      <c r="R196" s="195">
        <f>Q196*H196</f>
        <v>0.0104405</v>
      </c>
      <c r="S196" s="195">
        <v>0</v>
      </c>
      <c r="T196" s="196">
        <f>S196*H196</f>
        <v>0</v>
      </c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R196" s="197" t="s">
        <v>180</v>
      </c>
      <c r="AT196" s="197" t="s">
        <v>222</v>
      </c>
      <c r="AU196" s="197" t="s">
        <v>124</v>
      </c>
      <c r="AY196" s="15" t="s">
        <v>146</v>
      </c>
      <c r="BE196" s="198">
        <f>IF(N196="základná",J196,0)</f>
        <v>0</v>
      </c>
      <c r="BF196" s="198">
        <f>IF(N196="znížená",J196,0)</f>
        <v>0</v>
      </c>
      <c r="BG196" s="198">
        <f>IF(N196="zákl. prenesená",J196,0)</f>
        <v>0</v>
      </c>
      <c r="BH196" s="198">
        <f>IF(N196="zníž. prenesená",J196,0)</f>
        <v>0</v>
      </c>
      <c r="BI196" s="198">
        <f>IF(N196="nulová",J196,0)</f>
        <v>0</v>
      </c>
      <c r="BJ196" s="15" t="s">
        <v>124</v>
      </c>
      <c r="BK196" s="198">
        <f>ROUND(I196*H196,3)</f>
        <v>0</v>
      </c>
      <c r="BL196" s="15" t="s">
        <v>153</v>
      </c>
      <c r="BM196" s="197" t="s">
        <v>314</v>
      </c>
    </row>
    <row r="197" s="2" customFormat="1" ht="24.15" customHeight="1">
      <c r="A197" s="34"/>
      <c r="B197" s="149"/>
      <c r="C197" s="199" t="s">
        <v>315</v>
      </c>
      <c r="D197" s="199" t="s">
        <v>222</v>
      </c>
      <c r="E197" s="200" t="s">
        <v>316</v>
      </c>
      <c r="F197" s="201" t="s">
        <v>317</v>
      </c>
      <c r="G197" s="202" t="s">
        <v>157</v>
      </c>
      <c r="H197" s="203">
        <v>1</v>
      </c>
      <c r="I197" s="204"/>
      <c r="J197" s="205">
        <f>ROUND(I197*H197,3)</f>
        <v>0</v>
      </c>
      <c r="K197" s="206"/>
      <c r="L197" s="207"/>
      <c r="M197" s="208" t="s">
        <v>1</v>
      </c>
      <c r="N197" s="209" t="s">
        <v>43</v>
      </c>
      <c r="O197" s="74"/>
      <c r="P197" s="195">
        <f>O197*H197</f>
        <v>0</v>
      </c>
      <c r="Q197" s="195">
        <v>0.00080000000000000004</v>
      </c>
      <c r="R197" s="195">
        <f>Q197*H197</f>
        <v>0.00080000000000000004</v>
      </c>
      <c r="S197" s="195">
        <v>0</v>
      </c>
      <c r="T197" s="196">
        <f>S197*H197</f>
        <v>0</v>
      </c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R197" s="197" t="s">
        <v>180</v>
      </c>
      <c r="AT197" s="197" t="s">
        <v>222</v>
      </c>
      <c r="AU197" s="197" t="s">
        <v>124</v>
      </c>
      <c r="AY197" s="15" t="s">
        <v>146</v>
      </c>
      <c r="BE197" s="198">
        <f>IF(N197="základná",J197,0)</f>
        <v>0</v>
      </c>
      <c r="BF197" s="198">
        <f>IF(N197="znížená",J197,0)</f>
        <v>0</v>
      </c>
      <c r="BG197" s="198">
        <f>IF(N197="zákl. prenesená",J197,0)</f>
        <v>0</v>
      </c>
      <c r="BH197" s="198">
        <f>IF(N197="zníž. prenesená",J197,0)</f>
        <v>0</v>
      </c>
      <c r="BI197" s="198">
        <f>IF(N197="nulová",J197,0)</f>
        <v>0</v>
      </c>
      <c r="BJ197" s="15" t="s">
        <v>124</v>
      </c>
      <c r="BK197" s="198">
        <f>ROUND(I197*H197,3)</f>
        <v>0</v>
      </c>
      <c r="BL197" s="15" t="s">
        <v>153</v>
      </c>
      <c r="BM197" s="197" t="s">
        <v>318</v>
      </c>
    </row>
    <row r="198" s="2" customFormat="1" ht="21.75" customHeight="1">
      <c r="A198" s="34"/>
      <c r="B198" s="149"/>
      <c r="C198" s="185" t="s">
        <v>319</v>
      </c>
      <c r="D198" s="185" t="s">
        <v>149</v>
      </c>
      <c r="E198" s="186" t="s">
        <v>320</v>
      </c>
      <c r="F198" s="187" t="s">
        <v>321</v>
      </c>
      <c r="G198" s="188" t="s">
        <v>164</v>
      </c>
      <c r="H198" s="189">
        <v>0.5</v>
      </c>
      <c r="I198" s="190"/>
      <c r="J198" s="191">
        <f>ROUND(I198*H198,3)</f>
        <v>0</v>
      </c>
      <c r="K198" s="192"/>
      <c r="L198" s="35"/>
      <c r="M198" s="193" t="s">
        <v>1</v>
      </c>
      <c r="N198" s="194" t="s">
        <v>43</v>
      </c>
      <c r="O198" s="74"/>
      <c r="P198" s="195">
        <f>O198*H198</f>
        <v>0</v>
      </c>
      <c r="Q198" s="195">
        <v>0.10177</v>
      </c>
      <c r="R198" s="195">
        <f>Q198*H198</f>
        <v>0.050885</v>
      </c>
      <c r="S198" s="195">
        <v>0</v>
      </c>
      <c r="T198" s="196">
        <f>S198*H198</f>
        <v>0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R198" s="197" t="s">
        <v>153</v>
      </c>
      <c r="AT198" s="197" t="s">
        <v>149</v>
      </c>
      <c r="AU198" s="197" t="s">
        <v>124</v>
      </c>
      <c r="AY198" s="15" t="s">
        <v>146</v>
      </c>
      <c r="BE198" s="198">
        <f>IF(N198="základná",J198,0)</f>
        <v>0</v>
      </c>
      <c r="BF198" s="198">
        <f>IF(N198="znížená",J198,0)</f>
        <v>0</v>
      </c>
      <c r="BG198" s="198">
        <f>IF(N198="zákl. prenesená",J198,0)</f>
        <v>0</v>
      </c>
      <c r="BH198" s="198">
        <f>IF(N198="zníž. prenesená",J198,0)</f>
        <v>0</v>
      </c>
      <c r="BI198" s="198">
        <f>IF(N198="nulová",J198,0)</f>
        <v>0</v>
      </c>
      <c r="BJ198" s="15" t="s">
        <v>124</v>
      </c>
      <c r="BK198" s="198">
        <f>ROUND(I198*H198,3)</f>
        <v>0</v>
      </c>
      <c r="BL198" s="15" t="s">
        <v>153</v>
      </c>
      <c r="BM198" s="197" t="s">
        <v>322</v>
      </c>
    </row>
    <row r="199" s="2" customFormat="1" ht="21.75" customHeight="1">
      <c r="A199" s="34"/>
      <c r="B199" s="149"/>
      <c r="C199" s="185" t="s">
        <v>323</v>
      </c>
      <c r="D199" s="185" t="s">
        <v>149</v>
      </c>
      <c r="E199" s="186" t="s">
        <v>324</v>
      </c>
      <c r="F199" s="187" t="s">
        <v>325</v>
      </c>
      <c r="G199" s="188" t="s">
        <v>164</v>
      </c>
      <c r="H199" s="189">
        <v>0.5</v>
      </c>
      <c r="I199" s="190"/>
      <c r="J199" s="191">
        <f>ROUND(I199*H199,3)</f>
        <v>0</v>
      </c>
      <c r="K199" s="192"/>
      <c r="L199" s="35"/>
      <c r="M199" s="193" t="s">
        <v>1</v>
      </c>
      <c r="N199" s="194" t="s">
        <v>43</v>
      </c>
      <c r="O199" s="74"/>
      <c r="P199" s="195">
        <f>O199*H199</f>
        <v>0</v>
      </c>
      <c r="Q199" s="195">
        <v>0</v>
      </c>
      <c r="R199" s="195">
        <f>Q199*H199</f>
        <v>0</v>
      </c>
      <c r="S199" s="195">
        <v>0</v>
      </c>
      <c r="T199" s="196">
        <f>S199*H199</f>
        <v>0</v>
      </c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R199" s="197" t="s">
        <v>153</v>
      </c>
      <c r="AT199" s="197" t="s">
        <v>149</v>
      </c>
      <c r="AU199" s="197" t="s">
        <v>124</v>
      </c>
      <c r="AY199" s="15" t="s">
        <v>146</v>
      </c>
      <c r="BE199" s="198">
        <f>IF(N199="základná",J199,0)</f>
        <v>0</v>
      </c>
      <c r="BF199" s="198">
        <f>IF(N199="znížená",J199,0)</f>
        <v>0</v>
      </c>
      <c r="BG199" s="198">
        <f>IF(N199="zákl. prenesená",J199,0)</f>
        <v>0</v>
      </c>
      <c r="BH199" s="198">
        <f>IF(N199="zníž. prenesená",J199,0)</f>
        <v>0</v>
      </c>
      <c r="BI199" s="198">
        <f>IF(N199="nulová",J199,0)</f>
        <v>0</v>
      </c>
      <c r="BJ199" s="15" t="s">
        <v>124</v>
      </c>
      <c r="BK199" s="198">
        <f>ROUND(I199*H199,3)</f>
        <v>0</v>
      </c>
      <c r="BL199" s="15" t="s">
        <v>153</v>
      </c>
      <c r="BM199" s="197" t="s">
        <v>326</v>
      </c>
    </row>
    <row r="200" s="2" customFormat="1" ht="33" customHeight="1">
      <c r="A200" s="34"/>
      <c r="B200" s="149"/>
      <c r="C200" s="185" t="s">
        <v>327</v>
      </c>
      <c r="D200" s="185" t="s">
        <v>149</v>
      </c>
      <c r="E200" s="186" t="s">
        <v>328</v>
      </c>
      <c r="F200" s="187" t="s">
        <v>329</v>
      </c>
      <c r="G200" s="188" t="s">
        <v>164</v>
      </c>
      <c r="H200" s="189">
        <v>2.3999999999999999</v>
      </c>
      <c r="I200" s="190"/>
      <c r="J200" s="191">
        <f>ROUND(I200*H200,3)</f>
        <v>0</v>
      </c>
      <c r="K200" s="192"/>
      <c r="L200" s="35"/>
      <c r="M200" s="193" t="s">
        <v>1</v>
      </c>
      <c r="N200" s="194" t="s">
        <v>43</v>
      </c>
      <c r="O200" s="74"/>
      <c r="P200" s="195">
        <f>O200*H200</f>
        <v>0</v>
      </c>
      <c r="Q200" s="195">
        <v>0.0206</v>
      </c>
      <c r="R200" s="195">
        <f>Q200*H200</f>
        <v>0.049439999999999998</v>
      </c>
      <c r="S200" s="195">
        <v>0</v>
      </c>
      <c r="T200" s="196">
        <f>S200*H200</f>
        <v>0</v>
      </c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R200" s="197" t="s">
        <v>153</v>
      </c>
      <c r="AT200" s="197" t="s">
        <v>149</v>
      </c>
      <c r="AU200" s="197" t="s">
        <v>124</v>
      </c>
      <c r="AY200" s="15" t="s">
        <v>146</v>
      </c>
      <c r="BE200" s="198">
        <f>IF(N200="základná",J200,0)</f>
        <v>0</v>
      </c>
      <c r="BF200" s="198">
        <f>IF(N200="znížená",J200,0)</f>
        <v>0</v>
      </c>
      <c r="BG200" s="198">
        <f>IF(N200="zákl. prenesená",J200,0)</f>
        <v>0</v>
      </c>
      <c r="BH200" s="198">
        <f>IF(N200="zníž. prenesená",J200,0)</f>
        <v>0</v>
      </c>
      <c r="BI200" s="198">
        <f>IF(N200="nulová",J200,0)</f>
        <v>0</v>
      </c>
      <c r="BJ200" s="15" t="s">
        <v>124</v>
      </c>
      <c r="BK200" s="198">
        <f>ROUND(I200*H200,3)</f>
        <v>0</v>
      </c>
      <c r="BL200" s="15" t="s">
        <v>153</v>
      </c>
      <c r="BM200" s="197" t="s">
        <v>330</v>
      </c>
    </row>
    <row r="201" s="2" customFormat="1" ht="24.15" customHeight="1">
      <c r="A201" s="34"/>
      <c r="B201" s="149"/>
      <c r="C201" s="185" t="s">
        <v>331</v>
      </c>
      <c r="D201" s="185" t="s">
        <v>149</v>
      </c>
      <c r="E201" s="186" t="s">
        <v>332</v>
      </c>
      <c r="F201" s="187" t="s">
        <v>333</v>
      </c>
      <c r="G201" s="188" t="s">
        <v>183</v>
      </c>
      <c r="H201" s="189">
        <v>8</v>
      </c>
      <c r="I201" s="190"/>
      <c r="J201" s="191">
        <f>ROUND(I201*H201,3)</f>
        <v>0</v>
      </c>
      <c r="K201" s="192"/>
      <c r="L201" s="35"/>
      <c r="M201" s="193" t="s">
        <v>1</v>
      </c>
      <c r="N201" s="194" t="s">
        <v>43</v>
      </c>
      <c r="O201" s="74"/>
      <c r="P201" s="195">
        <f>O201*H201</f>
        <v>0</v>
      </c>
      <c r="Q201" s="195">
        <v>0.0079399999999999991</v>
      </c>
      <c r="R201" s="195">
        <f>Q201*H201</f>
        <v>0.063519999999999993</v>
      </c>
      <c r="S201" s="195">
        <v>0</v>
      </c>
      <c r="T201" s="196">
        <f>S201*H201</f>
        <v>0</v>
      </c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R201" s="197" t="s">
        <v>153</v>
      </c>
      <c r="AT201" s="197" t="s">
        <v>149</v>
      </c>
      <c r="AU201" s="197" t="s">
        <v>124</v>
      </c>
      <c r="AY201" s="15" t="s">
        <v>146</v>
      </c>
      <c r="BE201" s="198">
        <f>IF(N201="základná",J201,0)</f>
        <v>0</v>
      </c>
      <c r="BF201" s="198">
        <f>IF(N201="znížená",J201,0)</f>
        <v>0</v>
      </c>
      <c r="BG201" s="198">
        <f>IF(N201="zákl. prenesená",J201,0)</f>
        <v>0</v>
      </c>
      <c r="BH201" s="198">
        <f>IF(N201="zníž. prenesená",J201,0)</f>
        <v>0</v>
      </c>
      <c r="BI201" s="198">
        <f>IF(N201="nulová",J201,0)</f>
        <v>0</v>
      </c>
      <c r="BJ201" s="15" t="s">
        <v>124</v>
      </c>
      <c r="BK201" s="198">
        <f>ROUND(I201*H201,3)</f>
        <v>0</v>
      </c>
      <c r="BL201" s="15" t="s">
        <v>153</v>
      </c>
      <c r="BM201" s="197" t="s">
        <v>334</v>
      </c>
    </row>
    <row r="202" s="2" customFormat="1" ht="16.5" customHeight="1">
      <c r="A202" s="34"/>
      <c r="B202" s="149"/>
      <c r="C202" s="199" t="s">
        <v>335</v>
      </c>
      <c r="D202" s="199" t="s">
        <v>222</v>
      </c>
      <c r="E202" s="200" t="s">
        <v>336</v>
      </c>
      <c r="F202" s="201" t="s">
        <v>337</v>
      </c>
      <c r="G202" s="202" t="s">
        <v>183</v>
      </c>
      <c r="H202" s="203">
        <v>8</v>
      </c>
      <c r="I202" s="204"/>
      <c r="J202" s="205">
        <f>ROUND(I202*H202,3)</f>
        <v>0</v>
      </c>
      <c r="K202" s="206"/>
      <c r="L202" s="207"/>
      <c r="M202" s="208" t="s">
        <v>1</v>
      </c>
      <c r="N202" s="209" t="s">
        <v>43</v>
      </c>
      <c r="O202" s="74"/>
      <c r="P202" s="195">
        <f>O202*H202</f>
        <v>0</v>
      </c>
      <c r="Q202" s="195">
        <v>0.00040000000000000002</v>
      </c>
      <c r="R202" s="195">
        <f>Q202*H202</f>
        <v>0.0032000000000000002</v>
      </c>
      <c r="S202" s="195">
        <v>0</v>
      </c>
      <c r="T202" s="196">
        <f>S202*H202</f>
        <v>0</v>
      </c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R202" s="197" t="s">
        <v>180</v>
      </c>
      <c r="AT202" s="197" t="s">
        <v>222</v>
      </c>
      <c r="AU202" s="197" t="s">
        <v>124</v>
      </c>
      <c r="AY202" s="15" t="s">
        <v>146</v>
      </c>
      <c r="BE202" s="198">
        <f>IF(N202="základná",J202,0)</f>
        <v>0</v>
      </c>
      <c r="BF202" s="198">
        <f>IF(N202="znížená",J202,0)</f>
        <v>0</v>
      </c>
      <c r="BG202" s="198">
        <f>IF(N202="zákl. prenesená",J202,0)</f>
        <v>0</v>
      </c>
      <c r="BH202" s="198">
        <f>IF(N202="zníž. prenesená",J202,0)</f>
        <v>0</v>
      </c>
      <c r="BI202" s="198">
        <f>IF(N202="nulová",J202,0)</f>
        <v>0</v>
      </c>
      <c r="BJ202" s="15" t="s">
        <v>124</v>
      </c>
      <c r="BK202" s="198">
        <f>ROUND(I202*H202,3)</f>
        <v>0</v>
      </c>
      <c r="BL202" s="15" t="s">
        <v>153</v>
      </c>
      <c r="BM202" s="197" t="s">
        <v>338</v>
      </c>
    </row>
    <row r="203" s="2" customFormat="1" ht="24.15" customHeight="1">
      <c r="A203" s="34"/>
      <c r="B203" s="149"/>
      <c r="C203" s="185" t="s">
        <v>339</v>
      </c>
      <c r="D203" s="185" t="s">
        <v>149</v>
      </c>
      <c r="E203" s="186" t="s">
        <v>340</v>
      </c>
      <c r="F203" s="187" t="s">
        <v>341</v>
      </c>
      <c r="G203" s="188" t="s">
        <v>183</v>
      </c>
      <c r="H203" s="189">
        <v>8</v>
      </c>
      <c r="I203" s="190"/>
      <c r="J203" s="191">
        <f>ROUND(I203*H203,3)</f>
        <v>0</v>
      </c>
      <c r="K203" s="192"/>
      <c r="L203" s="35"/>
      <c r="M203" s="193" t="s">
        <v>1</v>
      </c>
      <c r="N203" s="194" t="s">
        <v>43</v>
      </c>
      <c r="O203" s="74"/>
      <c r="P203" s="195">
        <f>O203*H203</f>
        <v>0</v>
      </c>
      <c r="Q203" s="195">
        <v>0.0079399999999999991</v>
      </c>
      <c r="R203" s="195">
        <f>Q203*H203</f>
        <v>0.063519999999999993</v>
      </c>
      <c r="S203" s="195">
        <v>0</v>
      </c>
      <c r="T203" s="196">
        <f>S203*H203</f>
        <v>0</v>
      </c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R203" s="197" t="s">
        <v>153</v>
      </c>
      <c r="AT203" s="197" t="s">
        <v>149</v>
      </c>
      <c r="AU203" s="197" t="s">
        <v>124</v>
      </c>
      <c r="AY203" s="15" t="s">
        <v>146</v>
      </c>
      <c r="BE203" s="198">
        <f>IF(N203="základná",J203,0)</f>
        <v>0</v>
      </c>
      <c r="BF203" s="198">
        <f>IF(N203="znížená",J203,0)</f>
        <v>0</v>
      </c>
      <c r="BG203" s="198">
        <f>IF(N203="zákl. prenesená",J203,0)</f>
        <v>0</v>
      </c>
      <c r="BH203" s="198">
        <f>IF(N203="zníž. prenesená",J203,0)</f>
        <v>0</v>
      </c>
      <c r="BI203" s="198">
        <f>IF(N203="nulová",J203,0)</f>
        <v>0</v>
      </c>
      <c r="BJ203" s="15" t="s">
        <v>124</v>
      </c>
      <c r="BK203" s="198">
        <f>ROUND(I203*H203,3)</f>
        <v>0</v>
      </c>
      <c r="BL203" s="15" t="s">
        <v>153</v>
      </c>
      <c r="BM203" s="197" t="s">
        <v>342</v>
      </c>
    </row>
    <row r="204" s="2" customFormat="1" ht="24.15" customHeight="1">
      <c r="A204" s="34"/>
      <c r="B204" s="149"/>
      <c r="C204" s="199" t="s">
        <v>343</v>
      </c>
      <c r="D204" s="199" t="s">
        <v>222</v>
      </c>
      <c r="E204" s="200" t="s">
        <v>344</v>
      </c>
      <c r="F204" s="201" t="s">
        <v>345</v>
      </c>
      <c r="G204" s="202" t="s">
        <v>183</v>
      </c>
      <c r="H204" s="203">
        <v>8</v>
      </c>
      <c r="I204" s="204"/>
      <c r="J204" s="205">
        <f>ROUND(I204*H204,3)</f>
        <v>0</v>
      </c>
      <c r="K204" s="206"/>
      <c r="L204" s="207"/>
      <c r="M204" s="208" t="s">
        <v>1</v>
      </c>
      <c r="N204" s="209" t="s">
        <v>43</v>
      </c>
      <c r="O204" s="74"/>
      <c r="P204" s="195">
        <f>O204*H204</f>
        <v>0</v>
      </c>
      <c r="Q204" s="195">
        <v>0.00097999999999999997</v>
      </c>
      <c r="R204" s="195">
        <f>Q204*H204</f>
        <v>0.0078399999999999997</v>
      </c>
      <c r="S204" s="195">
        <v>0</v>
      </c>
      <c r="T204" s="196">
        <f>S204*H204</f>
        <v>0</v>
      </c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R204" s="197" t="s">
        <v>180</v>
      </c>
      <c r="AT204" s="197" t="s">
        <v>222</v>
      </c>
      <c r="AU204" s="197" t="s">
        <v>124</v>
      </c>
      <c r="AY204" s="15" t="s">
        <v>146</v>
      </c>
      <c r="BE204" s="198">
        <f>IF(N204="základná",J204,0)</f>
        <v>0</v>
      </c>
      <c r="BF204" s="198">
        <f>IF(N204="znížená",J204,0)</f>
        <v>0</v>
      </c>
      <c r="BG204" s="198">
        <f>IF(N204="zákl. prenesená",J204,0)</f>
        <v>0</v>
      </c>
      <c r="BH204" s="198">
        <f>IF(N204="zníž. prenesená",J204,0)</f>
        <v>0</v>
      </c>
      <c r="BI204" s="198">
        <f>IF(N204="nulová",J204,0)</f>
        <v>0</v>
      </c>
      <c r="BJ204" s="15" t="s">
        <v>124</v>
      </c>
      <c r="BK204" s="198">
        <f>ROUND(I204*H204,3)</f>
        <v>0</v>
      </c>
      <c r="BL204" s="15" t="s">
        <v>153</v>
      </c>
      <c r="BM204" s="197" t="s">
        <v>346</v>
      </c>
    </row>
    <row r="205" s="2" customFormat="1" ht="16.5" customHeight="1">
      <c r="A205" s="34"/>
      <c r="B205" s="149"/>
      <c r="C205" s="199" t="s">
        <v>347</v>
      </c>
      <c r="D205" s="199" t="s">
        <v>222</v>
      </c>
      <c r="E205" s="200" t="s">
        <v>348</v>
      </c>
      <c r="F205" s="201" t="s">
        <v>349</v>
      </c>
      <c r="G205" s="202" t="s">
        <v>350</v>
      </c>
      <c r="H205" s="203">
        <v>8</v>
      </c>
      <c r="I205" s="204"/>
      <c r="J205" s="205">
        <f>ROUND(I205*H205,3)</f>
        <v>0</v>
      </c>
      <c r="K205" s="206"/>
      <c r="L205" s="207"/>
      <c r="M205" s="208" t="s">
        <v>1</v>
      </c>
      <c r="N205" s="209" t="s">
        <v>43</v>
      </c>
      <c r="O205" s="74"/>
      <c r="P205" s="195">
        <f>O205*H205</f>
        <v>0</v>
      </c>
      <c r="Q205" s="195">
        <v>0.00010000000000000001</v>
      </c>
      <c r="R205" s="195">
        <f>Q205*H205</f>
        <v>0.00080000000000000004</v>
      </c>
      <c r="S205" s="195">
        <v>0</v>
      </c>
      <c r="T205" s="196">
        <f>S205*H205</f>
        <v>0</v>
      </c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R205" s="197" t="s">
        <v>180</v>
      </c>
      <c r="AT205" s="197" t="s">
        <v>222</v>
      </c>
      <c r="AU205" s="197" t="s">
        <v>124</v>
      </c>
      <c r="AY205" s="15" t="s">
        <v>146</v>
      </c>
      <c r="BE205" s="198">
        <f>IF(N205="základná",J205,0)</f>
        <v>0</v>
      </c>
      <c r="BF205" s="198">
        <f>IF(N205="znížená",J205,0)</f>
        <v>0</v>
      </c>
      <c r="BG205" s="198">
        <f>IF(N205="zákl. prenesená",J205,0)</f>
        <v>0</v>
      </c>
      <c r="BH205" s="198">
        <f>IF(N205="zníž. prenesená",J205,0)</f>
        <v>0</v>
      </c>
      <c r="BI205" s="198">
        <f>IF(N205="nulová",J205,0)</f>
        <v>0</v>
      </c>
      <c r="BJ205" s="15" t="s">
        <v>124</v>
      </c>
      <c r="BK205" s="198">
        <f>ROUND(I205*H205,3)</f>
        <v>0</v>
      </c>
      <c r="BL205" s="15" t="s">
        <v>153</v>
      </c>
      <c r="BM205" s="197" t="s">
        <v>351</v>
      </c>
    </row>
    <row r="206" s="2" customFormat="1" ht="16.5" customHeight="1">
      <c r="A206" s="34"/>
      <c r="B206" s="149"/>
      <c r="C206" s="185" t="s">
        <v>352</v>
      </c>
      <c r="D206" s="185" t="s">
        <v>149</v>
      </c>
      <c r="E206" s="186" t="s">
        <v>353</v>
      </c>
      <c r="F206" s="187" t="s">
        <v>354</v>
      </c>
      <c r="G206" s="188" t="s">
        <v>183</v>
      </c>
      <c r="H206" s="189">
        <v>51.200000000000003</v>
      </c>
      <c r="I206" s="190"/>
      <c r="J206" s="191">
        <f>ROUND(I206*H206,3)</f>
        <v>0</v>
      </c>
      <c r="K206" s="192"/>
      <c r="L206" s="35"/>
      <c r="M206" s="193" t="s">
        <v>1</v>
      </c>
      <c r="N206" s="194" t="s">
        <v>43</v>
      </c>
      <c r="O206" s="74"/>
      <c r="P206" s="195">
        <f>O206*H206</f>
        <v>0</v>
      </c>
      <c r="Q206" s="195">
        <v>0.000231</v>
      </c>
      <c r="R206" s="195">
        <f>Q206*H206</f>
        <v>0.011827200000000001</v>
      </c>
      <c r="S206" s="195">
        <v>0</v>
      </c>
      <c r="T206" s="196">
        <f>S206*H206</f>
        <v>0</v>
      </c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R206" s="197" t="s">
        <v>153</v>
      </c>
      <c r="AT206" s="197" t="s">
        <v>149</v>
      </c>
      <c r="AU206" s="197" t="s">
        <v>124</v>
      </c>
      <c r="AY206" s="15" t="s">
        <v>146</v>
      </c>
      <c r="BE206" s="198">
        <f>IF(N206="základná",J206,0)</f>
        <v>0</v>
      </c>
      <c r="BF206" s="198">
        <f>IF(N206="znížená",J206,0)</f>
        <v>0</v>
      </c>
      <c r="BG206" s="198">
        <f>IF(N206="zákl. prenesená",J206,0)</f>
        <v>0</v>
      </c>
      <c r="BH206" s="198">
        <f>IF(N206="zníž. prenesená",J206,0)</f>
        <v>0</v>
      </c>
      <c r="BI206" s="198">
        <f>IF(N206="nulová",J206,0)</f>
        <v>0</v>
      </c>
      <c r="BJ206" s="15" t="s">
        <v>124</v>
      </c>
      <c r="BK206" s="198">
        <f>ROUND(I206*H206,3)</f>
        <v>0</v>
      </c>
      <c r="BL206" s="15" t="s">
        <v>153</v>
      </c>
      <c r="BM206" s="197" t="s">
        <v>355</v>
      </c>
    </row>
    <row r="207" s="2" customFormat="1" ht="24.15" customHeight="1">
      <c r="A207" s="34"/>
      <c r="B207" s="149"/>
      <c r="C207" s="185" t="s">
        <v>356</v>
      </c>
      <c r="D207" s="185" t="s">
        <v>149</v>
      </c>
      <c r="E207" s="186" t="s">
        <v>357</v>
      </c>
      <c r="F207" s="187" t="s">
        <v>358</v>
      </c>
      <c r="G207" s="188" t="s">
        <v>183</v>
      </c>
      <c r="H207" s="189">
        <v>37.100000000000001</v>
      </c>
      <c r="I207" s="190"/>
      <c r="J207" s="191">
        <f>ROUND(I207*H207,3)</f>
        <v>0</v>
      </c>
      <c r="K207" s="192"/>
      <c r="L207" s="35"/>
      <c r="M207" s="193" t="s">
        <v>1</v>
      </c>
      <c r="N207" s="194" t="s">
        <v>43</v>
      </c>
      <c r="O207" s="74"/>
      <c r="P207" s="195">
        <f>O207*H207</f>
        <v>0</v>
      </c>
      <c r="Q207" s="195">
        <v>3.15E-05</v>
      </c>
      <c r="R207" s="195">
        <f>Q207*H207</f>
        <v>0.00116865</v>
      </c>
      <c r="S207" s="195">
        <v>0</v>
      </c>
      <c r="T207" s="196">
        <f>S207*H207</f>
        <v>0</v>
      </c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R207" s="197" t="s">
        <v>153</v>
      </c>
      <c r="AT207" s="197" t="s">
        <v>149</v>
      </c>
      <c r="AU207" s="197" t="s">
        <v>124</v>
      </c>
      <c r="AY207" s="15" t="s">
        <v>146</v>
      </c>
      <c r="BE207" s="198">
        <f>IF(N207="základná",J207,0)</f>
        <v>0</v>
      </c>
      <c r="BF207" s="198">
        <f>IF(N207="znížená",J207,0)</f>
        <v>0</v>
      </c>
      <c r="BG207" s="198">
        <f>IF(N207="zákl. prenesená",J207,0)</f>
        <v>0</v>
      </c>
      <c r="BH207" s="198">
        <f>IF(N207="zníž. prenesená",J207,0)</f>
        <v>0</v>
      </c>
      <c r="BI207" s="198">
        <f>IF(N207="nulová",J207,0)</f>
        <v>0</v>
      </c>
      <c r="BJ207" s="15" t="s">
        <v>124</v>
      </c>
      <c r="BK207" s="198">
        <f>ROUND(I207*H207,3)</f>
        <v>0</v>
      </c>
      <c r="BL207" s="15" t="s">
        <v>153</v>
      </c>
      <c r="BM207" s="197" t="s">
        <v>359</v>
      </c>
    </row>
    <row r="208" s="12" customFormat="1" ht="22.8" customHeight="1">
      <c r="A208" s="12"/>
      <c r="B208" s="172"/>
      <c r="C208" s="12"/>
      <c r="D208" s="173" t="s">
        <v>76</v>
      </c>
      <c r="E208" s="183" t="s">
        <v>185</v>
      </c>
      <c r="F208" s="183" t="s">
        <v>360</v>
      </c>
      <c r="G208" s="12"/>
      <c r="H208" s="12"/>
      <c r="I208" s="175"/>
      <c r="J208" s="184">
        <f>BK208</f>
        <v>0</v>
      </c>
      <c r="K208" s="12"/>
      <c r="L208" s="172"/>
      <c r="M208" s="177"/>
      <c r="N208" s="178"/>
      <c r="O208" s="178"/>
      <c r="P208" s="179">
        <f>SUM(P209:P235)</f>
        <v>0</v>
      </c>
      <c r="Q208" s="178"/>
      <c r="R208" s="179">
        <f>SUM(R209:R235)</f>
        <v>11.722287268999999</v>
      </c>
      <c r="S208" s="178"/>
      <c r="T208" s="180">
        <f>SUM(T209:T235)</f>
        <v>39.445442239999998</v>
      </c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R208" s="173" t="s">
        <v>19</v>
      </c>
      <c r="AT208" s="181" t="s">
        <v>76</v>
      </c>
      <c r="AU208" s="181" t="s">
        <v>19</v>
      </c>
      <c r="AY208" s="173" t="s">
        <v>146</v>
      </c>
      <c r="BK208" s="182">
        <f>SUM(BK209:BK235)</f>
        <v>0</v>
      </c>
    </row>
    <row r="209" s="2" customFormat="1" ht="24.15" customHeight="1">
      <c r="A209" s="34"/>
      <c r="B209" s="149"/>
      <c r="C209" s="185" t="s">
        <v>361</v>
      </c>
      <c r="D209" s="185" t="s">
        <v>149</v>
      </c>
      <c r="E209" s="186" t="s">
        <v>362</v>
      </c>
      <c r="F209" s="187" t="s">
        <v>363</v>
      </c>
      <c r="G209" s="188" t="s">
        <v>164</v>
      </c>
      <c r="H209" s="189">
        <v>228.31999999999999</v>
      </c>
      <c r="I209" s="190"/>
      <c r="J209" s="191">
        <f>ROUND(I209*H209,3)</f>
        <v>0</v>
      </c>
      <c r="K209" s="192"/>
      <c r="L209" s="35"/>
      <c r="M209" s="193" t="s">
        <v>1</v>
      </c>
      <c r="N209" s="194" t="s">
        <v>43</v>
      </c>
      <c r="O209" s="74"/>
      <c r="P209" s="195">
        <f>O209*H209</f>
        <v>0</v>
      </c>
      <c r="Q209" s="195">
        <v>0.01653</v>
      </c>
      <c r="R209" s="195">
        <f>Q209*H209</f>
        <v>3.7741295999999998</v>
      </c>
      <c r="S209" s="195">
        <v>0</v>
      </c>
      <c r="T209" s="196">
        <f>S209*H209</f>
        <v>0</v>
      </c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R209" s="197" t="s">
        <v>153</v>
      </c>
      <c r="AT209" s="197" t="s">
        <v>149</v>
      </c>
      <c r="AU209" s="197" t="s">
        <v>124</v>
      </c>
      <c r="AY209" s="15" t="s">
        <v>146</v>
      </c>
      <c r="BE209" s="198">
        <f>IF(N209="základná",J209,0)</f>
        <v>0</v>
      </c>
      <c r="BF209" s="198">
        <f>IF(N209="znížená",J209,0)</f>
        <v>0</v>
      </c>
      <c r="BG209" s="198">
        <f>IF(N209="zákl. prenesená",J209,0)</f>
        <v>0</v>
      </c>
      <c r="BH209" s="198">
        <f>IF(N209="zníž. prenesená",J209,0)</f>
        <v>0</v>
      </c>
      <c r="BI209" s="198">
        <f>IF(N209="nulová",J209,0)</f>
        <v>0</v>
      </c>
      <c r="BJ209" s="15" t="s">
        <v>124</v>
      </c>
      <c r="BK209" s="198">
        <f>ROUND(I209*H209,3)</f>
        <v>0</v>
      </c>
      <c r="BL209" s="15" t="s">
        <v>153</v>
      </c>
      <c r="BM209" s="197" t="s">
        <v>364</v>
      </c>
    </row>
    <row r="210" s="2" customFormat="1" ht="37.8" customHeight="1">
      <c r="A210" s="34"/>
      <c r="B210" s="149"/>
      <c r="C210" s="185" t="s">
        <v>365</v>
      </c>
      <c r="D210" s="185" t="s">
        <v>149</v>
      </c>
      <c r="E210" s="186" t="s">
        <v>366</v>
      </c>
      <c r="F210" s="187" t="s">
        <v>367</v>
      </c>
      <c r="G210" s="188" t="s">
        <v>164</v>
      </c>
      <c r="H210" s="189">
        <v>228.31999999999999</v>
      </c>
      <c r="I210" s="190"/>
      <c r="J210" s="191">
        <f>ROUND(I210*H210,3)</f>
        <v>0</v>
      </c>
      <c r="K210" s="192"/>
      <c r="L210" s="35"/>
      <c r="M210" s="193" t="s">
        <v>1</v>
      </c>
      <c r="N210" s="194" t="s">
        <v>43</v>
      </c>
      <c r="O210" s="74"/>
      <c r="P210" s="195">
        <f>O210*H210</f>
        <v>0</v>
      </c>
      <c r="Q210" s="195">
        <v>0</v>
      </c>
      <c r="R210" s="195">
        <f>Q210*H210</f>
        <v>0</v>
      </c>
      <c r="S210" s="195">
        <v>0</v>
      </c>
      <c r="T210" s="196">
        <f>S210*H210</f>
        <v>0</v>
      </c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R210" s="197" t="s">
        <v>153</v>
      </c>
      <c r="AT210" s="197" t="s">
        <v>149</v>
      </c>
      <c r="AU210" s="197" t="s">
        <v>124</v>
      </c>
      <c r="AY210" s="15" t="s">
        <v>146</v>
      </c>
      <c r="BE210" s="198">
        <f>IF(N210="základná",J210,0)</f>
        <v>0</v>
      </c>
      <c r="BF210" s="198">
        <f>IF(N210="znížená",J210,0)</f>
        <v>0</v>
      </c>
      <c r="BG210" s="198">
        <f>IF(N210="zákl. prenesená",J210,0)</f>
        <v>0</v>
      </c>
      <c r="BH210" s="198">
        <f>IF(N210="zníž. prenesená",J210,0)</f>
        <v>0</v>
      </c>
      <c r="BI210" s="198">
        <f>IF(N210="nulová",J210,0)</f>
        <v>0</v>
      </c>
      <c r="BJ210" s="15" t="s">
        <v>124</v>
      </c>
      <c r="BK210" s="198">
        <f>ROUND(I210*H210,3)</f>
        <v>0</v>
      </c>
      <c r="BL210" s="15" t="s">
        <v>153</v>
      </c>
      <c r="BM210" s="197" t="s">
        <v>368</v>
      </c>
    </row>
    <row r="211" s="2" customFormat="1" ht="24.15" customHeight="1">
      <c r="A211" s="34"/>
      <c r="B211" s="149"/>
      <c r="C211" s="185" t="s">
        <v>369</v>
      </c>
      <c r="D211" s="185" t="s">
        <v>149</v>
      </c>
      <c r="E211" s="186" t="s">
        <v>370</v>
      </c>
      <c r="F211" s="187" t="s">
        <v>371</v>
      </c>
      <c r="G211" s="188" t="s">
        <v>164</v>
      </c>
      <c r="H211" s="189">
        <v>228.31999999999999</v>
      </c>
      <c r="I211" s="190"/>
      <c r="J211" s="191">
        <f>ROUND(I211*H211,3)</f>
        <v>0</v>
      </c>
      <c r="K211" s="192"/>
      <c r="L211" s="35"/>
      <c r="M211" s="193" t="s">
        <v>1</v>
      </c>
      <c r="N211" s="194" t="s">
        <v>43</v>
      </c>
      <c r="O211" s="74"/>
      <c r="P211" s="195">
        <f>O211*H211</f>
        <v>0</v>
      </c>
      <c r="Q211" s="195">
        <v>0</v>
      </c>
      <c r="R211" s="195">
        <f>Q211*H211</f>
        <v>0</v>
      </c>
      <c r="S211" s="195">
        <v>0</v>
      </c>
      <c r="T211" s="196">
        <f>S211*H211</f>
        <v>0</v>
      </c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R211" s="197" t="s">
        <v>153</v>
      </c>
      <c r="AT211" s="197" t="s">
        <v>149</v>
      </c>
      <c r="AU211" s="197" t="s">
        <v>124</v>
      </c>
      <c r="AY211" s="15" t="s">
        <v>146</v>
      </c>
      <c r="BE211" s="198">
        <f>IF(N211="základná",J211,0)</f>
        <v>0</v>
      </c>
      <c r="BF211" s="198">
        <f>IF(N211="znížená",J211,0)</f>
        <v>0</v>
      </c>
      <c r="BG211" s="198">
        <f>IF(N211="zákl. prenesená",J211,0)</f>
        <v>0</v>
      </c>
      <c r="BH211" s="198">
        <f>IF(N211="zníž. prenesená",J211,0)</f>
        <v>0</v>
      </c>
      <c r="BI211" s="198">
        <f>IF(N211="nulová",J211,0)</f>
        <v>0</v>
      </c>
      <c r="BJ211" s="15" t="s">
        <v>124</v>
      </c>
      <c r="BK211" s="198">
        <f>ROUND(I211*H211,3)</f>
        <v>0</v>
      </c>
      <c r="BL211" s="15" t="s">
        <v>153</v>
      </c>
      <c r="BM211" s="197" t="s">
        <v>372</v>
      </c>
    </row>
    <row r="212" s="2" customFormat="1" ht="24.15" customHeight="1">
      <c r="A212" s="34"/>
      <c r="B212" s="149"/>
      <c r="C212" s="185" t="s">
        <v>373</v>
      </c>
      <c r="D212" s="185" t="s">
        <v>149</v>
      </c>
      <c r="E212" s="186" t="s">
        <v>374</v>
      </c>
      <c r="F212" s="187" t="s">
        <v>375</v>
      </c>
      <c r="G212" s="188" t="s">
        <v>164</v>
      </c>
      <c r="H212" s="189">
        <v>139.19999999999999</v>
      </c>
      <c r="I212" s="190"/>
      <c r="J212" s="191">
        <f>ROUND(I212*H212,3)</f>
        <v>0</v>
      </c>
      <c r="K212" s="192"/>
      <c r="L212" s="35"/>
      <c r="M212" s="193" t="s">
        <v>1</v>
      </c>
      <c r="N212" s="194" t="s">
        <v>43</v>
      </c>
      <c r="O212" s="74"/>
      <c r="P212" s="195">
        <f>O212*H212</f>
        <v>0</v>
      </c>
      <c r="Q212" s="195">
        <v>0.042198630000000001</v>
      </c>
      <c r="R212" s="195">
        <f>Q212*H212</f>
        <v>5.8740492959999999</v>
      </c>
      <c r="S212" s="195">
        <v>0</v>
      </c>
      <c r="T212" s="196">
        <f>S212*H212</f>
        <v>0</v>
      </c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R212" s="197" t="s">
        <v>153</v>
      </c>
      <c r="AT212" s="197" t="s">
        <v>149</v>
      </c>
      <c r="AU212" s="197" t="s">
        <v>124</v>
      </c>
      <c r="AY212" s="15" t="s">
        <v>146</v>
      </c>
      <c r="BE212" s="198">
        <f>IF(N212="základná",J212,0)</f>
        <v>0</v>
      </c>
      <c r="BF212" s="198">
        <f>IF(N212="znížená",J212,0)</f>
        <v>0</v>
      </c>
      <c r="BG212" s="198">
        <f>IF(N212="zákl. prenesená",J212,0)</f>
        <v>0</v>
      </c>
      <c r="BH212" s="198">
        <f>IF(N212="zníž. prenesená",J212,0)</f>
        <v>0</v>
      </c>
      <c r="BI212" s="198">
        <f>IF(N212="nulová",J212,0)</f>
        <v>0</v>
      </c>
      <c r="BJ212" s="15" t="s">
        <v>124</v>
      </c>
      <c r="BK212" s="198">
        <f>ROUND(I212*H212,3)</f>
        <v>0</v>
      </c>
      <c r="BL212" s="15" t="s">
        <v>153</v>
      </c>
      <c r="BM212" s="197" t="s">
        <v>376</v>
      </c>
    </row>
    <row r="213" s="2" customFormat="1" ht="24.15" customHeight="1">
      <c r="A213" s="34"/>
      <c r="B213" s="149"/>
      <c r="C213" s="185" t="s">
        <v>377</v>
      </c>
      <c r="D213" s="185" t="s">
        <v>149</v>
      </c>
      <c r="E213" s="186" t="s">
        <v>378</v>
      </c>
      <c r="F213" s="187" t="s">
        <v>379</v>
      </c>
      <c r="G213" s="188" t="s">
        <v>164</v>
      </c>
      <c r="H213" s="189">
        <v>40</v>
      </c>
      <c r="I213" s="190"/>
      <c r="J213" s="191">
        <f>ROUND(I213*H213,3)</f>
        <v>0</v>
      </c>
      <c r="K213" s="192"/>
      <c r="L213" s="35"/>
      <c r="M213" s="193" t="s">
        <v>1</v>
      </c>
      <c r="N213" s="194" t="s">
        <v>43</v>
      </c>
      <c r="O213" s="74"/>
      <c r="P213" s="195">
        <f>O213*H213</f>
        <v>0</v>
      </c>
      <c r="Q213" s="195">
        <v>0.051385979999999998</v>
      </c>
      <c r="R213" s="195">
        <f>Q213*H213</f>
        <v>2.0554391999999999</v>
      </c>
      <c r="S213" s="195">
        <v>0</v>
      </c>
      <c r="T213" s="196">
        <f>S213*H213</f>
        <v>0</v>
      </c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R213" s="197" t="s">
        <v>153</v>
      </c>
      <c r="AT213" s="197" t="s">
        <v>149</v>
      </c>
      <c r="AU213" s="197" t="s">
        <v>124</v>
      </c>
      <c r="AY213" s="15" t="s">
        <v>146</v>
      </c>
      <c r="BE213" s="198">
        <f>IF(N213="základná",J213,0)</f>
        <v>0</v>
      </c>
      <c r="BF213" s="198">
        <f>IF(N213="znížená",J213,0)</f>
        <v>0</v>
      </c>
      <c r="BG213" s="198">
        <f>IF(N213="zákl. prenesená",J213,0)</f>
        <v>0</v>
      </c>
      <c r="BH213" s="198">
        <f>IF(N213="zníž. prenesená",J213,0)</f>
        <v>0</v>
      </c>
      <c r="BI213" s="198">
        <f>IF(N213="nulová",J213,0)</f>
        <v>0</v>
      </c>
      <c r="BJ213" s="15" t="s">
        <v>124</v>
      </c>
      <c r="BK213" s="198">
        <f>ROUND(I213*H213,3)</f>
        <v>0</v>
      </c>
      <c r="BL213" s="15" t="s">
        <v>153</v>
      </c>
      <c r="BM213" s="197" t="s">
        <v>380</v>
      </c>
    </row>
    <row r="214" s="2" customFormat="1" ht="24.15" customHeight="1">
      <c r="A214" s="34"/>
      <c r="B214" s="149"/>
      <c r="C214" s="185" t="s">
        <v>381</v>
      </c>
      <c r="D214" s="185" t="s">
        <v>149</v>
      </c>
      <c r="E214" s="186" t="s">
        <v>382</v>
      </c>
      <c r="F214" s="187" t="s">
        <v>383</v>
      </c>
      <c r="G214" s="188" t="s">
        <v>164</v>
      </c>
      <c r="H214" s="189">
        <v>3</v>
      </c>
      <c r="I214" s="190"/>
      <c r="J214" s="191">
        <f>ROUND(I214*H214,3)</f>
        <v>0</v>
      </c>
      <c r="K214" s="192"/>
      <c r="L214" s="35"/>
      <c r="M214" s="193" t="s">
        <v>1</v>
      </c>
      <c r="N214" s="194" t="s">
        <v>43</v>
      </c>
      <c r="O214" s="74"/>
      <c r="P214" s="195">
        <f>O214*H214</f>
        <v>0</v>
      </c>
      <c r="Q214" s="195">
        <v>0.0033700000000000002</v>
      </c>
      <c r="R214" s="195">
        <f>Q214*H214</f>
        <v>0.010110000000000001</v>
      </c>
      <c r="S214" s="195">
        <v>0</v>
      </c>
      <c r="T214" s="196">
        <f>S214*H214</f>
        <v>0</v>
      </c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R214" s="197" t="s">
        <v>153</v>
      </c>
      <c r="AT214" s="197" t="s">
        <v>149</v>
      </c>
      <c r="AU214" s="197" t="s">
        <v>124</v>
      </c>
      <c r="AY214" s="15" t="s">
        <v>146</v>
      </c>
      <c r="BE214" s="198">
        <f>IF(N214="základná",J214,0)</f>
        <v>0</v>
      </c>
      <c r="BF214" s="198">
        <f>IF(N214="znížená",J214,0)</f>
        <v>0</v>
      </c>
      <c r="BG214" s="198">
        <f>IF(N214="zákl. prenesená",J214,0)</f>
        <v>0</v>
      </c>
      <c r="BH214" s="198">
        <f>IF(N214="zníž. prenesená",J214,0)</f>
        <v>0</v>
      </c>
      <c r="BI214" s="198">
        <f>IF(N214="nulová",J214,0)</f>
        <v>0</v>
      </c>
      <c r="BJ214" s="15" t="s">
        <v>124</v>
      </c>
      <c r="BK214" s="198">
        <f>ROUND(I214*H214,3)</f>
        <v>0</v>
      </c>
      <c r="BL214" s="15" t="s">
        <v>153</v>
      </c>
      <c r="BM214" s="197" t="s">
        <v>384</v>
      </c>
    </row>
    <row r="215" s="2" customFormat="1" ht="16.5" customHeight="1">
      <c r="A215" s="34"/>
      <c r="B215" s="149"/>
      <c r="C215" s="185" t="s">
        <v>385</v>
      </c>
      <c r="D215" s="185" t="s">
        <v>149</v>
      </c>
      <c r="E215" s="186" t="s">
        <v>386</v>
      </c>
      <c r="F215" s="187" t="s">
        <v>387</v>
      </c>
      <c r="G215" s="188" t="s">
        <v>164</v>
      </c>
      <c r="H215" s="189">
        <v>174.67699999999999</v>
      </c>
      <c r="I215" s="190"/>
      <c r="J215" s="191">
        <f>ROUND(I215*H215,3)</f>
        <v>0</v>
      </c>
      <c r="K215" s="192"/>
      <c r="L215" s="35"/>
      <c r="M215" s="193" t="s">
        <v>1</v>
      </c>
      <c r="N215" s="194" t="s">
        <v>43</v>
      </c>
      <c r="O215" s="74"/>
      <c r="P215" s="195">
        <f>O215*H215</f>
        <v>0</v>
      </c>
      <c r="Q215" s="195">
        <v>4.8999999999999998E-05</v>
      </c>
      <c r="R215" s="195">
        <f>Q215*H215</f>
        <v>0.0085591729999999998</v>
      </c>
      <c r="S215" s="195">
        <v>0</v>
      </c>
      <c r="T215" s="196">
        <f>S215*H215</f>
        <v>0</v>
      </c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R215" s="197" t="s">
        <v>153</v>
      </c>
      <c r="AT215" s="197" t="s">
        <v>149</v>
      </c>
      <c r="AU215" s="197" t="s">
        <v>124</v>
      </c>
      <c r="AY215" s="15" t="s">
        <v>146</v>
      </c>
      <c r="BE215" s="198">
        <f>IF(N215="základná",J215,0)</f>
        <v>0</v>
      </c>
      <c r="BF215" s="198">
        <f>IF(N215="znížená",J215,0)</f>
        <v>0</v>
      </c>
      <c r="BG215" s="198">
        <f>IF(N215="zákl. prenesená",J215,0)</f>
        <v>0</v>
      </c>
      <c r="BH215" s="198">
        <f>IF(N215="zníž. prenesená",J215,0)</f>
        <v>0</v>
      </c>
      <c r="BI215" s="198">
        <f>IF(N215="nulová",J215,0)</f>
        <v>0</v>
      </c>
      <c r="BJ215" s="15" t="s">
        <v>124</v>
      </c>
      <c r="BK215" s="198">
        <f>ROUND(I215*H215,3)</f>
        <v>0</v>
      </c>
      <c r="BL215" s="15" t="s">
        <v>153</v>
      </c>
      <c r="BM215" s="197" t="s">
        <v>388</v>
      </c>
    </row>
    <row r="216" s="2" customFormat="1" ht="37.8" customHeight="1">
      <c r="A216" s="34"/>
      <c r="B216" s="149"/>
      <c r="C216" s="185" t="s">
        <v>389</v>
      </c>
      <c r="D216" s="185" t="s">
        <v>149</v>
      </c>
      <c r="E216" s="186" t="s">
        <v>390</v>
      </c>
      <c r="F216" s="187" t="s">
        <v>391</v>
      </c>
      <c r="G216" s="188" t="s">
        <v>164</v>
      </c>
      <c r="H216" s="189">
        <v>7.6799999999999997</v>
      </c>
      <c r="I216" s="190"/>
      <c r="J216" s="191">
        <f>ROUND(I216*H216,3)</f>
        <v>0</v>
      </c>
      <c r="K216" s="192"/>
      <c r="L216" s="35"/>
      <c r="M216" s="193" t="s">
        <v>1</v>
      </c>
      <c r="N216" s="194" t="s">
        <v>43</v>
      </c>
      <c r="O216" s="74"/>
      <c r="P216" s="195">
        <f>O216*H216</f>
        <v>0</v>
      </c>
      <c r="Q216" s="195">
        <v>0</v>
      </c>
      <c r="R216" s="195">
        <f>Q216*H216</f>
        <v>0</v>
      </c>
      <c r="S216" s="195">
        <v>0.19600000000000001</v>
      </c>
      <c r="T216" s="196">
        <f>S216*H216</f>
        <v>1.50528</v>
      </c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R216" s="197" t="s">
        <v>153</v>
      </c>
      <c r="AT216" s="197" t="s">
        <v>149</v>
      </c>
      <c r="AU216" s="197" t="s">
        <v>124</v>
      </c>
      <c r="AY216" s="15" t="s">
        <v>146</v>
      </c>
      <c r="BE216" s="198">
        <f>IF(N216="základná",J216,0)</f>
        <v>0</v>
      </c>
      <c r="BF216" s="198">
        <f>IF(N216="znížená",J216,0)</f>
        <v>0</v>
      </c>
      <c r="BG216" s="198">
        <f>IF(N216="zákl. prenesená",J216,0)</f>
        <v>0</v>
      </c>
      <c r="BH216" s="198">
        <f>IF(N216="zníž. prenesená",J216,0)</f>
        <v>0</v>
      </c>
      <c r="BI216" s="198">
        <f>IF(N216="nulová",J216,0)</f>
        <v>0</v>
      </c>
      <c r="BJ216" s="15" t="s">
        <v>124</v>
      </c>
      <c r="BK216" s="198">
        <f>ROUND(I216*H216,3)</f>
        <v>0</v>
      </c>
      <c r="BL216" s="15" t="s">
        <v>153</v>
      </c>
      <c r="BM216" s="197" t="s">
        <v>392</v>
      </c>
    </row>
    <row r="217" s="2" customFormat="1" ht="44.25" customHeight="1">
      <c r="A217" s="34"/>
      <c r="B217" s="149"/>
      <c r="C217" s="185" t="s">
        <v>393</v>
      </c>
      <c r="D217" s="185" t="s">
        <v>149</v>
      </c>
      <c r="E217" s="186" t="s">
        <v>394</v>
      </c>
      <c r="F217" s="187" t="s">
        <v>395</v>
      </c>
      <c r="G217" s="188" t="s">
        <v>152</v>
      </c>
      <c r="H217" s="189">
        <v>7.8280000000000003</v>
      </c>
      <c r="I217" s="190"/>
      <c r="J217" s="191">
        <f>ROUND(I217*H217,3)</f>
        <v>0</v>
      </c>
      <c r="K217" s="192"/>
      <c r="L217" s="35"/>
      <c r="M217" s="193" t="s">
        <v>1</v>
      </c>
      <c r="N217" s="194" t="s">
        <v>43</v>
      </c>
      <c r="O217" s="74"/>
      <c r="P217" s="195">
        <f>O217*H217</f>
        <v>0</v>
      </c>
      <c r="Q217" s="195">
        <v>0</v>
      </c>
      <c r="R217" s="195">
        <f>Q217*H217</f>
        <v>0</v>
      </c>
      <c r="S217" s="195">
        <v>1.905</v>
      </c>
      <c r="T217" s="196">
        <f>S217*H217</f>
        <v>14.91234</v>
      </c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R217" s="197" t="s">
        <v>153</v>
      </c>
      <c r="AT217" s="197" t="s">
        <v>149</v>
      </c>
      <c r="AU217" s="197" t="s">
        <v>124</v>
      </c>
      <c r="AY217" s="15" t="s">
        <v>146</v>
      </c>
      <c r="BE217" s="198">
        <f>IF(N217="základná",J217,0)</f>
        <v>0</v>
      </c>
      <c r="BF217" s="198">
        <f>IF(N217="znížená",J217,0)</f>
        <v>0</v>
      </c>
      <c r="BG217" s="198">
        <f>IF(N217="zákl. prenesená",J217,0)</f>
        <v>0</v>
      </c>
      <c r="BH217" s="198">
        <f>IF(N217="zníž. prenesená",J217,0)</f>
        <v>0</v>
      </c>
      <c r="BI217" s="198">
        <f>IF(N217="nulová",J217,0)</f>
        <v>0</v>
      </c>
      <c r="BJ217" s="15" t="s">
        <v>124</v>
      </c>
      <c r="BK217" s="198">
        <f>ROUND(I217*H217,3)</f>
        <v>0</v>
      </c>
      <c r="BL217" s="15" t="s">
        <v>153</v>
      </c>
      <c r="BM217" s="197" t="s">
        <v>396</v>
      </c>
    </row>
    <row r="218" s="2" customFormat="1" ht="24.15" customHeight="1">
      <c r="A218" s="34"/>
      <c r="B218" s="149"/>
      <c r="C218" s="185" t="s">
        <v>397</v>
      </c>
      <c r="D218" s="185" t="s">
        <v>149</v>
      </c>
      <c r="E218" s="186" t="s">
        <v>398</v>
      </c>
      <c r="F218" s="187" t="s">
        <v>399</v>
      </c>
      <c r="G218" s="188" t="s">
        <v>152</v>
      </c>
      <c r="H218" s="189">
        <v>0.33800000000000002</v>
      </c>
      <c r="I218" s="190"/>
      <c r="J218" s="191">
        <f>ROUND(I218*H218,3)</f>
        <v>0</v>
      </c>
      <c r="K218" s="192"/>
      <c r="L218" s="35"/>
      <c r="M218" s="193" t="s">
        <v>1</v>
      </c>
      <c r="N218" s="194" t="s">
        <v>43</v>
      </c>
      <c r="O218" s="74"/>
      <c r="P218" s="195">
        <f>O218*H218</f>
        <v>0</v>
      </c>
      <c r="Q218" s="195">
        <v>0</v>
      </c>
      <c r="R218" s="195">
        <f>Q218*H218</f>
        <v>0</v>
      </c>
      <c r="S218" s="195">
        <v>2.3999999999999999</v>
      </c>
      <c r="T218" s="196">
        <f>S218*H218</f>
        <v>0.81120000000000003</v>
      </c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R218" s="197" t="s">
        <v>153</v>
      </c>
      <c r="AT218" s="197" t="s">
        <v>149</v>
      </c>
      <c r="AU218" s="197" t="s">
        <v>124</v>
      </c>
      <c r="AY218" s="15" t="s">
        <v>146</v>
      </c>
      <c r="BE218" s="198">
        <f>IF(N218="základná",J218,0)</f>
        <v>0</v>
      </c>
      <c r="BF218" s="198">
        <f>IF(N218="znížená",J218,0)</f>
        <v>0</v>
      </c>
      <c r="BG218" s="198">
        <f>IF(N218="zákl. prenesená",J218,0)</f>
        <v>0</v>
      </c>
      <c r="BH218" s="198">
        <f>IF(N218="zníž. prenesená",J218,0)</f>
        <v>0</v>
      </c>
      <c r="BI218" s="198">
        <f>IF(N218="nulová",J218,0)</f>
        <v>0</v>
      </c>
      <c r="BJ218" s="15" t="s">
        <v>124</v>
      </c>
      <c r="BK218" s="198">
        <f>ROUND(I218*H218,3)</f>
        <v>0</v>
      </c>
      <c r="BL218" s="15" t="s">
        <v>153</v>
      </c>
      <c r="BM218" s="197" t="s">
        <v>400</v>
      </c>
    </row>
    <row r="219" s="2" customFormat="1" ht="37.8" customHeight="1">
      <c r="A219" s="34"/>
      <c r="B219" s="149"/>
      <c r="C219" s="185" t="s">
        <v>401</v>
      </c>
      <c r="D219" s="185" t="s">
        <v>149</v>
      </c>
      <c r="E219" s="186" t="s">
        <v>402</v>
      </c>
      <c r="F219" s="187" t="s">
        <v>403</v>
      </c>
      <c r="G219" s="188" t="s">
        <v>152</v>
      </c>
      <c r="H219" s="189">
        <v>0.58899999999999997</v>
      </c>
      <c r="I219" s="190"/>
      <c r="J219" s="191">
        <f>ROUND(I219*H219,3)</f>
        <v>0</v>
      </c>
      <c r="K219" s="192"/>
      <c r="L219" s="35"/>
      <c r="M219" s="193" t="s">
        <v>1</v>
      </c>
      <c r="N219" s="194" t="s">
        <v>43</v>
      </c>
      <c r="O219" s="74"/>
      <c r="P219" s="195">
        <f>O219*H219</f>
        <v>0</v>
      </c>
      <c r="Q219" s="195">
        <v>0</v>
      </c>
      <c r="R219" s="195">
        <f>Q219*H219</f>
        <v>0</v>
      </c>
      <c r="S219" s="195">
        <v>2.2000000000000002</v>
      </c>
      <c r="T219" s="196">
        <f>S219*H219</f>
        <v>1.2958000000000001</v>
      </c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R219" s="197" t="s">
        <v>153</v>
      </c>
      <c r="AT219" s="197" t="s">
        <v>149</v>
      </c>
      <c r="AU219" s="197" t="s">
        <v>124</v>
      </c>
      <c r="AY219" s="15" t="s">
        <v>146</v>
      </c>
      <c r="BE219" s="198">
        <f>IF(N219="základná",J219,0)</f>
        <v>0</v>
      </c>
      <c r="BF219" s="198">
        <f>IF(N219="znížená",J219,0)</f>
        <v>0</v>
      </c>
      <c r="BG219" s="198">
        <f>IF(N219="zákl. prenesená",J219,0)</f>
        <v>0</v>
      </c>
      <c r="BH219" s="198">
        <f>IF(N219="zníž. prenesená",J219,0)</f>
        <v>0</v>
      </c>
      <c r="BI219" s="198">
        <f>IF(N219="nulová",J219,0)</f>
        <v>0</v>
      </c>
      <c r="BJ219" s="15" t="s">
        <v>124</v>
      </c>
      <c r="BK219" s="198">
        <f>ROUND(I219*H219,3)</f>
        <v>0</v>
      </c>
      <c r="BL219" s="15" t="s">
        <v>153</v>
      </c>
      <c r="BM219" s="197" t="s">
        <v>404</v>
      </c>
    </row>
    <row r="220" s="2" customFormat="1" ht="33" customHeight="1">
      <c r="A220" s="34"/>
      <c r="B220" s="149"/>
      <c r="C220" s="185" t="s">
        <v>405</v>
      </c>
      <c r="D220" s="185" t="s">
        <v>149</v>
      </c>
      <c r="E220" s="186" t="s">
        <v>406</v>
      </c>
      <c r="F220" s="187" t="s">
        <v>407</v>
      </c>
      <c r="G220" s="188" t="s">
        <v>152</v>
      </c>
      <c r="H220" s="189">
        <v>0.58899999999999997</v>
      </c>
      <c r="I220" s="190"/>
      <c r="J220" s="191">
        <f>ROUND(I220*H220,3)</f>
        <v>0</v>
      </c>
      <c r="K220" s="192"/>
      <c r="L220" s="35"/>
      <c r="M220" s="193" t="s">
        <v>1</v>
      </c>
      <c r="N220" s="194" t="s">
        <v>43</v>
      </c>
      <c r="O220" s="74"/>
      <c r="P220" s="195">
        <f>O220*H220</f>
        <v>0</v>
      </c>
      <c r="Q220" s="195">
        <v>0</v>
      </c>
      <c r="R220" s="195">
        <f>Q220*H220</f>
        <v>0</v>
      </c>
      <c r="S220" s="195">
        <v>0</v>
      </c>
      <c r="T220" s="196">
        <f>S220*H220</f>
        <v>0</v>
      </c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R220" s="197" t="s">
        <v>153</v>
      </c>
      <c r="AT220" s="197" t="s">
        <v>149</v>
      </c>
      <c r="AU220" s="197" t="s">
        <v>124</v>
      </c>
      <c r="AY220" s="15" t="s">
        <v>146</v>
      </c>
      <c r="BE220" s="198">
        <f>IF(N220="základná",J220,0)</f>
        <v>0</v>
      </c>
      <c r="BF220" s="198">
        <f>IF(N220="znížená",J220,0)</f>
        <v>0</v>
      </c>
      <c r="BG220" s="198">
        <f>IF(N220="zákl. prenesená",J220,0)</f>
        <v>0</v>
      </c>
      <c r="BH220" s="198">
        <f>IF(N220="zníž. prenesená",J220,0)</f>
        <v>0</v>
      </c>
      <c r="BI220" s="198">
        <f>IF(N220="nulová",J220,0)</f>
        <v>0</v>
      </c>
      <c r="BJ220" s="15" t="s">
        <v>124</v>
      </c>
      <c r="BK220" s="198">
        <f>ROUND(I220*H220,3)</f>
        <v>0</v>
      </c>
      <c r="BL220" s="15" t="s">
        <v>153</v>
      </c>
      <c r="BM220" s="197" t="s">
        <v>408</v>
      </c>
    </row>
    <row r="221" s="2" customFormat="1" ht="33" customHeight="1">
      <c r="A221" s="34"/>
      <c r="B221" s="149"/>
      <c r="C221" s="185" t="s">
        <v>409</v>
      </c>
      <c r="D221" s="185" t="s">
        <v>149</v>
      </c>
      <c r="E221" s="186" t="s">
        <v>410</v>
      </c>
      <c r="F221" s="187" t="s">
        <v>411</v>
      </c>
      <c r="G221" s="188" t="s">
        <v>164</v>
      </c>
      <c r="H221" s="189">
        <v>8</v>
      </c>
      <c r="I221" s="190"/>
      <c r="J221" s="191">
        <f>ROUND(I221*H221,3)</f>
        <v>0</v>
      </c>
      <c r="K221" s="192"/>
      <c r="L221" s="35"/>
      <c r="M221" s="193" t="s">
        <v>1</v>
      </c>
      <c r="N221" s="194" t="s">
        <v>43</v>
      </c>
      <c r="O221" s="74"/>
      <c r="P221" s="195">
        <f>O221*H221</f>
        <v>0</v>
      </c>
      <c r="Q221" s="195">
        <v>0</v>
      </c>
      <c r="R221" s="195">
        <f>Q221*H221</f>
        <v>0</v>
      </c>
      <c r="S221" s="195">
        <v>0.02</v>
      </c>
      <c r="T221" s="196">
        <f>S221*H221</f>
        <v>0.16</v>
      </c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R221" s="197" t="s">
        <v>153</v>
      </c>
      <c r="AT221" s="197" t="s">
        <v>149</v>
      </c>
      <c r="AU221" s="197" t="s">
        <v>124</v>
      </c>
      <c r="AY221" s="15" t="s">
        <v>146</v>
      </c>
      <c r="BE221" s="198">
        <f>IF(N221="základná",J221,0)</f>
        <v>0</v>
      </c>
      <c r="BF221" s="198">
        <f>IF(N221="znížená",J221,0)</f>
        <v>0</v>
      </c>
      <c r="BG221" s="198">
        <f>IF(N221="zákl. prenesená",J221,0)</f>
        <v>0</v>
      </c>
      <c r="BH221" s="198">
        <f>IF(N221="zníž. prenesená",J221,0)</f>
        <v>0</v>
      </c>
      <c r="BI221" s="198">
        <f>IF(N221="nulová",J221,0)</f>
        <v>0</v>
      </c>
      <c r="BJ221" s="15" t="s">
        <v>124</v>
      </c>
      <c r="BK221" s="198">
        <f>ROUND(I221*H221,3)</f>
        <v>0</v>
      </c>
      <c r="BL221" s="15" t="s">
        <v>153</v>
      </c>
      <c r="BM221" s="197" t="s">
        <v>412</v>
      </c>
    </row>
    <row r="222" s="2" customFormat="1" ht="24.15" customHeight="1">
      <c r="A222" s="34"/>
      <c r="B222" s="149"/>
      <c r="C222" s="185" t="s">
        <v>413</v>
      </c>
      <c r="D222" s="185" t="s">
        <v>149</v>
      </c>
      <c r="E222" s="186" t="s">
        <v>414</v>
      </c>
      <c r="F222" s="187" t="s">
        <v>415</v>
      </c>
      <c r="G222" s="188" t="s">
        <v>152</v>
      </c>
      <c r="H222" s="189">
        <v>8.4000000000000004</v>
      </c>
      <c r="I222" s="190"/>
      <c r="J222" s="191">
        <f>ROUND(I222*H222,3)</f>
        <v>0</v>
      </c>
      <c r="K222" s="192"/>
      <c r="L222" s="35"/>
      <c r="M222" s="193" t="s">
        <v>1</v>
      </c>
      <c r="N222" s="194" t="s">
        <v>43</v>
      </c>
      <c r="O222" s="74"/>
      <c r="P222" s="195">
        <f>O222*H222</f>
        <v>0</v>
      </c>
      <c r="Q222" s="195">
        <v>0</v>
      </c>
      <c r="R222" s="195">
        <f>Q222*H222</f>
        <v>0</v>
      </c>
      <c r="S222" s="195">
        <v>1.3999999999999999</v>
      </c>
      <c r="T222" s="196">
        <f>S222*H222</f>
        <v>11.76</v>
      </c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R222" s="197" t="s">
        <v>153</v>
      </c>
      <c r="AT222" s="197" t="s">
        <v>149</v>
      </c>
      <c r="AU222" s="197" t="s">
        <v>124</v>
      </c>
      <c r="AY222" s="15" t="s">
        <v>146</v>
      </c>
      <c r="BE222" s="198">
        <f>IF(N222="základná",J222,0)</f>
        <v>0</v>
      </c>
      <c r="BF222" s="198">
        <f>IF(N222="znížená",J222,0)</f>
        <v>0</v>
      </c>
      <c r="BG222" s="198">
        <f>IF(N222="zákl. prenesená",J222,0)</f>
        <v>0</v>
      </c>
      <c r="BH222" s="198">
        <f>IF(N222="zníž. prenesená",J222,0)</f>
        <v>0</v>
      </c>
      <c r="BI222" s="198">
        <f>IF(N222="nulová",J222,0)</f>
        <v>0</v>
      </c>
      <c r="BJ222" s="15" t="s">
        <v>124</v>
      </c>
      <c r="BK222" s="198">
        <f>ROUND(I222*H222,3)</f>
        <v>0</v>
      </c>
      <c r="BL222" s="15" t="s">
        <v>153</v>
      </c>
      <c r="BM222" s="197" t="s">
        <v>416</v>
      </c>
    </row>
    <row r="223" s="2" customFormat="1" ht="24.15" customHeight="1">
      <c r="A223" s="34"/>
      <c r="B223" s="149"/>
      <c r="C223" s="185" t="s">
        <v>417</v>
      </c>
      <c r="D223" s="185" t="s">
        <v>149</v>
      </c>
      <c r="E223" s="186" t="s">
        <v>418</v>
      </c>
      <c r="F223" s="187" t="s">
        <v>419</v>
      </c>
      <c r="G223" s="188" t="s">
        <v>420</v>
      </c>
      <c r="H223" s="189">
        <v>1</v>
      </c>
      <c r="I223" s="190"/>
      <c r="J223" s="191">
        <f>ROUND(I223*H223,3)</f>
        <v>0</v>
      </c>
      <c r="K223" s="192"/>
      <c r="L223" s="35"/>
      <c r="M223" s="193" t="s">
        <v>1</v>
      </c>
      <c r="N223" s="194" t="s">
        <v>43</v>
      </c>
      <c r="O223" s="74"/>
      <c r="P223" s="195">
        <f>O223*H223</f>
        <v>0</v>
      </c>
      <c r="Q223" s="195">
        <v>0</v>
      </c>
      <c r="R223" s="195">
        <f>Q223*H223</f>
        <v>0</v>
      </c>
      <c r="S223" s="195">
        <v>0.016</v>
      </c>
      <c r="T223" s="196">
        <f>S223*H223</f>
        <v>0.016</v>
      </c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R223" s="197" t="s">
        <v>153</v>
      </c>
      <c r="AT223" s="197" t="s">
        <v>149</v>
      </c>
      <c r="AU223" s="197" t="s">
        <v>124</v>
      </c>
      <c r="AY223" s="15" t="s">
        <v>146</v>
      </c>
      <c r="BE223" s="198">
        <f>IF(N223="základná",J223,0)</f>
        <v>0</v>
      </c>
      <c r="BF223" s="198">
        <f>IF(N223="znížená",J223,0)</f>
        <v>0</v>
      </c>
      <c r="BG223" s="198">
        <f>IF(N223="zákl. prenesená",J223,0)</f>
        <v>0</v>
      </c>
      <c r="BH223" s="198">
        <f>IF(N223="zníž. prenesená",J223,0)</f>
        <v>0</v>
      </c>
      <c r="BI223" s="198">
        <f>IF(N223="nulová",J223,0)</f>
        <v>0</v>
      </c>
      <c r="BJ223" s="15" t="s">
        <v>124</v>
      </c>
      <c r="BK223" s="198">
        <f>ROUND(I223*H223,3)</f>
        <v>0</v>
      </c>
      <c r="BL223" s="15" t="s">
        <v>153</v>
      </c>
      <c r="BM223" s="197" t="s">
        <v>421</v>
      </c>
    </row>
    <row r="224" s="2" customFormat="1" ht="24.15" customHeight="1">
      <c r="A224" s="34"/>
      <c r="B224" s="149"/>
      <c r="C224" s="185" t="s">
        <v>422</v>
      </c>
      <c r="D224" s="185" t="s">
        <v>149</v>
      </c>
      <c r="E224" s="186" t="s">
        <v>423</v>
      </c>
      <c r="F224" s="187" t="s">
        <v>424</v>
      </c>
      <c r="G224" s="188" t="s">
        <v>420</v>
      </c>
      <c r="H224" s="189">
        <v>1</v>
      </c>
      <c r="I224" s="190"/>
      <c r="J224" s="191">
        <f>ROUND(I224*H224,3)</f>
        <v>0</v>
      </c>
      <c r="K224" s="192"/>
      <c r="L224" s="35"/>
      <c r="M224" s="193" t="s">
        <v>1</v>
      </c>
      <c r="N224" s="194" t="s">
        <v>43</v>
      </c>
      <c r="O224" s="74"/>
      <c r="P224" s="195">
        <f>O224*H224</f>
        <v>0</v>
      </c>
      <c r="Q224" s="195">
        <v>0</v>
      </c>
      <c r="R224" s="195">
        <f>Q224*H224</f>
        <v>0</v>
      </c>
      <c r="S224" s="195">
        <v>0.02</v>
      </c>
      <c r="T224" s="196">
        <f>S224*H224</f>
        <v>0.02</v>
      </c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R224" s="197" t="s">
        <v>153</v>
      </c>
      <c r="AT224" s="197" t="s">
        <v>149</v>
      </c>
      <c r="AU224" s="197" t="s">
        <v>124</v>
      </c>
      <c r="AY224" s="15" t="s">
        <v>146</v>
      </c>
      <c r="BE224" s="198">
        <f>IF(N224="základná",J224,0)</f>
        <v>0</v>
      </c>
      <c r="BF224" s="198">
        <f>IF(N224="znížená",J224,0)</f>
        <v>0</v>
      </c>
      <c r="BG224" s="198">
        <f>IF(N224="zákl. prenesená",J224,0)</f>
        <v>0</v>
      </c>
      <c r="BH224" s="198">
        <f>IF(N224="zníž. prenesená",J224,0)</f>
        <v>0</v>
      </c>
      <c r="BI224" s="198">
        <f>IF(N224="nulová",J224,0)</f>
        <v>0</v>
      </c>
      <c r="BJ224" s="15" t="s">
        <v>124</v>
      </c>
      <c r="BK224" s="198">
        <f>ROUND(I224*H224,3)</f>
        <v>0</v>
      </c>
      <c r="BL224" s="15" t="s">
        <v>153</v>
      </c>
      <c r="BM224" s="197" t="s">
        <v>425</v>
      </c>
    </row>
    <row r="225" s="2" customFormat="1" ht="21.75" customHeight="1">
      <c r="A225" s="34"/>
      <c r="B225" s="149"/>
      <c r="C225" s="185" t="s">
        <v>426</v>
      </c>
      <c r="D225" s="185" t="s">
        <v>149</v>
      </c>
      <c r="E225" s="186" t="s">
        <v>427</v>
      </c>
      <c r="F225" s="187" t="s">
        <v>428</v>
      </c>
      <c r="G225" s="188" t="s">
        <v>183</v>
      </c>
      <c r="H225" s="189">
        <v>5</v>
      </c>
      <c r="I225" s="190"/>
      <c r="J225" s="191">
        <f>ROUND(I225*H225,3)</f>
        <v>0</v>
      </c>
      <c r="K225" s="192"/>
      <c r="L225" s="35"/>
      <c r="M225" s="193" t="s">
        <v>1</v>
      </c>
      <c r="N225" s="194" t="s">
        <v>43</v>
      </c>
      <c r="O225" s="74"/>
      <c r="P225" s="195">
        <f>O225*H225</f>
        <v>0</v>
      </c>
      <c r="Q225" s="195">
        <v>0</v>
      </c>
      <c r="R225" s="195">
        <f>Q225*H225</f>
        <v>0</v>
      </c>
      <c r="S225" s="195">
        <v>0.0070000000000000001</v>
      </c>
      <c r="T225" s="196">
        <f>S225*H225</f>
        <v>0.035000000000000003</v>
      </c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R225" s="197" t="s">
        <v>153</v>
      </c>
      <c r="AT225" s="197" t="s">
        <v>149</v>
      </c>
      <c r="AU225" s="197" t="s">
        <v>124</v>
      </c>
      <c r="AY225" s="15" t="s">
        <v>146</v>
      </c>
      <c r="BE225" s="198">
        <f>IF(N225="základná",J225,0)</f>
        <v>0</v>
      </c>
      <c r="BF225" s="198">
        <f>IF(N225="znížená",J225,0)</f>
        <v>0</v>
      </c>
      <c r="BG225" s="198">
        <f>IF(N225="zákl. prenesená",J225,0)</f>
        <v>0</v>
      </c>
      <c r="BH225" s="198">
        <f>IF(N225="zníž. prenesená",J225,0)</f>
        <v>0</v>
      </c>
      <c r="BI225" s="198">
        <f>IF(N225="nulová",J225,0)</f>
        <v>0</v>
      </c>
      <c r="BJ225" s="15" t="s">
        <v>124</v>
      </c>
      <c r="BK225" s="198">
        <f>ROUND(I225*H225,3)</f>
        <v>0</v>
      </c>
      <c r="BL225" s="15" t="s">
        <v>153</v>
      </c>
      <c r="BM225" s="197" t="s">
        <v>429</v>
      </c>
    </row>
    <row r="226" s="2" customFormat="1" ht="24.15" customHeight="1">
      <c r="A226" s="34"/>
      <c r="B226" s="149"/>
      <c r="C226" s="185" t="s">
        <v>430</v>
      </c>
      <c r="D226" s="185" t="s">
        <v>149</v>
      </c>
      <c r="E226" s="186" t="s">
        <v>431</v>
      </c>
      <c r="F226" s="187" t="s">
        <v>432</v>
      </c>
      <c r="G226" s="188" t="s">
        <v>183</v>
      </c>
      <c r="H226" s="189">
        <v>6.2000000000000002</v>
      </c>
      <c r="I226" s="190"/>
      <c r="J226" s="191">
        <f>ROUND(I226*H226,3)</f>
        <v>0</v>
      </c>
      <c r="K226" s="192"/>
      <c r="L226" s="35"/>
      <c r="M226" s="193" t="s">
        <v>1</v>
      </c>
      <c r="N226" s="194" t="s">
        <v>43</v>
      </c>
      <c r="O226" s="74"/>
      <c r="P226" s="195">
        <f>O226*H226</f>
        <v>0</v>
      </c>
      <c r="Q226" s="195">
        <v>0</v>
      </c>
      <c r="R226" s="195">
        <f>Q226*H226</f>
        <v>0</v>
      </c>
      <c r="S226" s="195">
        <v>0.012</v>
      </c>
      <c r="T226" s="196">
        <f>S226*H226</f>
        <v>0.074400000000000008</v>
      </c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R226" s="197" t="s">
        <v>153</v>
      </c>
      <c r="AT226" s="197" t="s">
        <v>149</v>
      </c>
      <c r="AU226" s="197" t="s">
        <v>124</v>
      </c>
      <c r="AY226" s="15" t="s">
        <v>146</v>
      </c>
      <c r="BE226" s="198">
        <f>IF(N226="základná",J226,0)</f>
        <v>0</v>
      </c>
      <c r="BF226" s="198">
        <f>IF(N226="znížená",J226,0)</f>
        <v>0</v>
      </c>
      <c r="BG226" s="198">
        <f>IF(N226="zákl. prenesená",J226,0)</f>
        <v>0</v>
      </c>
      <c r="BH226" s="198">
        <f>IF(N226="zníž. prenesená",J226,0)</f>
        <v>0</v>
      </c>
      <c r="BI226" s="198">
        <f>IF(N226="nulová",J226,0)</f>
        <v>0</v>
      </c>
      <c r="BJ226" s="15" t="s">
        <v>124</v>
      </c>
      <c r="BK226" s="198">
        <f>ROUND(I226*H226,3)</f>
        <v>0</v>
      </c>
      <c r="BL226" s="15" t="s">
        <v>153</v>
      </c>
      <c r="BM226" s="197" t="s">
        <v>433</v>
      </c>
    </row>
    <row r="227" s="2" customFormat="1" ht="24.15" customHeight="1">
      <c r="A227" s="34"/>
      <c r="B227" s="149"/>
      <c r="C227" s="185" t="s">
        <v>434</v>
      </c>
      <c r="D227" s="185" t="s">
        <v>149</v>
      </c>
      <c r="E227" s="186" t="s">
        <v>435</v>
      </c>
      <c r="F227" s="187" t="s">
        <v>436</v>
      </c>
      <c r="G227" s="188" t="s">
        <v>420</v>
      </c>
      <c r="H227" s="189">
        <v>1</v>
      </c>
      <c r="I227" s="190"/>
      <c r="J227" s="191">
        <f>ROUND(I227*H227,3)</f>
        <v>0</v>
      </c>
      <c r="K227" s="192"/>
      <c r="L227" s="35"/>
      <c r="M227" s="193" t="s">
        <v>1</v>
      </c>
      <c r="N227" s="194" t="s">
        <v>43</v>
      </c>
      <c r="O227" s="74"/>
      <c r="P227" s="195">
        <f>O227*H227</f>
        <v>0</v>
      </c>
      <c r="Q227" s="195">
        <v>0</v>
      </c>
      <c r="R227" s="195">
        <f>Q227*H227</f>
        <v>0</v>
      </c>
      <c r="S227" s="195">
        <v>0.029999999999999999</v>
      </c>
      <c r="T227" s="196">
        <f>S227*H227</f>
        <v>0.029999999999999999</v>
      </c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R227" s="197" t="s">
        <v>153</v>
      </c>
      <c r="AT227" s="197" t="s">
        <v>149</v>
      </c>
      <c r="AU227" s="197" t="s">
        <v>124</v>
      </c>
      <c r="AY227" s="15" t="s">
        <v>146</v>
      </c>
      <c r="BE227" s="198">
        <f>IF(N227="základná",J227,0)</f>
        <v>0</v>
      </c>
      <c r="BF227" s="198">
        <f>IF(N227="znížená",J227,0)</f>
        <v>0</v>
      </c>
      <c r="BG227" s="198">
        <f>IF(N227="zákl. prenesená",J227,0)</f>
        <v>0</v>
      </c>
      <c r="BH227" s="198">
        <f>IF(N227="zníž. prenesená",J227,0)</f>
        <v>0</v>
      </c>
      <c r="BI227" s="198">
        <f>IF(N227="nulová",J227,0)</f>
        <v>0</v>
      </c>
      <c r="BJ227" s="15" t="s">
        <v>124</v>
      </c>
      <c r="BK227" s="198">
        <f>ROUND(I227*H227,3)</f>
        <v>0</v>
      </c>
      <c r="BL227" s="15" t="s">
        <v>153</v>
      </c>
      <c r="BM227" s="197" t="s">
        <v>437</v>
      </c>
    </row>
    <row r="228" s="2" customFormat="1" ht="37.8" customHeight="1">
      <c r="A228" s="34"/>
      <c r="B228" s="149"/>
      <c r="C228" s="185" t="s">
        <v>438</v>
      </c>
      <c r="D228" s="185" t="s">
        <v>149</v>
      </c>
      <c r="E228" s="186" t="s">
        <v>439</v>
      </c>
      <c r="F228" s="187" t="s">
        <v>440</v>
      </c>
      <c r="G228" s="188" t="s">
        <v>164</v>
      </c>
      <c r="H228" s="189">
        <v>17.899000000000001</v>
      </c>
      <c r="I228" s="190"/>
      <c r="J228" s="191">
        <f>ROUND(I228*H228,3)</f>
        <v>0</v>
      </c>
      <c r="K228" s="192"/>
      <c r="L228" s="35"/>
      <c r="M228" s="193" t="s">
        <v>1</v>
      </c>
      <c r="N228" s="194" t="s">
        <v>43</v>
      </c>
      <c r="O228" s="74"/>
      <c r="P228" s="195">
        <f>O228*H228</f>
        <v>0</v>
      </c>
      <c r="Q228" s="195">
        <v>0</v>
      </c>
      <c r="R228" s="195">
        <f>Q228*H228</f>
        <v>0</v>
      </c>
      <c r="S228" s="195">
        <v>0.018759999999999999</v>
      </c>
      <c r="T228" s="196">
        <f>S228*H228</f>
        <v>0.33578523999999998</v>
      </c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R228" s="197" t="s">
        <v>153</v>
      </c>
      <c r="AT228" s="197" t="s">
        <v>149</v>
      </c>
      <c r="AU228" s="197" t="s">
        <v>124</v>
      </c>
      <c r="AY228" s="15" t="s">
        <v>146</v>
      </c>
      <c r="BE228" s="198">
        <f>IF(N228="základná",J228,0)</f>
        <v>0</v>
      </c>
      <c r="BF228" s="198">
        <f>IF(N228="znížená",J228,0)</f>
        <v>0</v>
      </c>
      <c r="BG228" s="198">
        <f>IF(N228="zákl. prenesená",J228,0)</f>
        <v>0</v>
      </c>
      <c r="BH228" s="198">
        <f>IF(N228="zníž. prenesená",J228,0)</f>
        <v>0</v>
      </c>
      <c r="BI228" s="198">
        <f>IF(N228="nulová",J228,0)</f>
        <v>0</v>
      </c>
      <c r="BJ228" s="15" t="s">
        <v>124</v>
      </c>
      <c r="BK228" s="198">
        <f>ROUND(I228*H228,3)</f>
        <v>0</v>
      </c>
      <c r="BL228" s="15" t="s">
        <v>153</v>
      </c>
      <c r="BM228" s="197" t="s">
        <v>441</v>
      </c>
    </row>
    <row r="229" s="2" customFormat="1" ht="24.15" customHeight="1">
      <c r="A229" s="34"/>
      <c r="B229" s="149"/>
      <c r="C229" s="185" t="s">
        <v>442</v>
      </c>
      <c r="D229" s="185" t="s">
        <v>149</v>
      </c>
      <c r="E229" s="186" t="s">
        <v>443</v>
      </c>
      <c r="F229" s="187" t="s">
        <v>444</v>
      </c>
      <c r="G229" s="188" t="s">
        <v>173</v>
      </c>
      <c r="H229" s="189">
        <v>42.078000000000003</v>
      </c>
      <c r="I229" s="190"/>
      <c r="J229" s="191">
        <f>ROUND(I229*H229,3)</f>
        <v>0</v>
      </c>
      <c r="K229" s="192"/>
      <c r="L229" s="35"/>
      <c r="M229" s="193" t="s">
        <v>1</v>
      </c>
      <c r="N229" s="194" t="s">
        <v>43</v>
      </c>
      <c r="O229" s="74"/>
      <c r="P229" s="195">
        <f>O229*H229</f>
        <v>0</v>
      </c>
      <c r="Q229" s="195">
        <v>0</v>
      </c>
      <c r="R229" s="195">
        <f>Q229*H229</f>
        <v>0</v>
      </c>
      <c r="S229" s="195">
        <v>0</v>
      </c>
      <c r="T229" s="196">
        <f>S229*H229</f>
        <v>0</v>
      </c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R229" s="197" t="s">
        <v>153</v>
      </c>
      <c r="AT229" s="197" t="s">
        <v>149</v>
      </c>
      <c r="AU229" s="197" t="s">
        <v>124</v>
      </c>
      <c r="AY229" s="15" t="s">
        <v>146</v>
      </c>
      <c r="BE229" s="198">
        <f>IF(N229="základná",J229,0)</f>
        <v>0</v>
      </c>
      <c r="BF229" s="198">
        <f>IF(N229="znížená",J229,0)</f>
        <v>0</v>
      </c>
      <c r="BG229" s="198">
        <f>IF(N229="zákl. prenesená",J229,0)</f>
        <v>0</v>
      </c>
      <c r="BH229" s="198">
        <f>IF(N229="zníž. prenesená",J229,0)</f>
        <v>0</v>
      </c>
      <c r="BI229" s="198">
        <f>IF(N229="nulová",J229,0)</f>
        <v>0</v>
      </c>
      <c r="BJ229" s="15" t="s">
        <v>124</v>
      </c>
      <c r="BK229" s="198">
        <f>ROUND(I229*H229,3)</f>
        <v>0</v>
      </c>
      <c r="BL229" s="15" t="s">
        <v>153</v>
      </c>
      <c r="BM229" s="197" t="s">
        <v>445</v>
      </c>
    </row>
    <row r="230" s="2" customFormat="1" ht="21.75" customHeight="1">
      <c r="A230" s="34"/>
      <c r="B230" s="149"/>
      <c r="C230" s="185" t="s">
        <v>446</v>
      </c>
      <c r="D230" s="185" t="s">
        <v>149</v>
      </c>
      <c r="E230" s="186" t="s">
        <v>447</v>
      </c>
      <c r="F230" s="187" t="s">
        <v>448</v>
      </c>
      <c r="G230" s="188" t="s">
        <v>173</v>
      </c>
      <c r="H230" s="189">
        <v>42.078000000000003</v>
      </c>
      <c r="I230" s="190"/>
      <c r="J230" s="191">
        <f>ROUND(I230*H230,3)</f>
        <v>0</v>
      </c>
      <c r="K230" s="192"/>
      <c r="L230" s="35"/>
      <c r="M230" s="193" t="s">
        <v>1</v>
      </c>
      <c r="N230" s="194" t="s">
        <v>43</v>
      </c>
      <c r="O230" s="74"/>
      <c r="P230" s="195">
        <f>O230*H230</f>
        <v>0</v>
      </c>
      <c r="Q230" s="195">
        <v>0</v>
      </c>
      <c r="R230" s="195">
        <f>Q230*H230</f>
        <v>0</v>
      </c>
      <c r="S230" s="195">
        <v>0</v>
      </c>
      <c r="T230" s="196">
        <f>S230*H230</f>
        <v>0</v>
      </c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R230" s="197" t="s">
        <v>153</v>
      </c>
      <c r="AT230" s="197" t="s">
        <v>149</v>
      </c>
      <c r="AU230" s="197" t="s">
        <v>124</v>
      </c>
      <c r="AY230" s="15" t="s">
        <v>146</v>
      </c>
      <c r="BE230" s="198">
        <f>IF(N230="základná",J230,0)</f>
        <v>0</v>
      </c>
      <c r="BF230" s="198">
        <f>IF(N230="znížená",J230,0)</f>
        <v>0</v>
      </c>
      <c r="BG230" s="198">
        <f>IF(N230="zákl. prenesená",J230,0)</f>
        <v>0</v>
      </c>
      <c r="BH230" s="198">
        <f>IF(N230="zníž. prenesená",J230,0)</f>
        <v>0</v>
      </c>
      <c r="BI230" s="198">
        <f>IF(N230="nulová",J230,0)</f>
        <v>0</v>
      </c>
      <c r="BJ230" s="15" t="s">
        <v>124</v>
      </c>
      <c r="BK230" s="198">
        <f>ROUND(I230*H230,3)</f>
        <v>0</v>
      </c>
      <c r="BL230" s="15" t="s">
        <v>153</v>
      </c>
      <c r="BM230" s="197" t="s">
        <v>449</v>
      </c>
    </row>
    <row r="231" s="2" customFormat="1" ht="24.15" customHeight="1">
      <c r="A231" s="34"/>
      <c r="B231" s="149"/>
      <c r="C231" s="185" t="s">
        <v>450</v>
      </c>
      <c r="D231" s="185" t="s">
        <v>149</v>
      </c>
      <c r="E231" s="186" t="s">
        <v>451</v>
      </c>
      <c r="F231" s="187" t="s">
        <v>452</v>
      </c>
      <c r="G231" s="188" t="s">
        <v>173</v>
      </c>
      <c r="H231" s="189">
        <v>799.48199999999997</v>
      </c>
      <c r="I231" s="190"/>
      <c r="J231" s="191">
        <f>ROUND(I231*H231,3)</f>
        <v>0</v>
      </c>
      <c r="K231" s="192"/>
      <c r="L231" s="35"/>
      <c r="M231" s="193" t="s">
        <v>1</v>
      </c>
      <c r="N231" s="194" t="s">
        <v>43</v>
      </c>
      <c r="O231" s="74"/>
      <c r="P231" s="195">
        <f>O231*H231</f>
        <v>0</v>
      </c>
      <c r="Q231" s="195">
        <v>0</v>
      </c>
      <c r="R231" s="195">
        <f>Q231*H231</f>
        <v>0</v>
      </c>
      <c r="S231" s="195">
        <v>0</v>
      </c>
      <c r="T231" s="196">
        <f>S231*H231</f>
        <v>0</v>
      </c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R231" s="197" t="s">
        <v>153</v>
      </c>
      <c r="AT231" s="197" t="s">
        <v>149</v>
      </c>
      <c r="AU231" s="197" t="s">
        <v>124</v>
      </c>
      <c r="AY231" s="15" t="s">
        <v>146</v>
      </c>
      <c r="BE231" s="198">
        <f>IF(N231="základná",J231,0)</f>
        <v>0</v>
      </c>
      <c r="BF231" s="198">
        <f>IF(N231="znížená",J231,0)</f>
        <v>0</v>
      </c>
      <c r="BG231" s="198">
        <f>IF(N231="zákl. prenesená",J231,0)</f>
        <v>0</v>
      </c>
      <c r="BH231" s="198">
        <f>IF(N231="zníž. prenesená",J231,0)</f>
        <v>0</v>
      </c>
      <c r="BI231" s="198">
        <f>IF(N231="nulová",J231,0)</f>
        <v>0</v>
      </c>
      <c r="BJ231" s="15" t="s">
        <v>124</v>
      </c>
      <c r="BK231" s="198">
        <f>ROUND(I231*H231,3)</f>
        <v>0</v>
      </c>
      <c r="BL231" s="15" t="s">
        <v>153</v>
      </c>
      <c r="BM231" s="197" t="s">
        <v>453</v>
      </c>
    </row>
    <row r="232" s="2" customFormat="1" ht="24.15" customHeight="1">
      <c r="A232" s="34"/>
      <c r="B232" s="149"/>
      <c r="C232" s="185" t="s">
        <v>454</v>
      </c>
      <c r="D232" s="185" t="s">
        <v>149</v>
      </c>
      <c r="E232" s="186" t="s">
        <v>455</v>
      </c>
      <c r="F232" s="187" t="s">
        <v>456</v>
      </c>
      <c r="G232" s="188" t="s">
        <v>173</v>
      </c>
      <c r="H232" s="189">
        <v>42.078000000000003</v>
      </c>
      <c r="I232" s="190"/>
      <c r="J232" s="191">
        <f>ROUND(I232*H232,3)</f>
        <v>0</v>
      </c>
      <c r="K232" s="192"/>
      <c r="L232" s="35"/>
      <c r="M232" s="193" t="s">
        <v>1</v>
      </c>
      <c r="N232" s="194" t="s">
        <v>43</v>
      </c>
      <c r="O232" s="74"/>
      <c r="P232" s="195">
        <f>O232*H232</f>
        <v>0</v>
      </c>
      <c r="Q232" s="195">
        <v>0</v>
      </c>
      <c r="R232" s="195">
        <f>Q232*H232</f>
        <v>0</v>
      </c>
      <c r="S232" s="195">
        <v>0</v>
      </c>
      <c r="T232" s="196">
        <f>S232*H232</f>
        <v>0</v>
      </c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R232" s="197" t="s">
        <v>153</v>
      </c>
      <c r="AT232" s="197" t="s">
        <v>149</v>
      </c>
      <c r="AU232" s="197" t="s">
        <v>124</v>
      </c>
      <c r="AY232" s="15" t="s">
        <v>146</v>
      </c>
      <c r="BE232" s="198">
        <f>IF(N232="základná",J232,0)</f>
        <v>0</v>
      </c>
      <c r="BF232" s="198">
        <f>IF(N232="znížená",J232,0)</f>
        <v>0</v>
      </c>
      <c r="BG232" s="198">
        <f>IF(N232="zákl. prenesená",J232,0)</f>
        <v>0</v>
      </c>
      <c r="BH232" s="198">
        <f>IF(N232="zníž. prenesená",J232,0)</f>
        <v>0</v>
      </c>
      <c r="BI232" s="198">
        <f>IF(N232="nulová",J232,0)</f>
        <v>0</v>
      </c>
      <c r="BJ232" s="15" t="s">
        <v>124</v>
      </c>
      <c r="BK232" s="198">
        <f>ROUND(I232*H232,3)</f>
        <v>0</v>
      </c>
      <c r="BL232" s="15" t="s">
        <v>153</v>
      </c>
      <c r="BM232" s="197" t="s">
        <v>457</v>
      </c>
    </row>
    <row r="233" s="2" customFormat="1" ht="24.15" customHeight="1">
      <c r="A233" s="34"/>
      <c r="B233" s="149"/>
      <c r="C233" s="185" t="s">
        <v>458</v>
      </c>
      <c r="D233" s="185" t="s">
        <v>149</v>
      </c>
      <c r="E233" s="186" t="s">
        <v>459</v>
      </c>
      <c r="F233" s="187" t="s">
        <v>460</v>
      </c>
      <c r="G233" s="188" t="s">
        <v>173</v>
      </c>
      <c r="H233" s="189">
        <v>84.156000000000006</v>
      </c>
      <c r="I233" s="190"/>
      <c r="J233" s="191">
        <f>ROUND(I233*H233,3)</f>
        <v>0</v>
      </c>
      <c r="K233" s="192"/>
      <c r="L233" s="35"/>
      <c r="M233" s="193" t="s">
        <v>1</v>
      </c>
      <c r="N233" s="194" t="s">
        <v>43</v>
      </c>
      <c r="O233" s="74"/>
      <c r="P233" s="195">
        <f>O233*H233</f>
        <v>0</v>
      </c>
      <c r="Q233" s="195">
        <v>0</v>
      </c>
      <c r="R233" s="195">
        <f>Q233*H233</f>
        <v>0</v>
      </c>
      <c r="S233" s="195">
        <v>0</v>
      </c>
      <c r="T233" s="196">
        <f>S233*H233</f>
        <v>0</v>
      </c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R233" s="197" t="s">
        <v>153</v>
      </c>
      <c r="AT233" s="197" t="s">
        <v>149</v>
      </c>
      <c r="AU233" s="197" t="s">
        <v>124</v>
      </c>
      <c r="AY233" s="15" t="s">
        <v>146</v>
      </c>
      <c r="BE233" s="198">
        <f>IF(N233="základná",J233,0)</f>
        <v>0</v>
      </c>
      <c r="BF233" s="198">
        <f>IF(N233="znížená",J233,0)</f>
        <v>0</v>
      </c>
      <c r="BG233" s="198">
        <f>IF(N233="zákl. prenesená",J233,0)</f>
        <v>0</v>
      </c>
      <c r="BH233" s="198">
        <f>IF(N233="zníž. prenesená",J233,0)</f>
        <v>0</v>
      </c>
      <c r="BI233" s="198">
        <f>IF(N233="nulová",J233,0)</f>
        <v>0</v>
      </c>
      <c r="BJ233" s="15" t="s">
        <v>124</v>
      </c>
      <c r="BK233" s="198">
        <f>ROUND(I233*H233,3)</f>
        <v>0</v>
      </c>
      <c r="BL233" s="15" t="s">
        <v>153</v>
      </c>
      <c r="BM233" s="197" t="s">
        <v>461</v>
      </c>
    </row>
    <row r="234" s="2" customFormat="1" ht="24.15" customHeight="1">
      <c r="A234" s="34"/>
      <c r="B234" s="149"/>
      <c r="C234" s="185" t="s">
        <v>462</v>
      </c>
      <c r="D234" s="185" t="s">
        <v>149</v>
      </c>
      <c r="E234" s="186" t="s">
        <v>463</v>
      </c>
      <c r="F234" s="187" t="s">
        <v>464</v>
      </c>
      <c r="G234" s="188" t="s">
        <v>173</v>
      </c>
      <c r="H234" s="189">
        <v>42.078000000000003</v>
      </c>
      <c r="I234" s="190"/>
      <c r="J234" s="191">
        <f>ROUND(I234*H234,3)</f>
        <v>0</v>
      </c>
      <c r="K234" s="192"/>
      <c r="L234" s="35"/>
      <c r="M234" s="193" t="s">
        <v>1</v>
      </c>
      <c r="N234" s="194" t="s">
        <v>43</v>
      </c>
      <c r="O234" s="74"/>
      <c r="P234" s="195">
        <f>O234*H234</f>
        <v>0</v>
      </c>
      <c r="Q234" s="195">
        <v>0</v>
      </c>
      <c r="R234" s="195">
        <f>Q234*H234</f>
        <v>0</v>
      </c>
      <c r="S234" s="195">
        <v>0</v>
      </c>
      <c r="T234" s="196">
        <f>S234*H234</f>
        <v>0</v>
      </c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R234" s="197" t="s">
        <v>153</v>
      </c>
      <c r="AT234" s="197" t="s">
        <v>149</v>
      </c>
      <c r="AU234" s="197" t="s">
        <v>124</v>
      </c>
      <c r="AY234" s="15" t="s">
        <v>146</v>
      </c>
      <c r="BE234" s="198">
        <f>IF(N234="základná",J234,0)</f>
        <v>0</v>
      </c>
      <c r="BF234" s="198">
        <f>IF(N234="znížená",J234,0)</f>
        <v>0</v>
      </c>
      <c r="BG234" s="198">
        <f>IF(N234="zákl. prenesená",J234,0)</f>
        <v>0</v>
      </c>
      <c r="BH234" s="198">
        <f>IF(N234="zníž. prenesená",J234,0)</f>
        <v>0</v>
      </c>
      <c r="BI234" s="198">
        <f>IF(N234="nulová",J234,0)</f>
        <v>0</v>
      </c>
      <c r="BJ234" s="15" t="s">
        <v>124</v>
      </c>
      <c r="BK234" s="198">
        <f>ROUND(I234*H234,3)</f>
        <v>0</v>
      </c>
      <c r="BL234" s="15" t="s">
        <v>153</v>
      </c>
      <c r="BM234" s="197" t="s">
        <v>465</v>
      </c>
    </row>
    <row r="235" s="2" customFormat="1" ht="37.8" customHeight="1">
      <c r="A235" s="34"/>
      <c r="B235" s="149"/>
      <c r="C235" s="185" t="s">
        <v>466</v>
      </c>
      <c r="D235" s="185" t="s">
        <v>149</v>
      </c>
      <c r="E235" s="186" t="s">
        <v>467</v>
      </c>
      <c r="F235" s="187" t="s">
        <v>468</v>
      </c>
      <c r="G235" s="188" t="s">
        <v>152</v>
      </c>
      <c r="H235" s="189">
        <v>217.68299999999999</v>
      </c>
      <c r="I235" s="190"/>
      <c r="J235" s="191">
        <f>ROUND(I235*H235,3)</f>
        <v>0</v>
      </c>
      <c r="K235" s="192"/>
      <c r="L235" s="35"/>
      <c r="M235" s="193" t="s">
        <v>1</v>
      </c>
      <c r="N235" s="194" t="s">
        <v>43</v>
      </c>
      <c r="O235" s="74"/>
      <c r="P235" s="195">
        <f>O235*H235</f>
        <v>0</v>
      </c>
      <c r="Q235" s="195">
        <v>0</v>
      </c>
      <c r="R235" s="195">
        <f>Q235*H235</f>
        <v>0</v>
      </c>
      <c r="S235" s="195">
        <v>0.039</v>
      </c>
      <c r="T235" s="196">
        <f>S235*H235</f>
        <v>8.4896370000000001</v>
      </c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R235" s="197" t="s">
        <v>153</v>
      </c>
      <c r="AT235" s="197" t="s">
        <v>149</v>
      </c>
      <c r="AU235" s="197" t="s">
        <v>124</v>
      </c>
      <c r="AY235" s="15" t="s">
        <v>146</v>
      </c>
      <c r="BE235" s="198">
        <f>IF(N235="základná",J235,0)</f>
        <v>0</v>
      </c>
      <c r="BF235" s="198">
        <f>IF(N235="znížená",J235,0)</f>
        <v>0</v>
      </c>
      <c r="BG235" s="198">
        <f>IF(N235="zákl. prenesená",J235,0)</f>
        <v>0</v>
      </c>
      <c r="BH235" s="198">
        <f>IF(N235="zníž. prenesená",J235,0)</f>
        <v>0</v>
      </c>
      <c r="BI235" s="198">
        <f>IF(N235="nulová",J235,0)</f>
        <v>0</v>
      </c>
      <c r="BJ235" s="15" t="s">
        <v>124</v>
      </c>
      <c r="BK235" s="198">
        <f>ROUND(I235*H235,3)</f>
        <v>0</v>
      </c>
      <c r="BL235" s="15" t="s">
        <v>153</v>
      </c>
      <c r="BM235" s="197" t="s">
        <v>469</v>
      </c>
    </row>
    <row r="236" s="12" customFormat="1" ht="22.8" customHeight="1">
      <c r="A236" s="12"/>
      <c r="B236" s="172"/>
      <c r="C236" s="12"/>
      <c r="D236" s="173" t="s">
        <v>76</v>
      </c>
      <c r="E236" s="183" t="s">
        <v>470</v>
      </c>
      <c r="F236" s="183" t="s">
        <v>471</v>
      </c>
      <c r="G236" s="12"/>
      <c r="H236" s="12"/>
      <c r="I236" s="175"/>
      <c r="J236" s="184">
        <f>BK236</f>
        <v>0</v>
      </c>
      <c r="K236" s="12"/>
      <c r="L236" s="172"/>
      <c r="M236" s="177"/>
      <c r="N236" s="178"/>
      <c r="O236" s="178"/>
      <c r="P236" s="179">
        <f>P237</f>
        <v>0</v>
      </c>
      <c r="Q236" s="178"/>
      <c r="R236" s="179">
        <f>R237</f>
        <v>0</v>
      </c>
      <c r="S236" s="178"/>
      <c r="T236" s="180">
        <f>T237</f>
        <v>0</v>
      </c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R236" s="173" t="s">
        <v>19</v>
      </c>
      <c r="AT236" s="181" t="s">
        <v>76</v>
      </c>
      <c r="AU236" s="181" t="s">
        <v>19</v>
      </c>
      <c r="AY236" s="173" t="s">
        <v>146</v>
      </c>
      <c r="BK236" s="182">
        <f>BK237</f>
        <v>0</v>
      </c>
    </row>
    <row r="237" s="2" customFormat="1" ht="24.15" customHeight="1">
      <c r="A237" s="34"/>
      <c r="B237" s="149"/>
      <c r="C237" s="185" t="s">
        <v>472</v>
      </c>
      <c r="D237" s="185" t="s">
        <v>149</v>
      </c>
      <c r="E237" s="186" t="s">
        <v>473</v>
      </c>
      <c r="F237" s="187" t="s">
        <v>474</v>
      </c>
      <c r="G237" s="188" t="s">
        <v>173</v>
      </c>
      <c r="H237" s="189">
        <v>46.387</v>
      </c>
      <c r="I237" s="190"/>
      <c r="J237" s="191">
        <f>ROUND(I237*H237,3)</f>
        <v>0</v>
      </c>
      <c r="K237" s="192"/>
      <c r="L237" s="35"/>
      <c r="M237" s="193" t="s">
        <v>1</v>
      </c>
      <c r="N237" s="194" t="s">
        <v>43</v>
      </c>
      <c r="O237" s="74"/>
      <c r="P237" s="195">
        <f>O237*H237</f>
        <v>0</v>
      </c>
      <c r="Q237" s="195">
        <v>0</v>
      </c>
      <c r="R237" s="195">
        <f>Q237*H237</f>
        <v>0</v>
      </c>
      <c r="S237" s="195">
        <v>0</v>
      </c>
      <c r="T237" s="196">
        <f>S237*H237</f>
        <v>0</v>
      </c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R237" s="197" t="s">
        <v>153</v>
      </c>
      <c r="AT237" s="197" t="s">
        <v>149</v>
      </c>
      <c r="AU237" s="197" t="s">
        <v>124</v>
      </c>
      <c r="AY237" s="15" t="s">
        <v>146</v>
      </c>
      <c r="BE237" s="198">
        <f>IF(N237="základná",J237,0)</f>
        <v>0</v>
      </c>
      <c r="BF237" s="198">
        <f>IF(N237="znížená",J237,0)</f>
        <v>0</v>
      </c>
      <c r="BG237" s="198">
        <f>IF(N237="zákl. prenesená",J237,0)</f>
        <v>0</v>
      </c>
      <c r="BH237" s="198">
        <f>IF(N237="zníž. prenesená",J237,0)</f>
        <v>0</v>
      </c>
      <c r="BI237" s="198">
        <f>IF(N237="nulová",J237,0)</f>
        <v>0</v>
      </c>
      <c r="BJ237" s="15" t="s">
        <v>124</v>
      </c>
      <c r="BK237" s="198">
        <f>ROUND(I237*H237,3)</f>
        <v>0</v>
      </c>
      <c r="BL237" s="15" t="s">
        <v>153</v>
      </c>
      <c r="BM237" s="197" t="s">
        <v>475</v>
      </c>
    </row>
    <row r="238" s="12" customFormat="1" ht="25.92" customHeight="1">
      <c r="A238" s="12"/>
      <c r="B238" s="172"/>
      <c r="C238" s="12"/>
      <c r="D238" s="173" t="s">
        <v>76</v>
      </c>
      <c r="E238" s="174" t="s">
        <v>476</v>
      </c>
      <c r="F238" s="174" t="s">
        <v>477</v>
      </c>
      <c r="G238" s="12"/>
      <c r="H238" s="12"/>
      <c r="I238" s="175"/>
      <c r="J238" s="176">
        <f>BK238</f>
        <v>0</v>
      </c>
      <c r="K238" s="12"/>
      <c r="L238" s="172"/>
      <c r="M238" s="177"/>
      <c r="N238" s="178"/>
      <c r="O238" s="178"/>
      <c r="P238" s="179">
        <f>P239+P251+P265+P267+P269+P286+P296+P314+P332+P338+P343+P352+P357+P359</f>
        <v>0</v>
      </c>
      <c r="Q238" s="178"/>
      <c r="R238" s="179">
        <f>R239+R251+R265+R267+R269+R286+R296+R314+R332+R338+R343+R352+R357+R359</f>
        <v>22.942240184300999</v>
      </c>
      <c r="S238" s="178"/>
      <c r="T238" s="180">
        <f>T239+T251+T265+T267+T269+T286+T296+T314+T332+T338+T343+T352+T357+T359</f>
        <v>2.6320974000000001</v>
      </c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R238" s="173" t="s">
        <v>124</v>
      </c>
      <c r="AT238" s="181" t="s">
        <v>76</v>
      </c>
      <c r="AU238" s="181" t="s">
        <v>77</v>
      </c>
      <c r="AY238" s="173" t="s">
        <v>146</v>
      </c>
      <c r="BK238" s="182">
        <f>BK239+BK251+BK265+BK267+BK269+BK286+BK296+BK314+BK332+BK338+BK343+BK352+BK357+BK359</f>
        <v>0</v>
      </c>
    </row>
    <row r="239" s="12" customFormat="1" ht="22.8" customHeight="1">
      <c r="A239" s="12"/>
      <c r="B239" s="172"/>
      <c r="C239" s="12"/>
      <c r="D239" s="173" t="s">
        <v>76</v>
      </c>
      <c r="E239" s="183" t="s">
        <v>478</v>
      </c>
      <c r="F239" s="183" t="s">
        <v>479</v>
      </c>
      <c r="G239" s="12"/>
      <c r="H239" s="12"/>
      <c r="I239" s="175"/>
      <c r="J239" s="184">
        <f>BK239</f>
        <v>0</v>
      </c>
      <c r="K239" s="12"/>
      <c r="L239" s="172"/>
      <c r="M239" s="177"/>
      <c r="N239" s="178"/>
      <c r="O239" s="178"/>
      <c r="P239" s="179">
        <f>SUM(P240:P250)</f>
        <v>0</v>
      </c>
      <c r="Q239" s="178"/>
      <c r="R239" s="179">
        <f>SUM(R240:R250)</f>
        <v>0.077654100000000004</v>
      </c>
      <c r="S239" s="178"/>
      <c r="T239" s="180">
        <f>SUM(T240:T250)</f>
        <v>0</v>
      </c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R239" s="173" t="s">
        <v>124</v>
      </c>
      <c r="AT239" s="181" t="s">
        <v>76</v>
      </c>
      <c r="AU239" s="181" t="s">
        <v>19</v>
      </c>
      <c r="AY239" s="173" t="s">
        <v>146</v>
      </c>
      <c r="BK239" s="182">
        <f>SUM(BK240:BK250)</f>
        <v>0</v>
      </c>
    </row>
    <row r="240" s="2" customFormat="1" ht="21.75" customHeight="1">
      <c r="A240" s="34"/>
      <c r="B240" s="149"/>
      <c r="C240" s="185" t="s">
        <v>480</v>
      </c>
      <c r="D240" s="185" t="s">
        <v>149</v>
      </c>
      <c r="E240" s="186" t="s">
        <v>481</v>
      </c>
      <c r="F240" s="187" t="s">
        <v>482</v>
      </c>
      <c r="G240" s="188" t="s">
        <v>183</v>
      </c>
      <c r="H240" s="189">
        <v>39.799999999999997</v>
      </c>
      <c r="I240" s="190"/>
      <c r="J240" s="191">
        <f>ROUND(I240*H240,3)</f>
        <v>0</v>
      </c>
      <c r="K240" s="192"/>
      <c r="L240" s="35"/>
      <c r="M240" s="193" t="s">
        <v>1</v>
      </c>
      <c r="N240" s="194" t="s">
        <v>43</v>
      </c>
      <c r="O240" s="74"/>
      <c r="P240" s="195">
        <f>O240*H240</f>
        <v>0</v>
      </c>
      <c r="Q240" s="195">
        <v>0</v>
      </c>
      <c r="R240" s="195">
        <f>Q240*H240</f>
        <v>0</v>
      </c>
      <c r="S240" s="195">
        <v>0</v>
      </c>
      <c r="T240" s="196">
        <f>S240*H240</f>
        <v>0</v>
      </c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R240" s="197" t="s">
        <v>213</v>
      </c>
      <c r="AT240" s="197" t="s">
        <v>149</v>
      </c>
      <c r="AU240" s="197" t="s">
        <v>124</v>
      </c>
      <c r="AY240" s="15" t="s">
        <v>146</v>
      </c>
      <c r="BE240" s="198">
        <f>IF(N240="základná",J240,0)</f>
        <v>0</v>
      </c>
      <c r="BF240" s="198">
        <f>IF(N240="znížená",J240,0)</f>
        <v>0</v>
      </c>
      <c r="BG240" s="198">
        <f>IF(N240="zákl. prenesená",J240,0)</f>
        <v>0</v>
      </c>
      <c r="BH240" s="198">
        <f>IF(N240="zníž. prenesená",J240,0)</f>
        <v>0</v>
      </c>
      <c r="BI240" s="198">
        <f>IF(N240="nulová",J240,0)</f>
        <v>0</v>
      </c>
      <c r="BJ240" s="15" t="s">
        <v>124</v>
      </c>
      <c r="BK240" s="198">
        <f>ROUND(I240*H240,3)</f>
        <v>0</v>
      </c>
      <c r="BL240" s="15" t="s">
        <v>213</v>
      </c>
      <c r="BM240" s="197" t="s">
        <v>483</v>
      </c>
    </row>
    <row r="241" s="2" customFormat="1" ht="24.15" customHeight="1">
      <c r="A241" s="34"/>
      <c r="B241" s="149"/>
      <c r="C241" s="185" t="s">
        <v>484</v>
      </c>
      <c r="D241" s="185" t="s">
        <v>149</v>
      </c>
      <c r="E241" s="186" t="s">
        <v>485</v>
      </c>
      <c r="F241" s="187" t="s">
        <v>486</v>
      </c>
      <c r="G241" s="188" t="s">
        <v>164</v>
      </c>
      <c r="H241" s="189">
        <v>6.7199999999999998</v>
      </c>
      <c r="I241" s="190"/>
      <c r="J241" s="191">
        <f>ROUND(I241*H241,3)</f>
        <v>0</v>
      </c>
      <c r="K241" s="192"/>
      <c r="L241" s="35"/>
      <c r="M241" s="193" t="s">
        <v>1</v>
      </c>
      <c r="N241" s="194" t="s">
        <v>43</v>
      </c>
      <c r="O241" s="74"/>
      <c r="P241" s="195">
        <f>O241*H241</f>
        <v>0</v>
      </c>
      <c r="Q241" s="195">
        <v>0</v>
      </c>
      <c r="R241" s="195">
        <f>Q241*H241</f>
        <v>0</v>
      </c>
      <c r="S241" s="195">
        <v>0</v>
      </c>
      <c r="T241" s="196">
        <f>S241*H241</f>
        <v>0</v>
      </c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R241" s="197" t="s">
        <v>213</v>
      </c>
      <c r="AT241" s="197" t="s">
        <v>149</v>
      </c>
      <c r="AU241" s="197" t="s">
        <v>124</v>
      </c>
      <c r="AY241" s="15" t="s">
        <v>146</v>
      </c>
      <c r="BE241" s="198">
        <f>IF(N241="základná",J241,0)</f>
        <v>0</v>
      </c>
      <c r="BF241" s="198">
        <f>IF(N241="znížená",J241,0)</f>
        <v>0</v>
      </c>
      <c r="BG241" s="198">
        <f>IF(N241="zákl. prenesená",J241,0)</f>
        <v>0</v>
      </c>
      <c r="BH241" s="198">
        <f>IF(N241="zníž. prenesená",J241,0)</f>
        <v>0</v>
      </c>
      <c r="BI241" s="198">
        <f>IF(N241="nulová",J241,0)</f>
        <v>0</v>
      </c>
      <c r="BJ241" s="15" t="s">
        <v>124</v>
      </c>
      <c r="BK241" s="198">
        <f>ROUND(I241*H241,3)</f>
        <v>0</v>
      </c>
      <c r="BL241" s="15" t="s">
        <v>213</v>
      </c>
      <c r="BM241" s="197" t="s">
        <v>487</v>
      </c>
    </row>
    <row r="242" s="2" customFormat="1" ht="24.15" customHeight="1">
      <c r="A242" s="34"/>
      <c r="B242" s="149"/>
      <c r="C242" s="185" t="s">
        <v>488</v>
      </c>
      <c r="D242" s="185" t="s">
        <v>149</v>
      </c>
      <c r="E242" s="186" t="s">
        <v>489</v>
      </c>
      <c r="F242" s="187" t="s">
        <v>490</v>
      </c>
      <c r="G242" s="188" t="s">
        <v>164</v>
      </c>
      <c r="H242" s="189">
        <v>8.25</v>
      </c>
      <c r="I242" s="190"/>
      <c r="J242" s="191">
        <f>ROUND(I242*H242,3)</f>
        <v>0</v>
      </c>
      <c r="K242" s="192"/>
      <c r="L242" s="35"/>
      <c r="M242" s="193" t="s">
        <v>1</v>
      </c>
      <c r="N242" s="194" t="s">
        <v>43</v>
      </c>
      <c r="O242" s="74"/>
      <c r="P242" s="195">
        <f>O242*H242</f>
        <v>0</v>
      </c>
      <c r="Q242" s="195">
        <v>0</v>
      </c>
      <c r="R242" s="195">
        <f>Q242*H242</f>
        <v>0</v>
      </c>
      <c r="S242" s="195">
        <v>0</v>
      </c>
      <c r="T242" s="196">
        <f>S242*H242</f>
        <v>0</v>
      </c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R242" s="197" t="s">
        <v>213</v>
      </c>
      <c r="AT242" s="197" t="s">
        <v>149</v>
      </c>
      <c r="AU242" s="197" t="s">
        <v>124</v>
      </c>
      <c r="AY242" s="15" t="s">
        <v>146</v>
      </c>
      <c r="BE242" s="198">
        <f>IF(N242="základná",J242,0)</f>
        <v>0</v>
      </c>
      <c r="BF242" s="198">
        <f>IF(N242="znížená",J242,0)</f>
        <v>0</v>
      </c>
      <c r="BG242" s="198">
        <f>IF(N242="zákl. prenesená",J242,0)</f>
        <v>0</v>
      </c>
      <c r="BH242" s="198">
        <f>IF(N242="zníž. prenesená",J242,0)</f>
        <v>0</v>
      </c>
      <c r="BI242" s="198">
        <f>IF(N242="nulová",J242,0)</f>
        <v>0</v>
      </c>
      <c r="BJ242" s="15" t="s">
        <v>124</v>
      </c>
      <c r="BK242" s="198">
        <f>ROUND(I242*H242,3)</f>
        <v>0</v>
      </c>
      <c r="BL242" s="15" t="s">
        <v>213</v>
      </c>
      <c r="BM242" s="197" t="s">
        <v>491</v>
      </c>
    </row>
    <row r="243" s="2" customFormat="1" ht="24.15" customHeight="1">
      <c r="A243" s="34"/>
      <c r="B243" s="149"/>
      <c r="C243" s="199" t="s">
        <v>492</v>
      </c>
      <c r="D243" s="199" t="s">
        <v>222</v>
      </c>
      <c r="E243" s="200" t="s">
        <v>493</v>
      </c>
      <c r="F243" s="201" t="s">
        <v>494</v>
      </c>
      <c r="G243" s="202" t="s">
        <v>289</v>
      </c>
      <c r="H243" s="203">
        <v>19.460999999999999</v>
      </c>
      <c r="I243" s="204"/>
      <c r="J243" s="205">
        <f>ROUND(I243*H243,3)</f>
        <v>0</v>
      </c>
      <c r="K243" s="206"/>
      <c r="L243" s="207"/>
      <c r="M243" s="208" t="s">
        <v>1</v>
      </c>
      <c r="N243" s="209" t="s">
        <v>43</v>
      </c>
      <c r="O243" s="74"/>
      <c r="P243" s="195">
        <f>O243*H243</f>
        <v>0</v>
      </c>
      <c r="Q243" s="195">
        <v>0.001</v>
      </c>
      <c r="R243" s="195">
        <f>Q243*H243</f>
        <v>0.019460999999999999</v>
      </c>
      <c r="S243" s="195">
        <v>0</v>
      </c>
      <c r="T243" s="196">
        <f>S243*H243</f>
        <v>0</v>
      </c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R243" s="197" t="s">
        <v>278</v>
      </c>
      <c r="AT243" s="197" t="s">
        <v>222</v>
      </c>
      <c r="AU243" s="197" t="s">
        <v>124</v>
      </c>
      <c r="AY243" s="15" t="s">
        <v>146</v>
      </c>
      <c r="BE243" s="198">
        <f>IF(N243="základná",J243,0)</f>
        <v>0</v>
      </c>
      <c r="BF243" s="198">
        <f>IF(N243="znížená",J243,0)</f>
        <v>0</v>
      </c>
      <c r="BG243" s="198">
        <f>IF(N243="zákl. prenesená",J243,0)</f>
        <v>0</v>
      </c>
      <c r="BH243" s="198">
        <f>IF(N243="zníž. prenesená",J243,0)</f>
        <v>0</v>
      </c>
      <c r="BI243" s="198">
        <f>IF(N243="nulová",J243,0)</f>
        <v>0</v>
      </c>
      <c r="BJ243" s="15" t="s">
        <v>124</v>
      </c>
      <c r="BK243" s="198">
        <f>ROUND(I243*H243,3)</f>
        <v>0</v>
      </c>
      <c r="BL243" s="15" t="s">
        <v>213</v>
      </c>
      <c r="BM243" s="197" t="s">
        <v>495</v>
      </c>
    </row>
    <row r="244" s="2" customFormat="1" ht="16.5" customHeight="1">
      <c r="A244" s="34"/>
      <c r="B244" s="149"/>
      <c r="C244" s="185" t="s">
        <v>496</v>
      </c>
      <c r="D244" s="185" t="s">
        <v>149</v>
      </c>
      <c r="E244" s="186" t="s">
        <v>497</v>
      </c>
      <c r="F244" s="187" t="s">
        <v>498</v>
      </c>
      <c r="G244" s="188" t="s">
        <v>499</v>
      </c>
      <c r="H244" s="189">
        <v>1</v>
      </c>
      <c r="I244" s="190"/>
      <c r="J244" s="191">
        <f>ROUND(I244*H244,3)</f>
        <v>0</v>
      </c>
      <c r="K244" s="192"/>
      <c r="L244" s="35"/>
      <c r="M244" s="193" t="s">
        <v>1</v>
      </c>
      <c r="N244" s="194" t="s">
        <v>43</v>
      </c>
      <c r="O244" s="74"/>
      <c r="P244" s="195">
        <f>O244*H244</f>
        <v>0</v>
      </c>
      <c r="Q244" s="195">
        <v>0</v>
      </c>
      <c r="R244" s="195">
        <f>Q244*H244</f>
        <v>0</v>
      </c>
      <c r="S244" s="195">
        <v>0</v>
      </c>
      <c r="T244" s="196">
        <f>S244*H244</f>
        <v>0</v>
      </c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R244" s="197" t="s">
        <v>213</v>
      </c>
      <c r="AT244" s="197" t="s">
        <v>149</v>
      </c>
      <c r="AU244" s="197" t="s">
        <v>124</v>
      </c>
      <c r="AY244" s="15" t="s">
        <v>146</v>
      </c>
      <c r="BE244" s="198">
        <f>IF(N244="základná",J244,0)</f>
        <v>0</v>
      </c>
      <c r="BF244" s="198">
        <f>IF(N244="znížená",J244,0)</f>
        <v>0</v>
      </c>
      <c r="BG244" s="198">
        <f>IF(N244="zákl. prenesená",J244,0)</f>
        <v>0</v>
      </c>
      <c r="BH244" s="198">
        <f>IF(N244="zníž. prenesená",J244,0)</f>
        <v>0</v>
      </c>
      <c r="BI244" s="198">
        <f>IF(N244="nulová",J244,0)</f>
        <v>0</v>
      </c>
      <c r="BJ244" s="15" t="s">
        <v>124</v>
      </c>
      <c r="BK244" s="198">
        <f>ROUND(I244*H244,3)</f>
        <v>0</v>
      </c>
      <c r="BL244" s="15" t="s">
        <v>213</v>
      </c>
      <c r="BM244" s="197" t="s">
        <v>500</v>
      </c>
    </row>
    <row r="245" s="2" customFormat="1" ht="37.8" customHeight="1">
      <c r="A245" s="34"/>
      <c r="B245" s="149"/>
      <c r="C245" s="185" t="s">
        <v>501</v>
      </c>
      <c r="D245" s="185" t="s">
        <v>149</v>
      </c>
      <c r="E245" s="186" t="s">
        <v>502</v>
      </c>
      <c r="F245" s="187" t="s">
        <v>503</v>
      </c>
      <c r="G245" s="188" t="s">
        <v>164</v>
      </c>
      <c r="H245" s="189">
        <v>5.8899999999999997</v>
      </c>
      <c r="I245" s="190"/>
      <c r="J245" s="191">
        <f>ROUND(I245*H245,3)</f>
        <v>0</v>
      </c>
      <c r="K245" s="192"/>
      <c r="L245" s="35"/>
      <c r="M245" s="193" t="s">
        <v>1</v>
      </c>
      <c r="N245" s="194" t="s">
        <v>43</v>
      </c>
      <c r="O245" s="74"/>
      <c r="P245" s="195">
        <f>O245*H245</f>
        <v>0</v>
      </c>
      <c r="Q245" s="195">
        <v>3.0000000000000001E-05</v>
      </c>
      <c r="R245" s="195">
        <f>Q245*H245</f>
        <v>0.00017669999999999999</v>
      </c>
      <c r="S245" s="195">
        <v>0</v>
      </c>
      <c r="T245" s="196">
        <f>S245*H245</f>
        <v>0</v>
      </c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R245" s="197" t="s">
        <v>213</v>
      </c>
      <c r="AT245" s="197" t="s">
        <v>149</v>
      </c>
      <c r="AU245" s="197" t="s">
        <v>124</v>
      </c>
      <c r="AY245" s="15" t="s">
        <v>146</v>
      </c>
      <c r="BE245" s="198">
        <f>IF(N245="základná",J245,0)</f>
        <v>0</v>
      </c>
      <c r="BF245" s="198">
        <f>IF(N245="znížená",J245,0)</f>
        <v>0</v>
      </c>
      <c r="BG245" s="198">
        <f>IF(N245="zákl. prenesená",J245,0)</f>
        <v>0</v>
      </c>
      <c r="BH245" s="198">
        <f>IF(N245="zníž. prenesená",J245,0)</f>
        <v>0</v>
      </c>
      <c r="BI245" s="198">
        <f>IF(N245="nulová",J245,0)</f>
        <v>0</v>
      </c>
      <c r="BJ245" s="15" t="s">
        <v>124</v>
      </c>
      <c r="BK245" s="198">
        <f>ROUND(I245*H245,3)</f>
        <v>0</v>
      </c>
      <c r="BL245" s="15" t="s">
        <v>213</v>
      </c>
      <c r="BM245" s="197" t="s">
        <v>504</v>
      </c>
    </row>
    <row r="246" s="2" customFormat="1" ht="44.25" customHeight="1">
      <c r="A246" s="34"/>
      <c r="B246" s="149"/>
      <c r="C246" s="199" t="s">
        <v>505</v>
      </c>
      <c r="D246" s="199" t="s">
        <v>222</v>
      </c>
      <c r="E246" s="200" t="s">
        <v>506</v>
      </c>
      <c r="F246" s="201" t="s">
        <v>507</v>
      </c>
      <c r="G246" s="202" t="s">
        <v>164</v>
      </c>
      <c r="H246" s="203">
        <v>6.774</v>
      </c>
      <c r="I246" s="204"/>
      <c r="J246" s="205">
        <f>ROUND(I246*H246,3)</f>
        <v>0</v>
      </c>
      <c r="K246" s="206"/>
      <c r="L246" s="207"/>
      <c r="M246" s="208" t="s">
        <v>1</v>
      </c>
      <c r="N246" s="209" t="s">
        <v>43</v>
      </c>
      <c r="O246" s="74"/>
      <c r="P246" s="195">
        <f>O246*H246</f>
        <v>0</v>
      </c>
      <c r="Q246" s="195">
        <v>0.002</v>
      </c>
      <c r="R246" s="195">
        <f>Q246*H246</f>
        <v>0.013548000000000001</v>
      </c>
      <c r="S246" s="195">
        <v>0</v>
      </c>
      <c r="T246" s="196">
        <f>S246*H246</f>
        <v>0</v>
      </c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R246" s="197" t="s">
        <v>278</v>
      </c>
      <c r="AT246" s="197" t="s">
        <v>222</v>
      </c>
      <c r="AU246" s="197" t="s">
        <v>124</v>
      </c>
      <c r="AY246" s="15" t="s">
        <v>146</v>
      </c>
      <c r="BE246" s="198">
        <f>IF(N246="základná",J246,0)</f>
        <v>0</v>
      </c>
      <c r="BF246" s="198">
        <f>IF(N246="znížená",J246,0)</f>
        <v>0</v>
      </c>
      <c r="BG246" s="198">
        <f>IF(N246="zákl. prenesená",J246,0)</f>
        <v>0</v>
      </c>
      <c r="BH246" s="198">
        <f>IF(N246="zníž. prenesená",J246,0)</f>
        <v>0</v>
      </c>
      <c r="BI246" s="198">
        <f>IF(N246="nulová",J246,0)</f>
        <v>0</v>
      </c>
      <c r="BJ246" s="15" t="s">
        <v>124</v>
      </c>
      <c r="BK246" s="198">
        <f>ROUND(I246*H246,3)</f>
        <v>0</v>
      </c>
      <c r="BL246" s="15" t="s">
        <v>213</v>
      </c>
      <c r="BM246" s="197" t="s">
        <v>508</v>
      </c>
    </row>
    <row r="247" s="2" customFormat="1" ht="37.8" customHeight="1">
      <c r="A247" s="34"/>
      <c r="B247" s="149"/>
      <c r="C247" s="185" t="s">
        <v>509</v>
      </c>
      <c r="D247" s="185" t="s">
        <v>149</v>
      </c>
      <c r="E247" s="186" t="s">
        <v>510</v>
      </c>
      <c r="F247" s="187" t="s">
        <v>511</v>
      </c>
      <c r="G247" s="188" t="s">
        <v>164</v>
      </c>
      <c r="H247" s="189">
        <v>90.780000000000001</v>
      </c>
      <c r="I247" s="190"/>
      <c r="J247" s="191">
        <f>ROUND(I247*H247,3)</f>
        <v>0</v>
      </c>
      <c r="K247" s="192"/>
      <c r="L247" s="35"/>
      <c r="M247" s="193" t="s">
        <v>1</v>
      </c>
      <c r="N247" s="194" t="s">
        <v>43</v>
      </c>
      <c r="O247" s="74"/>
      <c r="P247" s="195">
        <f>O247*H247</f>
        <v>0</v>
      </c>
      <c r="Q247" s="195">
        <v>0</v>
      </c>
      <c r="R247" s="195">
        <f>Q247*H247</f>
        <v>0</v>
      </c>
      <c r="S247" s="195">
        <v>0</v>
      </c>
      <c r="T247" s="196">
        <f>S247*H247</f>
        <v>0</v>
      </c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R247" s="197" t="s">
        <v>213</v>
      </c>
      <c r="AT247" s="197" t="s">
        <v>149</v>
      </c>
      <c r="AU247" s="197" t="s">
        <v>124</v>
      </c>
      <c r="AY247" s="15" t="s">
        <v>146</v>
      </c>
      <c r="BE247" s="198">
        <f>IF(N247="základná",J247,0)</f>
        <v>0</v>
      </c>
      <c r="BF247" s="198">
        <f>IF(N247="znížená",J247,0)</f>
        <v>0</v>
      </c>
      <c r="BG247" s="198">
        <f>IF(N247="zákl. prenesená",J247,0)</f>
        <v>0</v>
      </c>
      <c r="BH247" s="198">
        <f>IF(N247="zníž. prenesená",J247,0)</f>
        <v>0</v>
      </c>
      <c r="BI247" s="198">
        <f>IF(N247="nulová",J247,0)</f>
        <v>0</v>
      </c>
      <c r="BJ247" s="15" t="s">
        <v>124</v>
      </c>
      <c r="BK247" s="198">
        <f>ROUND(I247*H247,3)</f>
        <v>0</v>
      </c>
      <c r="BL247" s="15" t="s">
        <v>213</v>
      </c>
      <c r="BM247" s="197" t="s">
        <v>512</v>
      </c>
    </row>
    <row r="248" s="2" customFormat="1" ht="37.8" customHeight="1">
      <c r="A248" s="34"/>
      <c r="B248" s="149"/>
      <c r="C248" s="185" t="s">
        <v>513</v>
      </c>
      <c r="D248" s="185" t="s">
        <v>149</v>
      </c>
      <c r="E248" s="186" t="s">
        <v>514</v>
      </c>
      <c r="F248" s="187" t="s">
        <v>515</v>
      </c>
      <c r="G248" s="188" t="s">
        <v>164</v>
      </c>
      <c r="H248" s="189">
        <v>5.8899999999999997</v>
      </c>
      <c r="I248" s="190"/>
      <c r="J248" s="191">
        <f>ROUND(I248*H248,3)</f>
        <v>0</v>
      </c>
      <c r="K248" s="192"/>
      <c r="L248" s="35"/>
      <c r="M248" s="193" t="s">
        <v>1</v>
      </c>
      <c r="N248" s="194" t="s">
        <v>43</v>
      </c>
      <c r="O248" s="74"/>
      <c r="P248" s="195">
        <f>O248*H248</f>
        <v>0</v>
      </c>
      <c r="Q248" s="195">
        <v>0</v>
      </c>
      <c r="R248" s="195">
        <f>Q248*H248</f>
        <v>0</v>
      </c>
      <c r="S248" s="195">
        <v>0</v>
      </c>
      <c r="T248" s="196">
        <f>S248*H248</f>
        <v>0</v>
      </c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R248" s="197" t="s">
        <v>213</v>
      </c>
      <c r="AT248" s="197" t="s">
        <v>149</v>
      </c>
      <c r="AU248" s="197" t="s">
        <v>124</v>
      </c>
      <c r="AY248" s="15" t="s">
        <v>146</v>
      </c>
      <c r="BE248" s="198">
        <f>IF(N248="základná",J248,0)</f>
        <v>0</v>
      </c>
      <c r="BF248" s="198">
        <f>IF(N248="znížená",J248,0)</f>
        <v>0</v>
      </c>
      <c r="BG248" s="198">
        <f>IF(N248="zákl. prenesená",J248,0)</f>
        <v>0</v>
      </c>
      <c r="BH248" s="198">
        <f>IF(N248="zníž. prenesená",J248,0)</f>
        <v>0</v>
      </c>
      <c r="BI248" s="198">
        <f>IF(N248="nulová",J248,0)</f>
        <v>0</v>
      </c>
      <c r="BJ248" s="15" t="s">
        <v>124</v>
      </c>
      <c r="BK248" s="198">
        <f>ROUND(I248*H248,3)</f>
        <v>0</v>
      </c>
      <c r="BL248" s="15" t="s">
        <v>213</v>
      </c>
      <c r="BM248" s="197" t="s">
        <v>516</v>
      </c>
    </row>
    <row r="249" s="2" customFormat="1" ht="16.5" customHeight="1">
      <c r="A249" s="34"/>
      <c r="B249" s="149"/>
      <c r="C249" s="199" t="s">
        <v>517</v>
      </c>
      <c r="D249" s="199" t="s">
        <v>222</v>
      </c>
      <c r="E249" s="200" t="s">
        <v>518</v>
      </c>
      <c r="F249" s="201" t="s">
        <v>519</v>
      </c>
      <c r="G249" s="202" t="s">
        <v>164</v>
      </c>
      <c r="H249" s="203">
        <v>111.17100000000001</v>
      </c>
      <c r="I249" s="204"/>
      <c r="J249" s="205">
        <f>ROUND(I249*H249,3)</f>
        <v>0</v>
      </c>
      <c r="K249" s="206"/>
      <c r="L249" s="207"/>
      <c r="M249" s="208" t="s">
        <v>1</v>
      </c>
      <c r="N249" s="209" t="s">
        <v>43</v>
      </c>
      <c r="O249" s="74"/>
      <c r="P249" s="195">
        <f>O249*H249</f>
        <v>0</v>
      </c>
      <c r="Q249" s="195">
        <v>0.00040000000000000002</v>
      </c>
      <c r="R249" s="195">
        <f>Q249*H249</f>
        <v>0.044468400000000005</v>
      </c>
      <c r="S249" s="195">
        <v>0</v>
      </c>
      <c r="T249" s="196">
        <f>S249*H249</f>
        <v>0</v>
      </c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R249" s="197" t="s">
        <v>180</v>
      </c>
      <c r="AT249" s="197" t="s">
        <v>222</v>
      </c>
      <c r="AU249" s="197" t="s">
        <v>124</v>
      </c>
      <c r="AY249" s="15" t="s">
        <v>146</v>
      </c>
      <c r="BE249" s="198">
        <f>IF(N249="základná",J249,0)</f>
        <v>0</v>
      </c>
      <c r="BF249" s="198">
        <f>IF(N249="znížená",J249,0)</f>
        <v>0</v>
      </c>
      <c r="BG249" s="198">
        <f>IF(N249="zákl. prenesená",J249,0)</f>
        <v>0</v>
      </c>
      <c r="BH249" s="198">
        <f>IF(N249="zníž. prenesená",J249,0)</f>
        <v>0</v>
      </c>
      <c r="BI249" s="198">
        <f>IF(N249="nulová",J249,0)</f>
        <v>0</v>
      </c>
      <c r="BJ249" s="15" t="s">
        <v>124</v>
      </c>
      <c r="BK249" s="198">
        <f>ROUND(I249*H249,3)</f>
        <v>0</v>
      </c>
      <c r="BL249" s="15" t="s">
        <v>153</v>
      </c>
      <c r="BM249" s="197" t="s">
        <v>520</v>
      </c>
    </row>
    <row r="250" s="2" customFormat="1" ht="24.15" customHeight="1">
      <c r="A250" s="34"/>
      <c r="B250" s="149"/>
      <c r="C250" s="185" t="s">
        <v>521</v>
      </c>
      <c r="D250" s="185" t="s">
        <v>149</v>
      </c>
      <c r="E250" s="186" t="s">
        <v>522</v>
      </c>
      <c r="F250" s="187" t="s">
        <v>523</v>
      </c>
      <c r="G250" s="188" t="s">
        <v>524</v>
      </c>
      <c r="H250" s="210"/>
      <c r="I250" s="190"/>
      <c r="J250" s="191">
        <f>ROUND(I250*H250,3)</f>
        <v>0</v>
      </c>
      <c r="K250" s="192"/>
      <c r="L250" s="35"/>
      <c r="M250" s="193" t="s">
        <v>1</v>
      </c>
      <c r="N250" s="194" t="s">
        <v>43</v>
      </c>
      <c r="O250" s="74"/>
      <c r="P250" s="195">
        <f>O250*H250</f>
        <v>0</v>
      </c>
      <c r="Q250" s="195">
        <v>0</v>
      </c>
      <c r="R250" s="195">
        <f>Q250*H250</f>
        <v>0</v>
      </c>
      <c r="S250" s="195">
        <v>0</v>
      </c>
      <c r="T250" s="196">
        <f>S250*H250</f>
        <v>0</v>
      </c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R250" s="197" t="s">
        <v>213</v>
      </c>
      <c r="AT250" s="197" t="s">
        <v>149</v>
      </c>
      <c r="AU250" s="197" t="s">
        <v>124</v>
      </c>
      <c r="AY250" s="15" t="s">
        <v>146</v>
      </c>
      <c r="BE250" s="198">
        <f>IF(N250="základná",J250,0)</f>
        <v>0</v>
      </c>
      <c r="BF250" s="198">
        <f>IF(N250="znížená",J250,0)</f>
        <v>0</v>
      </c>
      <c r="BG250" s="198">
        <f>IF(N250="zákl. prenesená",J250,0)</f>
        <v>0</v>
      </c>
      <c r="BH250" s="198">
        <f>IF(N250="zníž. prenesená",J250,0)</f>
        <v>0</v>
      </c>
      <c r="BI250" s="198">
        <f>IF(N250="nulová",J250,0)</f>
        <v>0</v>
      </c>
      <c r="BJ250" s="15" t="s">
        <v>124</v>
      </c>
      <c r="BK250" s="198">
        <f>ROUND(I250*H250,3)</f>
        <v>0</v>
      </c>
      <c r="BL250" s="15" t="s">
        <v>213</v>
      </c>
      <c r="BM250" s="197" t="s">
        <v>525</v>
      </c>
    </row>
    <row r="251" s="12" customFormat="1" ht="22.8" customHeight="1">
      <c r="A251" s="12"/>
      <c r="B251" s="172"/>
      <c r="C251" s="12"/>
      <c r="D251" s="173" t="s">
        <v>76</v>
      </c>
      <c r="E251" s="183" t="s">
        <v>526</v>
      </c>
      <c r="F251" s="183" t="s">
        <v>527</v>
      </c>
      <c r="G251" s="12"/>
      <c r="H251" s="12"/>
      <c r="I251" s="175"/>
      <c r="J251" s="184">
        <f>BK251</f>
        <v>0</v>
      </c>
      <c r="K251" s="12"/>
      <c r="L251" s="172"/>
      <c r="M251" s="177"/>
      <c r="N251" s="178"/>
      <c r="O251" s="178"/>
      <c r="P251" s="179">
        <f>SUM(P252:P264)</f>
        <v>0</v>
      </c>
      <c r="Q251" s="178"/>
      <c r="R251" s="179">
        <f>SUM(R252:R264)</f>
        <v>0.80264983999999995</v>
      </c>
      <c r="S251" s="178"/>
      <c r="T251" s="180">
        <f>SUM(T252:T264)</f>
        <v>0</v>
      </c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R251" s="173" t="s">
        <v>124</v>
      </c>
      <c r="AT251" s="181" t="s">
        <v>76</v>
      </c>
      <c r="AU251" s="181" t="s">
        <v>19</v>
      </c>
      <c r="AY251" s="173" t="s">
        <v>146</v>
      </c>
      <c r="BK251" s="182">
        <f>SUM(BK252:BK264)</f>
        <v>0</v>
      </c>
    </row>
    <row r="252" s="2" customFormat="1" ht="24.15" customHeight="1">
      <c r="A252" s="34"/>
      <c r="B252" s="149"/>
      <c r="C252" s="185" t="s">
        <v>528</v>
      </c>
      <c r="D252" s="185" t="s">
        <v>149</v>
      </c>
      <c r="E252" s="186" t="s">
        <v>529</v>
      </c>
      <c r="F252" s="187" t="s">
        <v>530</v>
      </c>
      <c r="G252" s="188" t="s">
        <v>164</v>
      </c>
      <c r="H252" s="189">
        <v>148.18000000000001</v>
      </c>
      <c r="I252" s="190"/>
      <c r="J252" s="191">
        <f>ROUND(I252*H252,3)</f>
        <v>0</v>
      </c>
      <c r="K252" s="192"/>
      <c r="L252" s="35"/>
      <c r="M252" s="193" t="s">
        <v>1</v>
      </c>
      <c r="N252" s="194" t="s">
        <v>43</v>
      </c>
      <c r="O252" s="74"/>
      <c r="P252" s="195">
        <f>O252*H252</f>
        <v>0</v>
      </c>
      <c r="Q252" s="195">
        <v>0</v>
      </c>
      <c r="R252" s="195">
        <f>Q252*H252</f>
        <v>0</v>
      </c>
      <c r="S252" s="195">
        <v>0</v>
      </c>
      <c r="T252" s="196">
        <f>S252*H252</f>
        <v>0</v>
      </c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R252" s="197" t="s">
        <v>213</v>
      </c>
      <c r="AT252" s="197" t="s">
        <v>149</v>
      </c>
      <c r="AU252" s="197" t="s">
        <v>124</v>
      </c>
      <c r="AY252" s="15" t="s">
        <v>146</v>
      </c>
      <c r="BE252" s="198">
        <f>IF(N252="základná",J252,0)</f>
        <v>0</v>
      </c>
      <c r="BF252" s="198">
        <f>IF(N252="znížená",J252,0)</f>
        <v>0</v>
      </c>
      <c r="BG252" s="198">
        <f>IF(N252="zákl. prenesená",J252,0)</f>
        <v>0</v>
      </c>
      <c r="BH252" s="198">
        <f>IF(N252="zníž. prenesená",J252,0)</f>
        <v>0</v>
      </c>
      <c r="BI252" s="198">
        <f>IF(N252="nulová",J252,0)</f>
        <v>0</v>
      </c>
      <c r="BJ252" s="15" t="s">
        <v>124</v>
      </c>
      <c r="BK252" s="198">
        <f>ROUND(I252*H252,3)</f>
        <v>0</v>
      </c>
      <c r="BL252" s="15" t="s">
        <v>213</v>
      </c>
      <c r="BM252" s="197" t="s">
        <v>531</v>
      </c>
    </row>
    <row r="253" s="2" customFormat="1" ht="33" customHeight="1">
      <c r="A253" s="34"/>
      <c r="B253" s="149"/>
      <c r="C253" s="199" t="s">
        <v>532</v>
      </c>
      <c r="D253" s="199" t="s">
        <v>222</v>
      </c>
      <c r="E253" s="200" t="s">
        <v>533</v>
      </c>
      <c r="F253" s="201" t="s">
        <v>534</v>
      </c>
      <c r="G253" s="202" t="s">
        <v>164</v>
      </c>
      <c r="H253" s="203">
        <v>151.14400000000001</v>
      </c>
      <c r="I253" s="204"/>
      <c r="J253" s="205">
        <f>ROUND(I253*H253,3)</f>
        <v>0</v>
      </c>
      <c r="K253" s="206"/>
      <c r="L253" s="207"/>
      <c r="M253" s="208" t="s">
        <v>1</v>
      </c>
      <c r="N253" s="209" t="s">
        <v>43</v>
      </c>
      <c r="O253" s="74"/>
      <c r="P253" s="195">
        <f>O253*H253</f>
        <v>0</v>
      </c>
      <c r="Q253" s="195">
        <v>0.0016999999999999999</v>
      </c>
      <c r="R253" s="195">
        <f>Q253*H253</f>
        <v>0.25694479999999997</v>
      </c>
      <c r="S253" s="195">
        <v>0</v>
      </c>
      <c r="T253" s="196">
        <f>S253*H253</f>
        <v>0</v>
      </c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R253" s="197" t="s">
        <v>278</v>
      </c>
      <c r="AT253" s="197" t="s">
        <v>222</v>
      </c>
      <c r="AU253" s="197" t="s">
        <v>124</v>
      </c>
      <c r="AY253" s="15" t="s">
        <v>146</v>
      </c>
      <c r="BE253" s="198">
        <f>IF(N253="základná",J253,0)</f>
        <v>0</v>
      </c>
      <c r="BF253" s="198">
        <f>IF(N253="znížená",J253,0)</f>
        <v>0</v>
      </c>
      <c r="BG253" s="198">
        <f>IF(N253="zákl. prenesená",J253,0)</f>
        <v>0</v>
      </c>
      <c r="BH253" s="198">
        <f>IF(N253="zníž. prenesená",J253,0)</f>
        <v>0</v>
      </c>
      <c r="BI253" s="198">
        <f>IF(N253="nulová",J253,0)</f>
        <v>0</v>
      </c>
      <c r="BJ253" s="15" t="s">
        <v>124</v>
      </c>
      <c r="BK253" s="198">
        <f>ROUND(I253*H253,3)</f>
        <v>0</v>
      </c>
      <c r="BL253" s="15" t="s">
        <v>213</v>
      </c>
      <c r="BM253" s="197" t="s">
        <v>535</v>
      </c>
    </row>
    <row r="254" s="2" customFormat="1" ht="33" customHeight="1">
      <c r="A254" s="34"/>
      <c r="B254" s="149"/>
      <c r="C254" s="185" t="s">
        <v>536</v>
      </c>
      <c r="D254" s="185" t="s">
        <v>149</v>
      </c>
      <c r="E254" s="186" t="s">
        <v>537</v>
      </c>
      <c r="F254" s="187" t="s">
        <v>538</v>
      </c>
      <c r="G254" s="188" t="s">
        <v>164</v>
      </c>
      <c r="H254" s="189">
        <v>148.18000000000001</v>
      </c>
      <c r="I254" s="190"/>
      <c r="J254" s="191">
        <f>ROUND(I254*H254,3)</f>
        <v>0</v>
      </c>
      <c r="K254" s="192"/>
      <c r="L254" s="35"/>
      <c r="M254" s="193" t="s">
        <v>1</v>
      </c>
      <c r="N254" s="194" t="s">
        <v>43</v>
      </c>
      <c r="O254" s="74"/>
      <c r="P254" s="195">
        <f>O254*H254</f>
        <v>0</v>
      </c>
      <c r="Q254" s="195">
        <v>0.00029999999999999997</v>
      </c>
      <c r="R254" s="195">
        <f>Q254*H254</f>
        <v>0.044454</v>
      </c>
      <c r="S254" s="195">
        <v>0</v>
      </c>
      <c r="T254" s="196">
        <f>S254*H254</f>
        <v>0</v>
      </c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R254" s="197" t="s">
        <v>213</v>
      </c>
      <c r="AT254" s="197" t="s">
        <v>149</v>
      </c>
      <c r="AU254" s="197" t="s">
        <v>124</v>
      </c>
      <c r="AY254" s="15" t="s">
        <v>146</v>
      </c>
      <c r="BE254" s="198">
        <f>IF(N254="základná",J254,0)</f>
        <v>0</v>
      </c>
      <c r="BF254" s="198">
        <f>IF(N254="znížená",J254,0)</f>
        <v>0</v>
      </c>
      <c r="BG254" s="198">
        <f>IF(N254="zákl. prenesená",J254,0)</f>
        <v>0</v>
      </c>
      <c r="BH254" s="198">
        <f>IF(N254="zníž. prenesená",J254,0)</f>
        <v>0</v>
      </c>
      <c r="BI254" s="198">
        <f>IF(N254="nulová",J254,0)</f>
        <v>0</v>
      </c>
      <c r="BJ254" s="15" t="s">
        <v>124</v>
      </c>
      <c r="BK254" s="198">
        <f>ROUND(I254*H254,3)</f>
        <v>0</v>
      </c>
      <c r="BL254" s="15" t="s">
        <v>213</v>
      </c>
      <c r="BM254" s="197" t="s">
        <v>539</v>
      </c>
    </row>
    <row r="255" s="2" customFormat="1" ht="33" customHeight="1">
      <c r="A255" s="34"/>
      <c r="B255" s="149"/>
      <c r="C255" s="199" t="s">
        <v>540</v>
      </c>
      <c r="D255" s="199" t="s">
        <v>222</v>
      </c>
      <c r="E255" s="200" t="s">
        <v>541</v>
      </c>
      <c r="F255" s="201" t="s">
        <v>542</v>
      </c>
      <c r="G255" s="202" t="s">
        <v>164</v>
      </c>
      <c r="H255" s="203">
        <v>151.14400000000001</v>
      </c>
      <c r="I255" s="204"/>
      <c r="J255" s="205">
        <f>ROUND(I255*H255,3)</f>
        <v>0</v>
      </c>
      <c r="K255" s="206"/>
      <c r="L255" s="207"/>
      <c r="M255" s="208" t="s">
        <v>1</v>
      </c>
      <c r="N255" s="209" t="s">
        <v>43</v>
      </c>
      <c r="O255" s="74"/>
      <c r="P255" s="195">
        <f>O255*H255</f>
        <v>0</v>
      </c>
      <c r="Q255" s="195">
        <v>0.0030599999999999998</v>
      </c>
      <c r="R255" s="195">
        <f>Q255*H255</f>
        <v>0.46250063999999996</v>
      </c>
      <c r="S255" s="195">
        <v>0</v>
      </c>
      <c r="T255" s="196">
        <f>S255*H255</f>
        <v>0</v>
      </c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R255" s="197" t="s">
        <v>278</v>
      </c>
      <c r="AT255" s="197" t="s">
        <v>222</v>
      </c>
      <c r="AU255" s="197" t="s">
        <v>124</v>
      </c>
      <c r="AY255" s="15" t="s">
        <v>146</v>
      </c>
      <c r="BE255" s="198">
        <f>IF(N255="základná",J255,0)</f>
        <v>0</v>
      </c>
      <c r="BF255" s="198">
        <f>IF(N255="znížená",J255,0)</f>
        <v>0</v>
      </c>
      <c r="BG255" s="198">
        <f>IF(N255="zákl. prenesená",J255,0)</f>
        <v>0</v>
      </c>
      <c r="BH255" s="198">
        <f>IF(N255="zníž. prenesená",J255,0)</f>
        <v>0</v>
      </c>
      <c r="BI255" s="198">
        <f>IF(N255="nulová",J255,0)</f>
        <v>0</v>
      </c>
      <c r="BJ255" s="15" t="s">
        <v>124</v>
      </c>
      <c r="BK255" s="198">
        <f>ROUND(I255*H255,3)</f>
        <v>0</v>
      </c>
      <c r="BL255" s="15" t="s">
        <v>213</v>
      </c>
      <c r="BM255" s="197" t="s">
        <v>543</v>
      </c>
    </row>
    <row r="256" s="2" customFormat="1" ht="16.5" customHeight="1">
      <c r="A256" s="34"/>
      <c r="B256" s="149"/>
      <c r="C256" s="185" t="s">
        <v>544</v>
      </c>
      <c r="D256" s="185" t="s">
        <v>149</v>
      </c>
      <c r="E256" s="186" t="s">
        <v>545</v>
      </c>
      <c r="F256" s="187" t="s">
        <v>546</v>
      </c>
      <c r="G256" s="188" t="s">
        <v>164</v>
      </c>
      <c r="H256" s="189">
        <v>139.94499999999999</v>
      </c>
      <c r="I256" s="190"/>
      <c r="J256" s="191">
        <f>ROUND(I256*H256,3)</f>
        <v>0</v>
      </c>
      <c r="K256" s="192"/>
      <c r="L256" s="35"/>
      <c r="M256" s="193" t="s">
        <v>1</v>
      </c>
      <c r="N256" s="194" t="s">
        <v>43</v>
      </c>
      <c r="O256" s="74"/>
      <c r="P256" s="195">
        <f>O256*H256</f>
        <v>0</v>
      </c>
      <c r="Q256" s="195">
        <v>0</v>
      </c>
      <c r="R256" s="195">
        <f>Q256*H256</f>
        <v>0</v>
      </c>
      <c r="S256" s="195">
        <v>0</v>
      </c>
      <c r="T256" s="196">
        <f>S256*H256</f>
        <v>0</v>
      </c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R256" s="197" t="s">
        <v>213</v>
      </c>
      <c r="AT256" s="197" t="s">
        <v>149</v>
      </c>
      <c r="AU256" s="197" t="s">
        <v>124</v>
      </c>
      <c r="AY256" s="15" t="s">
        <v>146</v>
      </c>
      <c r="BE256" s="198">
        <f>IF(N256="základná",J256,0)</f>
        <v>0</v>
      </c>
      <c r="BF256" s="198">
        <f>IF(N256="znížená",J256,0)</f>
        <v>0</v>
      </c>
      <c r="BG256" s="198">
        <f>IF(N256="zákl. prenesená",J256,0)</f>
        <v>0</v>
      </c>
      <c r="BH256" s="198">
        <f>IF(N256="zníž. prenesená",J256,0)</f>
        <v>0</v>
      </c>
      <c r="BI256" s="198">
        <f>IF(N256="nulová",J256,0)</f>
        <v>0</v>
      </c>
      <c r="BJ256" s="15" t="s">
        <v>124</v>
      </c>
      <c r="BK256" s="198">
        <f>ROUND(I256*H256,3)</f>
        <v>0</v>
      </c>
      <c r="BL256" s="15" t="s">
        <v>213</v>
      </c>
      <c r="BM256" s="197" t="s">
        <v>547</v>
      </c>
    </row>
    <row r="257" s="2" customFormat="1" ht="16.5" customHeight="1">
      <c r="A257" s="34"/>
      <c r="B257" s="149"/>
      <c r="C257" s="199" t="s">
        <v>548</v>
      </c>
      <c r="D257" s="199" t="s">
        <v>222</v>
      </c>
      <c r="E257" s="200" t="s">
        <v>549</v>
      </c>
      <c r="F257" s="201" t="s">
        <v>550</v>
      </c>
      <c r="G257" s="202" t="s">
        <v>420</v>
      </c>
      <c r="H257" s="203">
        <v>2.7000000000000002</v>
      </c>
      <c r="I257" s="204"/>
      <c r="J257" s="205">
        <f>ROUND(I257*H257,3)</f>
        <v>0</v>
      </c>
      <c r="K257" s="206"/>
      <c r="L257" s="207"/>
      <c r="M257" s="208" t="s">
        <v>1</v>
      </c>
      <c r="N257" s="209" t="s">
        <v>43</v>
      </c>
      <c r="O257" s="74"/>
      <c r="P257" s="195">
        <f>O257*H257</f>
        <v>0</v>
      </c>
      <c r="Q257" s="195">
        <v>0</v>
      </c>
      <c r="R257" s="195">
        <f>Q257*H257</f>
        <v>0</v>
      </c>
      <c r="S257" s="195">
        <v>0</v>
      </c>
      <c r="T257" s="196">
        <f>S257*H257</f>
        <v>0</v>
      </c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R257" s="197" t="s">
        <v>278</v>
      </c>
      <c r="AT257" s="197" t="s">
        <v>222</v>
      </c>
      <c r="AU257" s="197" t="s">
        <v>124</v>
      </c>
      <c r="AY257" s="15" t="s">
        <v>146</v>
      </c>
      <c r="BE257" s="198">
        <f>IF(N257="základná",J257,0)</f>
        <v>0</v>
      </c>
      <c r="BF257" s="198">
        <f>IF(N257="znížená",J257,0)</f>
        <v>0</v>
      </c>
      <c r="BG257" s="198">
        <f>IF(N257="zákl. prenesená",J257,0)</f>
        <v>0</v>
      </c>
      <c r="BH257" s="198">
        <f>IF(N257="zníž. prenesená",J257,0)</f>
        <v>0</v>
      </c>
      <c r="BI257" s="198">
        <f>IF(N257="nulová",J257,0)</f>
        <v>0</v>
      </c>
      <c r="BJ257" s="15" t="s">
        <v>124</v>
      </c>
      <c r="BK257" s="198">
        <f>ROUND(I257*H257,3)</f>
        <v>0</v>
      </c>
      <c r="BL257" s="15" t="s">
        <v>213</v>
      </c>
      <c r="BM257" s="197" t="s">
        <v>551</v>
      </c>
    </row>
    <row r="258" s="2" customFormat="1" ht="24.15" customHeight="1">
      <c r="A258" s="34"/>
      <c r="B258" s="149"/>
      <c r="C258" s="185" t="s">
        <v>552</v>
      </c>
      <c r="D258" s="185" t="s">
        <v>149</v>
      </c>
      <c r="E258" s="186" t="s">
        <v>553</v>
      </c>
      <c r="F258" s="187" t="s">
        <v>554</v>
      </c>
      <c r="G258" s="188" t="s">
        <v>164</v>
      </c>
      <c r="H258" s="189">
        <v>5.8899999999999997</v>
      </c>
      <c r="I258" s="190"/>
      <c r="J258" s="191">
        <f>ROUND(I258*H258,3)</f>
        <v>0</v>
      </c>
      <c r="K258" s="192"/>
      <c r="L258" s="35"/>
      <c r="M258" s="193" t="s">
        <v>1</v>
      </c>
      <c r="N258" s="194" t="s">
        <v>43</v>
      </c>
      <c r="O258" s="74"/>
      <c r="P258" s="195">
        <f>O258*H258</f>
        <v>0</v>
      </c>
      <c r="Q258" s="195">
        <v>0</v>
      </c>
      <c r="R258" s="195">
        <f>Q258*H258</f>
        <v>0</v>
      </c>
      <c r="S258" s="195">
        <v>0</v>
      </c>
      <c r="T258" s="196">
        <f>S258*H258</f>
        <v>0</v>
      </c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R258" s="197" t="s">
        <v>213</v>
      </c>
      <c r="AT258" s="197" t="s">
        <v>149</v>
      </c>
      <c r="AU258" s="197" t="s">
        <v>124</v>
      </c>
      <c r="AY258" s="15" t="s">
        <v>146</v>
      </c>
      <c r="BE258" s="198">
        <f>IF(N258="základná",J258,0)</f>
        <v>0</v>
      </c>
      <c r="BF258" s="198">
        <f>IF(N258="znížená",J258,0)</f>
        <v>0</v>
      </c>
      <c r="BG258" s="198">
        <f>IF(N258="zákl. prenesená",J258,0)</f>
        <v>0</v>
      </c>
      <c r="BH258" s="198">
        <f>IF(N258="zníž. prenesená",J258,0)</f>
        <v>0</v>
      </c>
      <c r="BI258" s="198">
        <f>IF(N258="nulová",J258,0)</f>
        <v>0</v>
      </c>
      <c r="BJ258" s="15" t="s">
        <v>124</v>
      </c>
      <c r="BK258" s="198">
        <f>ROUND(I258*H258,3)</f>
        <v>0</v>
      </c>
      <c r="BL258" s="15" t="s">
        <v>213</v>
      </c>
      <c r="BM258" s="197" t="s">
        <v>555</v>
      </c>
    </row>
    <row r="259" s="2" customFormat="1" ht="24.15" customHeight="1">
      <c r="A259" s="34"/>
      <c r="B259" s="149"/>
      <c r="C259" s="199" t="s">
        <v>556</v>
      </c>
      <c r="D259" s="199" t="s">
        <v>222</v>
      </c>
      <c r="E259" s="200" t="s">
        <v>557</v>
      </c>
      <c r="F259" s="201" t="s">
        <v>558</v>
      </c>
      <c r="G259" s="202" t="s">
        <v>164</v>
      </c>
      <c r="H259" s="203">
        <v>6.774</v>
      </c>
      <c r="I259" s="204"/>
      <c r="J259" s="205">
        <f>ROUND(I259*H259,3)</f>
        <v>0</v>
      </c>
      <c r="K259" s="206"/>
      <c r="L259" s="207"/>
      <c r="M259" s="208" t="s">
        <v>1</v>
      </c>
      <c r="N259" s="209" t="s">
        <v>43</v>
      </c>
      <c r="O259" s="74"/>
      <c r="P259" s="195">
        <f>O259*H259</f>
        <v>0</v>
      </c>
      <c r="Q259" s="195">
        <v>0.001</v>
      </c>
      <c r="R259" s="195">
        <f>Q259*H259</f>
        <v>0.0067740000000000005</v>
      </c>
      <c r="S259" s="195">
        <v>0</v>
      </c>
      <c r="T259" s="196">
        <f>S259*H259</f>
        <v>0</v>
      </c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R259" s="197" t="s">
        <v>278</v>
      </c>
      <c r="AT259" s="197" t="s">
        <v>222</v>
      </c>
      <c r="AU259" s="197" t="s">
        <v>124</v>
      </c>
      <c r="AY259" s="15" t="s">
        <v>146</v>
      </c>
      <c r="BE259" s="198">
        <f>IF(N259="základná",J259,0)</f>
        <v>0</v>
      </c>
      <c r="BF259" s="198">
        <f>IF(N259="znížená",J259,0)</f>
        <v>0</v>
      </c>
      <c r="BG259" s="198">
        <f>IF(N259="zákl. prenesená",J259,0)</f>
        <v>0</v>
      </c>
      <c r="BH259" s="198">
        <f>IF(N259="zníž. prenesená",J259,0)</f>
        <v>0</v>
      </c>
      <c r="BI259" s="198">
        <f>IF(N259="nulová",J259,0)</f>
        <v>0</v>
      </c>
      <c r="BJ259" s="15" t="s">
        <v>124</v>
      </c>
      <c r="BK259" s="198">
        <f>ROUND(I259*H259,3)</f>
        <v>0</v>
      </c>
      <c r="BL259" s="15" t="s">
        <v>213</v>
      </c>
      <c r="BM259" s="197" t="s">
        <v>559</v>
      </c>
    </row>
    <row r="260" s="2" customFormat="1" ht="24.15" customHeight="1">
      <c r="A260" s="34"/>
      <c r="B260" s="149"/>
      <c r="C260" s="185" t="s">
        <v>470</v>
      </c>
      <c r="D260" s="185" t="s">
        <v>149</v>
      </c>
      <c r="E260" s="186" t="s">
        <v>553</v>
      </c>
      <c r="F260" s="187" t="s">
        <v>554</v>
      </c>
      <c r="G260" s="188" t="s">
        <v>164</v>
      </c>
      <c r="H260" s="189">
        <v>84.890000000000001</v>
      </c>
      <c r="I260" s="190"/>
      <c r="J260" s="191">
        <f>ROUND(I260*H260,3)</f>
        <v>0</v>
      </c>
      <c r="K260" s="192"/>
      <c r="L260" s="35"/>
      <c r="M260" s="193" t="s">
        <v>1</v>
      </c>
      <c r="N260" s="194" t="s">
        <v>43</v>
      </c>
      <c r="O260" s="74"/>
      <c r="P260" s="195">
        <f>O260*H260</f>
        <v>0</v>
      </c>
      <c r="Q260" s="195">
        <v>0</v>
      </c>
      <c r="R260" s="195">
        <f>Q260*H260</f>
        <v>0</v>
      </c>
      <c r="S260" s="195">
        <v>0</v>
      </c>
      <c r="T260" s="196">
        <f>S260*H260</f>
        <v>0</v>
      </c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R260" s="197" t="s">
        <v>213</v>
      </c>
      <c r="AT260" s="197" t="s">
        <v>149</v>
      </c>
      <c r="AU260" s="197" t="s">
        <v>124</v>
      </c>
      <c r="AY260" s="15" t="s">
        <v>146</v>
      </c>
      <c r="BE260" s="198">
        <f>IF(N260="základná",J260,0)</f>
        <v>0</v>
      </c>
      <c r="BF260" s="198">
        <f>IF(N260="znížená",J260,0)</f>
        <v>0</v>
      </c>
      <c r="BG260" s="198">
        <f>IF(N260="zákl. prenesená",J260,0)</f>
        <v>0</v>
      </c>
      <c r="BH260" s="198">
        <f>IF(N260="zníž. prenesená",J260,0)</f>
        <v>0</v>
      </c>
      <c r="BI260" s="198">
        <f>IF(N260="nulová",J260,0)</f>
        <v>0</v>
      </c>
      <c r="BJ260" s="15" t="s">
        <v>124</v>
      </c>
      <c r="BK260" s="198">
        <f>ROUND(I260*H260,3)</f>
        <v>0</v>
      </c>
      <c r="BL260" s="15" t="s">
        <v>213</v>
      </c>
      <c r="BM260" s="197" t="s">
        <v>560</v>
      </c>
    </row>
    <row r="261" s="2" customFormat="1" ht="24.15" customHeight="1">
      <c r="A261" s="34"/>
      <c r="B261" s="149"/>
      <c r="C261" s="199" t="s">
        <v>561</v>
      </c>
      <c r="D261" s="199" t="s">
        <v>222</v>
      </c>
      <c r="E261" s="200" t="s">
        <v>562</v>
      </c>
      <c r="F261" s="201" t="s">
        <v>563</v>
      </c>
      <c r="G261" s="202" t="s">
        <v>164</v>
      </c>
      <c r="H261" s="203">
        <v>86.587999999999994</v>
      </c>
      <c r="I261" s="204"/>
      <c r="J261" s="205">
        <f>ROUND(I261*H261,3)</f>
        <v>0</v>
      </c>
      <c r="K261" s="206"/>
      <c r="L261" s="207"/>
      <c r="M261" s="208" t="s">
        <v>1</v>
      </c>
      <c r="N261" s="209" t="s">
        <v>43</v>
      </c>
      <c r="O261" s="74"/>
      <c r="P261" s="195">
        <f>O261*H261</f>
        <v>0</v>
      </c>
      <c r="Q261" s="195">
        <v>0.00029999999999999997</v>
      </c>
      <c r="R261" s="195">
        <f>Q261*H261</f>
        <v>0.025976399999999997</v>
      </c>
      <c r="S261" s="195">
        <v>0</v>
      </c>
      <c r="T261" s="196">
        <f>S261*H261</f>
        <v>0</v>
      </c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R261" s="197" t="s">
        <v>278</v>
      </c>
      <c r="AT261" s="197" t="s">
        <v>222</v>
      </c>
      <c r="AU261" s="197" t="s">
        <v>124</v>
      </c>
      <c r="AY261" s="15" t="s">
        <v>146</v>
      </c>
      <c r="BE261" s="198">
        <f>IF(N261="základná",J261,0)</f>
        <v>0</v>
      </c>
      <c r="BF261" s="198">
        <f>IF(N261="znížená",J261,0)</f>
        <v>0</v>
      </c>
      <c r="BG261" s="198">
        <f>IF(N261="zákl. prenesená",J261,0)</f>
        <v>0</v>
      </c>
      <c r="BH261" s="198">
        <f>IF(N261="zníž. prenesená",J261,0)</f>
        <v>0</v>
      </c>
      <c r="BI261" s="198">
        <f>IF(N261="nulová",J261,0)</f>
        <v>0</v>
      </c>
      <c r="BJ261" s="15" t="s">
        <v>124</v>
      </c>
      <c r="BK261" s="198">
        <f>ROUND(I261*H261,3)</f>
        <v>0</v>
      </c>
      <c r="BL261" s="15" t="s">
        <v>213</v>
      </c>
      <c r="BM261" s="197" t="s">
        <v>564</v>
      </c>
    </row>
    <row r="262" s="2" customFormat="1" ht="16.5" customHeight="1">
      <c r="A262" s="34"/>
      <c r="B262" s="149"/>
      <c r="C262" s="185" t="s">
        <v>565</v>
      </c>
      <c r="D262" s="185" t="s">
        <v>149</v>
      </c>
      <c r="E262" s="186" t="s">
        <v>566</v>
      </c>
      <c r="F262" s="187" t="s">
        <v>567</v>
      </c>
      <c r="G262" s="188" t="s">
        <v>164</v>
      </c>
      <c r="H262" s="189">
        <v>84.890000000000001</v>
      </c>
      <c r="I262" s="190"/>
      <c r="J262" s="191">
        <f>ROUND(I262*H262,3)</f>
        <v>0</v>
      </c>
      <c r="K262" s="192"/>
      <c r="L262" s="35"/>
      <c r="M262" s="193" t="s">
        <v>1</v>
      </c>
      <c r="N262" s="194" t="s">
        <v>43</v>
      </c>
      <c r="O262" s="74"/>
      <c r="P262" s="195">
        <f>O262*H262</f>
        <v>0</v>
      </c>
      <c r="Q262" s="195">
        <v>0</v>
      </c>
      <c r="R262" s="195">
        <f>Q262*H262</f>
        <v>0</v>
      </c>
      <c r="S262" s="195">
        <v>0</v>
      </c>
      <c r="T262" s="196">
        <f>S262*H262</f>
        <v>0</v>
      </c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R262" s="197" t="s">
        <v>213</v>
      </c>
      <c r="AT262" s="197" t="s">
        <v>149</v>
      </c>
      <c r="AU262" s="197" t="s">
        <v>124</v>
      </c>
      <c r="AY262" s="15" t="s">
        <v>146</v>
      </c>
      <c r="BE262" s="198">
        <f>IF(N262="základná",J262,0)</f>
        <v>0</v>
      </c>
      <c r="BF262" s="198">
        <f>IF(N262="znížená",J262,0)</f>
        <v>0</v>
      </c>
      <c r="BG262" s="198">
        <f>IF(N262="zákl. prenesená",J262,0)</f>
        <v>0</v>
      </c>
      <c r="BH262" s="198">
        <f>IF(N262="zníž. prenesená",J262,0)</f>
        <v>0</v>
      </c>
      <c r="BI262" s="198">
        <f>IF(N262="nulová",J262,0)</f>
        <v>0</v>
      </c>
      <c r="BJ262" s="15" t="s">
        <v>124</v>
      </c>
      <c r="BK262" s="198">
        <f>ROUND(I262*H262,3)</f>
        <v>0</v>
      </c>
      <c r="BL262" s="15" t="s">
        <v>213</v>
      </c>
      <c r="BM262" s="197" t="s">
        <v>568</v>
      </c>
    </row>
    <row r="263" s="2" customFormat="1" ht="37.8" customHeight="1">
      <c r="A263" s="34"/>
      <c r="B263" s="149"/>
      <c r="C263" s="185" t="s">
        <v>569</v>
      </c>
      <c r="D263" s="185" t="s">
        <v>149</v>
      </c>
      <c r="E263" s="186" t="s">
        <v>570</v>
      </c>
      <c r="F263" s="187" t="s">
        <v>571</v>
      </c>
      <c r="G263" s="188" t="s">
        <v>157</v>
      </c>
      <c r="H263" s="189">
        <v>1</v>
      </c>
      <c r="I263" s="190"/>
      <c r="J263" s="191">
        <f>ROUND(I263*H263,3)</f>
        <v>0</v>
      </c>
      <c r="K263" s="192"/>
      <c r="L263" s="35"/>
      <c r="M263" s="193" t="s">
        <v>1</v>
      </c>
      <c r="N263" s="194" t="s">
        <v>43</v>
      </c>
      <c r="O263" s="74"/>
      <c r="P263" s="195">
        <f>O263*H263</f>
        <v>0</v>
      </c>
      <c r="Q263" s="195">
        <v>0.0060000000000000001</v>
      </c>
      <c r="R263" s="195">
        <f>Q263*H263</f>
        <v>0.0060000000000000001</v>
      </c>
      <c r="S263" s="195">
        <v>0</v>
      </c>
      <c r="T263" s="196">
        <f>S263*H263</f>
        <v>0</v>
      </c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R263" s="197" t="s">
        <v>213</v>
      </c>
      <c r="AT263" s="197" t="s">
        <v>149</v>
      </c>
      <c r="AU263" s="197" t="s">
        <v>124</v>
      </c>
      <c r="AY263" s="15" t="s">
        <v>146</v>
      </c>
      <c r="BE263" s="198">
        <f>IF(N263="základná",J263,0)</f>
        <v>0</v>
      </c>
      <c r="BF263" s="198">
        <f>IF(N263="znížená",J263,0)</f>
        <v>0</v>
      </c>
      <c r="BG263" s="198">
        <f>IF(N263="zákl. prenesená",J263,0)</f>
        <v>0</v>
      </c>
      <c r="BH263" s="198">
        <f>IF(N263="zníž. prenesená",J263,0)</f>
        <v>0</v>
      </c>
      <c r="BI263" s="198">
        <f>IF(N263="nulová",J263,0)</f>
        <v>0</v>
      </c>
      <c r="BJ263" s="15" t="s">
        <v>124</v>
      </c>
      <c r="BK263" s="198">
        <f>ROUND(I263*H263,3)</f>
        <v>0</v>
      </c>
      <c r="BL263" s="15" t="s">
        <v>213</v>
      </c>
      <c r="BM263" s="197" t="s">
        <v>572</v>
      </c>
    </row>
    <row r="264" s="2" customFormat="1" ht="24.15" customHeight="1">
      <c r="A264" s="34"/>
      <c r="B264" s="149"/>
      <c r="C264" s="185" t="s">
        <v>573</v>
      </c>
      <c r="D264" s="185" t="s">
        <v>149</v>
      </c>
      <c r="E264" s="186" t="s">
        <v>574</v>
      </c>
      <c r="F264" s="187" t="s">
        <v>575</v>
      </c>
      <c r="G264" s="188" t="s">
        <v>524</v>
      </c>
      <c r="H264" s="210"/>
      <c r="I264" s="190"/>
      <c r="J264" s="191">
        <f>ROUND(I264*H264,3)</f>
        <v>0</v>
      </c>
      <c r="K264" s="192"/>
      <c r="L264" s="35"/>
      <c r="M264" s="193" t="s">
        <v>1</v>
      </c>
      <c r="N264" s="194" t="s">
        <v>43</v>
      </c>
      <c r="O264" s="74"/>
      <c r="P264" s="195">
        <f>O264*H264</f>
        <v>0</v>
      </c>
      <c r="Q264" s="195">
        <v>0</v>
      </c>
      <c r="R264" s="195">
        <f>Q264*H264</f>
        <v>0</v>
      </c>
      <c r="S264" s="195">
        <v>0</v>
      </c>
      <c r="T264" s="196">
        <f>S264*H264</f>
        <v>0</v>
      </c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R264" s="197" t="s">
        <v>213</v>
      </c>
      <c r="AT264" s="197" t="s">
        <v>149</v>
      </c>
      <c r="AU264" s="197" t="s">
        <v>124</v>
      </c>
      <c r="AY264" s="15" t="s">
        <v>146</v>
      </c>
      <c r="BE264" s="198">
        <f>IF(N264="základná",J264,0)</f>
        <v>0</v>
      </c>
      <c r="BF264" s="198">
        <f>IF(N264="znížená",J264,0)</f>
        <v>0</v>
      </c>
      <c r="BG264" s="198">
        <f>IF(N264="zákl. prenesená",J264,0)</f>
        <v>0</v>
      </c>
      <c r="BH264" s="198">
        <f>IF(N264="zníž. prenesená",J264,0)</f>
        <v>0</v>
      </c>
      <c r="BI264" s="198">
        <f>IF(N264="nulová",J264,0)</f>
        <v>0</v>
      </c>
      <c r="BJ264" s="15" t="s">
        <v>124</v>
      </c>
      <c r="BK264" s="198">
        <f>ROUND(I264*H264,3)</f>
        <v>0</v>
      </c>
      <c r="BL264" s="15" t="s">
        <v>213</v>
      </c>
      <c r="BM264" s="197" t="s">
        <v>576</v>
      </c>
    </row>
    <row r="265" s="12" customFormat="1" ht="22.8" customHeight="1">
      <c r="A265" s="12"/>
      <c r="B265" s="172"/>
      <c r="C265" s="12"/>
      <c r="D265" s="173" t="s">
        <v>76</v>
      </c>
      <c r="E265" s="183" t="s">
        <v>577</v>
      </c>
      <c r="F265" s="183" t="s">
        <v>578</v>
      </c>
      <c r="G265" s="12"/>
      <c r="H265" s="12"/>
      <c r="I265" s="175"/>
      <c r="J265" s="184">
        <f>BK265</f>
        <v>0</v>
      </c>
      <c r="K265" s="12"/>
      <c r="L265" s="172"/>
      <c r="M265" s="177"/>
      <c r="N265" s="178"/>
      <c r="O265" s="178"/>
      <c r="P265" s="179">
        <f>P266</f>
        <v>0</v>
      </c>
      <c r="Q265" s="178"/>
      <c r="R265" s="179">
        <f>R266</f>
        <v>0</v>
      </c>
      <c r="S265" s="178"/>
      <c r="T265" s="180">
        <f>T266</f>
        <v>1.5</v>
      </c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R265" s="173" t="s">
        <v>124</v>
      </c>
      <c r="AT265" s="181" t="s">
        <v>76</v>
      </c>
      <c r="AU265" s="181" t="s">
        <v>19</v>
      </c>
      <c r="AY265" s="173" t="s">
        <v>146</v>
      </c>
      <c r="BK265" s="182">
        <f>BK266</f>
        <v>0</v>
      </c>
    </row>
    <row r="266" s="2" customFormat="1" ht="24.15" customHeight="1">
      <c r="A266" s="34"/>
      <c r="B266" s="149"/>
      <c r="C266" s="185" t="s">
        <v>579</v>
      </c>
      <c r="D266" s="185" t="s">
        <v>149</v>
      </c>
      <c r="E266" s="186" t="s">
        <v>580</v>
      </c>
      <c r="F266" s="187" t="s">
        <v>581</v>
      </c>
      <c r="G266" s="188" t="s">
        <v>157</v>
      </c>
      <c r="H266" s="189">
        <v>1</v>
      </c>
      <c r="I266" s="190"/>
      <c r="J266" s="191">
        <f>ROUND(I266*H266,3)</f>
        <v>0</v>
      </c>
      <c r="K266" s="192"/>
      <c r="L266" s="35"/>
      <c r="M266" s="193" t="s">
        <v>1</v>
      </c>
      <c r="N266" s="194" t="s">
        <v>43</v>
      </c>
      <c r="O266" s="74"/>
      <c r="P266" s="195">
        <f>O266*H266</f>
        <v>0</v>
      </c>
      <c r="Q266" s="195">
        <v>0</v>
      </c>
      <c r="R266" s="195">
        <f>Q266*H266</f>
        <v>0</v>
      </c>
      <c r="S266" s="195">
        <v>1.5</v>
      </c>
      <c r="T266" s="196">
        <f>S266*H266</f>
        <v>1.5</v>
      </c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R266" s="197" t="s">
        <v>213</v>
      </c>
      <c r="AT266" s="197" t="s">
        <v>149</v>
      </c>
      <c r="AU266" s="197" t="s">
        <v>124</v>
      </c>
      <c r="AY266" s="15" t="s">
        <v>146</v>
      </c>
      <c r="BE266" s="198">
        <f>IF(N266="základná",J266,0)</f>
        <v>0</v>
      </c>
      <c r="BF266" s="198">
        <f>IF(N266="znížená",J266,0)</f>
        <v>0</v>
      </c>
      <c r="BG266" s="198">
        <f>IF(N266="zákl. prenesená",J266,0)</f>
        <v>0</v>
      </c>
      <c r="BH266" s="198">
        <f>IF(N266="zníž. prenesená",J266,0)</f>
        <v>0</v>
      </c>
      <c r="BI266" s="198">
        <f>IF(N266="nulová",J266,0)</f>
        <v>0</v>
      </c>
      <c r="BJ266" s="15" t="s">
        <v>124</v>
      </c>
      <c r="BK266" s="198">
        <f>ROUND(I266*H266,3)</f>
        <v>0</v>
      </c>
      <c r="BL266" s="15" t="s">
        <v>213</v>
      </c>
      <c r="BM266" s="197" t="s">
        <v>582</v>
      </c>
    </row>
    <row r="267" s="12" customFormat="1" ht="22.8" customHeight="1">
      <c r="A267" s="12"/>
      <c r="B267" s="172"/>
      <c r="C267" s="12"/>
      <c r="D267" s="173" t="s">
        <v>76</v>
      </c>
      <c r="E267" s="183" t="s">
        <v>583</v>
      </c>
      <c r="F267" s="183" t="s">
        <v>584</v>
      </c>
      <c r="G267" s="12"/>
      <c r="H267" s="12"/>
      <c r="I267" s="175"/>
      <c r="J267" s="184">
        <f>BK267</f>
        <v>0</v>
      </c>
      <c r="K267" s="12"/>
      <c r="L267" s="172"/>
      <c r="M267" s="177"/>
      <c r="N267" s="178"/>
      <c r="O267" s="178"/>
      <c r="P267" s="179">
        <f>P268</f>
        <v>0</v>
      </c>
      <c r="Q267" s="178"/>
      <c r="R267" s="179">
        <f>R268</f>
        <v>0</v>
      </c>
      <c r="S267" s="178"/>
      <c r="T267" s="180">
        <f>T268</f>
        <v>0</v>
      </c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R267" s="173" t="s">
        <v>124</v>
      </c>
      <c r="AT267" s="181" t="s">
        <v>76</v>
      </c>
      <c r="AU267" s="181" t="s">
        <v>19</v>
      </c>
      <c r="AY267" s="173" t="s">
        <v>146</v>
      </c>
      <c r="BK267" s="182">
        <f>BK268</f>
        <v>0</v>
      </c>
    </row>
    <row r="268" s="2" customFormat="1" ht="55.5" customHeight="1">
      <c r="A268" s="34"/>
      <c r="B268" s="149"/>
      <c r="C268" s="185" t="s">
        <v>585</v>
      </c>
      <c r="D268" s="185" t="s">
        <v>149</v>
      </c>
      <c r="E268" s="186" t="s">
        <v>586</v>
      </c>
      <c r="F268" s="187" t="s">
        <v>587</v>
      </c>
      <c r="G268" s="188" t="s">
        <v>157</v>
      </c>
      <c r="H268" s="189">
        <v>1</v>
      </c>
      <c r="I268" s="190"/>
      <c r="J268" s="191">
        <f>ROUND(I268*H268,3)</f>
        <v>0</v>
      </c>
      <c r="K268" s="192"/>
      <c r="L268" s="35"/>
      <c r="M268" s="193" t="s">
        <v>1</v>
      </c>
      <c r="N268" s="194" t="s">
        <v>43</v>
      </c>
      <c r="O268" s="74"/>
      <c r="P268" s="195">
        <f>O268*H268</f>
        <v>0</v>
      </c>
      <c r="Q268" s="195">
        <v>0</v>
      </c>
      <c r="R268" s="195">
        <f>Q268*H268</f>
        <v>0</v>
      </c>
      <c r="S268" s="195">
        <v>0</v>
      </c>
      <c r="T268" s="196">
        <f>S268*H268</f>
        <v>0</v>
      </c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R268" s="197" t="s">
        <v>213</v>
      </c>
      <c r="AT268" s="197" t="s">
        <v>149</v>
      </c>
      <c r="AU268" s="197" t="s">
        <v>124</v>
      </c>
      <c r="AY268" s="15" t="s">
        <v>146</v>
      </c>
      <c r="BE268" s="198">
        <f>IF(N268="základná",J268,0)</f>
        <v>0</v>
      </c>
      <c r="BF268" s="198">
        <f>IF(N268="znížená",J268,0)</f>
        <v>0</v>
      </c>
      <c r="BG268" s="198">
        <f>IF(N268="zákl. prenesená",J268,0)</f>
        <v>0</v>
      </c>
      <c r="BH268" s="198">
        <f>IF(N268="zníž. prenesená",J268,0)</f>
        <v>0</v>
      </c>
      <c r="BI268" s="198">
        <f>IF(N268="nulová",J268,0)</f>
        <v>0</v>
      </c>
      <c r="BJ268" s="15" t="s">
        <v>124</v>
      </c>
      <c r="BK268" s="198">
        <f>ROUND(I268*H268,3)</f>
        <v>0</v>
      </c>
      <c r="BL268" s="15" t="s">
        <v>213</v>
      </c>
      <c r="BM268" s="197" t="s">
        <v>588</v>
      </c>
    </row>
    <row r="269" s="12" customFormat="1" ht="22.8" customHeight="1">
      <c r="A269" s="12"/>
      <c r="B269" s="172"/>
      <c r="C269" s="12"/>
      <c r="D269" s="173" t="s">
        <v>76</v>
      </c>
      <c r="E269" s="183" t="s">
        <v>589</v>
      </c>
      <c r="F269" s="183" t="s">
        <v>590</v>
      </c>
      <c r="G269" s="12"/>
      <c r="H269" s="12"/>
      <c r="I269" s="175"/>
      <c r="J269" s="184">
        <f>BK269</f>
        <v>0</v>
      </c>
      <c r="K269" s="12"/>
      <c r="L269" s="172"/>
      <c r="M269" s="177"/>
      <c r="N269" s="178"/>
      <c r="O269" s="178"/>
      <c r="P269" s="179">
        <f>SUM(P270:P285)</f>
        <v>0</v>
      </c>
      <c r="Q269" s="178"/>
      <c r="R269" s="179">
        <f>SUM(R270:R285)</f>
        <v>6.9570085977489997</v>
      </c>
      <c r="S269" s="178"/>
      <c r="T269" s="180">
        <f>SUM(T270:T285)</f>
        <v>1.008054</v>
      </c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R269" s="173" t="s">
        <v>124</v>
      </c>
      <c r="AT269" s="181" t="s">
        <v>76</v>
      </c>
      <c r="AU269" s="181" t="s">
        <v>19</v>
      </c>
      <c r="AY269" s="173" t="s">
        <v>146</v>
      </c>
      <c r="BK269" s="182">
        <f>SUM(BK270:BK285)</f>
        <v>0</v>
      </c>
    </row>
    <row r="270" s="2" customFormat="1" ht="24.15" customHeight="1">
      <c r="A270" s="34"/>
      <c r="B270" s="149"/>
      <c r="C270" s="185" t="s">
        <v>591</v>
      </c>
      <c r="D270" s="185" t="s">
        <v>149</v>
      </c>
      <c r="E270" s="186" t="s">
        <v>592</v>
      </c>
      <c r="F270" s="187" t="s">
        <v>593</v>
      </c>
      <c r="G270" s="188" t="s">
        <v>164</v>
      </c>
      <c r="H270" s="189">
        <v>56.003</v>
      </c>
      <c r="I270" s="190"/>
      <c r="J270" s="191">
        <f>ROUND(I270*H270,3)</f>
        <v>0</v>
      </c>
      <c r="K270" s="192"/>
      <c r="L270" s="35"/>
      <c r="M270" s="193" t="s">
        <v>1</v>
      </c>
      <c r="N270" s="194" t="s">
        <v>43</v>
      </c>
      <c r="O270" s="74"/>
      <c r="P270" s="195">
        <f>O270*H270</f>
        <v>0</v>
      </c>
      <c r="Q270" s="195">
        <v>0</v>
      </c>
      <c r="R270" s="195">
        <f>Q270*H270</f>
        <v>0</v>
      </c>
      <c r="S270" s="195">
        <v>0.017999999999999999</v>
      </c>
      <c r="T270" s="196">
        <f>S270*H270</f>
        <v>1.008054</v>
      </c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R270" s="197" t="s">
        <v>213</v>
      </c>
      <c r="AT270" s="197" t="s">
        <v>149</v>
      </c>
      <c r="AU270" s="197" t="s">
        <v>124</v>
      </c>
      <c r="AY270" s="15" t="s">
        <v>146</v>
      </c>
      <c r="BE270" s="198">
        <f>IF(N270="základná",J270,0)</f>
        <v>0</v>
      </c>
      <c r="BF270" s="198">
        <f>IF(N270="znížená",J270,0)</f>
        <v>0</v>
      </c>
      <c r="BG270" s="198">
        <f>IF(N270="zákl. prenesená",J270,0)</f>
        <v>0</v>
      </c>
      <c r="BH270" s="198">
        <f>IF(N270="zníž. prenesená",J270,0)</f>
        <v>0</v>
      </c>
      <c r="BI270" s="198">
        <f>IF(N270="nulová",J270,0)</f>
        <v>0</v>
      </c>
      <c r="BJ270" s="15" t="s">
        <v>124</v>
      </c>
      <c r="BK270" s="198">
        <f>ROUND(I270*H270,3)</f>
        <v>0</v>
      </c>
      <c r="BL270" s="15" t="s">
        <v>213</v>
      </c>
      <c r="BM270" s="197" t="s">
        <v>594</v>
      </c>
    </row>
    <row r="271" s="2" customFormat="1" ht="24.15" customHeight="1">
      <c r="A271" s="34"/>
      <c r="B271" s="149"/>
      <c r="C271" s="185" t="s">
        <v>595</v>
      </c>
      <c r="D271" s="185" t="s">
        <v>149</v>
      </c>
      <c r="E271" s="186" t="s">
        <v>596</v>
      </c>
      <c r="F271" s="187" t="s">
        <v>597</v>
      </c>
      <c r="G271" s="188" t="s">
        <v>164</v>
      </c>
      <c r="H271" s="189">
        <v>107.702</v>
      </c>
      <c r="I271" s="190"/>
      <c r="J271" s="191">
        <f>ROUND(I271*H271,3)</f>
        <v>0</v>
      </c>
      <c r="K271" s="192"/>
      <c r="L271" s="35"/>
      <c r="M271" s="193" t="s">
        <v>1</v>
      </c>
      <c r="N271" s="194" t="s">
        <v>43</v>
      </c>
      <c r="O271" s="74"/>
      <c r="P271" s="195">
        <f>O271*H271</f>
        <v>0</v>
      </c>
      <c r="Q271" s="195">
        <v>0</v>
      </c>
      <c r="R271" s="195">
        <f>Q271*H271</f>
        <v>0</v>
      </c>
      <c r="S271" s="195">
        <v>0</v>
      </c>
      <c r="T271" s="196">
        <f>S271*H271</f>
        <v>0</v>
      </c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R271" s="197" t="s">
        <v>213</v>
      </c>
      <c r="AT271" s="197" t="s">
        <v>149</v>
      </c>
      <c r="AU271" s="197" t="s">
        <v>124</v>
      </c>
      <c r="AY271" s="15" t="s">
        <v>146</v>
      </c>
      <c r="BE271" s="198">
        <f>IF(N271="základná",J271,0)</f>
        <v>0</v>
      </c>
      <c r="BF271" s="198">
        <f>IF(N271="znížená",J271,0)</f>
        <v>0</v>
      </c>
      <c r="BG271" s="198">
        <f>IF(N271="zákl. prenesená",J271,0)</f>
        <v>0</v>
      </c>
      <c r="BH271" s="198">
        <f>IF(N271="zníž. prenesená",J271,0)</f>
        <v>0</v>
      </c>
      <c r="BI271" s="198">
        <f>IF(N271="nulová",J271,0)</f>
        <v>0</v>
      </c>
      <c r="BJ271" s="15" t="s">
        <v>124</v>
      </c>
      <c r="BK271" s="198">
        <f>ROUND(I271*H271,3)</f>
        <v>0</v>
      </c>
      <c r="BL271" s="15" t="s">
        <v>213</v>
      </c>
      <c r="BM271" s="197" t="s">
        <v>598</v>
      </c>
    </row>
    <row r="272" s="2" customFormat="1" ht="24.15" customHeight="1">
      <c r="A272" s="34"/>
      <c r="B272" s="149"/>
      <c r="C272" s="185" t="s">
        <v>599</v>
      </c>
      <c r="D272" s="185" t="s">
        <v>149</v>
      </c>
      <c r="E272" s="186" t="s">
        <v>600</v>
      </c>
      <c r="F272" s="187" t="s">
        <v>601</v>
      </c>
      <c r="G272" s="188" t="s">
        <v>420</v>
      </c>
      <c r="H272" s="189">
        <v>40</v>
      </c>
      <c r="I272" s="190"/>
      <c r="J272" s="191">
        <f>ROUND(I272*H272,3)</f>
        <v>0</v>
      </c>
      <c r="K272" s="192"/>
      <c r="L272" s="35"/>
      <c r="M272" s="193" t="s">
        <v>1</v>
      </c>
      <c r="N272" s="194" t="s">
        <v>43</v>
      </c>
      <c r="O272" s="74"/>
      <c r="P272" s="195">
        <f>O272*H272</f>
        <v>0</v>
      </c>
      <c r="Q272" s="195">
        <v>0.00021000000000000001</v>
      </c>
      <c r="R272" s="195">
        <f>Q272*H272</f>
        <v>0.0084000000000000012</v>
      </c>
      <c r="S272" s="195">
        <v>0</v>
      </c>
      <c r="T272" s="196">
        <f>S272*H272</f>
        <v>0</v>
      </c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  <c r="AR272" s="197" t="s">
        <v>213</v>
      </c>
      <c r="AT272" s="197" t="s">
        <v>149</v>
      </c>
      <c r="AU272" s="197" t="s">
        <v>124</v>
      </c>
      <c r="AY272" s="15" t="s">
        <v>146</v>
      </c>
      <c r="BE272" s="198">
        <f>IF(N272="základná",J272,0)</f>
        <v>0</v>
      </c>
      <c r="BF272" s="198">
        <f>IF(N272="znížená",J272,0)</f>
        <v>0</v>
      </c>
      <c r="BG272" s="198">
        <f>IF(N272="zákl. prenesená",J272,0)</f>
        <v>0</v>
      </c>
      <c r="BH272" s="198">
        <f>IF(N272="zníž. prenesená",J272,0)</f>
        <v>0</v>
      </c>
      <c r="BI272" s="198">
        <f>IF(N272="nulová",J272,0)</f>
        <v>0</v>
      </c>
      <c r="BJ272" s="15" t="s">
        <v>124</v>
      </c>
      <c r="BK272" s="198">
        <f>ROUND(I272*H272,3)</f>
        <v>0</v>
      </c>
      <c r="BL272" s="15" t="s">
        <v>213</v>
      </c>
      <c r="BM272" s="197" t="s">
        <v>602</v>
      </c>
    </row>
    <row r="273" s="2" customFormat="1" ht="24.15" customHeight="1">
      <c r="A273" s="34"/>
      <c r="B273" s="149"/>
      <c r="C273" s="199" t="s">
        <v>603</v>
      </c>
      <c r="D273" s="199" t="s">
        <v>222</v>
      </c>
      <c r="E273" s="200" t="s">
        <v>604</v>
      </c>
      <c r="F273" s="201" t="s">
        <v>605</v>
      </c>
      <c r="G273" s="202" t="s">
        <v>420</v>
      </c>
      <c r="H273" s="203">
        <v>40</v>
      </c>
      <c r="I273" s="204"/>
      <c r="J273" s="205">
        <f>ROUND(I273*H273,3)</f>
        <v>0</v>
      </c>
      <c r="K273" s="206"/>
      <c r="L273" s="207"/>
      <c r="M273" s="208" t="s">
        <v>1</v>
      </c>
      <c r="N273" s="209" t="s">
        <v>43</v>
      </c>
      <c r="O273" s="74"/>
      <c r="P273" s="195">
        <f>O273*H273</f>
        <v>0</v>
      </c>
      <c r="Q273" s="195">
        <v>0</v>
      </c>
      <c r="R273" s="195">
        <f>Q273*H273</f>
        <v>0</v>
      </c>
      <c r="S273" s="195">
        <v>0</v>
      </c>
      <c r="T273" s="196">
        <f>S273*H273</f>
        <v>0</v>
      </c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R273" s="197" t="s">
        <v>278</v>
      </c>
      <c r="AT273" s="197" t="s">
        <v>222</v>
      </c>
      <c r="AU273" s="197" t="s">
        <v>124</v>
      </c>
      <c r="AY273" s="15" t="s">
        <v>146</v>
      </c>
      <c r="BE273" s="198">
        <f>IF(N273="základná",J273,0)</f>
        <v>0</v>
      </c>
      <c r="BF273" s="198">
        <f>IF(N273="znížená",J273,0)</f>
        <v>0</v>
      </c>
      <c r="BG273" s="198">
        <f>IF(N273="zákl. prenesená",J273,0)</f>
        <v>0</v>
      </c>
      <c r="BH273" s="198">
        <f>IF(N273="zníž. prenesená",J273,0)</f>
        <v>0</v>
      </c>
      <c r="BI273" s="198">
        <f>IF(N273="nulová",J273,0)</f>
        <v>0</v>
      </c>
      <c r="BJ273" s="15" t="s">
        <v>124</v>
      </c>
      <c r="BK273" s="198">
        <f>ROUND(I273*H273,3)</f>
        <v>0</v>
      </c>
      <c r="BL273" s="15" t="s">
        <v>213</v>
      </c>
      <c r="BM273" s="197" t="s">
        <v>606</v>
      </c>
    </row>
    <row r="274" s="2" customFormat="1" ht="33" customHeight="1">
      <c r="A274" s="34"/>
      <c r="B274" s="149"/>
      <c r="C274" s="185" t="s">
        <v>607</v>
      </c>
      <c r="D274" s="185" t="s">
        <v>149</v>
      </c>
      <c r="E274" s="186" t="s">
        <v>608</v>
      </c>
      <c r="F274" s="187" t="s">
        <v>609</v>
      </c>
      <c r="G274" s="188" t="s">
        <v>183</v>
      </c>
      <c r="H274" s="189">
        <v>33</v>
      </c>
      <c r="I274" s="190"/>
      <c r="J274" s="191">
        <f>ROUND(I274*H274,3)</f>
        <v>0</v>
      </c>
      <c r="K274" s="192"/>
      <c r="L274" s="35"/>
      <c r="M274" s="193" t="s">
        <v>1</v>
      </c>
      <c r="N274" s="194" t="s">
        <v>43</v>
      </c>
      <c r="O274" s="74"/>
      <c r="P274" s="195">
        <f>O274*H274</f>
        <v>0</v>
      </c>
      <c r="Q274" s="195">
        <v>0.00025999999999999998</v>
      </c>
      <c r="R274" s="195">
        <f>Q274*H274</f>
        <v>0.0085799999999999991</v>
      </c>
      <c r="S274" s="195">
        <v>0</v>
      </c>
      <c r="T274" s="196">
        <f>S274*H274</f>
        <v>0</v>
      </c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R274" s="197" t="s">
        <v>213</v>
      </c>
      <c r="AT274" s="197" t="s">
        <v>149</v>
      </c>
      <c r="AU274" s="197" t="s">
        <v>124</v>
      </c>
      <c r="AY274" s="15" t="s">
        <v>146</v>
      </c>
      <c r="BE274" s="198">
        <f>IF(N274="základná",J274,0)</f>
        <v>0</v>
      </c>
      <c r="BF274" s="198">
        <f>IF(N274="znížená",J274,0)</f>
        <v>0</v>
      </c>
      <c r="BG274" s="198">
        <f>IF(N274="zákl. prenesená",J274,0)</f>
        <v>0</v>
      </c>
      <c r="BH274" s="198">
        <f>IF(N274="zníž. prenesená",J274,0)</f>
        <v>0</v>
      </c>
      <c r="BI274" s="198">
        <f>IF(N274="nulová",J274,0)</f>
        <v>0</v>
      </c>
      <c r="BJ274" s="15" t="s">
        <v>124</v>
      </c>
      <c r="BK274" s="198">
        <f>ROUND(I274*H274,3)</f>
        <v>0</v>
      </c>
      <c r="BL274" s="15" t="s">
        <v>213</v>
      </c>
      <c r="BM274" s="197" t="s">
        <v>610</v>
      </c>
    </row>
    <row r="275" s="2" customFormat="1" ht="37.8" customHeight="1">
      <c r="A275" s="34"/>
      <c r="B275" s="149"/>
      <c r="C275" s="185" t="s">
        <v>611</v>
      </c>
      <c r="D275" s="185" t="s">
        <v>149</v>
      </c>
      <c r="E275" s="186" t="s">
        <v>612</v>
      </c>
      <c r="F275" s="187" t="s">
        <v>613</v>
      </c>
      <c r="G275" s="188" t="s">
        <v>183</v>
      </c>
      <c r="H275" s="189">
        <v>246.91999999999999</v>
      </c>
      <c r="I275" s="190"/>
      <c r="J275" s="191">
        <f>ROUND(I275*H275,3)</f>
        <v>0</v>
      </c>
      <c r="K275" s="192"/>
      <c r="L275" s="35"/>
      <c r="M275" s="193" t="s">
        <v>1</v>
      </c>
      <c r="N275" s="194" t="s">
        <v>43</v>
      </c>
      <c r="O275" s="74"/>
      <c r="P275" s="195">
        <f>O275*H275</f>
        <v>0</v>
      </c>
      <c r="Q275" s="195">
        <v>0.00025999999999999998</v>
      </c>
      <c r="R275" s="195">
        <f>Q275*H275</f>
        <v>0.064199199999999998</v>
      </c>
      <c r="S275" s="195">
        <v>0</v>
      </c>
      <c r="T275" s="196">
        <f>S275*H275</f>
        <v>0</v>
      </c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R275" s="197" t="s">
        <v>213</v>
      </c>
      <c r="AT275" s="197" t="s">
        <v>149</v>
      </c>
      <c r="AU275" s="197" t="s">
        <v>124</v>
      </c>
      <c r="AY275" s="15" t="s">
        <v>146</v>
      </c>
      <c r="BE275" s="198">
        <f>IF(N275="základná",J275,0)</f>
        <v>0</v>
      </c>
      <c r="BF275" s="198">
        <f>IF(N275="znížená",J275,0)</f>
        <v>0</v>
      </c>
      <c r="BG275" s="198">
        <f>IF(N275="zákl. prenesená",J275,0)</f>
        <v>0</v>
      </c>
      <c r="BH275" s="198">
        <f>IF(N275="zníž. prenesená",J275,0)</f>
        <v>0</v>
      </c>
      <c r="BI275" s="198">
        <f>IF(N275="nulová",J275,0)</f>
        <v>0</v>
      </c>
      <c r="BJ275" s="15" t="s">
        <v>124</v>
      </c>
      <c r="BK275" s="198">
        <f>ROUND(I275*H275,3)</f>
        <v>0</v>
      </c>
      <c r="BL275" s="15" t="s">
        <v>213</v>
      </c>
      <c r="BM275" s="197" t="s">
        <v>614</v>
      </c>
    </row>
    <row r="276" s="2" customFormat="1" ht="37.8" customHeight="1">
      <c r="A276" s="34"/>
      <c r="B276" s="149"/>
      <c r="C276" s="185" t="s">
        <v>615</v>
      </c>
      <c r="D276" s="185" t="s">
        <v>149</v>
      </c>
      <c r="E276" s="186" t="s">
        <v>616</v>
      </c>
      <c r="F276" s="187" t="s">
        <v>617</v>
      </c>
      <c r="G276" s="188" t="s">
        <v>183</v>
      </c>
      <c r="H276" s="189">
        <v>22.579999999999998</v>
      </c>
      <c r="I276" s="190"/>
      <c r="J276" s="191">
        <f>ROUND(I276*H276,3)</f>
        <v>0</v>
      </c>
      <c r="K276" s="192"/>
      <c r="L276" s="35"/>
      <c r="M276" s="193" t="s">
        <v>1</v>
      </c>
      <c r="N276" s="194" t="s">
        <v>43</v>
      </c>
      <c r="O276" s="74"/>
      <c r="P276" s="195">
        <f>O276*H276</f>
        <v>0</v>
      </c>
      <c r="Q276" s="195">
        <v>0.00025999999999999998</v>
      </c>
      <c r="R276" s="195">
        <f>Q276*H276</f>
        <v>0.0058707999999999989</v>
      </c>
      <c r="S276" s="195">
        <v>0</v>
      </c>
      <c r="T276" s="196">
        <f>S276*H276</f>
        <v>0</v>
      </c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  <c r="AR276" s="197" t="s">
        <v>213</v>
      </c>
      <c r="AT276" s="197" t="s">
        <v>149</v>
      </c>
      <c r="AU276" s="197" t="s">
        <v>124</v>
      </c>
      <c r="AY276" s="15" t="s">
        <v>146</v>
      </c>
      <c r="BE276" s="198">
        <f>IF(N276="základná",J276,0)</f>
        <v>0</v>
      </c>
      <c r="BF276" s="198">
        <f>IF(N276="znížená",J276,0)</f>
        <v>0</v>
      </c>
      <c r="BG276" s="198">
        <f>IF(N276="zákl. prenesená",J276,0)</f>
        <v>0</v>
      </c>
      <c r="BH276" s="198">
        <f>IF(N276="zníž. prenesená",J276,0)</f>
        <v>0</v>
      </c>
      <c r="BI276" s="198">
        <f>IF(N276="nulová",J276,0)</f>
        <v>0</v>
      </c>
      <c r="BJ276" s="15" t="s">
        <v>124</v>
      </c>
      <c r="BK276" s="198">
        <f>ROUND(I276*H276,3)</f>
        <v>0</v>
      </c>
      <c r="BL276" s="15" t="s">
        <v>213</v>
      </c>
      <c r="BM276" s="197" t="s">
        <v>618</v>
      </c>
    </row>
    <row r="277" s="2" customFormat="1" ht="37.8" customHeight="1">
      <c r="A277" s="34"/>
      <c r="B277" s="149"/>
      <c r="C277" s="185" t="s">
        <v>619</v>
      </c>
      <c r="D277" s="185" t="s">
        <v>149</v>
      </c>
      <c r="E277" s="186" t="s">
        <v>620</v>
      </c>
      <c r="F277" s="187" t="s">
        <v>621</v>
      </c>
      <c r="G277" s="188" t="s">
        <v>183</v>
      </c>
      <c r="H277" s="189">
        <v>19.739999999999998</v>
      </c>
      <c r="I277" s="190"/>
      <c r="J277" s="191">
        <f>ROUND(I277*H277,3)</f>
        <v>0</v>
      </c>
      <c r="K277" s="192"/>
      <c r="L277" s="35"/>
      <c r="M277" s="193" t="s">
        <v>1</v>
      </c>
      <c r="N277" s="194" t="s">
        <v>43</v>
      </c>
      <c r="O277" s="74"/>
      <c r="P277" s="195">
        <f>O277*H277</f>
        <v>0</v>
      </c>
      <c r="Q277" s="195">
        <v>0.00025999999999999998</v>
      </c>
      <c r="R277" s="195">
        <f>Q277*H277</f>
        <v>0.0051323999999999988</v>
      </c>
      <c r="S277" s="195">
        <v>0</v>
      </c>
      <c r="T277" s="196">
        <f>S277*H277</f>
        <v>0</v>
      </c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R277" s="197" t="s">
        <v>213</v>
      </c>
      <c r="AT277" s="197" t="s">
        <v>149</v>
      </c>
      <c r="AU277" s="197" t="s">
        <v>124</v>
      </c>
      <c r="AY277" s="15" t="s">
        <v>146</v>
      </c>
      <c r="BE277" s="198">
        <f>IF(N277="základná",J277,0)</f>
        <v>0</v>
      </c>
      <c r="BF277" s="198">
        <f>IF(N277="znížená",J277,0)</f>
        <v>0</v>
      </c>
      <c r="BG277" s="198">
        <f>IF(N277="zákl. prenesená",J277,0)</f>
        <v>0</v>
      </c>
      <c r="BH277" s="198">
        <f>IF(N277="zníž. prenesená",J277,0)</f>
        <v>0</v>
      </c>
      <c r="BI277" s="198">
        <f>IF(N277="nulová",J277,0)</f>
        <v>0</v>
      </c>
      <c r="BJ277" s="15" t="s">
        <v>124</v>
      </c>
      <c r="BK277" s="198">
        <f>ROUND(I277*H277,3)</f>
        <v>0</v>
      </c>
      <c r="BL277" s="15" t="s">
        <v>213</v>
      </c>
      <c r="BM277" s="197" t="s">
        <v>622</v>
      </c>
    </row>
    <row r="278" s="2" customFormat="1" ht="24.15" customHeight="1">
      <c r="A278" s="34"/>
      <c r="B278" s="149"/>
      <c r="C278" s="185" t="s">
        <v>623</v>
      </c>
      <c r="D278" s="185" t="s">
        <v>149</v>
      </c>
      <c r="E278" s="186" t="s">
        <v>624</v>
      </c>
      <c r="F278" s="187" t="s">
        <v>625</v>
      </c>
      <c r="G278" s="188" t="s">
        <v>164</v>
      </c>
      <c r="H278" s="189">
        <v>174.32900000000001</v>
      </c>
      <c r="I278" s="190"/>
      <c r="J278" s="191">
        <f>ROUND(I278*H278,3)</f>
        <v>0</v>
      </c>
      <c r="K278" s="192"/>
      <c r="L278" s="35"/>
      <c r="M278" s="193" t="s">
        <v>1</v>
      </c>
      <c r="N278" s="194" t="s">
        <v>43</v>
      </c>
      <c r="O278" s="74"/>
      <c r="P278" s="195">
        <f>O278*H278</f>
        <v>0</v>
      </c>
      <c r="Q278" s="195">
        <v>0</v>
      </c>
      <c r="R278" s="195">
        <f>Q278*H278</f>
        <v>0</v>
      </c>
      <c r="S278" s="195">
        <v>0</v>
      </c>
      <c r="T278" s="196">
        <f>S278*H278</f>
        <v>0</v>
      </c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  <c r="AR278" s="197" t="s">
        <v>213</v>
      </c>
      <c r="AT278" s="197" t="s">
        <v>149</v>
      </c>
      <c r="AU278" s="197" t="s">
        <v>124</v>
      </c>
      <c r="AY278" s="15" t="s">
        <v>146</v>
      </c>
      <c r="BE278" s="198">
        <f>IF(N278="základná",J278,0)</f>
        <v>0</v>
      </c>
      <c r="BF278" s="198">
        <f>IF(N278="znížená",J278,0)</f>
        <v>0</v>
      </c>
      <c r="BG278" s="198">
        <f>IF(N278="zákl. prenesená",J278,0)</f>
        <v>0</v>
      </c>
      <c r="BH278" s="198">
        <f>IF(N278="zníž. prenesená",J278,0)</f>
        <v>0</v>
      </c>
      <c r="BI278" s="198">
        <f>IF(N278="nulová",J278,0)</f>
        <v>0</v>
      </c>
      <c r="BJ278" s="15" t="s">
        <v>124</v>
      </c>
      <c r="BK278" s="198">
        <f>ROUND(I278*H278,3)</f>
        <v>0</v>
      </c>
      <c r="BL278" s="15" t="s">
        <v>213</v>
      </c>
      <c r="BM278" s="197" t="s">
        <v>626</v>
      </c>
    </row>
    <row r="279" s="2" customFormat="1" ht="16.5" customHeight="1">
      <c r="A279" s="34"/>
      <c r="B279" s="149"/>
      <c r="C279" s="185" t="s">
        <v>627</v>
      </c>
      <c r="D279" s="185" t="s">
        <v>149</v>
      </c>
      <c r="E279" s="186" t="s">
        <v>628</v>
      </c>
      <c r="F279" s="187" t="s">
        <v>629</v>
      </c>
      <c r="G279" s="188" t="s">
        <v>183</v>
      </c>
      <c r="H279" s="189">
        <v>221.56999999999999</v>
      </c>
      <c r="I279" s="190"/>
      <c r="J279" s="191">
        <f>ROUND(I279*H279,3)</f>
        <v>0</v>
      </c>
      <c r="K279" s="192"/>
      <c r="L279" s="35"/>
      <c r="M279" s="193" t="s">
        <v>1</v>
      </c>
      <c r="N279" s="194" t="s">
        <v>43</v>
      </c>
      <c r="O279" s="74"/>
      <c r="P279" s="195">
        <f>O279*H279</f>
        <v>0</v>
      </c>
      <c r="Q279" s="195">
        <v>0</v>
      </c>
      <c r="R279" s="195">
        <f>Q279*H279</f>
        <v>0</v>
      </c>
      <c r="S279" s="195">
        <v>0</v>
      </c>
      <c r="T279" s="196">
        <f>S279*H279</f>
        <v>0</v>
      </c>
      <c r="U279" s="34"/>
      <c r="V279" s="34"/>
      <c r="W279" s="34"/>
      <c r="X279" s="34"/>
      <c r="Y279" s="34"/>
      <c r="Z279" s="34"/>
      <c r="AA279" s="34"/>
      <c r="AB279" s="34"/>
      <c r="AC279" s="34"/>
      <c r="AD279" s="34"/>
      <c r="AE279" s="34"/>
      <c r="AR279" s="197" t="s">
        <v>213</v>
      </c>
      <c r="AT279" s="197" t="s">
        <v>149</v>
      </c>
      <c r="AU279" s="197" t="s">
        <v>124</v>
      </c>
      <c r="AY279" s="15" t="s">
        <v>146</v>
      </c>
      <c r="BE279" s="198">
        <f>IF(N279="základná",J279,0)</f>
        <v>0</v>
      </c>
      <c r="BF279" s="198">
        <f>IF(N279="znížená",J279,0)</f>
        <v>0</v>
      </c>
      <c r="BG279" s="198">
        <f>IF(N279="zákl. prenesená",J279,0)</f>
        <v>0</v>
      </c>
      <c r="BH279" s="198">
        <f>IF(N279="zníž. prenesená",J279,0)</f>
        <v>0</v>
      </c>
      <c r="BI279" s="198">
        <f>IF(N279="nulová",J279,0)</f>
        <v>0</v>
      </c>
      <c r="BJ279" s="15" t="s">
        <v>124</v>
      </c>
      <c r="BK279" s="198">
        <f>ROUND(I279*H279,3)</f>
        <v>0</v>
      </c>
      <c r="BL279" s="15" t="s">
        <v>213</v>
      </c>
      <c r="BM279" s="197" t="s">
        <v>630</v>
      </c>
    </row>
    <row r="280" s="2" customFormat="1" ht="16.5" customHeight="1">
      <c r="A280" s="34"/>
      <c r="B280" s="149"/>
      <c r="C280" s="199" t="s">
        <v>631</v>
      </c>
      <c r="D280" s="199" t="s">
        <v>222</v>
      </c>
      <c r="E280" s="200" t="s">
        <v>632</v>
      </c>
      <c r="F280" s="201" t="s">
        <v>633</v>
      </c>
      <c r="G280" s="202" t="s">
        <v>152</v>
      </c>
      <c r="H280" s="203">
        <v>11.701000000000001</v>
      </c>
      <c r="I280" s="204"/>
      <c r="J280" s="205">
        <f>ROUND(I280*H280,3)</f>
        <v>0</v>
      </c>
      <c r="K280" s="206"/>
      <c r="L280" s="207"/>
      <c r="M280" s="208" t="s">
        <v>1</v>
      </c>
      <c r="N280" s="209" t="s">
        <v>43</v>
      </c>
      <c r="O280" s="74"/>
      <c r="P280" s="195">
        <f>O280*H280</f>
        <v>0</v>
      </c>
      <c r="Q280" s="195">
        <v>0.5</v>
      </c>
      <c r="R280" s="195">
        <f>Q280*H280</f>
        <v>5.8505000000000003</v>
      </c>
      <c r="S280" s="195">
        <v>0</v>
      </c>
      <c r="T280" s="196">
        <f>S280*H280</f>
        <v>0</v>
      </c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34"/>
      <c r="AR280" s="197" t="s">
        <v>278</v>
      </c>
      <c r="AT280" s="197" t="s">
        <v>222</v>
      </c>
      <c r="AU280" s="197" t="s">
        <v>124</v>
      </c>
      <c r="AY280" s="15" t="s">
        <v>146</v>
      </c>
      <c r="BE280" s="198">
        <f>IF(N280="základná",J280,0)</f>
        <v>0</v>
      </c>
      <c r="BF280" s="198">
        <f>IF(N280="znížená",J280,0)</f>
        <v>0</v>
      </c>
      <c r="BG280" s="198">
        <f>IF(N280="zákl. prenesená",J280,0)</f>
        <v>0</v>
      </c>
      <c r="BH280" s="198">
        <f>IF(N280="zníž. prenesená",J280,0)</f>
        <v>0</v>
      </c>
      <c r="BI280" s="198">
        <f>IF(N280="nulová",J280,0)</f>
        <v>0</v>
      </c>
      <c r="BJ280" s="15" t="s">
        <v>124</v>
      </c>
      <c r="BK280" s="198">
        <f>ROUND(I280*H280,3)</f>
        <v>0</v>
      </c>
      <c r="BL280" s="15" t="s">
        <v>213</v>
      </c>
      <c r="BM280" s="197" t="s">
        <v>634</v>
      </c>
    </row>
    <row r="281" s="2" customFormat="1" ht="44.25" customHeight="1">
      <c r="A281" s="34"/>
      <c r="B281" s="149"/>
      <c r="C281" s="185" t="s">
        <v>635</v>
      </c>
      <c r="D281" s="185" t="s">
        <v>149</v>
      </c>
      <c r="E281" s="186" t="s">
        <v>636</v>
      </c>
      <c r="F281" s="187" t="s">
        <v>637</v>
      </c>
      <c r="G281" s="188" t="s">
        <v>152</v>
      </c>
      <c r="H281" s="189">
        <v>10.637000000000001</v>
      </c>
      <c r="I281" s="190"/>
      <c r="J281" s="191">
        <f>ROUND(I281*H281,3)</f>
        <v>0</v>
      </c>
      <c r="K281" s="192"/>
      <c r="L281" s="35"/>
      <c r="M281" s="193" t="s">
        <v>1</v>
      </c>
      <c r="N281" s="194" t="s">
        <v>43</v>
      </c>
      <c r="O281" s="74"/>
      <c r="P281" s="195">
        <f>O281*H281</f>
        <v>0</v>
      </c>
      <c r="Q281" s="195">
        <v>0.023115177000000001</v>
      </c>
      <c r="R281" s="195">
        <f>Q281*H281</f>
        <v>0.24587613774900002</v>
      </c>
      <c r="S281" s="195">
        <v>0</v>
      </c>
      <c r="T281" s="196">
        <f>S281*H281</f>
        <v>0</v>
      </c>
      <c r="U281" s="34"/>
      <c r="V281" s="34"/>
      <c r="W281" s="34"/>
      <c r="X281" s="34"/>
      <c r="Y281" s="34"/>
      <c r="Z281" s="34"/>
      <c r="AA281" s="34"/>
      <c r="AB281" s="34"/>
      <c r="AC281" s="34"/>
      <c r="AD281" s="34"/>
      <c r="AE281" s="34"/>
      <c r="AR281" s="197" t="s">
        <v>213</v>
      </c>
      <c r="AT281" s="197" t="s">
        <v>149</v>
      </c>
      <c r="AU281" s="197" t="s">
        <v>124</v>
      </c>
      <c r="AY281" s="15" t="s">
        <v>146</v>
      </c>
      <c r="BE281" s="198">
        <f>IF(N281="základná",J281,0)</f>
        <v>0</v>
      </c>
      <c r="BF281" s="198">
        <f>IF(N281="znížená",J281,0)</f>
        <v>0</v>
      </c>
      <c r="BG281" s="198">
        <f>IF(N281="zákl. prenesená",J281,0)</f>
        <v>0</v>
      </c>
      <c r="BH281" s="198">
        <f>IF(N281="zníž. prenesená",J281,0)</f>
        <v>0</v>
      </c>
      <c r="BI281" s="198">
        <f>IF(N281="nulová",J281,0)</f>
        <v>0</v>
      </c>
      <c r="BJ281" s="15" t="s">
        <v>124</v>
      </c>
      <c r="BK281" s="198">
        <f>ROUND(I281*H281,3)</f>
        <v>0</v>
      </c>
      <c r="BL281" s="15" t="s">
        <v>213</v>
      </c>
      <c r="BM281" s="197" t="s">
        <v>638</v>
      </c>
    </row>
    <row r="282" s="2" customFormat="1" ht="24.15" customHeight="1">
      <c r="A282" s="34"/>
      <c r="B282" s="149"/>
      <c r="C282" s="185" t="s">
        <v>639</v>
      </c>
      <c r="D282" s="185" t="s">
        <v>149</v>
      </c>
      <c r="E282" s="186" t="s">
        <v>640</v>
      </c>
      <c r="F282" s="187" t="s">
        <v>641</v>
      </c>
      <c r="G282" s="188" t="s">
        <v>164</v>
      </c>
      <c r="H282" s="189">
        <v>44.310000000000002</v>
      </c>
      <c r="I282" s="190"/>
      <c r="J282" s="191">
        <f>ROUND(I282*H282,3)</f>
        <v>0</v>
      </c>
      <c r="K282" s="192"/>
      <c r="L282" s="35"/>
      <c r="M282" s="193" t="s">
        <v>1</v>
      </c>
      <c r="N282" s="194" t="s">
        <v>43</v>
      </c>
      <c r="O282" s="74"/>
      <c r="P282" s="195">
        <f>O282*H282</f>
        <v>0</v>
      </c>
      <c r="Q282" s="195">
        <v>0.0088500000000000002</v>
      </c>
      <c r="R282" s="195">
        <f>Q282*H282</f>
        <v>0.39214350000000003</v>
      </c>
      <c r="S282" s="195">
        <v>0</v>
      </c>
      <c r="T282" s="196">
        <f>S282*H282</f>
        <v>0</v>
      </c>
      <c r="U282" s="34"/>
      <c r="V282" s="34"/>
      <c r="W282" s="34"/>
      <c r="X282" s="34"/>
      <c r="Y282" s="34"/>
      <c r="Z282" s="34"/>
      <c r="AA282" s="34"/>
      <c r="AB282" s="34"/>
      <c r="AC282" s="34"/>
      <c r="AD282" s="34"/>
      <c r="AE282" s="34"/>
      <c r="AR282" s="197" t="s">
        <v>213</v>
      </c>
      <c r="AT282" s="197" t="s">
        <v>149</v>
      </c>
      <c r="AU282" s="197" t="s">
        <v>124</v>
      </c>
      <c r="AY282" s="15" t="s">
        <v>146</v>
      </c>
      <c r="BE282" s="198">
        <f>IF(N282="základná",J282,0)</f>
        <v>0</v>
      </c>
      <c r="BF282" s="198">
        <f>IF(N282="znížená",J282,0)</f>
        <v>0</v>
      </c>
      <c r="BG282" s="198">
        <f>IF(N282="zákl. prenesená",J282,0)</f>
        <v>0</v>
      </c>
      <c r="BH282" s="198">
        <f>IF(N282="zníž. prenesená",J282,0)</f>
        <v>0</v>
      </c>
      <c r="BI282" s="198">
        <f>IF(N282="nulová",J282,0)</f>
        <v>0</v>
      </c>
      <c r="BJ282" s="15" t="s">
        <v>124</v>
      </c>
      <c r="BK282" s="198">
        <f>ROUND(I282*H282,3)</f>
        <v>0</v>
      </c>
      <c r="BL282" s="15" t="s">
        <v>213</v>
      </c>
      <c r="BM282" s="197" t="s">
        <v>642</v>
      </c>
    </row>
    <row r="283" s="2" customFormat="1" ht="33" customHeight="1">
      <c r="A283" s="34"/>
      <c r="B283" s="149"/>
      <c r="C283" s="185" t="s">
        <v>643</v>
      </c>
      <c r="D283" s="185" t="s">
        <v>149</v>
      </c>
      <c r="E283" s="186" t="s">
        <v>644</v>
      </c>
      <c r="F283" s="187" t="s">
        <v>645</v>
      </c>
      <c r="G283" s="188" t="s">
        <v>164</v>
      </c>
      <c r="H283" s="189">
        <v>44.064</v>
      </c>
      <c r="I283" s="190"/>
      <c r="J283" s="191">
        <f>ROUND(I283*H283,3)</f>
        <v>0</v>
      </c>
      <c r="K283" s="192"/>
      <c r="L283" s="35"/>
      <c r="M283" s="193" t="s">
        <v>1</v>
      </c>
      <c r="N283" s="194" t="s">
        <v>43</v>
      </c>
      <c r="O283" s="74"/>
      <c r="P283" s="195">
        <f>O283*H283</f>
        <v>0</v>
      </c>
      <c r="Q283" s="195">
        <v>0.0085400000000000007</v>
      </c>
      <c r="R283" s="195">
        <f>Q283*H283</f>
        <v>0.37630656000000001</v>
      </c>
      <c r="S283" s="195">
        <v>0</v>
      </c>
      <c r="T283" s="196">
        <f>S283*H283</f>
        <v>0</v>
      </c>
      <c r="U283" s="34"/>
      <c r="V283" s="34"/>
      <c r="W283" s="34"/>
      <c r="X283" s="34"/>
      <c r="Y283" s="34"/>
      <c r="Z283" s="34"/>
      <c r="AA283" s="34"/>
      <c r="AB283" s="34"/>
      <c r="AC283" s="34"/>
      <c r="AD283" s="34"/>
      <c r="AE283" s="34"/>
      <c r="AR283" s="197" t="s">
        <v>213</v>
      </c>
      <c r="AT283" s="197" t="s">
        <v>149</v>
      </c>
      <c r="AU283" s="197" t="s">
        <v>124</v>
      </c>
      <c r="AY283" s="15" t="s">
        <v>146</v>
      </c>
      <c r="BE283" s="198">
        <f>IF(N283="základná",J283,0)</f>
        <v>0</v>
      </c>
      <c r="BF283" s="198">
        <f>IF(N283="znížená",J283,0)</f>
        <v>0</v>
      </c>
      <c r="BG283" s="198">
        <f>IF(N283="zákl. prenesená",J283,0)</f>
        <v>0</v>
      </c>
      <c r="BH283" s="198">
        <f>IF(N283="zníž. prenesená",J283,0)</f>
        <v>0</v>
      </c>
      <c r="BI283" s="198">
        <f>IF(N283="nulová",J283,0)</f>
        <v>0</v>
      </c>
      <c r="BJ283" s="15" t="s">
        <v>124</v>
      </c>
      <c r="BK283" s="198">
        <f>ROUND(I283*H283,3)</f>
        <v>0</v>
      </c>
      <c r="BL283" s="15" t="s">
        <v>213</v>
      </c>
      <c r="BM283" s="197" t="s">
        <v>646</v>
      </c>
    </row>
    <row r="284" s="2" customFormat="1" ht="16.5" customHeight="1">
      <c r="A284" s="34"/>
      <c r="B284" s="149"/>
      <c r="C284" s="185" t="s">
        <v>647</v>
      </c>
      <c r="D284" s="185" t="s">
        <v>149</v>
      </c>
      <c r="E284" s="186" t="s">
        <v>648</v>
      </c>
      <c r="F284" s="187" t="s">
        <v>649</v>
      </c>
      <c r="G284" s="188" t="s">
        <v>164</v>
      </c>
      <c r="H284" s="189">
        <v>44.064</v>
      </c>
      <c r="I284" s="190"/>
      <c r="J284" s="191">
        <f>ROUND(I284*H284,3)</f>
        <v>0</v>
      </c>
      <c r="K284" s="192"/>
      <c r="L284" s="35"/>
      <c r="M284" s="193" t="s">
        <v>1</v>
      </c>
      <c r="N284" s="194" t="s">
        <v>43</v>
      </c>
      <c r="O284" s="74"/>
      <c r="P284" s="195">
        <f>O284*H284</f>
        <v>0</v>
      </c>
      <c r="Q284" s="195">
        <v>0</v>
      </c>
      <c r="R284" s="195">
        <f>Q284*H284</f>
        <v>0</v>
      </c>
      <c r="S284" s="195">
        <v>0</v>
      </c>
      <c r="T284" s="196">
        <f>S284*H284</f>
        <v>0</v>
      </c>
      <c r="U284" s="34"/>
      <c r="V284" s="34"/>
      <c r="W284" s="34"/>
      <c r="X284" s="34"/>
      <c r="Y284" s="34"/>
      <c r="Z284" s="34"/>
      <c r="AA284" s="34"/>
      <c r="AB284" s="34"/>
      <c r="AC284" s="34"/>
      <c r="AD284" s="34"/>
      <c r="AE284" s="34"/>
      <c r="AR284" s="197" t="s">
        <v>213</v>
      </c>
      <c r="AT284" s="197" t="s">
        <v>149</v>
      </c>
      <c r="AU284" s="197" t="s">
        <v>124</v>
      </c>
      <c r="AY284" s="15" t="s">
        <v>146</v>
      </c>
      <c r="BE284" s="198">
        <f>IF(N284="základná",J284,0)</f>
        <v>0</v>
      </c>
      <c r="BF284" s="198">
        <f>IF(N284="znížená",J284,0)</f>
        <v>0</v>
      </c>
      <c r="BG284" s="198">
        <f>IF(N284="zákl. prenesená",J284,0)</f>
        <v>0</v>
      </c>
      <c r="BH284" s="198">
        <f>IF(N284="zníž. prenesená",J284,0)</f>
        <v>0</v>
      </c>
      <c r="BI284" s="198">
        <f>IF(N284="nulová",J284,0)</f>
        <v>0</v>
      </c>
      <c r="BJ284" s="15" t="s">
        <v>124</v>
      </c>
      <c r="BK284" s="198">
        <f>ROUND(I284*H284,3)</f>
        <v>0</v>
      </c>
      <c r="BL284" s="15" t="s">
        <v>213</v>
      </c>
      <c r="BM284" s="197" t="s">
        <v>650</v>
      </c>
    </row>
    <row r="285" s="2" customFormat="1" ht="24.15" customHeight="1">
      <c r="A285" s="34"/>
      <c r="B285" s="149"/>
      <c r="C285" s="185" t="s">
        <v>651</v>
      </c>
      <c r="D285" s="185" t="s">
        <v>149</v>
      </c>
      <c r="E285" s="186" t="s">
        <v>652</v>
      </c>
      <c r="F285" s="187" t="s">
        <v>653</v>
      </c>
      <c r="G285" s="188" t="s">
        <v>524</v>
      </c>
      <c r="H285" s="210"/>
      <c r="I285" s="190"/>
      <c r="J285" s="191">
        <f>ROUND(I285*H285,3)</f>
        <v>0</v>
      </c>
      <c r="K285" s="192"/>
      <c r="L285" s="35"/>
      <c r="M285" s="193" t="s">
        <v>1</v>
      </c>
      <c r="N285" s="194" t="s">
        <v>43</v>
      </c>
      <c r="O285" s="74"/>
      <c r="P285" s="195">
        <f>O285*H285</f>
        <v>0</v>
      </c>
      <c r="Q285" s="195">
        <v>0</v>
      </c>
      <c r="R285" s="195">
        <f>Q285*H285</f>
        <v>0</v>
      </c>
      <c r="S285" s="195">
        <v>0</v>
      </c>
      <c r="T285" s="196">
        <f>S285*H285</f>
        <v>0</v>
      </c>
      <c r="U285" s="34"/>
      <c r="V285" s="34"/>
      <c r="W285" s="34"/>
      <c r="X285" s="34"/>
      <c r="Y285" s="34"/>
      <c r="Z285" s="34"/>
      <c r="AA285" s="34"/>
      <c r="AB285" s="34"/>
      <c r="AC285" s="34"/>
      <c r="AD285" s="34"/>
      <c r="AE285" s="34"/>
      <c r="AR285" s="197" t="s">
        <v>213</v>
      </c>
      <c r="AT285" s="197" t="s">
        <v>149</v>
      </c>
      <c r="AU285" s="197" t="s">
        <v>124</v>
      </c>
      <c r="AY285" s="15" t="s">
        <v>146</v>
      </c>
      <c r="BE285" s="198">
        <f>IF(N285="základná",J285,0)</f>
        <v>0</v>
      </c>
      <c r="BF285" s="198">
        <f>IF(N285="znížená",J285,0)</f>
        <v>0</v>
      </c>
      <c r="BG285" s="198">
        <f>IF(N285="zákl. prenesená",J285,0)</f>
        <v>0</v>
      </c>
      <c r="BH285" s="198">
        <f>IF(N285="zníž. prenesená",J285,0)</f>
        <v>0</v>
      </c>
      <c r="BI285" s="198">
        <f>IF(N285="nulová",J285,0)</f>
        <v>0</v>
      </c>
      <c r="BJ285" s="15" t="s">
        <v>124</v>
      </c>
      <c r="BK285" s="198">
        <f>ROUND(I285*H285,3)</f>
        <v>0</v>
      </c>
      <c r="BL285" s="15" t="s">
        <v>213</v>
      </c>
      <c r="BM285" s="197" t="s">
        <v>654</v>
      </c>
    </row>
    <row r="286" s="12" customFormat="1" ht="22.8" customHeight="1">
      <c r="A286" s="12"/>
      <c r="B286" s="172"/>
      <c r="C286" s="12"/>
      <c r="D286" s="173" t="s">
        <v>76</v>
      </c>
      <c r="E286" s="183" t="s">
        <v>655</v>
      </c>
      <c r="F286" s="183" t="s">
        <v>656</v>
      </c>
      <c r="G286" s="12"/>
      <c r="H286" s="12"/>
      <c r="I286" s="175"/>
      <c r="J286" s="184">
        <f>BK286</f>
        <v>0</v>
      </c>
      <c r="K286" s="12"/>
      <c r="L286" s="172"/>
      <c r="M286" s="177"/>
      <c r="N286" s="178"/>
      <c r="O286" s="178"/>
      <c r="P286" s="179">
        <f>SUM(P287:P295)</f>
        <v>0</v>
      </c>
      <c r="Q286" s="178"/>
      <c r="R286" s="179">
        <f>SUM(R287:R295)</f>
        <v>10.673529938491999</v>
      </c>
      <c r="S286" s="178"/>
      <c r="T286" s="180">
        <f>SUM(T287:T295)</f>
        <v>0.12404339999999998</v>
      </c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R286" s="173" t="s">
        <v>124</v>
      </c>
      <c r="AT286" s="181" t="s">
        <v>76</v>
      </c>
      <c r="AU286" s="181" t="s">
        <v>19</v>
      </c>
      <c r="AY286" s="173" t="s">
        <v>146</v>
      </c>
      <c r="BK286" s="182">
        <f>SUM(BK287:BK295)</f>
        <v>0</v>
      </c>
    </row>
    <row r="287" s="2" customFormat="1" ht="37.8" customHeight="1">
      <c r="A287" s="34"/>
      <c r="B287" s="149"/>
      <c r="C287" s="185" t="s">
        <v>657</v>
      </c>
      <c r="D287" s="185" t="s">
        <v>149</v>
      </c>
      <c r="E287" s="186" t="s">
        <v>658</v>
      </c>
      <c r="F287" s="187" t="s">
        <v>659</v>
      </c>
      <c r="G287" s="188" t="s">
        <v>164</v>
      </c>
      <c r="H287" s="189">
        <v>5.8899999999999997</v>
      </c>
      <c r="I287" s="190"/>
      <c r="J287" s="191">
        <f>ROUND(I287*H287,3)</f>
        <v>0</v>
      </c>
      <c r="K287" s="192"/>
      <c r="L287" s="35"/>
      <c r="M287" s="193" t="s">
        <v>1</v>
      </c>
      <c r="N287" s="194" t="s">
        <v>43</v>
      </c>
      <c r="O287" s="74"/>
      <c r="P287" s="195">
        <f>O287*H287</f>
        <v>0</v>
      </c>
      <c r="Q287" s="195">
        <v>0</v>
      </c>
      <c r="R287" s="195">
        <f>Q287*H287</f>
        <v>0</v>
      </c>
      <c r="S287" s="195">
        <v>0.021059999999999999</v>
      </c>
      <c r="T287" s="196">
        <f>S287*H287</f>
        <v>0.12404339999999998</v>
      </c>
      <c r="U287" s="34"/>
      <c r="V287" s="34"/>
      <c r="W287" s="34"/>
      <c r="X287" s="34"/>
      <c r="Y287" s="34"/>
      <c r="Z287" s="34"/>
      <c r="AA287" s="34"/>
      <c r="AB287" s="34"/>
      <c r="AC287" s="34"/>
      <c r="AD287" s="34"/>
      <c r="AE287" s="34"/>
      <c r="AR287" s="197" t="s">
        <v>213</v>
      </c>
      <c r="AT287" s="197" t="s">
        <v>149</v>
      </c>
      <c r="AU287" s="197" t="s">
        <v>124</v>
      </c>
      <c r="AY287" s="15" t="s">
        <v>146</v>
      </c>
      <c r="BE287" s="198">
        <f>IF(N287="základná",J287,0)</f>
        <v>0</v>
      </c>
      <c r="BF287" s="198">
        <f>IF(N287="znížená",J287,0)</f>
        <v>0</v>
      </c>
      <c r="BG287" s="198">
        <f>IF(N287="zákl. prenesená",J287,0)</f>
        <v>0</v>
      </c>
      <c r="BH287" s="198">
        <f>IF(N287="zníž. prenesená",J287,0)</f>
        <v>0</v>
      </c>
      <c r="BI287" s="198">
        <f>IF(N287="nulová",J287,0)</f>
        <v>0</v>
      </c>
      <c r="BJ287" s="15" t="s">
        <v>124</v>
      </c>
      <c r="BK287" s="198">
        <f>ROUND(I287*H287,3)</f>
        <v>0</v>
      </c>
      <c r="BL287" s="15" t="s">
        <v>213</v>
      </c>
      <c r="BM287" s="197" t="s">
        <v>660</v>
      </c>
    </row>
    <row r="288" s="2" customFormat="1" ht="37.8" customHeight="1">
      <c r="A288" s="34"/>
      <c r="B288" s="149"/>
      <c r="C288" s="185" t="s">
        <v>661</v>
      </c>
      <c r="D288" s="185" t="s">
        <v>149</v>
      </c>
      <c r="E288" s="186" t="s">
        <v>662</v>
      </c>
      <c r="F288" s="187" t="s">
        <v>663</v>
      </c>
      <c r="G288" s="188" t="s">
        <v>164</v>
      </c>
      <c r="H288" s="189">
        <v>49.628999999999998</v>
      </c>
      <c r="I288" s="190"/>
      <c r="J288" s="191">
        <f>ROUND(I288*H288,3)</f>
        <v>0</v>
      </c>
      <c r="K288" s="192"/>
      <c r="L288" s="35"/>
      <c r="M288" s="193" t="s">
        <v>1</v>
      </c>
      <c r="N288" s="194" t="s">
        <v>43</v>
      </c>
      <c r="O288" s="74"/>
      <c r="P288" s="195">
        <f>O288*H288</f>
        <v>0</v>
      </c>
      <c r="Q288" s="195">
        <v>0.049439999999999998</v>
      </c>
      <c r="R288" s="195">
        <f>Q288*H288</f>
        <v>2.4536577599999996</v>
      </c>
      <c r="S288" s="195">
        <v>0</v>
      </c>
      <c r="T288" s="196">
        <f>S288*H288</f>
        <v>0</v>
      </c>
      <c r="U288" s="34"/>
      <c r="V288" s="34"/>
      <c r="W288" s="34"/>
      <c r="X288" s="34"/>
      <c r="Y288" s="34"/>
      <c r="Z288" s="34"/>
      <c r="AA288" s="34"/>
      <c r="AB288" s="34"/>
      <c r="AC288" s="34"/>
      <c r="AD288" s="34"/>
      <c r="AE288" s="34"/>
      <c r="AR288" s="197" t="s">
        <v>213</v>
      </c>
      <c r="AT288" s="197" t="s">
        <v>149</v>
      </c>
      <c r="AU288" s="197" t="s">
        <v>124</v>
      </c>
      <c r="AY288" s="15" t="s">
        <v>146</v>
      </c>
      <c r="BE288" s="198">
        <f>IF(N288="základná",J288,0)</f>
        <v>0</v>
      </c>
      <c r="BF288" s="198">
        <f>IF(N288="znížená",J288,0)</f>
        <v>0</v>
      </c>
      <c r="BG288" s="198">
        <f>IF(N288="zákl. prenesená",J288,0)</f>
        <v>0</v>
      </c>
      <c r="BH288" s="198">
        <f>IF(N288="zníž. prenesená",J288,0)</f>
        <v>0</v>
      </c>
      <c r="BI288" s="198">
        <f>IF(N288="nulová",J288,0)</f>
        <v>0</v>
      </c>
      <c r="BJ288" s="15" t="s">
        <v>124</v>
      </c>
      <c r="BK288" s="198">
        <f>ROUND(I288*H288,3)</f>
        <v>0</v>
      </c>
      <c r="BL288" s="15" t="s">
        <v>213</v>
      </c>
      <c r="BM288" s="197" t="s">
        <v>664</v>
      </c>
    </row>
    <row r="289" s="2" customFormat="1" ht="44.25" customHeight="1">
      <c r="A289" s="34"/>
      <c r="B289" s="149"/>
      <c r="C289" s="185" t="s">
        <v>665</v>
      </c>
      <c r="D289" s="185" t="s">
        <v>149</v>
      </c>
      <c r="E289" s="186" t="s">
        <v>666</v>
      </c>
      <c r="F289" s="187" t="s">
        <v>667</v>
      </c>
      <c r="G289" s="188" t="s">
        <v>164</v>
      </c>
      <c r="H289" s="189">
        <v>23.59</v>
      </c>
      <c r="I289" s="190"/>
      <c r="J289" s="191">
        <f>ROUND(I289*H289,3)</f>
        <v>0</v>
      </c>
      <c r="K289" s="192"/>
      <c r="L289" s="35"/>
      <c r="M289" s="193" t="s">
        <v>1</v>
      </c>
      <c r="N289" s="194" t="s">
        <v>43</v>
      </c>
      <c r="O289" s="74"/>
      <c r="P289" s="195">
        <f>O289*H289</f>
        <v>0</v>
      </c>
      <c r="Q289" s="195">
        <v>0.014449999999999999</v>
      </c>
      <c r="R289" s="195">
        <f>Q289*H289</f>
        <v>0.3408755</v>
      </c>
      <c r="S289" s="195">
        <v>0</v>
      </c>
      <c r="T289" s="196">
        <f>S289*H289</f>
        <v>0</v>
      </c>
      <c r="U289" s="34"/>
      <c r="V289" s="34"/>
      <c r="W289" s="34"/>
      <c r="X289" s="34"/>
      <c r="Y289" s="34"/>
      <c r="Z289" s="34"/>
      <c r="AA289" s="34"/>
      <c r="AB289" s="34"/>
      <c r="AC289" s="34"/>
      <c r="AD289" s="34"/>
      <c r="AE289" s="34"/>
      <c r="AR289" s="197" t="s">
        <v>213</v>
      </c>
      <c r="AT289" s="197" t="s">
        <v>149</v>
      </c>
      <c r="AU289" s="197" t="s">
        <v>124</v>
      </c>
      <c r="AY289" s="15" t="s">
        <v>146</v>
      </c>
      <c r="BE289" s="198">
        <f>IF(N289="základná",J289,0)</f>
        <v>0</v>
      </c>
      <c r="BF289" s="198">
        <f>IF(N289="znížená",J289,0)</f>
        <v>0</v>
      </c>
      <c r="BG289" s="198">
        <f>IF(N289="zákl. prenesená",J289,0)</f>
        <v>0</v>
      </c>
      <c r="BH289" s="198">
        <f>IF(N289="zníž. prenesená",J289,0)</f>
        <v>0</v>
      </c>
      <c r="BI289" s="198">
        <f>IF(N289="nulová",J289,0)</f>
        <v>0</v>
      </c>
      <c r="BJ289" s="15" t="s">
        <v>124</v>
      </c>
      <c r="BK289" s="198">
        <f>ROUND(I289*H289,3)</f>
        <v>0</v>
      </c>
      <c r="BL289" s="15" t="s">
        <v>213</v>
      </c>
      <c r="BM289" s="197" t="s">
        <v>668</v>
      </c>
    </row>
    <row r="290" s="2" customFormat="1" ht="37.8" customHeight="1">
      <c r="A290" s="34"/>
      <c r="B290" s="149"/>
      <c r="C290" s="185" t="s">
        <v>669</v>
      </c>
      <c r="D290" s="185" t="s">
        <v>149</v>
      </c>
      <c r="E290" s="186" t="s">
        <v>670</v>
      </c>
      <c r="F290" s="187" t="s">
        <v>671</v>
      </c>
      <c r="G290" s="188" t="s">
        <v>164</v>
      </c>
      <c r="H290" s="189">
        <v>5.8899999999999997</v>
      </c>
      <c r="I290" s="190"/>
      <c r="J290" s="191">
        <f>ROUND(I290*H290,3)</f>
        <v>0</v>
      </c>
      <c r="K290" s="192"/>
      <c r="L290" s="35"/>
      <c r="M290" s="193" t="s">
        <v>1</v>
      </c>
      <c r="N290" s="194" t="s">
        <v>43</v>
      </c>
      <c r="O290" s="74"/>
      <c r="P290" s="195">
        <f>O290*H290</f>
        <v>0</v>
      </c>
      <c r="Q290" s="195">
        <v>0.013440000000000001</v>
      </c>
      <c r="R290" s="195">
        <f>Q290*H290</f>
        <v>0.079161599999999999</v>
      </c>
      <c r="S290" s="195">
        <v>0</v>
      </c>
      <c r="T290" s="196">
        <f>S290*H290</f>
        <v>0</v>
      </c>
      <c r="U290" s="34"/>
      <c r="V290" s="34"/>
      <c r="W290" s="34"/>
      <c r="X290" s="34"/>
      <c r="Y290" s="34"/>
      <c r="Z290" s="34"/>
      <c r="AA290" s="34"/>
      <c r="AB290" s="34"/>
      <c r="AC290" s="34"/>
      <c r="AD290" s="34"/>
      <c r="AE290" s="34"/>
      <c r="AR290" s="197" t="s">
        <v>213</v>
      </c>
      <c r="AT290" s="197" t="s">
        <v>149</v>
      </c>
      <c r="AU290" s="197" t="s">
        <v>124</v>
      </c>
      <c r="AY290" s="15" t="s">
        <v>146</v>
      </c>
      <c r="BE290" s="198">
        <f>IF(N290="základná",J290,0)</f>
        <v>0</v>
      </c>
      <c r="BF290" s="198">
        <f>IF(N290="znížená",J290,0)</f>
        <v>0</v>
      </c>
      <c r="BG290" s="198">
        <f>IF(N290="zákl. prenesená",J290,0)</f>
        <v>0</v>
      </c>
      <c r="BH290" s="198">
        <f>IF(N290="zníž. prenesená",J290,0)</f>
        <v>0</v>
      </c>
      <c r="BI290" s="198">
        <f>IF(N290="nulová",J290,0)</f>
        <v>0</v>
      </c>
      <c r="BJ290" s="15" t="s">
        <v>124</v>
      </c>
      <c r="BK290" s="198">
        <f>ROUND(I290*H290,3)</f>
        <v>0</v>
      </c>
      <c r="BL290" s="15" t="s">
        <v>213</v>
      </c>
      <c r="BM290" s="197" t="s">
        <v>672</v>
      </c>
    </row>
    <row r="291" s="2" customFormat="1" ht="24.15" customHeight="1">
      <c r="A291" s="34"/>
      <c r="B291" s="149"/>
      <c r="C291" s="185" t="s">
        <v>673</v>
      </c>
      <c r="D291" s="185" t="s">
        <v>149</v>
      </c>
      <c r="E291" s="186" t="s">
        <v>674</v>
      </c>
      <c r="F291" s="187" t="s">
        <v>675</v>
      </c>
      <c r="G291" s="188" t="s">
        <v>164</v>
      </c>
      <c r="H291" s="189">
        <v>84.890000000000001</v>
      </c>
      <c r="I291" s="190"/>
      <c r="J291" s="191">
        <f>ROUND(I291*H291,3)</f>
        <v>0</v>
      </c>
      <c r="K291" s="192"/>
      <c r="L291" s="35"/>
      <c r="M291" s="193" t="s">
        <v>1</v>
      </c>
      <c r="N291" s="194" t="s">
        <v>43</v>
      </c>
      <c r="O291" s="74"/>
      <c r="P291" s="195">
        <f>O291*H291</f>
        <v>0</v>
      </c>
      <c r="Q291" s="195">
        <v>0.025350000000000001</v>
      </c>
      <c r="R291" s="195">
        <f>Q291*H291</f>
        <v>2.1519615000000001</v>
      </c>
      <c r="S291" s="195">
        <v>0</v>
      </c>
      <c r="T291" s="196">
        <f>S291*H291</f>
        <v>0</v>
      </c>
      <c r="U291" s="34"/>
      <c r="V291" s="34"/>
      <c r="W291" s="34"/>
      <c r="X291" s="34"/>
      <c r="Y291" s="34"/>
      <c r="Z291" s="34"/>
      <c r="AA291" s="34"/>
      <c r="AB291" s="34"/>
      <c r="AC291" s="34"/>
      <c r="AD291" s="34"/>
      <c r="AE291" s="34"/>
      <c r="AR291" s="197" t="s">
        <v>213</v>
      </c>
      <c r="AT291" s="197" t="s">
        <v>149</v>
      </c>
      <c r="AU291" s="197" t="s">
        <v>124</v>
      </c>
      <c r="AY291" s="15" t="s">
        <v>146</v>
      </c>
      <c r="BE291" s="198">
        <f>IF(N291="základná",J291,0)</f>
        <v>0</v>
      </c>
      <c r="BF291" s="198">
        <f>IF(N291="znížená",J291,0)</f>
        <v>0</v>
      </c>
      <c r="BG291" s="198">
        <f>IF(N291="zákl. prenesená",J291,0)</f>
        <v>0</v>
      </c>
      <c r="BH291" s="198">
        <f>IF(N291="zníž. prenesená",J291,0)</f>
        <v>0</v>
      </c>
      <c r="BI291" s="198">
        <f>IF(N291="nulová",J291,0)</f>
        <v>0</v>
      </c>
      <c r="BJ291" s="15" t="s">
        <v>124</v>
      </c>
      <c r="BK291" s="198">
        <f>ROUND(I291*H291,3)</f>
        <v>0</v>
      </c>
      <c r="BL291" s="15" t="s">
        <v>213</v>
      </c>
      <c r="BM291" s="197" t="s">
        <v>676</v>
      </c>
    </row>
    <row r="292" s="2" customFormat="1" ht="33" customHeight="1">
      <c r="A292" s="34"/>
      <c r="B292" s="149"/>
      <c r="C292" s="185" t="s">
        <v>677</v>
      </c>
      <c r="D292" s="185" t="s">
        <v>149</v>
      </c>
      <c r="E292" s="186" t="s">
        <v>678</v>
      </c>
      <c r="F292" s="187" t="s">
        <v>679</v>
      </c>
      <c r="G292" s="188" t="s">
        <v>164</v>
      </c>
      <c r="H292" s="189">
        <v>128.791</v>
      </c>
      <c r="I292" s="190"/>
      <c r="J292" s="191">
        <f>ROUND(I292*H292,3)</f>
        <v>0</v>
      </c>
      <c r="K292" s="192"/>
      <c r="L292" s="35"/>
      <c r="M292" s="193" t="s">
        <v>1</v>
      </c>
      <c r="N292" s="194" t="s">
        <v>43</v>
      </c>
      <c r="O292" s="74"/>
      <c r="P292" s="195">
        <f>O292*H292</f>
        <v>0</v>
      </c>
      <c r="Q292" s="195">
        <v>0.012863012</v>
      </c>
      <c r="R292" s="195">
        <f>Q292*H292</f>
        <v>1.656640178492</v>
      </c>
      <c r="S292" s="195">
        <v>0</v>
      </c>
      <c r="T292" s="196">
        <f>S292*H292</f>
        <v>0</v>
      </c>
      <c r="U292" s="34"/>
      <c r="V292" s="34"/>
      <c r="W292" s="34"/>
      <c r="X292" s="34"/>
      <c r="Y292" s="34"/>
      <c r="Z292" s="34"/>
      <c r="AA292" s="34"/>
      <c r="AB292" s="34"/>
      <c r="AC292" s="34"/>
      <c r="AD292" s="34"/>
      <c r="AE292" s="34"/>
      <c r="AR292" s="197" t="s">
        <v>213</v>
      </c>
      <c r="AT292" s="197" t="s">
        <v>149</v>
      </c>
      <c r="AU292" s="197" t="s">
        <v>124</v>
      </c>
      <c r="AY292" s="15" t="s">
        <v>146</v>
      </c>
      <c r="BE292" s="198">
        <f>IF(N292="základná",J292,0)</f>
        <v>0</v>
      </c>
      <c r="BF292" s="198">
        <f>IF(N292="znížená",J292,0)</f>
        <v>0</v>
      </c>
      <c r="BG292" s="198">
        <f>IF(N292="zákl. prenesená",J292,0)</f>
        <v>0</v>
      </c>
      <c r="BH292" s="198">
        <f>IF(N292="zníž. prenesená",J292,0)</f>
        <v>0</v>
      </c>
      <c r="BI292" s="198">
        <f>IF(N292="nulová",J292,0)</f>
        <v>0</v>
      </c>
      <c r="BJ292" s="15" t="s">
        <v>124</v>
      </c>
      <c r="BK292" s="198">
        <f>ROUND(I292*H292,3)</f>
        <v>0</v>
      </c>
      <c r="BL292" s="15" t="s">
        <v>213</v>
      </c>
      <c r="BM292" s="197" t="s">
        <v>680</v>
      </c>
    </row>
    <row r="293" s="2" customFormat="1" ht="37.8" customHeight="1">
      <c r="A293" s="34"/>
      <c r="B293" s="149"/>
      <c r="C293" s="185" t="s">
        <v>681</v>
      </c>
      <c r="D293" s="185" t="s">
        <v>149</v>
      </c>
      <c r="E293" s="186" t="s">
        <v>682</v>
      </c>
      <c r="F293" s="187" t="s">
        <v>683</v>
      </c>
      <c r="G293" s="188" t="s">
        <v>164</v>
      </c>
      <c r="H293" s="189">
        <v>7</v>
      </c>
      <c r="I293" s="190"/>
      <c r="J293" s="191">
        <f>ROUND(I293*H293,3)</f>
        <v>0</v>
      </c>
      <c r="K293" s="192"/>
      <c r="L293" s="35"/>
      <c r="M293" s="193" t="s">
        <v>1</v>
      </c>
      <c r="N293" s="194" t="s">
        <v>43</v>
      </c>
      <c r="O293" s="74"/>
      <c r="P293" s="195">
        <f>O293*H293</f>
        <v>0</v>
      </c>
      <c r="Q293" s="195">
        <v>0.011599999999999999</v>
      </c>
      <c r="R293" s="195">
        <f>Q293*H293</f>
        <v>0.081199999999999994</v>
      </c>
      <c r="S293" s="195">
        <v>0</v>
      </c>
      <c r="T293" s="196">
        <f>S293*H293</f>
        <v>0</v>
      </c>
      <c r="U293" s="34"/>
      <c r="V293" s="34"/>
      <c r="W293" s="34"/>
      <c r="X293" s="34"/>
      <c r="Y293" s="34"/>
      <c r="Z293" s="34"/>
      <c r="AA293" s="34"/>
      <c r="AB293" s="34"/>
      <c r="AC293" s="34"/>
      <c r="AD293" s="34"/>
      <c r="AE293" s="34"/>
      <c r="AR293" s="197" t="s">
        <v>213</v>
      </c>
      <c r="AT293" s="197" t="s">
        <v>149</v>
      </c>
      <c r="AU293" s="197" t="s">
        <v>124</v>
      </c>
      <c r="AY293" s="15" t="s">
        <v>146</v>
      </c>
      <c r="BE293" s="198">
        <f>IF(N293="základná",J293,0)</f>
        <v>0</v>
      </c>
      <c r="BF293" s="198">
        <f>IF(N293="znížená",J293,0)</f>
        <v>0</v>
      </c>
      <c r="BG293" s="198">
        <f>IF(N293="zákl. prenesená",J293,0)</f>
        <v>0</v>
      </c>
      <c r="BH293" s="198">
        <f>IF(N293="zníž. prenesená",J293,0)</f>
        <v>0</v>
      </c>
      <c r="BI293" s="198">
        <f>IF(N293="nulová",J293,0)</f>
        <v>0</v>
      </c>
      <c r="BJ293" s="15" t="s">
        <v>124</v>
      </c>
      <c r="BK293" s="198">
        <f>ROUND(I293*H293,3)</f>
        <v>0</v>
      </c>
      <c r="BL293" s="15" t="s">
        <v>213</v>
      </c>
      <c r="BM293" s="197" t="s">
        <v>684</v>
      </c>
    </row>
    <row r="294" s="2" customFormat="1" ht="24.15" customHeight="1">
      <c r="A294" s="34"/>
      <c r="B294" s="149"/>
      <c r="C294" s="185" t="s">
        <v>685</v>
      </c>
      <c r="D294" s="185" t="s">
        <v>149</v>
      </c>
      <c r="E294" s="186" t="s">
        <v>686</v>
      </c>
      <c r="F294" s="187" t="s">
        <v>687</v>
      </c>
      <c r="G294" s="188" t="s">
        <v>164</v>
      </c>
      <c r="H294" s="189">
        <v>84.890000000000001</v>
      </c>
      <c r="I294" s="190"/>
      <c r="J294" s="191">
        <f>ROUND(I294*H294,3)</f>
        <v>0</v>
      </c>
      <c r="K294" s="192"/>
      <c r="L294" s="35"/>
      <c r="M294" s="193" t="s">
        <v>1</v>
      </c>
      <c r="N294" s="194" t="s">
        <v>43</v>
      </c>
      <c r="O294" s="74"/>
      <c r="P294" s="195">
        <f>O294*H294</f>
        <v>0</v>
      </c>
      <c r="Q294" s="195">
        <v>0.046059999999999997</v>
      </c>
      <c r="R294" s="195">
        <f>Q294*H294</f>
        <v>3.9100333999999997</v>
      </c>
      <c r="S294" s="195">
        <v>0</v>
      </c>
      <c r="T294" s="196">
        <f>S294*H294</f>
        <v>0</v>
      </c>
      <c r="U294" s="34"/>
      <c r="V294" s="34"/>
      <c r="W294" s="34"/>
      <c r="X294" s="34"/>
      <c r="Y294" s="34"/>
      <c r="Z294" s="34"/>
      <c r="AA294" s="34"/>
      <c r="AB294" s="34"/>
      <c r="AC294" s="34"/>
      <c r="AD294" s="34"/>
      <c r="AE294" s="34"/>
      <c r="AR294" s="197" t="s">
        <v>213</v>
      </c>
      <c r="AT294" s="197" t="s">
        <v>149</v>
      </c>
      <c r="AU294" s="197" t="s">
        <v>124</v>
      </c>
      <c r="AY294" s="15" t="s">
        <v>146</v>
      </c>
      <c r="BE294" s="198">
        <f>IF(N294="základná",J294,0)</f>
        <v>0</v>
      </c>
      <c r="BF294" s="198">
        <f>IF(N294="znížená",J294,0)</f>
        <v>0</v>
      </c>
      <c r="BG294" s="198">
        <f>IF(N294="zákl. prenesená",J294,0)</f>
        <v>0</v>
      </c>
      <c r="BH294" s="198">
        <f>IF(N294="zníž. prenesená",J294,0)</f>
        <v>0</v>
      </c>
      <c r="BI294" s="198">
        <f>IF(N294="nulová",J294,0)</f>
        <v>0</v>
      </c>
      <c r="BJ294" s="15" t="s">
        <v>124</v>
      </c>
      <c r="BK294" s="198">
        <f>ROUND(I294*H294,3)</f>
        <v>0</v>
      </c>
      <c r="BL294" s="15" t="s">
        <v>213</v>
      </c>
      <c r="BM294" s="197" t="s">
        <v>688</v>
      </c>
    </row>
    <row r="295" s="2" customFormat="1" ht="21.75" customHeight="1">
      <c r="A295" s="34"/>
      <c r="B295" s="149"/>
      <c r="C295" s="185" t="s">
        <v>689</v>
      </c>
      <c r="D295" s="185" t="s">
        <v>149</v>
      </c>
      <c r="E295" s="186" t="s">
        <v>690</v>
      </c>
      <c r="F295" s="187" t="s">
        <v>691</v>
      </c>
      <c r="G295" s="188" t="s">
        <v>524</v>
      </c>
      <c r="H295" s="210"/>
      <c r="I295" s="190"/>
      <c r="J295" s="191">
        <f>ROUND(I295*H295,3)</f>
        <v>0</v>
      </c>
      <c r="K295" s="192"/>
      <c r="L295" s="35"/>
      <c r="M295" s="193" t="s">
        <v>1</v>
      </c>
      <c r="N295" s="194" t="s">
        <v>43</v>
      </c>
      <c r="O295" s="74"/>
      <c r="P295" s="195">
        <f>O295*H295</f>
        <v>0</v>
      </c>
      <c r="Q295" s="195">
        <v>0</v>
      </c>
      <c r="R295" s="195">
        <f>Q295*H295</f>
        <v>0</v>
      </c>
      <c r="S295" s="195">
        <v>0</v>
      </c>
      <c r="T295" s="196">
        <f>S295*H295</f>
        <v>0</v>
      </c>
      <c r="U295" s="34"/>
      <c r="V295" s="34"/>
      <c r="W295" s="34"/>
      <c r="X295" s="34"/>
      <c r="Y295" s="34"/>
      <c r="Z295" s="34"/>
      <c r="AA295" s="34"/>
      <c r="AB295" s="34"/>
      <c r="AC295" s="34"/>
      <c r="AD295" s="34"/>
      <c r="AE295" s="34"/>
      <c r="AR295" s="197" t="s">
        <v>213</v>
      </c>
      <c r="AT295" s="197" t="s">
        <v>149</v>
      </c>
      <c r="AU295" s="197" t="s">
        <v>124</v>
      </c>
      <c r="AY295" s="15" t="s">
        <v>146</v>
      </c>
      <c r="BE295" s="198">
        <f>IF(N295="základná",J295,0)</f>
        <v>0</v>
      </c>
      <c r="BF295" s="198">
        <f>IF(N295="znížená",J295,0)</f>
        <v>0</v>
      </c>
      <c r="BG295" s="198">
        <f>IF(N295="zákl. prenesená",J295,0)</f>
        <v>0</v>
      </c>
      <c r="BH295" s="198">
        <f>IF(N295="zníž. prenesená",J295,0)</f>
        <v>0</v>
      </c>
      <c r="BI295" s="198">
        <f>IF(N295="nulová",J295,0)</f>
        <v>0</v>
      </c>
      <c r="BJ295" s="15" t="s">
        <v>124</v>
      </c>
      <c r="BK295" s="198">
        <f>ROUND(I295*H295,3)</f>
        <v>0</v>
      </c>
      <c r="BL295" s="15" t="s">
        <v>213</v>
      </c>
      <c r="BM295" s="197" t="s">
        <v>692</v>
      </c>
    </row>
    <row r="296" s="12" customFormat="1" ht="22.8" customHeight="1">
      <c r="A296" s="12"/>
      <c r="B296" s="172"/>
      <c r="C296" s="12"/>
      <c r="D296" s="173" t="s">
        <v>76</v>
      </c>
      <c r="E296" s="183" t="s">
        <v>693</v>
      </c>
      <c r="F296" s="183" t="s">
        <v>694</v>
      </c>
      <c r="G296" s="12"/>
      <c r="H296" s="12"/>
      <c r="I296" s="175"/>
      <c r="J296" s="184">
        <f>BK296</f>
        <v>0</v>
      </c>
      <c r="K296" s="12"/>
      <c r="L296" s="172"/>
      <c r="M296" s="177"/>
      <c r="N296" s="178"/>
      <c r="O296" s="178"/>
      <c r="P296" s="179">
        <f>SUM(P297:P313)</f>
        <v>0</v>
      </c>
      <c r="Q296" s="178"/>
      <c r="R296" s="179">
        <f>SUM(R297:R313)</f>
        <v>1.2911368231999998</v>
      </c>
      <c r="S296" s="178"/>
      <c r="T296" s="180">
        <f>SUM(T297:T313)</f>
        <v>0</v>
      </c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R296" s="173" t="s">
        <v>124</v>
      </c>
      <c r="AT296" s="181" t="s">
        <v>76</v>
      </c>
      <c r="AU296" s="181" t="s">
        <v>19</v>
      </c>
      <c r="AY296" s="173" t="s">
        <v>146</v>
      </c>
      <c r="BK296" s="182">
        <f>SUM(BK297:BK313)</f>
        <v>0</v>
      </c>
    </row>
    <row r="297" s="2" customFormat="1" ht="24.15" customHeight="1">
      <c r="A297" s="34"/>
      <c r="B297" s="149"/>
      <c r="C297" s="185" t="s">
        <v>695</v>
      </c>
      <c r="D297" s="185" t="s">
        <v>149</v>
      </c>
      <c r="E297" s="186" t="s">
        <v>696</v>
      </c>
      <c r="F297" s="187" t="s">
        <v>697</v>
      </c>
      <c r="G297" s="188" t="s">
        <v>164</v>
      </c>
      <c r="H297" s="189">
        <v>174.32900000000001</v>
      </c>
      <c r="I297" s="190"/>
      <c r="J297" s="191">
        <f>ROUND(I297*H297,3)</f>
        <v>0</v>
      </c>
      <c r="K297" s="192"/>
      <c r="L297" s="35"/>
      <c r="M297" s="193" t="s">
        <v>1</v>
      </c>
      <c r="N297" s="194" t="s">
        <v>43</v>
      </c>
      <c r="O297" s="74"/>
      <c r="P297" s="195">
        <f>O297*H297</f>
        <v>0</v>
      </c>
      <c r="Q297" s="195">
        <v>0.00511</v>
      </c>
      <c r="R297" s="195">
        <f>Q297*H297</f>
        <v>0.89082119000000004</v>
      </c>
      <c r="S297" s="195">
        <v>0</v>
      </c>
      <c r="T297" s="196">
        <f>S297*H297</f>
        <v>0</v>
      </c>
      <c r="U297" s="34"/>
      <c r="V297" s="34"/>
      <c r="W297" s="34"/>
      <c r="X297" s="34"/>
      <c r="Y297" s="34"/>
      <c r="Z297" s="34"/>
      <c r="AA297" s="34"/>
      <c r="AB297" s="34"/>
      <c r="AC297" s="34"/>
      <c r="AD297" s="34"/>
      <c r="AE297" s="34"/>
      <c r="AR297" s="197" t="s">
        <v>213</v>
      </c>
      <c r="AT297" s="197" t="s">
        <v>149</v>
      </c>
      <c r="AU297" s="197" t="s">
        <v>124</v>
      </c>
      <c r="AY297" s="15" t="s">
        <v>146</v>
      </c>
      <c r="BE297" s="198">
        <f>IF(N297="základná",J297,0)</f>
        <v>0</v>
      </c>
      <c r="BF297" s="198">
        <f>IF(N297="znížená",J297,0)</f>
        <v>0</v>
      </c>
      <c r="BG297" s="198">
        <f>IF(N297="zákl. prenesená",J297,0)</f>
        <v>0</v>
      </c>
      <c r="BH297" s="198">
        <f>IF(N297="zníž. prenesená",J297,0)</f>
        <v>0</v>
      </c>
      <c r="BI297" s="198">
        <f>IF(N297="nulová",J297,0)</f>
        <v>0</v>
      </c>
      <c r="BJ297" s="15" t="s">
        <v>124</v>
      </c>
      <c r="BK297" s="198">
        <f>ROUND(I297*H297,3)</f>
        <v>0</v>
      </c>
      <c r="BL297" s="15" t="s">
        <v>213</v>
      </c>
      <c r="BM297" s="197" t="s">
        <v>698</v>
      </c>
    </row>
    <row r="298" s="2" customFormat="1" ht="16.5" customHeight="1">
      <c r="A298" s="34"/>
      <c r="B298" s="149"/>
      <c r="C298" s="185" t="s">
        <v>699</v>
      </c>
      <c r="D298" s="185" t="s">
        <v>149</v>
      </c>
      <c r="E298" s="186" t="s">
        <v>700</v>
      </c>
      <c r="F298" s="187" t="s">
        <v>701</v>
      </c>
      <c r="G298" s="188" t="s">
        <v>164</v>
      </c>
      <c r="H298" s="189">
        <v>174.32900000000001</v>
      </c>
      <c r="I298" s="190"/>
      <c r="J298" s="191">
        <f>ROUND(I298*H298,3)</f>
        <v>0</v>
      </c>
      <c r="K298" s="192"/>
      <c r="L298" s="35"/>
      <c r="M298" s="193" t="s">
        <v>1</v>
      </c>
      <c r="N298" s="194" t="s">
        <v>43</v>
      </c>
      <c r="O298" s="74"/>
      <c r="P298" s="195">
        <f>O298*H298</f>
        <v>0</v>
      </c>
      <c r="Q298" s="195">
        <v>5.0000000000000002E-05</v>
      </c>
      <c r="R298" s="195">
        <f>Q298*H298</f>
        <v>0.0087164500000000006</v>
      </c>
      <c r="S298" s="195">
        <v>0</v>
      </c>
      <c r="T298" s="196">
        <f>S298*H298</f>
        <v>0</v>
      </c>
      <c r="U298" s="34"/>
      <c r="V298" s="34"/>
      <c r="W298" s="34"/>
      <c r="X298" s="34"/>
      <c r="Y298" s="34"/>
      <c r="Z298" s="34"/>
      <c r="AA298" s="34"/>
      <c r="AB298" s="34"/>
      <c r="AC298" s="34"/>
      <c r="AD298" s="34"/>
      <c r="AE298" s="34"/>
      <c r="AR298" s="197" t="s">
        <v>213</v>
      </c>
      <c r="AT298" s="197" t="s">
        <v>149</v>
      </c>
      <c r="AU298" s="197" t="s">
        <v>124</v>
      </c>
      <c r="AY298" s="15" t="s">
        <v>146</v>
      </c>
      <c r="BE298" s="198">
        <f>IF(N298="základná",J298,0)</f>
        <v>0</v>
      </c>
      <c r="BF298" s="198">
        <f>IF(N298="znížená",J298,0)</f>
        <v>0</v>
      </c>
      <c r="BG298" s="198">
        <f>IF(N298="zákl. prenesená",J298,0)</f>
        <v>0</v>
      </c>
      <c r="BH298" s="198">
        <f>IF(N298="zníž. prenesená",J298,0)</f>
        <v>0</v>
      </c>
      <c r="BI298" s="198">
        <f>IF(N298="nulová",J298,0)</f>
        <v>0</v>
      </c>
      <c r="BJ298" s="15" t="s">
        <v>124</v>
      </c>
      <c r="BK298" s="198">
        <f>ROUND(I298*H298,3)</f>
        <v>0</v>
      </c>
      <c r="BL298" s="15" t="s">
        <v>213</v>
      </c>
      <c r="BM298" s="197" t="s">
        <v>702</v>
      </c>
    </row>
    <row r="299" s="2" customFormat="1" ht="37.8" customHeight="1">
      <c r="A299" s="34"/>
      <c r="B299" s="149"/>
      <c r="C299" s="199" t="s">
        <v>703</v>
      </c>
      <c r="D299" s="199" t="s">
        <v>222</v>
      </c>
      <c r="E299" s="200" t="s">
        <v>704</v>
      </c>
      <c r="F299" s="201" t="s">
        <v>705</v>
      </c>
      <c r="G299" s="202" t="s">
        <v>164</v>
      </c>
      <c r="H299" s="203">
        <v>200.47800000000001</v>
      </c>
      <c r="I299" s="204"/>
      <c r="J299" s="205">
        <f>ROUND(I299*H299,3)</f>
        <v>0</v>
      </c>
      <c r="K299" s="206"/>
      <c r="L299" s="207"/>
      <c r="M299" s="208" t="s">
        <v>1</v>
      </c>
      <c r="N299" s="209" t="s">
        <v>43</v>
      </c>
      <c r="O299" s="74"/>
      <c r="P299" s="195">
        <f>O299*H299</f>
        <v>0</v>
      </c>
      <c r="Q299" s="195">
        <v>0.00050000000000000001</v>
      </c>
      <c r="R299" s="195">
        <f>Q299*H299</f>
        <v>0.10023900000000001</v>
      </c>
      <c r="S299" s="195">
        <v>0</v>
      </c>
      <c r="T299" s="196">
        <f>S299*H299</f>
        <v>0</v>
      </c>
      <c r="U299" s="34"/>
      <c r="V299" s="34"/>
      <c r="W299" s="34"/>
      <c r="X299" s="34"/>
      <c r="Y299" s="34"/>
      <c r="Z299" s="34"/>
      <c r="AA299" s="34"/>
      <c r="AB299" s="34"/>
      <c r="AC299" s="34"/>
      <c r="AD299" s="34"/>
      <c r="AE299" s="34"/>
      <c r="AR299" s="197" t="s">
        <v>278</v>
      </c>
      <c r="AT299" s="197" t="s">
        <v>222</v>
      </c>
      <c r="AU299" s="197" t="s">
        <v>124</v>
      </c>
      <c r="AY299" s="15" t="s">
        <v>146</v>
      </c>
      <c r="BE299" s="198">
        <f>IF(N299="základná",J299,0)</f>
        <v>0</v>
      </c>
      <c r="BF299" s="198">
        <f>IF(N299="znížená",J299,0)</f>
        <v>0</v>
      </c>
      <c r="BG299" s="198">
        <f>IF(N299="zákl. prenesená",J299,0)</f>
        <v>0</v>
      </c>
      <c r="BH299" s="198">
        <f>IF(N299="zníž. prenesená",J299,0)</f>
        <v>0</v>
      </c>
      <c r="BI299" s="198">
        <f>IF(N299="nulová",J299,0)</f>
        <v>0</v>
      </c>
      <c r="BJ299" s="15" t="s">
        <v>124</v>
      </c>
      <c r="BK299" s="198">
        <f>ROUND(I299*H299,3)</f>
        <v>0</v>
      </c>
      <c r="BL299" s="15" t="s">
        <v>213</v>
      </c>
      <c r="BM299" s="197" t="s">
        <v>706</v>
      </c>
    </row>
    <row r="300" s="2" customFormat="1" ht="21.75" customHeight="1">
      <c r="A300" s="34"/>
      <c r="B300" s="149"/>
      <c r="C300" s="185" t="s">
        <v>707</v>
      </c>
      <c r="D300" s="185" t="s">
        <v>149</v>
      </c>
      <c r="E300" s="186" t="s">
        <v>708</v>
      </c>
      <c r="F300" s="187" t="s">
        <v>709</v>
      </c>
      <c r="G300" s="188" t="s">
        <v>183</v>
      </c>
      <c r="H300" s="189">
        <v>39.390000000000001</v>
      </c>
      <c r="I300" s="190"/>
      <c r="J300" s="191">
        <f>ROUND(I300*H300,3)</f>
        <v>0</v>
      </c>
      <c r="K300" s="192"/>
      <c r="L300" s="35"/>
      <c r="M300" s="193" t="s">
        <v>1</v>
      </c>
      <c r="N300" s="194" t="s">
        <v>43</v>
      </c>
      <c r="O300" s="74"/>
      <c r="P300" s="195">
        <f>O300*H300</f>
        <v>0</v>
      </c>
      <c r="Q300" s="195">
        <v>0.00032000000000000003</v>
      </c>
      <c r="R300" s="195">
        <f>Q300*H300</f>
        <v>0.012604800000000001</v>
      </c>
      <c r="S300" s="195">
        <v>0</v>
      </c>
      <c r="T300" s="196">
        <f>S300*H300</f>
        <v>0</v>
      </c>
      <c r="U300" s="34"/>
      <c r="V300" s="34"/>
      <c r="W300" s="34"/>
      <c r="X300" s="34"/>
      <c r="Y300" s="34"/>
      <c r="Z300" s="34"/>
      <c r="AA300" s="34"/>
      <c r="AB300" s="34"/>
      <c r="AC300" s="34"/>
      <c r="AD300" s="34"/>
      <c r="AE300" s="34"/>
      <c r="AR300" s="197" t="s">
        <v>213</v>
      </c>
      <c r="AT300" s="197" t="s">
        <v>149</v>
      </c>
      <c r="AU300" s="197" t="s">
        <v>124</v>
      </c>
      <c r="AY300" s="15" t="s">
        <v>146</v>
      </c>
      <c r="BE300" s="198">
        <f>IF(N300="základná",J300,0)</f>
        <v>0</v>
      </c>
      <c r="BF300" s="198">
        <f>IF(N300="znížená",J300,0)</f>
        <v>0</v>
      </c>
      <c r="BG300" s="198">
        <f>IF(N300="zákl. prenesená",J300,0)</f>
        <v>0</v>
      </c>
      <c r="BH300" s="198">
        <f>IF(N300="zníž. prenesená",J300,0)</f>
        <v>0</v>
      </c>
      <c r="BI300" s="198">
        <f>IF(N300="nulová",J300,0)</f>
        <v>0</v>
      </c>
      <c r="BJ300" s="15" t="s">
        <v>124</v>
      </c>
      <c r="BK300" s="198">
        <f>ROUND(I300*H300,3)</f>
        <v>0</v>
      </c>
      <c r="BL300" s="15" t="s">
        <v>213</v>
      </c>
      <c r="BM300" s="197" t="s">
        <v>710</v>
      </c>
    </row>
    <row r="301" s="2" customFormat="1" ht="21.75" customHeight="1">
      <c r="A301" s="34"/>
      <c r="B301" s="149"/>
      <c r="C301" s="185" t="s">
        <v>711</v>
      </c>
      <c r="D301" s="185" t="s">
        <v>149</v>
      </c>
      <c r="E301" s="186" t="s">
        <v>712</v>
      </c>
      <c r="F301" s="187" t="s">
        <v>713</v>
      </c>
      <c r="G301" s="188" t="s">
        <v>183</v>
      </c>
      <c r="H301" s="189">
        <v>18.114999999999998</v>
      </c>
      <c r="I301" s="190"/>
      <c r="J301" s="191">
        <f>ROUND(I301*H301,3)</f>
        <v>0</v>
      </c>
      <c r="K301" s="192"/>
      <c r="L301" s="35"/>
      <c r="M301" s="193" t="s">
        <v>1</v>
      </c>
      <c r="N301" s="194" t="s">
        <v>43</v>
      </c>
      <c r="O301" s="74"/>
      <c r="P301" s="195">
        <f>O301*H301</f>
        <v>0</v>
      </c>
      <c r="Q301" s="195">
        <v>0.00142</v>
      </c>
      <c r="R301" s="195">
        <f>Q301*H301</f>
        <v>0.025723299999999998</v>
      </c>
      <c r="S301" s="195">
        <v>0</v>
      </c>
      <c r="T301" s="196">
        <f>S301*H301</f>
        <v>0</v>
      </c>
      <c r="U301" s="34"/>
      <c r="V301" s="34"/>
      <c r="W301" s="34"/>
      <c r="X301" s="34"/>
      <c r="Y301" s="34"/>
      <c r="Z301" s="34"/>
      <c r="AA301" s="34"/>
      <c r="AB301" s="34"/>
      <c r="AC301" s="34"/>
      <c r="AD301" s="34"/>
      <c r="AE301" s="34"/>
      <c r="AR301" s="197" t="s">
        <v>213</v>
      </c>
      <c r="AT301" s="197" t="s">
        <v>149</v>
      </c>
      <c r="AU301" s="197" t="s">
        <v>124</v>
      </c>
      <c r="AY301" s="15" t="s">
        <v>146</v>
      </c>
      <c r="BE301" s="198">
        <f>IF(N301="základná",J301,0)</f>
        <v>0</v>
      </c>
      <c r="BF301" s="198">
        <f>IF(N301="znížená",J301,0)</f>
        <v>0</v>
      </c>
      <c r="BG301" s="198">
        <f>IF(N301="zákl. prenesená",J301,0)</f>
        <v>0</v>
      </c>
      <c r="BH301" s="198">
        <f>IF(N301="zníž. prenesená",J301,0)</f>
        <v>0</v>
      </c>
      <c r="BI301" s="198">
        <f>IF(N301="nulová",J301,0)</f>
        <v>0</v>
      </c>
      <c r="BJ301" s="15" t="s">
        <v>124</v>
      </c>
      <c r="BK301" s="198">
        <f>ROUND(I301*H301,3)</f>
        <v>0</v>
      </c>
      <c r="BL301" s="15" t="s">
        <v>213</v>
      </c>
      <c r="BM301" s="197" t="s">
        <v>714</v>
      </c>
    </row>
    <row r="302" s="2" customFormat="1" ht="24.15" customHeight="1">
      <c r="A302" s="34"/>
      <c r="B302" s="149"/>
      <c r="C302" s="185" t="s">
        <v>715</v>
      </c>
      <c r="D302" s="185" t="s">
        <v>149</v>
      </c>
      <c r="E302" s="186" t="s">
        <v>716</v>
      </c>
      <c r="F302" s="187" t="s">
        <v>717</v>
      </c>
      <c r="G302" s="188" t="s">
        <v>183</v>
      </c>
      <c r="H302" s="189">
        <v>28.245000000000001</v>
      </c>
      <c r="I302" s="190"/>
      <c r="J302" s="191">
        <f>ROUND(I302*H302,3)</f>
        <v>0</v>
      </c>
      <c r="K302" s="192"/>
      <c r="L302" s="35"/>
      <c r="M302" s="193" t="s">
        <v>1</v>
      </c>
      <c r="N302" s="194" t="s">
        <v>43</v>
      </c>
      <c r="O302" s="74"/>
      <c r="P302" s="195">
        <f>O302*H302</f>
        <v>0</v>
      </c>
      <c r="Q302" s="195">
        <v>0.00079000000000000001</v>
      </c>
      <c r="R302" s="195">
        <f>Q302*H302</f>
        <v>0.022313550000000001</v>
      </c>
      <c r="S302" s="195">
        <v>0</v>
      </c>
      <c r="T302" s="196">
        <f>S302*H302</f>
        <v>0</v>
      </c>
      <c r="U302" s="34"/>
      <c r="V302" s="34"/>
      <c r="W302" s="34"/>
      <c r="X302" s="34"/>
      <c r="Y302" s="34"/>
      <c r="Z302" s="34"/>
      <c r="AA302" s="34"/>
      <c r="AB302" s="34"/>
      <c r="AC302" s="34"/>
      <c r="AD302" s="34"/>
      <c r="AE302" s="34"/>
      <c r="AR302" s="197" t="s">
        <v>213</v>
      </c>
      <c r="AT302" s="197" t="s">
        <v>149</v>
      </c>
      <c r="AU302" s="197" t="s">
        <v>124</v>
      </c>
      <c r="AY302" s="15" t="s">
        <v>146</v>
      </c>
      <c r="BE302" s="198">
        <f>IF(N302="základná",J302,0)</f>
        <v>0</v>
      </c>
      <c r="BF302" s="198">
        <f>IF(N302="znížená",J302,0)</f>
        <v>0</v>
      </c>
      <c r="BG302" s="198">
        <f>IF(N302="zákl. prenesená",J302,0)</f>
        <v>0</v>
      </c>
      <c r="BH302" s="198">
        <f>IF(N302="zníž. prenesená",J302,0)</f>
        <v>0</v>
      </c>
      <c r="BI302" s="198">
        <f>IF(N302="nulová",J302,0)</f>
        <v>0</v>
      </c>
      <c r="BJ302" s="15" t="s">
        <v>124</v>
      </c>
      <c r="BK302" s="198">
        <f>ROUND(I302*H302,3)</f>
        <v>0</v>
      </c>
      <c r="BL302" s="15" t="s">
        <v>213</v>
      </c>
      <c r="BM302" s="197" t="s">
        <v>718</v>
      </c>
    </row>
    <row r="303" s="2" customFormat="1" ht="33" customHeight="1">
      <c r="A303" s="34"/>
      <c r="B303" s="149"/>
      <c r="C303" s="185" t="s">
        <v>719</v>
      </c>
      <c r="D303" s="185" t="s">
        <v>149</v>
      </c>
      <c r="E303" s="186" t="s">
        <v>720</v>
      </c>
      <c r="F303" s="187" t="s">
        <v>721</v>
      </c>
      <c r="G303" s="188" t="s">
        <v>420</v>
      </c>
      <c r="H303" s="189">
        <v>1</v>
      </c>
      <c r="I303" s="190"/>
      <c r="J303" s="191">
        <f>ROUND(I303*H303,3)</f>
        <v>0</v>
      </c>
      <c r="K303" s="192"/>
      <c r="L303" s="35"/>
      <c r="M303" s="193" t="s">
        <v>1</v>
      </c>
      <c r="N303" s="194" t="s">
        <v>43</v>
      </c>
      <c r="O303" s="74"/>
      <c r="P303" s="195">
        <f>O303*H303</f>
        <v>0</v>
      </c>
      <c r="Q303" s="195">
        <v>0.00067000000000000002</v>
      </c>
      <c r="R303" s="195">
        <f>Q303*H303</f>
        <v>0.00067000000000000002</v>
      </c>
      <c r="S303" s="195">
        <v>0</v>
      </c>
      <c r="T303" s="196">
        <f>S303*H303</f>
        <v>0</v>
      </c>
      <c r="U303" s="34"/>
      <c r="V303" s="34"/>
      <c r="W303" s="34"/>
      <c r="X303" s="34"/>
      <c r="Y303" s="34"/>
      <c r="Z303" s="34"/>
      <c r="AA303" s="34"/>
      <c r="AB303" s="34"/>
      <c r="AC303" s="34"/>
      <c r="AD303" s="34"/>
      <c r="AE303" s="34"/>
      <c r="AR303" s="197" t="s">
        <v>213</v>
      </c>
      <c r="AT303" s="197" t="s">
        <v>149</v>
      </c>
      <c r="AU303" s="197" t="s">
        <v>124</v>
      </c>
      <c r="AY303" s="15" t="s">
        <v>146</v>
      </c>
      <c r="BE303" s="198">
        <f>IF(N303="základná",J303,0)</f>
        <v>0</v>
      </c>
      <c r="BF303" s="198">
        <f>IF(N303="znížená",J303,0)</f>
        <v>0</v>
      </c>
      <c r="BG303" s="198">
        <f>IF(N303="zákl. prenesená",J303,0)</f>
        <v>0</v>
      </c>
      <c r="BH303" s="198">
        <f>IF(N303="zníž. prenesená",J303,0)</f>
        <v>0</v>
      </c>
      <c r="BI303" s="198">
        <f>IF(N303="nulová",J303,0)</f>
        <v>0</v>
      </c>
      <c r="BJ303" s="15" t="s">
        <v>124</v>
      </c>
      <c r="BK303" s="198">
        <f>ROUND(I303*H303,3)</f>
        <v>0</v>
      </c>
      <c r="BL303" s="15" t="s">
        <v>213</v>
      </c>
      <c r="BM303" s="197" t="s">
        <v>722</v>
      </c>
    </row>
    <row r="304" s="2" customFormat="1" ht="24.15" customHeight="1">
      <c r="A304" s="34"/>
      <c r="B304" s="149"/>
      <c r="C304" s="185" t="s">
        <v>723</v>
      </c>
      <c r="D304" s="185" t="s">
        <v>149</v>
      </c>
      <c r="E304" s="186" t="s">
        <v>724</v>
      </c>
      <c r="F304" s="187" t="s">
        <v>725</v>
      </c>
      <c r="G304" s="188" t="s">
        <v>183</v>
      </c>
      <c r="H304" s="189">
        <v>5.9000000000000004</v>
      </c>
      <c r="I304" s="190"/>
      <c r="J304" s="191">
        <f>ROUND(I304*H304,3)</f>
        <v>0</v>
      </c>
      <c r="K304" s="192"/>
      <c r="L304" s="35"/>
      <c r="M304" s="193" t="s">
        <v>1</v>
      </c>
      <c r="N304" s="194" t="s">
        <v>43</v>
      </c>
      <c r="O304" s="74"/>
      <c r="P304" s="195">
        <f>O304*H304</f>
        <v>0</v>
      </c>
      <c r="Q304" s="195">
        <v>0.0011999999999999999</v>
      </c>
      <c r="R304" s="195">
        <f>Q304*H304</f>
        <v>0.0070799999999999995</v>
      </c>
      <c r="S304" s="195">
        <v>0</v>
      </c>
      <c r="T304" s="196">
        <f>S304*H304</f>
        <v>0</v>
      </c>
      <c r="U304" s="34"/>
      <c r="V304" s="34"/>
      <c r="W304" s="34"/>
      <c r="X304" s="34"/>
      <c r="Y304" s="34"/>
      <c r="Z304" s="34"/>
      <c r="AA304" s="34"/>
      <c r="AB304" s="34"/>
      <c r="AC304" s="34"/>
      <c r="AD304" s="34"/>
      <c r="AE304" s="34"/>
      <c r="AR304" s="197" t="s">
        <v>213</v>
      </c>
      <c r="AT304" s="197" t="s">
        <v>149</v>
      </c>
      <c r="AU304" s="197" t="s">
        <v>124</v>
      </c>
      <c r="AY304" s="15" t="s">
        <v>146</v>
      </c>
      <c r="BE304" s="198">
        <f>IF(N304="základná",J304,0)</f>
        <v>0</v>
      </c>
      <c r="BF304" s="198">
        <f>IF(N304="znížená",J304,0)</f>
        <v>0</v>
      </c>
      <c r="BG304" s="198">
        <f>IF(N304="zákl. prenesená",J304,0)</f>
        <v>0</v>
      </c>
      <c r="BH304" s="198">
        <f>IF(N304="zníž. prenesená",J304,0)</f>
        <v>0</v>
      </c>
      <c r="BI304" s="198">
        <f>IF(N304="nulová",J304,0)</f>
        <v>0</v>
      </c>
      <c r="BJ304" s="15" t="s">
        <v>124</v>
      </c>
      <c r="BK304" s="198">
        <f>ROUND(I304*H304,3)</f>
        <v>0</v>
      </c>
      <c r="BL304" s="15" t="s">
        <v>213</v>
      </c>
      <c r="BM304" s="197" t="s">
        <v>726</v>
      </c>
    </row>
    <row r="305" s="2" customFormat="1" ht="24.15" customHeight="1">
      <c r="A305" s="34"/>
      <c r="B305" s="149"/>
      <c r="C305" s="185" t="s">
        <v>727</v>
      </c>
      <c r="D305" s="185" t="s">
        <v>149</v>
      </c>
      <c r="E305" s="186" t="s">
        <v>728</v>
      </c>
      <c r="F305" s="187" t="s">
        <v>729</v>
      </c>
      <c r="G305" s="188" t="s">
        <v>420</v>
      </c>
      <c r="H305" s="189">
        <v>2</v>
      </c>
      <c r="I305" s="190"/>
      <c r="J305" s="191">
        <f>ROUND(I305*H305,3)</f>
        <v>0</v>
      </c>
      <c r="K305" s="192"/>
      <c r="L305" s="35"/>
      <c r="M305" s="193" t="s">
        <v>1</v>
      </c>
      <c r="N305" s="194" t="s">
        <v>43</v>
      </c>
      <c r="O305" s="74"/>
      <c r="P305" s="195">
        <f>O305*H305</f>
        <v>0</v>
      </c>
      <c r="Q305" s="195">
        <v>0.00038999999999999999</v>
      </c>
      <c r="R305" s="195">
        <f>Q305*H305</f>
        <v>0.00077999999999999999</v>
      </c>
      <c r="S305" s="195">
        <v>0</v>
      </c>
      <c r="T305" s="196">
        <f>S305*H305</f>
        <v>0</v>
      </c>
      <c r="U305" s="34"/>
      <c r="V305" s="34"/>
      <c r="W305" s="34"/>
      <c r="X305" s="34"/>
      <c r="Y305" s="34"/>
      <c r="Z305" s="34"/>
      <c r="AA305" s="34"/>
      <c r="AB305" s="34"/>
      <c r="AC305" s="34"/>
      <c r="AD305" s="34"/>
      <c r="AE305" s="34"/>
      <c r="AR305" s="197" t="s">
        <v>213</v>
      </c>
      <c r="AT305" s="197" t="s">
        <v>149</v>
      </c>
      <c r="AU305" s="197" t="s">
        <v>124</v>
      </c>
      <c r="AY305" s="15" t="s">
        <v>146</v>
      </c>
      <c r="BE305" s="198">
        <f>IF(N305="základná",J305,0)</f>
        <v>0</v>
      </c>
      <c r="BF305" s="198">
        <f>IF(N305="znížená",J305,0)</f>
        <v>0</v>
      </c>
      <c r="BG305" s="198">
        <f>IF(N305="zákl. prenesená",J305,0)</f>
        <v>0</v>
      </c>
      <c r="BH305" s="198">
        <f>IF(N305="zníž. prenesená",J305,0)</f>
        <v>0</v>
      </c>
      <c r="BI305" s="198">
        <f>IF(N305="nulová",J305,0)</f>
        <v>0</v>
      </c>
      <c r="BJ305" s="15" t="s">
        <v>124</v>
      </c>
      <c r="BK305" s="198">
        <f>ROUND(I305*H305,3)</f>
        <v>0</v>
      </c>
      <c r="BL305" s="15" t="s">
        <v>213</v>
      </c>
      <c r="BM305" s="197" t="s">
        <v>730</v>
      </c>
    </row>
    <row r="306" s="2" customFormat="1" ht="16.5" customHeight="1">
      <c r="A306" s="34"/>
      <c r="B306" s="149"/>
      <c r="C306" s="185" t="s">
        <v>731</v>
      </c>
      <c r="D306" s="185" t="s">
        <v>149</v>
      </c>
      <c r="E306" s="186" t="s">
        <v>732</v>
      </c>
      <c r="F306" s="187" t="s">
        <v>733</v>
      </c>
      <c r="G306" s="188" t="s">
        <v>183</v>
      </c>
      <c r="H306" s="189">
        <v>39.390000000000001</v>
      </c>
      <c r="I306" s="190"/>
      <c r="J306" s="191">
        <f>ROUND(I306*H306,3)</f>
        <v>0</v>
      </c>
      <c r="K306" s="192"/>
      <c r="L306" s="35"/>
      <c r="M306" s="193" t="s">
        <v>1</v>
      </c>
      <c r="N306" s="194" t="s">
        <v>43</v>
      </c>
      <c r="O306" s="74"/>
      <c r="P306" s="195">
        <f>O306*H306</f>
        <v>0</v>
      </c>
      <c r="Q306" s="195">
        <v>0.00133</v>
      </c>
      <c r="R306" s="195">
        <f>Q306*H306</f>
        <v>0.052388700000000003</v>
      </c>
      <c r="S306" s="195">
        <v>0</v>
      </c>
      <c r="T306" s="196">
        <f>S306*H306</f>
        <v>0</v>
      </c>
      <c r="U306" s="34"/>
      <c r="V306" s="34"/>
      <c r="W306" s="34"/>
      <c r="X306" s="34"/>
      <c r="Y306" s="34"/>
      <c r="Z306" s="34"/>
      <c r="AA306" s="34"/>
      <c r="AB306" s="34"/>
      <c r="AC306" s="34"/>
      <c r="AD306" s="34"/>
      <c r="AE306" s="34"/>
      <c r="AR306" s="197" t="s">
        <v>213</v>
      </c>
      <c r="AT306" s="197" t="s">
        <v>149</v>
      </c>
      <c r="AU306" s="197" t="s">
        <v>124</v>
      </c>
      <c r="AY306" s="15" t="s">
        <v>146</v>
      </c>
      <c r="BE306" s="198">
        <f>IF(N306="základná",J306,0)</f>
        <v>0</v>
      </c>
      <c r="BF306" s="198">
        <f>IF(N306="znížená",J306,0)</f>
        <v>0</v>
      </c>
      <c r="BG306" s="198">
        <f>IF(N306="zákl. prenesená",J306,0)</f>
        <v>0</v>
      </c>
      <c r="BH306" s="198">
        <f>IF(N306="zníž. prenesená",J306,0)</f>
        <v>0</v>
      </c>
      <c r="BI306" s="198">
        <f>IF(N306="nulová",J306,0)</f>
        <v>0</v>
      </c>
      <c r="BJ306" s="15" t="s">
        <v>124</v>
      </c>
      <c r="BK306" s="198">
        <f>ROUND(I306*H306,3)</f>
        <v>0</v>
      </c>
      <c r="BL306" s="15" t="s">
        <v>213</v>
      </c>
      <c r="BM306" s="197" t="s">
        <v>734</v>
      </c>
    </row>
    <row r="307" s="2" customFormat="1" ht="16.5" customHeight="1">
      <c r="A307" s="34"/>
      <c r="B307" s="149"/>
      <c r="C307" s="185" t="s">
        <v>735</v>
      </c>
      <c r="D307" s="185" t="s">
        <v>149</v>
      </c>
      <c r="E307" s="186" t="s">
        <v>736</v>
      </c>
      <c r="F307" s="187" t="s">
        <v>737</v>
      </c>
      <c r="G307" s="188" t="s">
        <v>183</v>
      </c>
      <c r="H307" s="189">
        <v>39.390000000000001</v>
      </c>
      <c r="I307" s="190"/>
      <c r="J307" s="191">
        <f>ROUND(I307*H307,3)</f>
        <v>0</v>
      </c>
      <c r="K307" s="192"/>
      <c r="L307" s="35"/>
      <c r="M307" s="193" t="s">
        <v>1</v>
      </c>
      <c r="N307" s="194" t="s">
        <v>43</v>
      </c>
      <c r="O307" s="74"/>
      <c r="P307" s="195">
        <f>O307*H307</f>
        <v>0</v>
      </c>
      <c r="Q307" s="195">
        <v>0.00038999999999999999</v>
      </c>
      <c r="R307" s="195">
        <f>Q307*H307</f>
        <v>0.0153621</v>
      </c>
      <c r="S307" s="195">
        <v>0</v>
      </c>
      <c r="T307" s="196">
        <f>S307*H307</f>
        <v>0</v>
      </c>
      <c r="U307" s="34"/>
      <c r="V307" s="34"/>
      <c r="W307" s="34"/>
      <c r="X307" s="34"/>
      <c r="Y307" s="34"/>
      <c r="Z307" s="34"/>
      <c r="AA307" s="34"/>
      <c r="AB307" s="34"/>
      <c r="AC307" s="34"/>
      <c r="AD307" s="34"/>
      <c r="AE307" s="34"/>
      <c r="AR307" s="197" t="s">
        <v>213</v>
      </c>
      <c r="AT307" s="197" t="s">
        <v>149</v>
      </c>
      <c r="AU307" s="197" t="s">
        <v>124</v>
      </c>
      <c r="AY307" s="15" t="s">
        <v>146</v>
      </c>
      <c r="BE307" s="198">
        <f>IF(N307="základná",J307,0)</f>
        <v>0</v>
      </c>
      <c r="BF307" s="198">
        <f>IF(N307="znížená",J307,0)</f>
        <v>0</v>
      </c>
      <c r="BG307" s="198">
        <f>IF(N307="zákl. prenesená",J307,0)</f>
        <v>0</v>
      </c>
      <c r="BH307" s="198">
        <f>IF(N307="zníž. prenesená",J307,0)</f>
        <v>0</v>
      </c>
      <c r="BI307" s="198">
        <f>IF(N307="nulová",J307,0)</f>
        <v>0</v>
      </c>
      <c r="BJ307" s="15" t="s">
        <v>124</v>
      </c>
      <c r="BK307" s="198">
        <f>ROUND(I307*H307,3)</f>
        <v>0</v>
      </c>
      <c r="BL307" s="15" t="s">
        <v>213</v>
      </c>
      <c r="BM307" s="197" t="s">
        <v>738</v>
      </c>
    </row>
    <row r="308" s="2" customFormat="1" ht="24.15" customHeight="1">
      <c r="A308" s="34"/>
      <c r="B308" s="149"/>
      <c r="C308" s="185" t="s">
        <v>739</v>
      </c>
      <c r="D308" s="185" t="s">
        <v>149</v>
      </c>
      <c r="E308" s="186" t="s">
        <v>740</v>
      </c>
      <c r="F308" s="187" t="s">
        <v>741</v>
      </c>
      <c r="G308" s="188" t="s">
        <v>183</v>
      </c>
      <c r="H308" s="189">
        <v>39.390000000000001</v>
      </c>
      <c r="I308" s="190"/>
      <c r="J308" s="191">
        <f>ROUND(I308*H308,3)</f>
        <v>0</v>
      </c>
      <c r="K308" s="192"/>
      <c r="L308" s="35"/>
      <c r="M308" s="193" t="s">
        <v>1</v>
      </c>
      <c r="N308" s="194" t="s">
        <v>43</v>
      </c>
      <c r="O308" s="74"/>
      <c r="P308" s="195">
        <f>O308*H308</f>
        <v>0</v>
      </c>
      <c r="Q308" s="195">
        <v>0.00215</v>
      </c>
      <c r="R308" s="195">
        <f>Q308*H308</f>
        <v>0.0846885</v>
      </c>
      <c r="S308" s="195">
        <v>0</v>
      </c>
      <c r="T308" s="196">
        <f>S308*H308</f>
        <v>0</v>
      </c>
      <c r="U308" s="34"/>
      <c r="V308" s="34"/>
      <c r="W308" s="34"/>
      <c r="X308" s="34"/>
      <c r="Y308" s="34"/>
      <c r="Z308" s="34"/>
      <c r="AA308" s="34"/>
      <c r="AB308" s="34"/>
      <c r="AC308" s="34"/>
      <c r="AD308" s="34"/>
      <c r="AE308" s="34"/>
      <c r="AR308" s="197" t="s">
        <v>213</v>
      </c>
      <c r="AT308" s="197" t="s">
        <v>149</v>
      </c>
      <c r="AU308" s="197" t="s">
        <v>124</v>
      </c>
      <c r="AY308" s="15" t="s">
        <v>146</v>
      </c>
      <c r="BE308" s="198">
        <f>IF(N308="základná",J308,0)</f>
        <v>0</v>
      </c>
      <c r="BF308" s="198">
        <f>IF(N308="znížená",J308,0)</f>
        <v>0</v>
      </c>
      <c r="BG308" s="198">
        <f>IF(N308="zákl. prenesená",J308,0)</f>
        <v>0</v>
      </c>
      <c r="BH308" s="198">
        <f>IF(N308="zníž. prenesená",J308,0)</f>
        <v>0</v>
      </c>
      <c r="BI308" s="198">
        <f>IF(N308="nulová",J308,0)</f>
        <v>0</v>
      </c>
      <c r="BJ308" s="15" t="s">
        <v>124</v>
      </c>
      <c r="BK308" s="198">
        <f>ROUND(I308*H308,3)</f>
        <v>0</v>
      </c>
      <c r="BL308" s="15" t="s">
        <v>213</v>
      </c>
      <c r="BM308" s="197" t="s">
        <v>742</v>
      </c>
    </row>
    <row r="309" s="2" customFormat="1" ht="24.15" customHeight="1">
      <c r="A309" s="34"/>
      <c r="B309" s="149"/>
      <c r="C309" s="185" t="s">
        <v>743</v>
      </c>
      <c r="D309" s="185" t="s">
        <v>149</v>
      </c>
      <c r="E309" s="186" t="s">
        <v>744</v>
      </c>
      <c r="F309" s="187" t="s">
        <v>745</v>
      </c>
      <c r="G309" s="188" t="s">
        <v>420</v>
      </c>
      <c r="H309" s="189">
        <v>3</v>
      </c>
      <c r="I309" s="190"/>
      <c r="J309" s="191">
        <f>ROUND(I309*H309,3)</f>
        <v>0</v>
      </c>
      <c r="K309" s="192"/>
      <c r="L309" s="35"/>
      <c r="M309" s="193" t="s">
        <v>1</v>
      </c>
      <c r="N309" s="194" t="s">
        <v>43</v>
      </c>
      <c r="O309" s="74"/>
      <c r="P309" s="195">
        <f>O309*H309</f>
        <v>0</v>
      </c>
      <c r="Q309" s="195">
        <v>0.00158</v>
      </c>
      <c r="R309" s="195">
        <f>Q309*H309</f>
        <v>0.0047400000000000003</v>
      </c>
      <c r="S309" s="195">
        <v>0</v>
      </c>
      <c r="T309" s="196">
        <f>S309*H309</f>
        <v>0</v>
      </c>
      <c r="U309" s="34"/>
      <c r="V309" s="34"/>
      <c r="W309" s="34"/>
      <c r="X309" s="34"/>
      <c r="Y309" s="34"/>
      <c r="Z309" s="34"/>
      <c r="AA309" s="34"/>
      <c r="AB309" s="34"/>
      <c r="AC309" s="34"/>
      <c r="AD309" s="34"/>
      <c r="AE309" s="34"/>
      <c r="AR309" s="197" t="s">
        <v>213</v>
      </c>
      <c r="AT309" s="197" t="s">
        <v>149</v>
      </c>
      <c r="AU309" s="197" t="s">
        <v>124</v>
      </c>
      <c r="AY309" s="15" t="s">
        <v>146</v>
      </c>
      <c r="BE309" s="198">
        <f>IF(N309="základná",J309,0)</f>
        <v>0</v>
      </c>
      <c r="BF309" s="198">
        <f>IF(N309="znížená",J309,0)</f>
        <v>0</v>
      </c>
      <c r="BG309" s="198">
        <f>IF(N309="zákl. prenesená",J309,0)</f>
        <v>0</v>
      </c>
      <c r="BH309" s="198">
        <f>IF(N309="zníž. prenesená",J309,0)</f>
        <v>0</v>
      </c>
      <c r="BI309" s="198">
        <f>IF(N309="nulová",J309,0)</f>
        <v>0</v>
      </c>
      <c r="BJ309" s="15" t="s">
        <v>124</v>
      </c>
      <c r="BK309" s="198">
        <f>ROUND(I309*H309,3)</f>
        <v>0</v>
      </c>
      <c r="BL309" s="15" t="s">
        <v>213</v>
      </c>
      <c r="BM309" s="197" t="s">
        <v>746</v>
      </c>
    </row>
    <row r="310" s="2" customFormat="1" ht="24.15" customHeight="1">
      <c r="A310" s="34"/>
      <c r="B310" s="149"/>
      <c r="C310" s="185" t="s">
        <v>747</v>
      </c>
      <c r="D310" s="185" t="s">
        <v>149</v>
      </c>
      <c r="E310" s="186" t="s">
        <v>748</v>
      </c>
      <c r="F310" s="187" t="s">
        <v>749</v>
      </c>
      <c r="G310" s="188" t="s">
        <v>183</v>
      </c>
      <c r="H310" s="189">
        <v>15</v>
      </c>
      <c r="I310" s="190"/>
      <c r="J310" s="191">
        <f>ROUND(I310*H310,3)</f>
        <v>0</v>
      </c>
      <c r="K310" s="192"/>
      <c r="L310" s="35"/>
      <c r="M310" s="193" t="s">
        <v>1</v>
      </c>
      <c r="N310" s="194" t="s">
        <v>43</v>
      </c>
      <c r="O310" s="74"/>
      <c r="P310" s="195">
        <f>O310*H310</f>
        <v>0</v>
      </c>
      <c r="Q310" s="195">
        <v>0.0020699999999999998</v>
      </c>
      <c r="R310" s="195">
        <f>Q310*H310</f>
        <v>0.031049999999999998</v>
      </c>
      <c r="S310" s="195">
        <v>0</v>
      </c>
      <c r="T310" s="196">
        <f>S310*H310</f>
        <v>0</v>
      </c>
      <c r="U310" s="34"/>
      <c r="V310" s="34"/>
      <c r="W310" s="34"/>
      <c r="X310" s="34"/>
      <c r="Y310" s="34"/>
      <c r="Z310" s="34"/>
      <c r="AA310" s="34"/>
      <c r="AB310" s="34"/>
      <c r="AC310" s="34"/>
      <c r="AD310" s="34"/>
      <c r="AE310" s="34"/>
      <c r="AR310" s="197" t="s">
        <v>213</v>
      </c>
      <c r="AT310" s="197" t="s">
        <v>149</v>
      </c>
      <c r="AU310" s="197" t="s">
        <v>124</v>
      </c>
      <c r="AY310" s="15" t="s">
        <v>146</v>
      </c>
      <c r="BE310" s="198">
        <f>IF(N310="základná",J310,0)</f>
        <v>0</v>
      </c>
      <c r="BF310" s="198">
        <f>IF(N310="znížená",J310,0)</f>
        <v>0</v>
      </c>
      <c r="BG310" s="198">
        <f>IF(N310="zákl. prenesená",J310,0)</f>
        <v>0</v>
      </c>
      <c r="BH310" s="198">
        <f>IF(N310="zníž. prenesená",J310,0)</f>
        <v>0</v>
      </c>
      <c r="BI310" s="198">
        <f>IF(N310="nulová",J310,0)</f>
        <v>0</v>
      </c>
      <c r="BJ310" s="15" t="s">
        <v>124</v>
      </c>
      <c r="BK310" s="198">
        <f>ROUND(I310*H310,3)</f>
        <v>0</v>
      </c>
      <c r="BL310" s="15" t="s">
        <v>213</v>
      </c>
      <c r="BM310" s="197" t="s">
        <v>750</v>
      </c>
    </row>
    <row r="311" s="2" customFormat="1" ht="24.15" customHeight="1">
      <c r="A311" s="34"/>
      <c r="B311" s="149"/>
      <c r="C311" s="185" t="s">
        <v>751</v>
      </c>
      <c r="D311" s="185" t="s">
        <v>149</v>
      </c>
      <c r="E311" s="186" t="s">
        <v>752</v>
      </c>
      <c r="F311" s="187" t="s">
        <v>753</v>
      </c>
      <c r="G311" s="188" t="s">
        <v>164</v>
      </c>
      <c r="H311" s="189">
        <v>174.32900000000001</v>
      </c>
      <c r="I311" s="190"/>
      <c r="J311" s="191">
        <f>ROUND(I311*H311,3)</f>
        <v>0</v>
      </c>
      <c r="K311" s="192"/>
      <c r="L311" s="35"/>
      <c r="M311" s="193" t="s">
        <v>1</v>
      </c>
      <c r="N311" s="194" t="s">
        <v>43</v>
      </c>
      <c r="O311" s="74"/>
      <c r="P311" s="195">
        <f>O311*H311</f>
        <v>0</v>
      </c>
      <c r="Q311" s="195">
        <v>1.08E-05</v>
      </c>
      <c r="R311" s="195">
        <f>Q311*H311</f>
        <v>0.0018827532000000001</v>
      </c>
      <c r="S311" s="195">
        <v>0</v>
      </c>
      <c r="T311" s="196">
        <f>S311*H311</f>
        <v>0</v>
      </c>
      <c r="U311" s="34"/>
      <c r="V311" s="34"/>
      <c r="W311" s="34"/>
      <c r="X311" s="34"/>
      <c r="Y311" s="34"/>
      <c r="Z311" s="34"/>
      <c r="AA311" s="34"/>
      <c r="AB311" s="34"/>
      <c r="AC311" s="34"/>
      <c r="AD311" s="34"/>
      <c r="AE311" s="34"/>
      <c r="AR311" s="197" t="s">
        <v>213</v>
      </c>
      <c r="AT311" s="197" t="s">
        <v>149</v>
      </c>
      <c r="AU311" s="197" t="s">
        <v>124</v>
      </c>
      <c r="AY311" s="15" t="s">
        <v>146</v>
      </c>
      <c r="BE311" s="198">
        <f>IF(N311="základná",J311,0)</f>
        <v>0</v>
      </c>
      <c r="BF311" s="198">
        <f>IF(N311="znížená",J311,0)</f>
        <v>0</v>
      </c>
      <c r="BG311" s="198">
        <f>IF(N311="zákl. prenesená",J311,0)</f>
        <v>0</v>
      </c>
      <c r="BH311" s="198">
        <f>IF(N311="zníž. prenesená",J311,0)</f>
        <v>0</v>
      </c>
      <c r="BI311" s="198">
        <f>IF(N311="nulová",J311,0)</f>
        <v>0</v>
      </c>
      <c r="BJ311" s="15" t="s">
        <v>124</v>
      </c>
      <c r="BK311" s="198">
        <f>ROUND(I311*H311,3)</f>
        <v>0</v>
      </c>
      <c r="BL311" s="15" t="s">
        <v>213</v>
      </c>
      <c r="BM311" s="197" t="s">
        <v>754</v>
      </c>
    </row>
    <row r="312" s="2" customFormat="1" ht="37.8" customHeight="1">
      <c r="A312" s="34"/>
      <c r="B312" s="149"/>
      <c r="C312" s="199" t="s">
        <v>755</v>
      </c>
      <c r="D312" s="199" t="s">
        <v>222</v>
      </c>
      <c r="E312" s="200" t="s">
        <v>756</v>
      </c>
      <c r="F312" s="201" t="s">
        <v>757</v>
      </c>
      <c r="G312" s="202" t="s">
        <v>164</v>
      </c>
      <c r="H312" s="203">
        <v>200.47800000000001</v>
      </c>
      <c r="I312" s="204"/>
      <c r="J312" s="205">
        <f>ROUND(I312*H312,3)</f>
        <v>0</v>
      </c>
      <c r="K312" s="206"/>
      <c r="L312" s="207"/>
      <c r="M312" s="208" t="s">
        <v>1</v>
      </c>
      <c r="N312" s="209" t="s">
        <v>43</v>
      </c>
      <c r="O312" s="74"/>
      <c r="P312" s="195">
        <f>O312*H312</f>
        <v>0</v>
      </c>
      <c r="Q312" s="195">
        <v>0.00016000000000000001</v>
      </c>
      <c r="R312" s="195">
        <f>Q312*H312</f>
        <v>0.032076480000000004</v>
      </c>
      <c r="S312" s="195">
        <v>0</v>
      </c>
      <c r="T312" s="196">
        <f>S312*H312</f>
        <v>0</v>
      </c>
      <c r="U312" s="34"/>
      <c r="V312" s="34"/>
      <c r="W312" s="34"/>
      <c r="X312" s="34"/>
      <c r="Y312" s="34"/>
      <c r="Z312" s="34"/>
      <c r="AA312" s="34"/>
      <c r="AB312" s="34"/>
      <c r="AC312" s="34"/>
      <c r="AD312" s="34"/>
      <c r="AE312" s="34"/>
      <c r="AR312" s="197" t="s">
        <v>278</v>
      </c>
      <c r="AT312" s="197" t="s">
        <v>222</v>
      </c>
      <c r="AU312" s="197" t="s">
        <v>124</v>
      </c>
      <c r="AY312" s="15" t="s">
        <v>146</v>
      </c>
      <c r="BE312" s="198">
        <f>IF(N312="základná",J312,0)</f>
        <v>0</v>
      </c>
      <c r="BF312" s="198">
        <f>IF(N312="znížená",J312,0)</f>
        <v>0</v>
      </c>
      <c r="BG312" s="198">
        <f>IF(N312="zákl. prenesená",J312,0)</f>
        <v>0</v>
      </c>
      <c r="BH312" s="198">
        <f>IF(N312="zníž. prenesená",J312,0)</f>
        <v>0</v>
      </c>
      <c r="BI312" s="198">
        <f>IF(N312="nulová",J312,0)</f>
        <v>0</v>
      </c>
      <c r="BJ312" s="15" t="s">
        <v>124</v>
      </c>
      <c r="BK312" s="198">
        <f>ROUND(I312*H312,3)</f>
        <v>0</v>
      </c>
      <c r="BL312" s="15" t="s">
        <v>213</v>
      </c>
      <c r="BM312" s="197" t="s">
        <v>758</v>
      </c>
    </row>
    <row r="313" s="2" customFormat="1" ht="24.15" customHeight="1">
      <c r="A313" s="34"/>
      <c r="B313" s="149"/>
      <c r="C313" s="185" t="s">
        <v>759</v>
      </c>
      <c r="D313" s="185" t="s">
        <v>149</v>
      </c>
      <c r="E313" s="186" t="s">
        <v>760</v>
      </c>
      <c r="F313" s="187" t="s">
        <v>761</v>
      </c>
      <c r="G313" s="188" t="s">
        <v>524</v>
      </c>
      <c r="H313" s="210"/>
      <c r="I313" s="190"/>
      <c r="J313" s="191">
        <f>ROUND(I313*H313,3)</f>
        <v>0</v>
      </c>
      <c r="K313" s="192"/>
      <c r="L313" s="35"/>
      <c r="M313" s="193" t="s">
        <v>1</v>
      </c>
      <c r="N313" s="194" t="s">
        <v>43</v>
      </c>
      <c r="O313" s="74"/>
      <c r="P313" s="195">
        <f>O313*H313</f>
        <v>0</v>
      </c>
      <c r="Q313" s="195">
        <v>0</v>
      </c>
      <c r="R313" s="195">
        <f>Q313*H313</f>
        <v>0</v>
      </c>
      <c r="S313" s="195">
        <v>0</v>
      </c>
      <c r="T313" s="196">
        <f>S313*H313</f>
        <v>0</v>
      </c>
      <c r="U313" s="34"/>
      <c r="V313" s="34"/>
      <c r="W313" s="34"/>
      <c r="X313" s="34"/>
      <c r="Y313" s="34"/>
      <c r="Z313" s="34"/>
      <c r="AA313" s="34"/>
      <c r="AB313" s="34"/>
      <c r="AC313" s="34"/>
      <c r="AD313" s="34"/>
      <c r="AE313" s="34"/>
      <c r="AR313" s="197" t="s">
        <v>213</v>
      </c>
      <c r="AT313" s="197" t="s">
        <v>149</v>
      </c>
      <c r="AU313" s="197" t="s">
        <v>124</v>
      </c>
      <c r="AY313" s="15" t="s">
        <v>146</v>
      </c>
      <c r="BE313" s="198">
        <f>IF(N313="základná",J313,0)</f>
        <v>0</v>
      </c>
      <c r="BF313" s="198">
        <f>IF(N313="znížená",J313,0)</f>
        <v>0</v>
      </c>
      <c r="BG313" s="198">
        <f>IF(N313="zákl. prenesená",J313,0)</f>
        <v>0</v>
      </c>
      <c r="BH313" s="198">
        <f>IF(N313="zníž. prenesená",J313,0)</f>
        <v>0</v>
      </c>
      <c r="BI313" s="198">
        <f>IF(N313="nulová",J313,0)</f>
        <v>0</v>
      </c>
      <c r="BJ313" s="15" t="s">
        <v>124</v>
      </c>
      <c r="BK313" s="198">
        <f>ROUND(I313*H313,3)</f>
        <v>0</v>
      </c>
      <c r="BL313" s="15" t="s">
        <v>213</v>
      </c>
      <c r="BM313" s="197" t="s">
        <v>762</v>
      </c>
    </row>
    <row r="314" s="12" customFormat="1" ht="22.8" customHeight="1">
      <c r="A314" s="12"/>
      <c r="B314" s="172"/>
      <c r="C314" s="12"/>
      <c r="D314" s="173" t="s">
        <v>76</v>
      </c>
      <c r="E314" s="183" t="s">
        <v>763</v>
      </c>
      <c r="F314" s="183" t="s">
        <v>764</v>
      </c>
      <c r="G314" s="12"/>
      <c r="H314" s="12"/>
      <c r="I314" s="175"/>
      <c r="J314" s="184">
        <f>BK314</f>
        <v>0</v>
      </c>
      <c r="K314" s="12"/>
      <c r="L314" s="172"/>
      <c r="M314" s="177"/>
      <c r="N314" s="178"/>
      <c r="O314" s="178"/>
      <c r="P314" s="179">
        <f>SUM(P315:P331)</f>
        <v>0</v>
      </c>
      <c r="Q314" s="178"/>
      <c r="R314" s="179">
        <f>SUM(R315:R331)</f>
        <v>0.75192639999999999</v>
      </c>
      <c r="S314" s="178"/>
      <c r="T314" s="180">
        <f>SUM(T315:T331)</f>
        <v>0</v>
      </c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R314" s="173" t="s">
        <v>124</v>
      </c>
      <c r="AT314" s="181" t="s">
        <v>76</v>
      </c>
      <c r="AU314" s="181" t="s">
        <v>19</v>
      </c>
      <c r="AY314" s="173" t="s">
        <v>146</v>
      </c>
      <c r="BK314" s="182">
        <f>SUM(BK315:BK331)</f>
        <v>0</v>
      </c>
    </row>
    <row r="315" s="2" customFormat="1" ht="24.15" customHeight="1">
      <c r="A315" s="34"/>
      <c r="B315" s="149"/>
      <c r="C315" s="185" t="s">
        <v>765</v>
      </c>
      <c r="D315" s="185" t="s">
        <v>149</v>
      </c>
      <c r="E315" s="186" t="s">
        <v>766</v>
      </c>
      <c r="F315" s="187" t="s">
        <v>767</v>
      </c>
      <c r="G315" s="188" t="s">
        <v>183</v>
      </c>
      <c r="H315" s="189">
        <v>35.600000000000001</v>
      </c>
      <c r="I315" s="190"/>
      <c r="J315" s="191">
        <f>ROUND(I315*H315,3)</f>
        <v>0</v>
      </c>
      <c r="K315" s="192"/>
      <c r="L315" s="35"/>
      <c r="M315" s="193" t="s">
        <v>1</v>
      </c>
      <c r="N315" s="194" t="s">
        <v>43</v>
      </c>
      <c r="O315" s="74"/>
      <c r="P315" s="195">
        <f>O315*H315</f>
        <v>0</v>
      </c>
      <c r="Q315" s="195">
        <v>0.000215</v>
      </c>
      <c r="R315" s="195">
        <f>Q315*H315</f>
        <v>0.0076540000000000002</v>
      </c>
      <c r="S315" s="195">
        <v>0</v>
      </c>
      <c r="T315" s="196">
        <f>S315*H315</f>
        <v>0</v>
      </c>
      <c r="U315" s="34"/>
      <c r="V315" s="34"/>
      <c r="W315" s="34"/>
      <c r="X315" s="34"/>
      <c r="Y315" s="34"/>
      <c r="Z315" s="34"/>
      <c r="AA315" s="34"/>
      <c r="AB315" s="34"/>
      <c r="AC315" s="34"/>
      <c r="AD315" s="34"/>
      <c r="AE315" s="34"/>
      <c r="AR315" s="197" t="s">
        <v>213</v>
      </c>
      <c r="AT315" s="197" t="s">
        <v>149</v>
      </c>
      <c r="AU315" s="197" t="s">
        <v>124</v>
      </c>
      <c r="AY315" s="15" t="s">
        <v>146</v>
      </c>
      <c r="BE315" s="198">
        <f>IF(N315="základná",J315,0)</f>
        <v>0</v>
      </c>
      <c r="BF315" s="198">
        <f>IF(N315="znížená",J315,0)</f>
        <v>0</v>
      </c>
      <c r="BG315" s="198">
        <f>IF(N315="zákl. prenesená",J315,0)</f>
        <v>0</v>
      </c>
      <c r="BH315" s="198">
        <f>IF(N315="zníž. prenesená",J315,0)</f>
        <v>0</v>
      </c>
      <c r="BI315" s="198">
        <f>IF(N315="nulová",J315,0)</f>
        <v>0</v>
      </c>
      <c r="BJ315" s="15" t="s">
        <v>124</v>
      </c>
      <c r="BK315" s="198">
        <f>ROUND(I315*H315,3)</f>
        <v>0</v>
      </c>
      <c r="BL315" s="15" t="s">
        <v>213</v>
      </c>
      <c r="BM315" s="197" t="s">
        <v>768</v>
      </c>
    </row>
    <row r="316" s="2" customFormat="1" ht="37.8" customHeight="1">
      <c r="A316" s="34"/>
      <c r="B316" s="149"/>
      <c r="C316" s="199" t="s">
        <v>769</v>
      </c>
      <c r="D316" s="199" t="s">
        <v>222</v>
      </c>
      <c r="E316" s="200" t="s">
        <v>770</v>
      </c>
      <c r="F316" s="201" t="s">
        <v>771</v>
      </c>
      <c r="G316" s="202" t="s">
        <v>183</v>
      </c>
      <c r="H316" s="203">
        <v>36.311999999999998</v>
      </c>
      <c r="I316" s="204"/>
      <c r="J316" s="205">
        <f>ROUND(I316*H316,3)</f>
        <v>0</v>
      </c>
      <c r="K316" s="206"/>
      <c r="L316" s="207"/>
      <c r="M316" s="208" t="s">
        <v>1</v>
      </c>
      <c r="N316" s="209" t="s">
        <v>43</v>
      </c>
      <c r="O316" s="74"/>
      <c r="P316" s="195">
        <f>O316*H316</f>
        <v>0</v>
      </c>
      <c r="Q316" s="195">
        <v>0.00010000000000000001</v>
      </c>
      <c r="R316" s="195">
        <f>Q316*H316</f>
        <v>0.0036311999999999998</v>
      </c>
      <c r="S316" s="195">
        <v>0</v>
      </c>
      <c r="T316" s="196">
        <f>S316*H316</f>
        <v>0</v>
      </c>
      <c r="U316" s="34"/>
      <c r="V316" s="34"/>
      <c r="W316" s="34"/>
      <c r="X316" s="34"/>
      <c r="Y316" s="34"/>
      <c r="Z316" s="34"/>
      <c r="AA316" s="34"/>
      <c r="AB316" s="34"/>
      <c r="AC316" s="34"/>
      <c r="AD316" s="34"/>
      <c r="AE316" s="34"/>
      <c r="AR316" s="197" t="s">
        <v>278</v>
      </c>
      <c r="AT316" s="197" t="s">
        <v>222</v>
      </c>
      <c r="AU316" s="197" t="s">
        <v>124</v>
      </c>
      <c r="AY316" s="15" t="s">
        <v>146</v>
      </c>
      <c r="BE316" s="198">
        <f>IF(N316="základná",J316,0)</f>
        <v>0</v>
      </c>
      <c r="BF316" s="198">
        <f>IF(N316="znížená",J316,0)</f>
        <v>0</v>
      </c>
      <c r="BG316" s="198">
        <f>IF(N316="zákl. prenesená",J316,0)</f>
        <v>0</v>
      </c>
      <c r="BH316" s="198">
        <f>IF(N316="zníž. prenesená",J316,0)</f>
        <v>0</v>
      </c>
      <c r="BI316" s="198">
        <f>IF(N316="nulová",J316,0)</f>
        <v>0</v>
      </c>
      <c r="BJ316" s="15" t="s">
        <v>124</v>
      </c>
      <c r="BK316" s="198">
        <f>ROUND(I316*H316,3)</f>
        <v>0</v>
      </c>
      <c r="BL316" s="15" t="s">
        <v>213</v>
      </c>
      <c r="BM316" s="197" t="s">
        <v>772</v>
      </c>
    </row>
    <row r="317" s="2" customFormat="1" ht="37.8" customHeight="1">
      <c r="A317" s="34"/>
      <c r="B317" s="149"/>
      <c r="C317" s="199" t="s">
        <v>773</v>
      </c>
      <c r="D317" s="199" t="s">
        <v>222</v>
      </c>
      <c r="E317" s="200" t="s">
        <v>774</v>
      </c>
      <c r="F317" s="201" t="s">
        <v>775</v>
      </c>
      <c r="G317" s="202" t="s">
        <v>183</v>
      </c>
      <c r="H317" s="203">
        <v>36.311999999999998</v>
      </c>
      <c r="I317" s="204"/>
      <c r="J317" s="205">
        <f>ROUND(I317*H317,3)</f>
        <v>0</v>
      </c>
      <c r="K317" s="206"/>
      <c r="L317" s="207"/>
      <c r="M317" s="208" t="s">
        <v>1</v>
      </c>
      <c r="N317" s="209" t="s">
        <v>43</v>
      </c>
      <c r="O317" s="74"/>
      <c r="P317" s="195">
        <f>O317*H317</f>
        <v>0</v>
      </c>
      <c r="Q317" s="195">
        <v>0.00010000000000000001</v>
      </c>
      <c r="R317" s="195">
        <f>Q317*H317</f>
        <v>0.0036311999999999998</v>
      </c>
      <c r="S317" s="195">
        <v>0</v>
      </c>
      <c r="T317" s="196">
        <f>S317*H317</f>
        <v>0</v>
      </c>
      <c r="U317" s="34"/>
      <c r="V317" s="34"/>
      <c r="W317" s="34"/>
      <c r="X317" s="34"/>
      <c r="Y317" s="34"/>
      <c r="Z317" s="34"/>
      <c r="AA317" s="34"/>
      <c r="AB317" s="34"/>
      <c r="AC317" s="34"/>
      <c r="AD317" s="34"/>
      <c r="AE317" s="34"/>
      <c r="AR317" s="197" t="s">
        <v>278</v>
      </c>
      <c r="AT317" s="197" t="s">
        <v>222</v>
      </c>
      <c r="AU317" s="197" t="s">
        <v>124</v>
      </c>
      <c r="AY317" s="15" t="s">
        <v>146</v>
      </c>
      <c r="BE317" s="198">
        <f>IF(N317="základná",J317,0)</f>
        <v>0</v>
      </c>
      <c r="BF317" s="198">
        <f>IF(N317="znížená",J317,0)</f>
        <v>0</v>
      </c>
      <c r="BG317" s="198">
        <f>IF(N317="zákl. prenesená",J317,0)</f>
        <v>0</v>
      </c>
      <c r="BH317" s="198">
        <f>IF(N317="zníž. prenesená",J317,0)</f>
        <v>0</v>
      </c>
      <c r="BI317" s="198">
        <f>IF(N317="nulová",J317,0)</f>
        <v>0</v>
      </c>
      <c r="BJ317" s="15" t="s">
        <v>124</v>
      </c>
      <c r="BK317" s="198">
        <f>ROUND(I317*H317,3)</f>
        <v>0</v>
      </c>
      <c r="BL317" s="15" t="s">
        <v>213</v>
      </c>
      <c r="BM317" s="197" t="s">
        <v>776</v>
      </c>
    </row>
    <row r="318" s="2" customFormat="1" ht="24.15" customHeight="1">
      <c r="A318" s="34"/>
      <c r="B318" s="149"/>
      <c r="C318" s="199" t="s">
        <v>777</v>
      </c>
      <c r="D318" s="199" t="s">
        <v>222</v>
      </c>
      <c r="E318" s="200" t="s">
        <v>778</v>
      </c>
      <c r="F318" s="201" t="s">
        <v>779</v>
      </c>
      <c r="G318" s="202" t="s">
        <v>164</v>
      </c>
      <c r="H318" s="203">
        <v>15.35</v>
      </c>
      <c r="I318" s="204"/>
      <c r="J318" s="205">
        <f>ROUND(I318*H318,3)</f>
        <v>0</v>
      </c>
      <c r="K318" s="206"/>
      <c r="L318" s="207"/>
      <c r="M318" s="208" t="s">
        <v>1</v>
      </c>
      <c r="N318" s="209" t="s">
        <v>43</v>
      </c>
      <c r="O318" s="74"/>
      <c r="P318" s="195">
        <f>O318*H318</f>
        <v>0</v>
      </c>
      <c r="Q318" s="195">
        <v>0.021999999999999999</v>
      </c>
      <c r="R318" s="195">
        <f>Q318*H318</f>
        <v>0.3377</v>
      </c>
      <c r="S318" s="195">
        <v>0</v>
      </c>
      <c r="T318" s="196">
        <f>S318*H318</f>
        <v>0</v>
      </c>
      <c r="U318" s="34"/>
      <c r="V318" s="34"/>
      <c r="W318" s="34"/>
      <c r="X318" s="34"/>
      <c r="Y318" s="34"/>
      <c r="Z318" s="34"/>
      <c r="AA318" s="34"/>
      <c r="AB318" s="34"/>
      <c r="AC318" s="34"/>
      <c r="AD318" s="34"/>
      <c r="AE318" s="34"/>
      <c r="AR318" s="197" t="s">
        <v>278</v>
      </c>
      <c r="AT318" s="197" t="s">
        <v>222</v>
      </c>
      <c r="AU318" s="197" t="s">
        <v>124</v>
      </c>
      <c r="AY318" s="15" t="s">
        <v>146</v>
      </c>
      <c r="BE318" s="198">
        <f>IF(N318="základná",J318,0)</f>
        <v>0</v>
      </c>
      <c r="BF318" s="198">
        <f>IF(N318="znížená",J318,0)</f>
        <v>0</v>
      </c>
      <c r="BG318" s="198">
        <f>IF(N318="zákl. prenesená",J318,0)</f>
        <v>0</v>
      </c>
      <c r="BH318" s="198">
        <f>IF(N318="zníž. prenesená",J318,0)</f>
        <v>0</v>
      </c>
      <c r="BI318" s="198">
        <f>IF(N318="nulová",J318,0)</f>
        <v>0</v>
      </c>
      <c r="BJ318" s="15" t="s">
        <v>124</v>
      </c>
      <c r="BK318" s="198">
        <f>ROUND(I318*H318,3)</f>
        <v>0</v>
      </c>
      <c r="BL318" s="15" t="s">
        <v>213</v>
      </c>
      <c r="BM318" s="197" t="s">
        <v>780</v>
      </c>
    </row>
    <row r="319" s="2" customFormat="1" ht="33" customHeight="1">
      <c r="A319" s="34"/>
      <c r="B319" s="149"/>
      <c r="C319" s="185" t="s">
        <v>781</v>
      </c>
      <c r="D319" s="185" t="s">
        <v>149</v>
      </c>
      <c r="E319" s="186" t="s">
        <v>782</v>
      </c>
      <c r="F319" s="187" t="s">
        <v>783</v>
      </c>
      <c r="G319" s="188" t="s">
        <v>420</v>
      </c>
      <c r="H319" s="189">
        <v>5</v>
      </c>
      <c r="I319" s="190"/>
      <c r="J319" s="191">
        <f>ROUND(I319*H319,3)</f>
        <v>0</v>
      </c>
      <c r="K319" s="192"/>
      <c r="L319" s="35"/>
      <c r="M319" s="193" t="s">
        <v>1</v>
      </c>
      <c r="N319" s="194" t="s">
        <v>43</v>
      </c>
      <c r="O319" s="74"/>
      <c r="P319" s="195">
        <f>O319*H319</f>
        <v>0</v>
      </c>
      <c r="Q319" s="195">
        <v>0</v>
      </c>
      <c r="R319" s="195">
        <f>Q319*H319</f>
        <v>0</v>
      </c>
      <c r="S319" s="195">
        <v>0</v>
      </c>
      <c r="T319" s="196">
        <f>S319*H319</f>
        <v>0</v>
      </c>
      <c r="U319" s="34"/>
      <c r="V319" s="34"/>
      <c r="W319" s="34"/>
      <c r="X319" s="34"/>
      <c r="Y319" s="34"/>
      <c r="Z319" s="34"/>
      <c r="AA319" s="34"/>
      <c r="AB319" s="34"/>
      <c r="AC319" s="34"/>
      <c r="AD319" s="34"/>
      <c r="AE319" s="34"/>
      <c r="AR319" s="197" t="s">
        <v>213</v>
      </c>
      <c r="AT319" s="197" t="s">
        <v>149</v>
      </c>
      <c r="AU319" s="197" t="s">
        <v>124</v>
      </c>
      <c r="AY319" s="15" t="s">
        <v>146</v>
      </c>
      <c r="BE319" s="198">
        <f>IF(N319="základná",J319,0)</f>
        <v>0</v>
      </c>
      <c r="BF319" s="198">
        <f>IF(N319="znížená",J319,0)</f>
        <v>0</v>
      </c>
      <c r="BG319" s="198">
        <f>IF(N319="zákl. prenesená",J319,0)</f>
        <v>0</v>
      </c>
      <c r="BH319" s="198">
        <f>IF(N319="zníž. prenesená",J319,0)</f>
        <v>0</v>
      </c>
      <c r="BI319" s="198">
        <f>IF(N319="nulová",J319,0)</f>
        <v>0</v>
      </c>
      <c r="BJ319" s="15" t="s">
        <v>124</v>
      </c>
      <c r="BK319" s="198">
        <f>ROUND(I319*H319,3)</f>
        <v>0</v>
      </c>
      <c r="BL319" s="15" t="s">
        <v>213</v>
      </c>
      <c r="BM319" s="197" t="s">
        <v>784</v>
      </c>
    </row>
    <row r="320" s="2" customFormat="1" ht="21.75" customHeight="1">
      <c r="A320" s="34"/>
      <c r="B320" s="149"/>
      <c r="C320" s="199" t="s">
        <v>785</v>
      </c>
      <c r="D320" s="199" t="s">
        <v>222</v>
      </c>
      <c r="E320" s="200" t="s">
        <v>786</v>
      </c>
      <c r="F320" s="201" t="s">
        <v>787</v>
      </c>
      <c r="G320" s="202" t="s">
        <v>420</v>
      </c>
      <c r="H320" s="203">
        <v>5</v>
      </c>
      <c r="I320" s="204"/>
      <c r="J320" s="205">
        <f>ROUND(I320*H320,3)</f>
        <v>0</v>
      </c>
      <c r="K320" s="206"/>
      <c r="L320" s="207"/>
      <c r="M320" s="208" t="s">
        <v>1</v>
      </c>
      <c r="N320" s="209" t="s">
        <v>43</v>
      </c>
      <c r="O320" s="74"/>
      <c r="P320" s="195">
        <f>O320*H320</f>
        <v>0</v>
      </c>
      <c r="Q320" s="195">
        <v>0.025000000000000001</v>
      </c>
      <c r="R320" s="195">
        <f>Q320*H320</f>
        <v>0.125</v>
      </c>
      <c r="S320" s="195">
        <v>0</v>
      </c>
      <c r="T320" s="196">
        <f>S320*H320</f>
        <v>0</v>
      </c>
      <c r="U320" s="34"/>
      <c r="V320" s="34"/>
      <c r="W320" s="34"/>
      <c r="X320" s="34"/>
      <c r="Y320" s="34"/>
      <c r="Z320" s="34"/>
      <c r="AA320" s="34"/>
      <c r="AB320" s="34"/>
      <c r="AC320" s="34"/>
      <c r="AD320" s="34"/>
      <c r="AE320" s="34"/>
      <c r="AR320" s="197" t="s">
        <v>278</v>
      </c>
      <c r="AT320" s="197" t="s">
        <v>222</v>
      </c>
      <c r="AU320" s="197" t="s">
        <v>124</v>
      </c>
      <c r="AY320" s="15" t="s">
        <v>146</v>
      </c>
      <c r="BE320" s="198">
        <f>IF(N320="základná",J320,0)</f>
        <v>0</v>
      </c>
      <c r="BF320" s="198">
        <f>IF(N320="znížená",J320,0)</f>
        <v>0</v>
      </c>
      <c r="BG320" s="198">
        <f>IF(N320="zákl. prenesená",J320,0)</f>
        <v>0</v>
      </c>
      <c r="BH320" s="198">
        <f>IF(N320="zníž. prenesená",J320,0)</f>
        <v>0</v>
      </c>
      <c r="BI320" s="198">
        <f>IF(N320="nulová",J320,0)</f>
        <v>0</v>
      </c>
      <c r="BJ320" s="15" t="s">
        <v>124</v>
      </c>
      <c r="BK320" s="198">
        <f>ROUND(I320*H320,3)</f>
        <v>0</v>
      </c>
      <c r="BL320" s="15" t="s">
        <v>213</v>
      </c>
      <c r="BM320" s="197" t="s">
        <v>788</v>
      </c>
    </row>
    <row r="321" s="2" customFormat="1" ht="24.15" customHeight="1">
      <c r="A321" s="34"/>
      <c r="B321" s="149"/>
      <c r="C321" s="199" t="s">
        <v>789</v>
      </c>
      <c r="D321" s="199" t="s">
        <v>222</v>
      </c>
      <c r="E321" s="200" t="s">
        <v>790</v>
      </c>
      <c r="F321" s="201" t="s">
        <v>791</v>
      </c>
      <c r="G321" s="202" t="s">
        <v>420</v>
      </c>
      <c r="H321" s="203">
        <v>5</v>
      </c>
      <c r="I321" s="204"/>
      <c r="J321" s="205">
        <f>ROUND(I321*H321,3)</f>
        <v>0</v>
      </c>
      <c r="K321" s="206"/>
      <c r="L321" s="207"/>
      <c r="M321" s="208" t="s">
        <v>1</v>
      </c>
      <c r="N321" s="209" t="s">
        <v>43</v>
      </c>
      <c r="O321" s="74"/>
      <c r="P321" s="195">
        <f>O321*H321</f>
        <v>0</v>
      </c>
      <c r="Q321" s="195">
        <v>0.001</v>
      </c>
      <c r="R321" s="195">
        <f>Q321*H321</f>
        <v>0.0050000000000000001</v>
      </c>
      <c r="S321" s="195">
        <v>0</v>
      </c>
      <c r="T321" s="196">
        <f>S321*H321</f>
        <v>0</v>
      </c>
      <c r="U321" s="34"/>
      <c r="V321" s="34"/>
      <c r="W321" s="34"/>
      <c r="X321" s="34"/>
      <c r="Y321" s="34"/>
      <c r="Z321" s="34"/>
      <c r="AA321" s="34"/>
      <c r="AB321" s="34"/>
      <c r="AC321" s="34"/>
      <c r="AD321" s="34"/>
      <c r="AE321" s="34"/>
      <c r="AR321" s="197" t="s">
        <v>278</v>
      </c>
      <c r="AT321" s="197" t="s">
        <v>222</v>
      </c>
      <c r="AU321" s="197" t="s">
        <v>124</v>
      </c>
      <c r="AY321" s="15" t="s">
        <v>146</v>
      </c>
      <c r="BE321" s="198">
        <f>IF(N321="základná",J321,0)</f>
        <v>0</v>
      </c>
      <c r="BF321" s="198">
        <f>IF(N321="znížená",J321,0)</f>
        <v>0</v>
      </c>
      <c r="BG321" s="198">
        <f>IF(N321="zákl. prenesená",J321,0)</f>
        <v>0</v>
      </c>
      <c r="BH321" s="198">
        <f>IF(N321="zníž. prenesená",J321,0)</f>
        <v>0</v>
      </c>
      <c r="BI321" s="198">
        <f>IF(N321="nulová",J321,0)</f>
        <v>0</v>
      </c>
      <c r="BJ321" s="15" t="s">
        <v>124</v>
      </c>
      <c r="BK321" s="198">
        <f>ROUND(I321*H321,3)</f>
        <v>0</v>
      </c>
      <c r="BL321" s="15" t="s">
        <v>213</v>
      </c>
      <c r="BM321" s="197" t="s">
        <v>792</v>
      </c>
    </row>
    <row r="322" s="2" customFormat="1" ht="21.75" customHeight="1">
      <c r="A322" s="34"/>
      <c r="B322" s="149"/>
      <c r="C322" s="185" t="s">
        <v>793</v>
      </c>
      <c r="D322" s="185" t="s">
        <v>149</v>
      </c>
      <c r="E322" s="186" t="s">
        <v>794</v>
      </c>
      <c r="F322" s="187" t="s">
        <v>795</v>
      </c>
      <c r="G322" s="188" t="s">
        <v>420</v>
      </c>
      <c r="H322" s="189">
        <v>5</v>
      </c>
      <c r="I322" s="190"/>
      <c r="J322" s="191">
        <f>ROUND(I322*H322,3)</f>
        <v>0</v>
      </c>
      <c r="K322" s="192"/>
      <c r="L322" s="35"/>
      <c r="M322" s="193" t="s">
        <v>1</v>
      </c>
      <c r="N322" s="194" t="s">
        <v>43</v>
      </c>
      <c r="O322" s="74"/>
      <c r="P322" s="195">
        <f>O322*H322</f>
        <v>0</v>
      </c>
      <c r="Q322" s="195">
        <v>0.00045399999999999998</v>
      </c>
      <c r="R322" s="195">
        <f>Q322*H322</f>
        <v>0.0022699999999999999</v>
      </c>
      <c r="S322" s="195">
        <v>0</v>
      </c>
      <c r="T322" s="196">
        <f>S322*H322</f>
        <v>0</v>
      </c>
      <c r="U322" s="34"/>
      <c r="V322" s="34"/>
      <c r="W322" s="34"/>
      <c r="X322" s="34"/>
      <c r="Y322" s="34"/>
      <c r="Z322" s="34"/>
      <c r="AA322" s="34"/>
      <c r="AB322" s="34"/>
      <c r="AC322" s="34"/>
      <c r="AD322" s="34"/>
      <c r="AE322" s="34"/>
      <c r="AR322" s="197" t="s">
        <v>213</v>
      </c>
      <c r="AT322" s="197" t="s">
        <v>149</v>
      </c>
      <c r="AU322" s="197" t="s">
        <v>124</v>
      </c>
      <c r="AY322" s="15" t="s">
        <v>146</v>
      </c>
      <c r="BE322" s="198">
        <f>IF(N322="základná",J322,0)</f>
        <v>0</v>
      </c>
      <c r="BF322" s="198">
        <f>IF(N322="znížená",J322,0)</f>
        <v>0</v>
      </c>
      <c r="BG322" s="198">
        <f>IF(N322="zákl. prenesená",J322,0)</f>
        <v>0</v>
      </c>
      <c r="BH322" s="198">
        <f>IF(N322="zníž. prenesená",J322,0)</f>
        <v>0</v>
      </c>
      <c r="BI322" s="198">
        <f>IF(N322="nulová",J322,0)</f>
        <v>0</v>
      </c>
      <c r="BJ322" s="15" t="s">
        <v>124</v>
      </c>
      <c r="BK322" s="198">
        <f>ROUND(I322*H322,3)</f>
        <v>0</v>
      </c>
      <c r="BL322" s="15" t="s">
        <v>213</v>
      </c>
      <c r="BM322" s="197" t="s">
        <v>796</v>
      </c>
    </row>
    <row r="323" s="2" customFormat="1" ht="49.05" customHeight="1">
      <c r="A323" s="34"/>
      <c r="B323" s="149"/>
      <c r="C323" s="199" t="s">
        <v>797</v>
      </c>
      <c r="D323" s="199" t="s">
        <v>222</v>
      </c>
      <c r="E323" s="200" t="s">
        <v>798</v>
      </c>
      <c r="F323" s="201" t="s">
        <v>799</v>
      </c>
      <c r="G323" s="202" t="s">
        <v>420</v>
      </c>
      <c r="H323" s="203">
        <v>5</v>
      </c>
      <c r="I323" s="204"/>
      <c r="J323" s="205">
        <f>ROUND(I323*H323,3)</f>
        <v>0</v>
      </c>
      <c r="K323" s="206"/>
      <c r="L323" s="207"/>
      <c r="M323" s="208" t="s">
        <v>1</v>
      </c>
      <c r="N323" s="209" t="s">
        <v>43</v>
      </c>
      <c r="O323" s="74"/>
      <c r="P323" s="195">
        <f>O323*H323</f>
        <v>0</v>
      </c>
      <c r="Q323" s="195">
        <v>0.014999999999999999</v>
      </c>
      <c r="R323" s="195">
        <f>Q323*H323</f>
        <v>0.074999999999999997</v>
      </c>
      <c r="S323" s="195">
        <v>0</v>
      </c>
      <c r="T323" s="196">
        <f>S323*H323</f>
        <v>0</v>
      </c>
      <c r="U323" s="34"/>
      <c r="V323" s="34"/>
      <c r="W323" s="34"/>
      <c r="X323" s="34"/>
      <c r="Y323" s="34"/>
      <c r="Z323" s="34"/>
      <c r="AA323" s="34"/>
      <c r="AB323" s="34"/>
      <c r="AC323" s="34"/>
      <c r="AD323" s="34"/>
      <c r="AE323" s="34"/>
      <c r="AR323" s="197" t="s">
        <v>278</v>
      </c>
      <c r="AT323" s="197" t="s">
        <v>222</v>
      </c>
      <c r="AU323" s="197" t="s">
        <v>124</v>
      </c>
      <c r="AY323" s="15" t="s">
        <v>146</v>
      </c>
      <c r="BE323" s="198">
        <f>IF(N323="základná",J323,0)</f>
        <v>0</v>
      </c>
      <c r="BF323" s="198">
        <f>IF(N323="znížená",J323,0)</f>
        <v>0</v>
      </c>
      <c r="BG323" s="198">
        <f>IF(N323="zákl. prenesená",J323,0)</f>
        <v>0</v>
      </c>
      <c r="BH323" s="198">
        <f>IF(N323="zníž. prenesená",J323,0)</f>
        <v>0</v>
      </c>
      <c r="BI323" s="198">
        <f>IF(N323="nulová",J323,0)</f>
        <v>0</v>
      </c>
      <c r="BJ323" s="15" t="s">
        <v>124</v>
      </c>
      <c r="BK323" s="198">
        <f>ROUND(I323*H323,3)</f>
        <v>0</v>
      </c>
      <c r="BL323" s="15" t="s">
        <v>213</v>
      </c>
      <c r="BM323" s="197" t="s">
        <v>800</v>
      </c>
    </row>
    <row r="324" s="2" customFormat="1" ht="37.8" customHeight="1">
      <c r="A324" s="34"/>
      <c r="B324" s="149"/>
      <c r="C324" s="185" t="s">
        <v>801</v>
      </c>
      <c r="D324" s="185" t="s">
        <v>149</v>
      </c>
      <c r="E324" s="186" t="s">
        <v>802</v>
      </c>
      <c r="F324" s="187" t="s">
        <v>803</v>
      </c>
      <c r="G324" s="188" t="s">
        <v>420</v>
      </c>
      <c r="H324" s="189">
        <v>4</v>
      </c>
      <c r="I324" s="190"/>
      <c r="J324" s="191">
        <f>ROUND(I324*H324,3)</f>
        <v>0</v>
      </c>
      <c r="K324" s="192"/>
      <c r="L324" s="35"/>
      <c r="M324" s="193" t="s">
        <v>1</v>
      </c>
      <c r="N324" s="194" t="s">
        <v>43</v>
      </c>
      <c r="O324" s="74"/>
      <c r="P324" s="195">
        <f>O324*H324</f>
        <v>0</v>
      </c>
      <c r="Q324" s="195">
        <v>6.9999999999999994E-05</v>
      </c>
      <c r="R324" s="195">
        <f>Q324*H324</f>
        <v>0.00027999999999999998</v>
      </c>
      <c r="S324" s="195">
        <v>0</v>
      </c>
      <c r="T324" s="196">
        <f>S324*H324</f>
        <v>0</v>
      </c>
      <c r="U324" s="34"/>
      <c r="V324" s="34"/>
      <c r="W324" s="34"/>
      <c r="X324" s="34"/>
      <c r="Y324" s="34"/>
      <c r="Z324" s="34"/>
      <c r="AA324" s="34"/>
      <c r="AB324" s="34"/>
      <c r="AC324" s="34"/>
      <c r="AD324" s="34"/>
      <c r="AE324" s="34"/>
      <c r="AR324" s="197" t="s">
        <v>213</v>
      </c>
      <c r="AT324" s="197" t="s">
        <v>149</v>
      </c>
      <c r="AU324" s="197" t="s">
        <v>124</v>
      </c>
      <c r="AY324" s="15" t="s">
        <v>146</v>
      </c>
      <c r="BE324" s="198">
        <f>IF(N324="základná",J324,0)</f>
        <v>0</v>
      </c>
      <c r="BF324" s="198">
        <f>IF(N324="znížená",J324,0)</f>
        <v>0</v>
      </c>
      <c r="BG324" s="198">
        <f>IF(N324="zákl. prenesená",J324,0)</f>
        <v>0</v>
      </c>
      <c r="BH324" s="198">
        <f>IF(N324="zníž. prenesená",J324,0)</f>
        <v>0</v>
      </c>
      <c r="BI324" s="198">
        <f>IF(N324="nulová",J324,0)</f>
        <v>0</v>
      </c>
      <c r="BJ324" s="15" t="s">
        <v>124</v>
      </c>
      <c r="BK324" s="198">
        <f>ROUND(I324*H324,3)</f>
        <v>0</v>
      </c>
      <c r="BL324" s="15" t="s">
        <v>213</v>
      </c>
      <c r="BM324" s="197" t="s">
        <v>804</v>
      </c>
    </row>
    <row r="325" s="2" customFormat="1" ht="24.15" customHeight="1">
      <c r="A325" s="34"/>
      <c r="B325" s="149"/>
      <c r="C325" s="199" t="s">
        <v>805</v>
      </c>
      <c r="D325" s="199" t="s">
        <v>222</v>
      </c>
      <c r="E325" s="200" t="s">
        <v>806</v>
      </c>
      <c r="F325" s="201" t="s">
        <v>807</v>
      </c>
      <c r="G325" s="202" t="s">
        <v>420</v>
      </c>
      <c r="H325" s="203">
        <v>4</v>
      </c>
      <c r="I325" s="204"/>
      <c r="J325" s="205">
        <f>ROUND(I325*H325,3)</f>
        <v>0</v>
      </c>
      <c r="K325" s="206"/>
      <c r="L325" s="207"/>
      <c r="M325" s="208" t="s">
        <v>1</v>
      </c>
      <c r="N325" s="209" t="s">
        <v>43</v>
      </c>
      <c r="O325" s="74"/>
      <c r="P325" s="195">
        <f>O325*H325</f>
        <v>0</v>
      </c>
      <c r="Q325" s="195">
        <v>0.035920000000000001</v>
      </c>
      <c r="R325" s="195">
        <f>Q325*H325</f>
        <v>0.14368</v>
      </c>
      <c r="S325" s="195">
        <v>0</v>
      </c>
      <c r="T325" s="196">
        <f>S325*H325</f>
        <v>0</v>
      </c>
      <c r="U325" s="34"/>
      <c r="V325" s="34"/>
      <c r="W325" s="34"/>
      <c r="X325" s="34"/>
      <c r="Y325" s="34"/>
      <c r="Z325" s="34"/>
      <c r="AA325" s="34"/>
      <c r="AB325" s="34"/>
      <c r="AC325" s="34"/>
      <c r="AD325" s="34"/>
      <c r="AE325" s="34"/>
      <c r="AR325" s="197" t="s">
        <v>278</v>
      </c>
      <c r="AT325" s="197" t="s">
        <v>222</v>
      </c>
      <c r="AU325" s="197" t="s">
        <v>124</v>
      </c>
      <c r="AY325" s="15" t="s">
        <v>146</v>
      </c>
      <c r="BE325" s="198">
        <f>IF(N325="základná",J325,0)</f>
        <v>0</v>
      </c>
      <c r="BF325" s="198">
        <f>IF(N325="znížená",J325,0)</f>
        <v>0</v>
      </c>
      <c r="BG325" s="198">
        <f>IF(N325="zákl. prenesená",J325,0)</f>
        <v>0</v>
      </c>
      <c r="BH325" s="198">
        <f>IF(N325="zníž. prenesená",J325,0)</f>
        <v>0</v>
      </c>
      <c r="BI325" s="198">
        <f>IF(N325="nulová",J325,0)</f>
        <v>0</v>
      </c>
      <c r="BJ325" s="15" t="s">
        <v>124</v>
      </c>
      <c r="BK325" s="198">
        <f>ROUND(I325*H325,3)</f>
        <v>0</v>
      </c>
      <c r="BL325" s="15" t="s">
        <v>213</v>
      </c>
      <c r="BM325" s="197" t="s">
        <v>808</v>
      </c>
    </row>
    <row r="326" s="2" customFormat="1" ht="37.8" customHeight="1">
      <c r="A326" s="34"/>
      <c r="B326" s="149"/>
      <c r="C326" s="199" t="s">
        <v>809</v>
      </c>
      <c r="D326" s="199" t="s">
        <v>222</v>
      </c>
      <c r="E326" s="200" t="s">
        <v>810</v>
      </c>
      <c r="F326" s="201" t="s">
        <v>811</v>
      </c>
      <c r="G326" s="202" t="s">
        <v>420</v>
      </c>
      <c r="H326" s="203">
        <v>4</v>
      </c>
      <c r="I326" s="204"/>
      <c r="J326" s="205">
        <f>ROUND(I326*H326,3)</f>
        <v>0</v>
      </c>
      <c r="K326" s="206"/>
      <c r="L326" s="207"/>
      <c r="M326" s="208" t="s">
        <v>1</v>
      </c>
      <c r="N326" s="209" t="s">
        <v>43</v>
      </c>
      <c r="O326" s="74"/>
      <c r="P326" s="195">
        <f>O326*H326</f>
        <v>0</v>
      </c>
      <c r="Q326" s="195">
        <v>0.0065399999999999998</v>
      </c>
      <c r="R326" s="195">
        <f>Q326*H326</f>
        <v>0.026159999999999999</v>
      </c>
      <c r="S326" s="195">
        <v>0</v>
      </c>
      <c r="T326" s="196">
        <f>S326*H326</f>
        <v>0</v>
      </c>
      <c r="U326" s="34"/>
      <c r="V326" s="34"/>
      <c r="W326" s="34"/>
      <c r="X326" s="34"/>
      <c r="Y326" s="34"/>
      <c r="Z326" s="34"/>
      <c r="AA326" s="34"/>
      <c r="AB326" s="34"/>
      <c r="AC326" s="34"/>
      <c r="AD326" s="34"/>
      <c r="AE326" s="34"/>
      <c r="AR326" s="197" t="s">
        <v>278</v>
      </c>
      <c r="AT326" s="197" t="s">
        <v>222</v>
      </c>
      <c r="AU326" s="197" t="s">
        <v>124</v>
      </c>
      <c r="AY326" s="15" t="s">
        <v>146</v>
      </c>
      <c r="BE326" s="198">
        <f>IF(N326="základná",J326,0)</f>
        <v>0</v>
      </c>
      <c r="BF326" s="198">
        <f>IF(N326="znížená",J326,0)</f>
        <v>0</v>
      </c>
      <c r="BG326" s="198">
        <f>IF(N326="zákl. prenesená",J326,0)</f>
        <v>0</v>
      </c>
      <c r="BH326" s="198">
        <f>IF(N326="zníž. prenesená",J326,0)</f>
        <v>0</v>
      </c>
      <c r="BI326" s="198">
        <f>IF(N326="nulová",J326,0)</f>
        <v>0</v>
      </c>
      <c r="BJ326" s="15" t="s">
        <v>124</v>
      </c>
      <c r="BK326" s="198">
        <f>ROUND(I326*H326,3)</f>
        <v>0</v>
      </c>
      <c r="BL326" s="15" t="s">
        <v>213</v>
      </c>
      <c r="BM326" s="197" t="s">
        <v>812</v>
      </c>
    </row>
    <row r="327" s="2" customFormat="1" ht="24.15" customHeight="1">
      <c r="A327" s="34"/>
      <c r="B327" s="149"/>
      <c r="C327" s="199" t="s">
        <v>813</v>
      </c>
      <c r="D327" s="199" t="s">
        <v>222</v>
      </c>
      <c r="E327" s="200" t="s">
        <v>814</v>
      </c>
      <c r="F327" s="201" t="s">
        <v>815</v>
      </c>
      <c r="G327" s="202" t="s">
        <v>420</v>
      </c>
      <c r="H327" s="203">
        <v>4</v>
      </c>
      <c r="I327" s="204"/>
      <c r="J327" s="205">
        <f>ROUND(I327*H327,3)</f>
        <v>0</v>
      </c>
      <c r="K327" s="206"/>
      <c r="L327" s="207"/>
      <c r="M327" s="208" t="s">
        <v>1</v>
      </c>
      <c r="N327" s="209" t="s">
        <v>43</v>
      </c>
      <c r="O327" s="74"/>
      <c r="P327" s="195">
        <f>O327*H327</f>
        <v>0</v>
      </c>
      <c r="Q327" s="195">
        <v>0.00114</v>
      </c>
      <c r="R327" s="195">
        <f>Q327*H327</f>
        <v>0.0045599999999999998</v>
      </c>
      <c r="S327" s="195">
        <v>0</v>
      </c>
      <c r="T327" s="196">
        <f>S327*H327</f>
        <v>0</v>
      </c>
      <c r="U327" s="34"/>
      <c r="V327" s="34"/>
      <c r="W327" s="34"/>
      <c r="X327" s="34"/>
      <c r="Y327" s="34"/>
      <c r="Z327" s="34"/>
      <c r="AA327" s="34"/>
      <c r="AB327" s="34"/>
      <c r="AC327" s="34"/>
      <c r="AD327" s="34"/>
      <c r="AE327" s="34"/>
      <c r="AR327" s="197" t="s">
        <v>278</v>
      </c>
      <c r="AT327" s="197" t="s">
        <v>222</v>
      </c>
      <c r="AU327" s="197" t="s">
        <v>124</v>
      </c>
      <c r="AY327" s="15" t="s">
        <v>146</v>
      </c>
      <c r="BE327" s="198">
        <f>IF(N327="základná",J327,0)</f>
        <v>0</v>
      </c>
      <c r="BF327" s="198">
        <f>IF(N327="znížená",J327,0)</f>
        <v>0</v>
      </c>
      <c r="BG327" s="198">
        <f>IF(N327="zákl. prenesená",J327,0)</f>
        <v>0</v>
      </c>
      <c r="BH327" s="198">
        <f>IF(N327="zníž. prenesená",J327,0)</f>
        <v>0</v>
      </c>
      <c r="BI327" s="198">
        <f>IF(N327="nulová",J327,0)</f>
        <v>0</v>
      </c>
      <c r="BJ327" s="15" t="s">
        <v>124</v>
      </c>
      <c r="BK327" s="198">
        <f>ROUND(I327*H327,3)</f>
        <v>0</v>
      </c>
      <c r="BL327" s="15" t="s">
        <v>213</v>
      </c>
      <c r="BM327" s="197" t="s">
        <v>816</v>
      </c>
    </row>
    <row r="328" s="2" customFormat="1" ht="24.15" customHeight="1">
      <c r="A328" s="34"/>
      <c r="B328" s="149"/>
      <c r="C328" s="199" t="s">
        <v>817</v>
      </c>
      <c r="D328" s="199" t="s">
        <v>222</v>
      </c>
      <c r="E328" s="200" t="s">
        <v>818</v>
      </c>
      <c r="F328" s="201" t="s">
        <v>819</v>
      </c>
      <c r="G328" s="202" t="s">
        <v>420</v>
      </c>
      <c r="H328" s="203">
        <v>4</v>
      </c>
      <c r="I328" s="204"/>
      <c r="J328" s="205">
        <f>ROUND(I328*H328,3)</f>
        <v>0</v>
      </c>
      <c r="K328" s="206"/>
      <c r="L328" s="207"/>
      <c r="M328" s="208" t="s">
        <v>1</v>
      </c>
      <c r="N328" s="209" t="s">
        <v>43</v>
      </c>
      <c r="O328" s="74"/>
      <c r="P328" s="195">
        <f>O328*H328</f>
        <v>0</v>
      </c>
      <c r="Q328" s="195">
        <v>0.0043400000000000001</v>
      </c>
      <c r="R328" s="195">
        <f>Q328*H328</f>
        <v>0.01736</v>
      </c>
      <c r="S328" s="195">
        <v>0</v>
      </c>
      <c r="T328" s="196">
        <f>S328*H328</f>
        <v>0</v>
      </c>
      <c r="U328" s="34"/>
      <c r="V328" s="34"/>
      <c r="W328" s="34"/>
      <c r="X328" s="34"/>
      <c r="Y328" s="34"/>
      <c r="Z328" s="34"/>
      <c r="AA328" s="34"/>
      <c r="AB328" s="34"/>
      <c r="AC328" s="34"/>
      <c r="AD328" s="34"/>
      <c r="AE328" s="34"/>
      <c r="AR328" s="197" t="s">
        <v>278</v>
      </c>
      <c r="AT328" s="197" t="s">
        <v>222</v>
      </c>
      <c r="AU328" s="197" t="s">
        <v>124</v>
      </c>
      <c r="AY328" s="15" t="s">
        <v>146</v>
      </c>
      <c r="BE328" s="198">
        <f>IF(N328="základná",J328,0)</f>
        <v>0</v>
      </c>
      <c r="BF328" s="198">
        <f>IF(N328="znížená",J328,0)</f>
        <v>0</v>
      </c>
      <c r="BG328" s="198">
        <f>IF(N328="zákl. prenesená",J328,0)</f>
        <v>0</v>
      </c>
      <c r="BH328" s="198">
        <f>IF(N328="zníž. prenesená",J328,0)</f>
        <v>0</v>
      </c>
      <c r="BI328" s="198">
        <f>IF(N328="nulová",J328,0)</f>
        <v>0</v>
      </c>
      <c r="BJ328" s="15" t="s">
        <v>124</v>
      </c>
      <c r="BK328" s="198">
        <f>ROUND(I328*H328,3)</f>
        <v>0</v>
      </c>
      <c r="BL328" s="15" t="s">
        <v>213</v>
      </c>
      <c r="BM328" s="197" t="s">
        <v>820</v>
      </c>
    </row>
    <row r="329" s="2" customFormat="1" ht="24.15" customHeight="1">
      <c r="A329" s="34"/>
      <c r="B329" s="149"/>
      <c r="C329" s="185" t="s">
        <v>821</v>
      </c>
      <c r="D329" s="185" t="s">
        <v>149</v>
      </c>
      <c r="E329" s="186" t="s">
        <v>822</v>
      </c>
      <c r="F329" s="187" t="s">
        <v>823</v>
      </c>
      <c r="G329" s="188" t="s">
        <v>157</v>
      </c>
      <c r="H329" s="189">
        <v>1</v>
      </c>
      <c r="I329" s="190"/>
      <c r="J329" s="191">
        <f>ROUND(I329*H329,3)</f>
        <v>0</v>
      </c>
      <c r="K329" s="192"/>
      <c r="L329" s="35"/>
      <c r="M329" s="193" t="s">
        <v>1</v>
      </c>
      <c r="N329" s="194" t="s">
        <v>43</v>
      </c>
      <c r="O329" s="74"/>
      <c r="P329" s="195">
        <f>O329*H329</f>
        <v>0</v>
      </c>
      <c r="Q329" s="195">
        <v>0</v>
      </c>
      <c r="R329" s="195">
        <f>Q329*H329</f>
        <v>0</v>
      </c>
      <c r="S329" s="195">
        <v>0</v>
      </c>
      <c r="T329" s="196">
        <f>S329*H329</f>
        <v>0</v>
      </c>
      <c r="U329" s="34"/>
      <c r="V329" s="34"/>
      <c r="W329" s="34"/>
      <c r="X329" s="34"/>
      <c r="Y329" s="34"/>
      <c r="Z329" s="34"/>
      <c r="AA329" s="34"/>
      <c r="AB329" s="34"/>
      <c r="AC329" s="34"/>
      <c r="AD329" s="34"/>
      <c r="AE329" s="34"/>
      <c r="AR329" s="197" t="s">
        <v>213</v>
      </c>
      <c r="AT329" s="197" t="s">
        <v>149</v>
      </c>
      <c r="AU329" s="197" t="s">
        <v>124</v>
      </c>
      <c r="AY329" s="15" t="s">
        <v>146</v>
      </c>
      <c r="BE329" s="198">
        <f>IF(N329="základná",J329,0)</f>
        <v>0</v>
      </c>
      <c r="BF329" s="198">
        <f>IF(N329="znížená",J329,0)</f>
        <v>0</v>
      </c>
      <c r="BG329" s="198">
        <f>IF(N329="zákl. prenesená",J329,0)</f>
        <v>0</v>
      </c>
      <c r="BH329" s="198">
        <f>IF(N329="zníž. prenesená",J329,0)</f>
        <v>0</v>
      </c>
      <c r="BI329" s="198">
        <f>IF(N329="nulová",J329,0)</f>
        <v>0</v>
      </c>
      <c r="BJ329" s="15" t="s">
        <v>124</v>
      </c>
      <c r="BK329" s="198">
        <f>ROUND(I329*H329,3)</f>
        <v>0</v>
      </c>
      <c r="BL329" s="15" t="s">
        <v>213</v>
      </c>
      <c r="BM329" s="197" t="s">
        <v>824</v>
      </c>
    </row>
    <row r="330" s="2" customFormat="1" ht="24.15" customHeight="1">
      <c r="A330" s="34"/>
      <c r="B330" s="149"/>
      <c r="C330" s="185" t="s">
        <v>825</v>
      </c>
      <c r="D330" s="185" t="s">
        <v>149</v>
      </c>
      <c r="E330" s="186" t="s">
        <v>826</v>
      </c>
      <c r="F330" s="187" t="s">
        <v>827</v>
      </c>
      <c r="G330" s="188" t="s">
        <v>157</v>
      </c>
      <c r="H330" s="189">
        <v>1</v>
      </c>
      <c r="I330" s="190"/>
      <c r="J330" s="191">
        <f>ROUND(I330*H330,3)</f>
        <v>0</v>
      </c>
      <c r="K330" s="192"/>
      <c r="L330" s="35"/>
      <c r="M330" s="193" t="s">
        <v>1</v>
      </c>
      <c r="N330" s="194" t="s">
        <v>43</v>
      </c>
      <c r="O330" s="74"/>
      <c r="P330" s="195">
        <f>O330*H330</f>
        <v>0</v>
      </c>
      <c r="Q330" s="195">
        <v>0</v>
      </c>
      <c r="R330" s="195">
        <f>Q330*H330</f>
        <v>0</v>
      </c>
      <c r="S330" s="195">
        <v>0</v>
      </c>
      <c r="T330" s="196">
        <f>S330*H330</f>
        <v>0</v>
      </c>
      <c r="U330" s="34"/>
      <c r="V330" s="34"/>
      <c r="W330" s="34"/>
      <c r="X330" s="34"/>
      <c r="Y330" s="34"/>
      <c r="Z330" s="34"/>
      <c r="AA330" s="34"/>
      <c r="AB330" s="34"/>
      <c r="AC330" s="34"/>
      <c r="AD330" s="34"/>
      <c r="AE330" s="34"/>
      <c r="AR330" s="197" t="s">
        <v>213</v>
      </c>
      <c r="AT330" s="197" t="s">
        <v>149</v>
      </c>
      <c r="AU330" s="197" t="s">
        <v>124</v>
      </c>
      <c r="AY330" s="15" t="s">
        <v>146</v>
      </c>
      <c r="BE330" s="198">
        <f>IF(N330="základná",J330,0)</f>
        <v>0</v>
      </c>
      <c r="BF330" s="198">
        <f>IF(N330="znížená",J330,0)</f>
        <v>0</v>
      </c>
      <c r="BG330" s="198">
        <f>IF(N330="zákl. prenesená",J330,0)</f>
        <v>0</v>
      </c>
      <c r="BH330" s="198">
        <f>IF(N330="zníž. prenesená",J330,0)</f>
        <v>0</v>
      </c>
      <c r="BI330" s="198">
        <f>IF(N330="nulová",J330,0)</f>
        <v>0</v>
      </c>
      <c r="BJ330" s="15" t="s">
        <v>124</v>
      </c>
      <c r="BK330" s="198">
        <f>ROUND(I330*H330,3)</f>
        <v>0</v>
      </c>
      <c r="BL330" s="15" t="s">
        <v>213</v>
      </c>
      <c r="BM330" s="197" t="s">
        <v>828</v>
      </c>
    </row>
    <row r="331" s="2" customFormat="1" ht="24.15" customHeight="1">
      <c r="A331" s="34"/>
      <c r="B331" s="149"/>
      <c r="C331" s="185" t="s">
        <v>829</v>
      </c>
      <c r="D331" s="185" t="s">
        <v>149</v>
      </c>
      <c r="E331" s="186" t="s">
        <v>830</v>
      </c>
      <c r="F331" s="187" t="s">
        <v>831</v>
      </c>
      <c r="G331" s="188" t="s">
        <v>524</v>
      </c>
      <c r="H331" s="210"/>
      <c r="I331" s="190"/>
      <c r="J331" s="191">
        <f>ROUND(I331*H331,3)</f>
        <v>0</v>
      </c>
      <c r="K331" s="192"/>
      <c r="L331" s="35"/>
      <c r="M331" s="193" t="s">
        <v>1</v>
      </c>
      <c r="N331" s="194" t="s">
        <v>43</v>
      </c>
      <c r="O331" s="74"/>
      <c r="P331" s="195">
        <f>O331*H331</f>
        <v>0</v>
      </c>
      <c r="Q331" s="195">
        <v>0</v>
      </c>
      <c r="R331" s="195">
        <f>Q331*H331</f>
        <v>0</v>
      </c>
      <c r="S331" s="195">
        <v>0</v>
      </c>
      <c r="T331" s="196">
        <f>S331*H331</f>
        <v>0</v>
      </c>
      <c r="U331" s="34"/>
      <c r="V331" s="34"/>
      <c r="W331" s="34"/>
      <c r="X331" s="34"/>
      <c r="Y331" s="34"/>
      <c r="Z331" s="34"/>
      <c r="AA331" s="34"/>
      <c r="AB331" s="34"/>
      <c r="AC331" s="34"/>
      <c r="AD331" s="34"/>
      <c r="AE331" s="34"/>
      <c r="AR331" s="197" t="s">
        <v>213</v>
      </c>
      <c r="AT331" s="197" t="s">
        <v>149</v>
      </c>
      <c r="AU331" s="197" t="s">
        <v>124</v>
      </c>
      <c r="AY331" s="15" t="s">
        <v>146</v>
      </c>
      <c r="BE331" s="198">
        <f>IF(N331="základná",J331,0)</f>
        <v>0</v>
      </c>
      <c r="BF331" s="198">
        <f>IF(N331="znížená",J331,0)</f>
        <v>0</v>
      </c>
      <c r="BG331" s="198">
        <f>IF(N331="zákl. prenesená",J331,0)</f>
        <v>0</v>
      </c>
      <c r="BH331" s="198">
        <f>IF(N331="zníž. prenesená",J331,0)</f>
        <v>0</v>
      </c>
      <c r="BI331" s="198">
        <f>IF(N331="nulová",J331,0)</f>
        <v>0</v>
      </c>
      <c r="BJ331" s="15" t="s">
        <v>124</v>
      </c>
      <c r="BK331" s="198">
        <f>ROUND(I331*H331,3)</f>
        <v>0</v>
      </c>
      <c r="BL331" s="15" t="s">
        <v>213</v>
      </c>
      <c r="BM331" s="197" t="s">
        <v>832</v>
      </c>
    </row>
    <row r="332" s="12" customFormat="1" ht="22.8" customHeight="1">
      <c r="A332" s="12"/>
      <c r="B332" s="172"/>
      <c r="C332" s="12"/>
      <c r="D332" s="173" t="s">
        <v>76</v>
      </c>
      <c r="E332" s="183" t="s">
        <v>833</v>
      </c>
      <c r="F332" s="183" t="s">
        <v>834</v>
      </c>
      <c r="G332" s="12"/>
      <c r="H332" s="12"/>
      <c r="I332" s="175"/>
      <c r="J332" s="184">
        <f>BK332</f>
        <v>0</v>
      </c>
      <c r="K332" s="12"/>
      <c r="L332" s="172"/>
      <c r="M332" s="177"/>
      <c r="N332" s="178"/>
      <c r="O332" s="178"/>
      <c r="P332" s="179">
        <f>SUM(P333:P337)</f>
        <v>0</v>
      </c>
      <c r="Q332" s="178"/>
      <c r="R332" s="179">
        <f>SUM(R333:R337)</f>
        <v>0.022575000000000001</v>
      </c>
      <c r="S332" s="178"/>
      <c r="T332" s="180">
        <f>SUM(T333:T337)</f>
        <v>0</v>
      </c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R332" s="173" t="s">
        <v>124</v>
      </c>
      <c r="AT332" s="181" t="s">
        <v>76</v>
      </c>
      <c r="AU332" s="181" t="s">
        <v>19</v>
      </c>
      <c r="AY332" s="173" t="s">
        <v>146</v>
      </c>
      <c r="BK332" s="182">
        <f>SUM(BK333:BK337)</f>
        <v>0</v>
      </c>
    </row>
    <row r="333" s="2" customFormat="1" ht="24.15" customHeight="1">
      <c r="A333" s="34"/>
      <c r="B333" s="149"/>
      <c r="C333" s="185" t="s">
        <v>835</v>
      </c>
      <c r="D333" s="185" t="s">
        <v>149</v>
      </c>
      <c r="E333" s="186" t="s">
        <v>836</v>
      </c>
      <c r="F333" s="187" t="s">
        <v>837</v>
      </c>
      <c r="G333" s="188" t="s">
        <v>164</v>
      </c>
      <c r="H333" s="189">
        <v>10.75</v>
      </c>
      <c r="I333" s="190"/>
      <c r="J333" s="191">
        <f>ROUND(I333*H333,3)</f>
        <v>0</v>
      </c>
      <c r="K333" s="192"/>
      <c r="L333" s="35"/>
      <c r="M333" s="193" t="s">
        <v>1</v>
      </c>
      <c r="N333" s="194" t="s">
        <v>43</v>
      </c>
      <c r="O333" s="74"/>
      <c r="P333" s="195">
        <f>O333*H333</f>
        <v>0</v>
      </c>
      <c r="Q333" s="195">
        <v>0.00010000000000000001</v>
      </c>
      <c r="R333" s="195">
        <f>Q333*H333</f>
        <v>0.001075</v>
      </c>
      <c r="S333" s="195">
        <v>0</v>
      </c>
      <c r="T333" s="196">
        <f>S333*H333</f>
        <v>0</v>
      </c>
      <c r="U333" s="34"/>
      <c r="V333" s="34"/>
      <c r="W333" s="34"/>
      <c r="X333" s="34"/>
      <c r="Y333" s="34"/>
      <c r="Z333" s="34"/>
      <c r="AA333" s="34"/>
      <c r="AB333" s="34"/>
      <c r="AC333" s="34"/>
      <c r="AD333" s="34"/>
      <c r="AE333" s="34"/>
      <c r="AR333" s="197" t="s">
        <v>213</v>
      </c>
      <c r="AT333" s="197" t="s">
        <v>149</v>
      </c>
      <c r="AU333" s="197" t="s">
        <v>124</v>
      </c>
      <c r="AY333" s="15" t="s">
        <v>146</v>
      </c>
      <c r="BE333" s="198">
        <f>IF(N333="základná",J333,0)</f>
        <v>0</v>
      </c>
      <c r="BF333" s="198">
        <f>IF(N333="znížená",J333,0)</f>
        <v>0</v>
      </c>
      <c r="BG333" s="198">
        <f>IF(N333="zákl. prenesená",J333,0)</f>
        <v>0</v>
      </c>
      <c r="BH333" s="198">
        <f>IF(N333="zníž. prenesená",J333,0)</f>
        <v>0</v>
      </c>
      <c r="BI333" s="198">
        <f>IF(N333="nulová",J333,0)</f>
        <v>0</v>
      </c>
      <c r="BJ333" s="15" t="s">
        <v>124</v>
      </c>
      <c r="BK333" s="198">
        <f>ROUND(I333*H333,3)</f>
        <v>0</v>
      </c>
      <c r="BL333" s="15" t="s">
        <v>213</v>
      </c>
      <c r="BM333" s="197" t="s">
        <v>838</v>
      </c>
    </row>
    <row r="334" s="2" customFormat="1" ht="16.5" customHeight="1">
      <c r="A334" s="34"/>
      <c r="B334" s="149"/>
      <c r="C334" s="199" t="s">
        <v>839</v>
      </c>
      <c r="D334" s="199" t="s">
        <v>222</v>
      </c>
      <c r="E334" s="200" t="s">
        <v>840</v>
      </c>
      <c r="F334" s="201" t="s">
        <v>841</v>
      </c>
      <c r="G334" s="202" t="s">
        <v>164</v>
      </c>
      <c r="H334" s="203">
        <v>10.75</v>
      </c>
      <c r="I334" s="204"/>
      <c r="J334" s="205">
        <f>ROUND(I334*H334,3)</f>
        <v>0</v>
      </c>
      <c r="K334" s="206"/>
      <c r="L334" s="207"/>
      <c r="M334" s="208" t="s">
        <v>1</v>
      </c>
      <c r="N334" s="209" t="s">
        <v>43</v>
      </c>
      <c r="O334" s="74"/>
      <c r="P334" s="195">
        <f>O334*H334</f>
        <v>0</v>
      </c>
      <c r="Q334" s="195">
        <v>0.002</v>
      </c>
      <c r="R334" s="195">
        <f>Q334*H334</f>
        <v>0.021500000000000002</v>
      </c>
      <c r="S334" s="195">
        <v>0</v>
      </c>
      <c r="T334" s="196">
        <f>S334*H334</f>
        <v>0</v>
      </c>
      <c r="U334" s="34"/>
      <c r="V334" s="34"/>
      <c r="W334" s="34"/>
      <c r="X334" s="34"/>
      <c r="Y334" s="34"/>
      <c r="Z334" s="34"/>
      <c r="AA334" s="34"/>
      <c r="AB334" s="34"/>
      <c r="AC334" s="34"/>
      <c r="AD334" s="34"/>
      <c r="AE334" s="34"/>
      <c r="AR334" s="197" t="s">
        <v>278</v>
      </c>
      <c r="AT334" s="197" t="s">
        <v>222</v>
      </c>
      <c r="AU334" s="197" t="s">
        <v>124</v>
      </c>
      <c r="AY334" s="15" t="s">
        <v>146</v>
      </c>
      <c r="BE334" s="198">
        <f>IF(N334="základná",J334,0)</f>
        <v>0</v>
      </c>
      <c r="BF334" s="198">
        <f>IF(N334="znížená",J334,0)</f>
        <v>0</v>
      </c>
      <c r="BG334" s="198">
        <f>IF(N334="zákl. prenesená",J334,0)</f>
        <v>0</v>
      </c>
      <c r="BH334" s="198">
        <f>IF(N334="zníž. prenesená",J334,0)</f>
        <v>0</v>
      </c>
      <c r="BI334" s="198">
        <f>IF(N334="nulová",J334,0)</f>
        <v>0</v>
      </c>
      <c r="BJ334" s="15" t="s">
        <v>124</v>
      </c>
      <c r="BK334" s="198">
        <f>ROUND(I334*H334,3)</f>
        <v>0</v>
      </c>
      <c r="BL334" s="15" t="s">
        <v>213</v>
      </c>
      <c r="BM334" s="197" t="s">
        <v>842</v>
      </c>
    </row>
    <row r="335" s="2" customFormat="1" ht="24.15" customHeight="1">
      <c r="A335" s="34"/>
      <c r="B335" s="149"/>
      <c r="C335" s="185" t="s">
        <v>843</v>
      </c>
      <c r="D335" s="185" t="s">
        <v>149</v>
      </c>
      <c r="E335" s="186" t="s">
        <v>844</v>
      </c>
      <c r="F335" s="187" t="s">
        <v>845</v>
      </c>
      <c r="G335" s="188" t="s">
        <v>157</v>
      </c>
      <c r="H335" s="189">
        <v>1</v>
      </c>
      <c r="I335" s="190"/>
      <c r="J335" s="191">
        <f>ROUND(I335*H335,3)</f>
        <v>0</v>
      </c>
      <c r="K335" s="192"/>
      <c r="L335" s="35"/>
      <c r="M335" s="193" t="s">
        <v>1</v>
      </c>
      <c r="N335" s="194" t="s">
        <v>43</v>
      </c>
      <c r="O335" s="74"/>
      <c r="P335" s="195">
        <f>O335*H335</f>
        <v>0</v>
      </c>
      <c r="Q335" s="195">
        <v>0</v>
      </c>
      <c r="R335" s="195">
        <f>Q335*H335</f>
        <v>0</v>
      </c>
      <c r="S335" s="195">
        <v>0</v>
      </c>
      <c r="T335" s="196">
        <f>S335*H335</f>
        <v>0</v>
      </c>
      <c r="U335" s="34"/>
      <c r="V335" s="34"/>
      <c r="W335" s="34"/>
      <c r="X335" s="34"/>
      <c r="Y335" s="34"/>
      <c r="Z335" s="34"/>
      <c r="AA335" s="34"/>
      <c r="AB335" s="34"/>
      <c r="AC335" s="34"/>
      <c r="AD335" s="34"/>
      <c r="AE335" s="34"/>
      <c r="AR335" s="197" t="s">
        <v>213</v>
      </c>
      <c r="AT335" s="197" t="s">
        <v>149</v>
      </c>
      <c r="AU335" s="197" t="s">
        <v>124</v>
      </c>
      <c r="AY335" s="15" t="s">
        <v>146</v>
      </c>
      <c r="BE335" s="198">
        <f>IF(N335="základná",J335,0)</f>
        <v>0</v>
      </c>
      <c r="BF335" s="198">
        <f>IF(N335="znížená",J335,0)</f>
        <v>0</v>
      </c>
      <c r="BG335" s="198">
        <f>IF(N335="zákl. prenesená",J335,0)</f>
        <v>0</v>
      </c>
      <c r="BH335" s="198">
        <f>IF(N335="zníž. prenesená",J335,0)</f>
        <v>0</v>
      </c>
      <c r="BI335" s="198">
        <f>IF(N335="nulová",J335,0)</f>
        <v>0</v>
      </c>
      <c r="BJ335" s="15" t="s">
        <v>124</v>
      </c>
      <c r="BK335" s="198">
        <f>ROUND(I335*H335,3)</f>
        <v>0</v>
      </c>
      <c r="BL335" s="15" t="s">
        <v>213</v>
      </c>
      <c r="BM335" s="197" t="s">
        <v>846</v>
      </c>
    </row>
    <row r="336" s="2" customFormat="1" ht="24.15" customHeight="1">
      <c r="A336" s="34"/>
      <c r="B336" s="149"/>
      <c r="C336" s="185" t="s">
        <v>847</v>
      </c>
      <c r="D336" s="185" t="s">
        <v>149</v>
      </c>
      <c r="E336" s="186" t="s">
        <v>848</v>
      </c>
      <c r="F336" s="187" t="s">
        <v>849</v>
      </c>
      <c r="G336" s="188" t="s">
        <v>183</v>
      </c>
      <c r="H336" s="189">
        <v>5.5</v>
      </c>
      <c r="I336" s="190"/>
      <c r="J336" s="191">
        <f>ROUND(I336*H336,3)</f>
        <v>0</v>
      </c>
      <c r="K336" s="192"/>
      <c r="L336" s="35"/>
      <c r="M336" s="193" t="s">
        <v>1</v>
      </c>
      <c r="N336" s="194" t="s">
        <v>43</v>
      </c>
      <c r="O336" s="74"/>
      <c r="P336" s="195">
        <f>O336*H336</f>
        <v>0</v>
      </c>
      <c r="Q336" s="195">
        <v>0</v>
      </c>
      <c r="R336" s="195">
        <f>Q336*H336</f>
        <v>0</v>
      </c>
      <c r="S336" s="195">
        <v>0</v>
      </c>
      <c r="T336" s="196">
        <f>S336*H336</f>
        <v>0</v>
      </c>
      <c r="U336" s="34"/>
      <c r="V336" s="34"/>
      <c r="W336" s="34"/>
      <c r="X336" s="34"/>
      <c r="Y336" s="34"/>
      <c r="Z336" s="34"/>
      <c r="AA336" s="34"/>
      <c r="AB336" s="34"/>
      <c r="AC336" s="34"/>
      <c r="AD336" s="34"/>
      <c r="AE336" s="34"/>
      <c r="AR336" s="197" t="s">
        <v>213</v>
      </c>
      <c r="AT336" s="197" t="s">
        <v>149</v>
      </c>
      <c r="AU336" s="197" t="s">
        <v>124</v>
      </c>
      <c r="AY336" s="15" t="s">
        <v>146</v>
      </c>
      <c r="BE336" s="198">
        <f>IF(N336="základná",J336,0)</f>
        <v>0</v>
      </c>
      <c r="BF336" s="198">
        <f>IF(N336="znížená",J336,0)</f>
        <v>0</v>
      </c>
      <c r="BG336" s="198">
        <f>IF(N336="zákl. prenesená",J336,0)</f>
        <v>0</v>
      </c>
      <c r="BH336" s="198">
        <f>IF(N336="zníž. prenesená",J336,0)</f>
        <v>0</v>
      </c>
      <c r="BI336" s="198">
        <f>IF(N336="nulová",J336,0)</f>
        <v>0</v>
      </c>
      <c r="BJ336" s="15" t="s">
        <v>124</v>
      </c>
      <c r="BK336" s="198">
        <f>ROUND(I336*H336,3)</f>
        <v>0</v>
      </c>
      <c r="BL336" s="15" t="s">
        <v>213</v>
      </c>
      <c r="BM336" s="197" t="s">
        <v>850</v>
      </c>
    </row>
    <row r="337" s="2" customFormat="1" ht="24.15" customHeight="1">
      <c r="A337" s="34"/>
      <c r="B337" s="149"/>
      <c r="C337" s="185" t="s">
        <v>851</v>
      </c>
      <c r="D337" s="185" t="s">
        <v>149</v>
      </c>
      <c r="E337" s="186" t="s">
        <v>852</v>
      </c>
      <c r="F337" s="187" t="s">
        <v>853</v>
      </c>
      <c r="G337" s="188" t="s">
        <v>524</v>
      </c>
      <c r="H337" s="210"/>
      <c r="I337" s="190"/>
      <c r="J337" s="191">
        <f>ROUND(I337*H337,3)</f>
        <v>0</v>
      </c>
      <c r="K337" s="192"/>
      <c r="L337" s="35"/>
      <c r="M337" s="193" t="s">
        <v>1</v>
      </c>
      <c r="N337" s="194" t="s">
        <v>43</v>
      </c>
      <c r="O337" s="74"/>
      <c r="P337" s="195">
        <f>O337*H337</f>
        <v>0</v>
      </c>
      <c r="Q337" s="195">
        <v>0</v>
      </c>
      <c r="R337" s="195">
        <f>Q337*H337</f>
        <v>0</v>
      </c>
      <c r="S337" s="195">
        <v>0</v>
      </c>
      <c r="T337" s="196">
        <f>S337*H337</f>
        <v>0</v>
      </c>
      <c r="U337" s="34"/>
      <c r="V337" s="34"/>
      <c r="W337" s="34"/>
      <c r="X337" s="34"/>
      <c r="Y337" s="34"/>
      <c r="Z337" s="34"/>
      <c r="AA337" s="34"/>
      <c r="AB337" s="34"/>
      <c r="AC337" s="34"/>
      <c r="AD337" s="34"/>
      <c r="AE337" s="34"/>
      <c r="AR337" s="197" t="s">
        <v>213</v>
      </c>
      <c r="AT337" s="197" t="s">
        <v>149</v>
      </c>
      <c r="AU337" s="197" t="s">
        <v>124</v>
      </c>
      <c r="AY337" s="15" t="s">
        <v>146</v>
      </c>
      <c r="BE337" s="198">
        <f>IF(N337="základná",J337,0)</f>
        <v>0</v>
      </c>
      <c r="BF337" s="198">
        <f>IF(N337="znížená",J337,0)</f>
        <v>0</v>
      </c>
      <c r="BG337" s="198">
        <f>IF(N337="zákl. prenesená",J337,0)</f>
        <v>0</v>
      </c>
      <c r="BH337" s="198">
        <f>IF(N337="zníž. prenesená",J337,0)</f>
        <v>0</v>
      </c>
      <c r="BI337" s="198">
        <f>IF(N337="nulová",J337,0)</f>
        <v>0</v>
      </c>
      <c r="BJ337" s="15" t="s">
        <v>124</v>
      </c>
      <c r="BK337" s="198">
        <f>ROUND(I337*H337,3)</f>
        <v>0</v>
      </c>
      <c r="BL337" s="15" t="s">
        <v>213</v>
      </c>
      <c r="BM337" s="197" t="s">
        <v>854</v>
      </c>
    </row>
    <row r="338" s="12" customFormat="1" ht="22.8" customHeight="1">
      <c r="A338" s="12"/>
      <c r="B338" s="172"/>
      <c r="C338" s="12"/>
      <c r="D338" s="173" t="s">
        <v>76</v>
      </c>
      <c r="E338" s="183" t="s">
        <v>855</v>
      </c>
      <c r="F338" s="183" t="s">
        <v>856</v>
      </c>
      <c r="G338" s="12"/>
      <c r="H338" s="12"/>
      <c r="I338" s="175"/>
      <c r="J338" s="184">
        <f>BK338</f>
        <v>0</v>
      </c>
      <c r="K338" s="12"/>
      <c r="L338" s="172"/>
      <c r="M338" s="177"/>
      <c r="N338" s="178"/>
      <c r="O338" s="178"/>
      <c r="P338" s="179">
        <f>SUM(P339:P342)</f>
        <v>0</v>
      </c>
      <c r="Q338" s="178"/>
      <c r="R338" s="179">
        <f>SUM(R339:R342)</f>
        <v>0.38488233999999999</v>
      </c>
      <c r="S338" s="178"/>
      <c r="T338" s="180">
        <f>SUM(T339:T342)</f>
        <v>0</v>
      </c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R338" s="173" t="s">
        <v>124</v>
      </c>
      <c r="AT338" s="181" t="s">
        <v>76</v>
      </c>
      <c r="AU338" s="181" t="s">
        <v>19</v>
      </c>
      <c r="AY338" s="173" t="s">
        <v>146</v>
      </c>
      <c r="BK338" s="182">
        <f>SUM(BK339:BK342)</f>
        <v>0</v>
      </c>
    </row>
    <row r="339" s="2" customFormat="1" ht="21.75" customHeight="1">
      <c r="A339" s="34"/>
      <c r="B339" s="149"/>
      <c r="C339" s="185" t="s">
        <v>857</v>
      </c>
      <c r="D339" s="185" t="s">
        <v>149</v>
      </c>
      <c r="E339" s="186" t="s">
        <v>858</v>
      </c>
      <c r="F339" s="187" t="s">
        <v>859</v>
      </c>
      <c r="G339" s="188" t="s">
        <v>183</v>
      </c>
      <c r="H339" s="189">
        <v>11.199999999999999</v>
      </c>
      <c r="I339" s="190"/>
      <c r="J339" s="191">
        <f>ROUND(I339*H339,3)</f>
        <v>0</v>
      </c>
      <c r="K339" s="192"/>
      <c r="L339" s="35"/>
      <c r="M339" s="193" t="s">
        <v>1</v>
      </c>
      <c r="N339" s="194" t="s">
        <v>43</v>
      </c>
      <c r="O339" s="74"/>
      <c r="P339" s="195">
        <f>O339*H339</f>
        <v>0</v>
      </c>
      <c r="Q339" s="195">
        <v>0.0041097</v>
      </c>
      <c r="R339" s="195">
        <f>Q339*H339</f>
        <v>0.046028639999999996</v>
      </c>
      <c r="S339" s="195">
        <v>0</v>
      </c>
      <c r="T339" s="196">
        <f>S339*H339</f>
        <v>0</v>
      </c>
      <c r="U339" s="34"/>
      <c r="V339" s="34"/>
      <c r="W339" s="34"/>
      <c r="X339" s="34"/>
      <c r="Y339" s="34"/>
      <c r="Z339" s="34"/>
      <c r="AA339" s="34"/>
      <c r="AB339" s="34"/>
      <c r="AC339" s="34"/>
      <c r="AD339" s="34"/>
      <c r="AE339" s="34"/>
      <c r="AR339" s="197" t="s">
        <v>213</v>
      </c>
      <c r="AT339" s="197" t="s">
        <v>149</v>
      </c>
      <c r="AU339" s="197" t="s">
        <v>124</v>
      </c>
      <c r="AY339" s="15" t="s">
        <v>146</v>
      </c>
      <c r="BE339" s="198">
        <f>IF(N339="základná",J339,0)</f>
        <v>0</v>
      </c>
      <c r="BF339" s="198">
        <f>IF(N339="znížená",J339,0)</f>
        <v>0</v>
      </c>
      <c r="BG339" s="198">
        <f>IF(N339="zákl. prenesená",J339,0)</f>
        <v>0</v>
      </c>
      <c r="BH339" s="198">
        <f>IF(N339="zníž. prenesená",J339,0)</f>
        <v>0</v>
      </c>
      <c r="BI339" s="198">
        <f>IF(N339="nulová",J339,0)</f>
        <v>0</v>
      </c>
      <c r="BJ339" s="15" t="s">
        <v>124</v>
      </c>
      <c r="BK339" s="198">
        <f>ROUND(I339*H339,3)</f>
        <v>0</v>
      </c>
      <c r="BL339" s="15" t="s">
        <v>213</v>
      </c>
      <c r="BM339" s="197" t="s">
        <v>860</v>
      </c>
    </row>
    <row r="340" s="2" customFormat="1" ht="24.15" customHeight="1">
      <c r="A340" s="34"/>
      <c r="B340" s="149"/>
      <c r="C340" s="185" t="s">
        <v>861</v>
      </c>
      <c r="D340" s="185" t="s">
        <v>149</v>
      </c>
      <c r="E340" s="186" t="s">
        <v>862</v>
      </c>
      <c r="F340" s="187" t="s">
        <v>863</v>
      </c>
      <c r="G340" s="188" t="s">
        <v>164</v>
      </c>
      <c r="H340" s="189">
        <v>13.66</v>
      </c>
      <c r="I340" s="190"/>
      <c r="J340" s="191">
        <f>ROUND(I340*H340,3)</f>
        <v>0</v>
      </c>
      <c r="K340" s="192"/>
      <c r="L340" s="35"/>
      <c r="M340" s="193" t="s">
        <v>1</v>
      </c>
      <c r="N340" s="194" t="s">
        <v>43</v>
      </c>
      <c r="O340" s="74"/>
      <c r="P340" s="195">
        <f>O340*H340</f>
        <v>0</v>
      </c>
      <c r="Q340" s="195">
        <v>0.0035950000000000001</v>
      </c>
      <c r="R340" s="195">
        <f>Q340*H340</f>
        <v>0.049107700000000004</v>
      </c>
      <c r="S340" s="195">
        <v>0</v>
      </c>
      <c r="T340" s="196">
        <f>S340*H340</f>
        <v>0</v>
      </c>
      <c r="U340" s="34"/>
      <c r="V340" s="34"/>
      <c r="W340" s="34"/>
      <c r="X340" s="34"/>
      <c r="Y340" s="34"/>
      <c r="Z340" s="34"/>
      <c r="AA340" s="34"/>
      <c r="AB340" s="34"/>
      <c r="AC340" s="34"/>
      <c r="AD340" s="34"/>
      <c r="AE340" s="34"/>
      <c r="AR340" s="197" t="s">
        <v>213</v>
      </c>
      <c r="AT340" s="197" t="s">
        <v>149</v>
      </c>
      <c r="AU340" s="197" t="s">
        <v>124</v>
      </c>
      <c r="AY340" s="15" t="s">
        <v>146</v>
      </c>
      <c r="BE340" s="198">
        <f>IF(N340="základná",J340,0)</f>
        <v>0</v>
      </c>
      <c r="BF340" s="198">
        <f>IF(N340="znížená",J340,0)</f>
        <v>0</v>
      </c>
      <c r="BG340" s="198">
        <f>IF(N340="zákl. prenesená",J340,0)</f>
        <v>0</v>
      </c>
      <c r="BH340" s="198">
        <f>IF(N340="zníž. prenesená",J340,0)</f>
        <v>0</v>
      </c>
      <c r="BI340" s="198">
        <f>IF(N340="nulová",J340,0)</f>
        <v>0</v>
      </c>
      <c r="BJ340" s="15" t="s">
        <v>124</v>
      </c>
      <c r="BK340" s="198">
        <f>ROUND(I340*H340,3)</f>
        <v>0</v>
      </c>
      <c r="BL340" s="15" t="s">
        <v>213</v>
      </c>
      <c r="BM340" s="197" t="s">
        <v>864</v>
      </c>
    </row>
    <row r="341" s="2" customFormat="1" ht="16.5" customHeight="1">
      <c r="A341" s="34"/>
      <c r="B341" s="149"/>
      <c r="C341" s="199" t="s">
        <v>865</v>
      </c>
      <c r="D341" s="199" t="s">
        <v>222</v>
      </c>
      <c r="E341" s="200" t="s">
        <v>866</v>
      </c>
      <c r="F341" s="201" t="s">
        <v>867</v>
      </c>
      <c r="G341" s="202" t="s">
        <v>164</v>
      </c>
      <c r="H341" s="203">
        <v>16.097000000000001</v>
      </c>
      <c r="I341" s="204"/>
      <c r="J341" s="205">
        <f>ROUND(I341*H341,3)</f>
        <v>0</v>
      </c>
      <c r="K341" s="206"/>
      <c r="L341" s="207"/>
      <c r="M341" s="208" t="s">
        <v>1</v>
      </c>
      <c r="N341" s="209" t="s">
        <v>43</v>
      </c>
      <c r="O341" s="74"/>
      <c r="P341" s="195">
        <f>O341*H341</f>
        <v>0</v>
      </c>
      <c r="Q341" s="195">
        <v>0.017999999999999999</v>
      </c>
      <c r="R341" s="195">
        <f>Q341*H341</f>
        <v>0.289746</v>
      </c>
      <c r="S341" s="195">
        <v>0</v>
      </c>
      <c r="T341" s="196">
        <f>S341*H341</f>
        <v>0</v>
      </c>
      <c r="U341" s="34"/>
      <c r="V341" s="34"/>
      <c r="W341" s="34"/>
      <c r="X341" s="34"/>
      <c r="Y341" s="34"/>
      <c r="Z341" s="34"/>
      <c r="AA341" s="34"/>
      <c r="AB341" s="34"/>
      <c r="AC341" s="34"/>
      <c r="AD341" s="34"/>
      <c r="AE341" s="34"/>
      <c r="AR341" s="197" t="s">
        <v>278</v>
      </c>
      <c r="AT341" s="197" t="s">
        <v>222</v>
      </c>
      <c r="AU341" s="197" t="s">
        <v>124</v>
      </c>
      <c r="AY341" s="15" t="s">
        <v>146</v>
      </c>
      <c r="BE341" s="198">
        <f>IF(N341="základná",J341,0)</f>
        <v>0</v>
      </c>
      <c r="BF341" s="198">
        <f>IF(N341="znížená",J341,0)</f>
        <v>0</v>
      </c>
      <c r="BG341" s="198">
        <f>IF(N341="zákl. prenesená",J341,0)</f>
        <v>0</v>
      </c>
      <c r="BH341" s="198">
        <f>IF(N341="zníž. prenesená",J341,0)</f>
        <v>0</v>
      </c>
      <c r="BI341" s="198">
        <f>IF(N341="nulová",J341,0)</f>
        <v>0</v>
      </c>
      <c r="BJ341" s="15" t="s">
        <v>124</v>
      </c>
      <c r="BK341" s="198">
        <f>ROUND(I341*H341,3)</f>
        <v>0</v>
      </c>
      <c r="BL341" s="15" t="s">
        <v>213</v>
      </c>
      <c r="BM341" s="197" t="s">
        <v>868</v>
      </c>
    </row>
    <row r="342" s="2" customFormat="1" ht="24.15" customHeight="1">
      <c r="A342" s="34"/>
      <c r="B342" s="149"/>
      <c r="C342" s="185" t="s">
        <v>869</v>
      </c>
      <c r="D342" s="185" t="s">
        <v>149</v>
      </c>
      <c r="E342" s="186" t="s">
        <v>870</v>
      </c>
      <c r="F342" s="187" t="s">
        <v>871</v>
      </c>
      <c r="G342" s="188" t="s">
        <v>524</v>
      </c>
      <c r="H342" s="210"/>
      <c r="I342" s="190"/>
      <c r="J342" s="191">
        <f>ROUND(I342*H342,3)</f>
        <v>0</v>
      </c>
      <c r="K342" s="192"/>
      <c r="L342" s="35"/>
      <c r="M342" s="193" t="s">
        <v>1</v>
      </c>
      <c r="N342" s="194" t="s">
        <v>43</v>
      </c>
      <c r="O342" s="74"/>
      <c r="P342" s="195">
        <f>O342*H342</f>
        <v>0</v>
      </c>
      <c r="Q342" s="195">
        <v>0</v>
      </c>
      <c r="R342" s="195">
        <f>Q342*H342</f>
        <v>0</v>
      </c>
      <c r="S342" s="195">
        <v>0</v>
      </c>
      <c r="T342" s="196">
        <f>S342*H342</f>
        <v>0</v>
      </c>
      <c r="U342" s="34"/>
      <c r="V342" s="34"/>
      <c r="W342" s="34"/>
      <c r="X342" s="34"/>
      <c r="Y342" s="34"/>
      <c r="Z342" s="34"/>
      <c r="AA342" s="34"/>
      <c r="AB342" s="34"/>
      <c r="AC342" s="34"/>
      <c r="AD342" s="34"/>
      <c r="AE342" s="34"/>
      <c r="AR342" s="197" t="s">
        <v>213</v>
      </c>
      <c r="AT342" s="197" t="s">
        <v>149</v>
      </c>
      <c r="AU342" s="197" t="s">
        <v>124</v>
      </c>
      <c r="AY342" s="15" t="s">
        <v>146</v>
      </c>
      <c r="BE342" s="198">
        <f>IF(N342="základná",J342,0)</f>
        <v>0</v>
      </c>
      <c r="BF342" s="198">
        <f>IF(N342="znížená",J342,0)</f>
        <v>0</v>
      </c>
      <c r="BG342" s="198">
        <f>IF(N342="zákl. prenesená",J342,0)</f>
        <v>0</v>
      </c>
      <c r="BH342" s="198">
        <f>IF(N342="zníž. prenesená",J342,0)</f>
        <v>0</v>
      </c>
      <c r="BI342" s="198">
        <f>IF(N342="nulová",J342,0)</f>
        <v>0</v>
      </c>
      <c r="BJ342" s="15" t="s">
        <v>124</v>
      </c>
      <c r="BK342" s="198">
        <f>ROUND(I342*H342,3)</f>
        <v>0</v>
      </c>
      <c r="BL342" s="15" t="s">
        <v>213</v>
      </c>
      <c r="BM342" s="197" t="s">
        <v>872</v>
      </c>
    </row>
    <row r="343" s="12" customFormat="1" ht="22.8" customHeight="1">
      <c r="A343" s="12"/>
      <c r="B343" s="172"/>
      <c r="C343" s="12"/>
      <c r="D343" s="173" t="s">
        <v>76</v>
      </c>
      <c r="E343" s="183" t="s">
        <v>873</v>
      </c>
      <c r="F343" s="183" t="s">
        <v>874</v>
      </c>
      <c r="G343" s="12"/>
      <c r="H343" s="12"/>
      <c r="I343" s="175"/>
      <c r="J343" s="184">
        <f>BK343</f>
        <v>0</v>
      </c>
      <c r="K343" s="12"/>
      <c r="L343" s="172"/>
      <c r="M343" s="177"/>
      <c r="N343" s="178"/>
      <c r="O343" s="178"/>
      <c r="P343" s="179">
        <f>SUM(P344:P351)</f>
        <v>0</v>
      </c>
      <c r="Q343" s="178"/>
      <c r="R343" s="179">
        <f>SUM(R344:R351)</f>
        <v>0.64656248999999999</v>
      </c>
      <c r="S343" s="178"/>
      <c r="T343" s="180">
        <f>SUM(T344:T351)</f>
        <v>0</v>
      </c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R343" s="173" t="s">
        <v>124</v>
      </c>
      <c r="AT343" s="181" t="s">
        <v>76</v>
      </c>
      <c r="AU343" s="181" t="s">
        <v>19</v>
      </c>
      <c r="AY343" s="173" t="s">
        <v>146</v>
      </c>
      <c r="BK343" s="182">
        <f>SUM(BK344:BK351)</f>
        <v>0</v>
      </c>
    </row>
    <row r="344" s="2" customFormat="1" ht="24.15" customHeight="1">
      <c r="A344" s="34"/>
      <c r="B344" s="149"/>
      <c r="C344" s="185" t="s">
        <v>875</v>
      </c>
      <c r="D344" s="185" t="s">
        <v>149</v>
      </c>
      <c r="E344" s="186" t="s">
        <v>876</v>
      </c>
      <c r="F344" s="187" t="s">
        <v>877</v>
      </c>
      <c r="G344" s="188" t="s">
        <v>183</v>
      </c>
      <c r="H344" s="189">
        <v>67.579999999999998</v>
      </c>
      <c r="I344" s="190"/>
      <c r="J344" s="191">
        <f>ROUND(I344*H344,3)</f>
        <v>0</v>
      </c>
      <c r="K344" s="192"/>
      <c r="L344" s="35"/>
      <c r="M344" s="193" t="s">
        <v>1</v>
      </c>
      <c r="N344" s="194" t="s">
        <v>43</v>
      </c>
      <c r="O344" s="74"/>
      <c r="P344" s="195">
        <f>O344*H344</f>
        <v>0</v>
      </c>
      <c r="Q344" s="195">
        <v>1.5E-05</v>
      </c>
      <c r="R344" s="195">
        <f>Q344*H344</f>
        <v>0.0010137</v>
      </c>
      <c r="S344" s="195">
        <v>0</v>
      </c>
      <c r="T344" s="196">
        <f>S344*H344</f>
        <v>0</v>
      </c>
      <c r="U344" s="34"/>
      <c r="V344" s="34"/>
      <c r="W344" s="34"/>
      <c r="X344" s="34"/>
      <c r="Y344" s="34"/>
      <c r="Z344" s="34"/>
      <c r="AA344" s="34"/>
      <c r="AB344" s="34"/>
      <c r="AC344" s="34"/>
      <c r="AD344" s="34"/>
      <c r="AE344" s="34"/>
      <c r="AR344" s="197" t="s">
        <v>213</v>
      </c>
      <c r="AT344" s="197" t="s">
        <v>149</v>
      </c>
      <c r="AU344" s="197" t="s">
        <v>124</v>
      </c>
      <c r="AY344" s="15" t="s">
        <v>146</v>
      </c>
      <c r="BE344" s="198">
        <f>IF(N344="základná",J344,0)</f>
        <v>0</v>
      </c>
      <c r="BF344" s="198">
        <f>IF(N344="znížená",J344,0)</f>
        <v>0</v>
      </c>
      <c r="BG344" s="198">
        <f>IF(N344="zákl. prenesená",J344,0)</f>
        <v>0</v>
      </c>
      <c r="BH344" s="198">
        <f>IF(N344="zníž. prenesená",J344,0)</f>
        <v>0</v>
      </c>
      <c r="BI344" s="198">
        <f>IF(N344="nulová",J344,0)</f>
        <v>0</v>
      </c>
      <c r="BJ344" s="15" t="s">
        <v>124</v>
      </c>
      <c r="BK344" s="198">
        <f>ROUND(I344*H344,3)</f>
        <v>0</v>
      </c>
      <c r="BL344" s="15" t="s">
        <v>213</v>
      </c>
      <c r="BM344" s="197" t="s">
        <v>878</v>
      </c>
    </row>
    <row r="345" s="2" customFormat="1" ht="16.5" customHeight="1">
      <c r="A345" s="34"/>
      <c r="B345" s="149"/>
      <c r="C345" s="199" t="s">
        <v>879</v>
      </c>
      <c r="D345" s="199" t="s">
        <v>222</v>
      </c>
      <c r="E345" s="200" t="s">
        <v>880</v>
      </c>
      <c r="F345" s="201" t="s">
        <v>881</v>
      </c>
      <c r="G345" s="202" t="s">
        <v>183</v>
      </c>
      <c r="H345" s="203">
        <v>68.256</v>
      </c>
      <c r="I345" s="204"/>
      <c r="J345" s="205">
        <f>ROUND(I345*H345,3)</f>
        <v>0</v>
      </c>
      <c r="K345" s="206"/>
      <c r="L345" s="207"/>
      <c r="M345" s="208" t="s">
        <v>1</v>
      </c>
      <c r="N345" s="209" t="s">
        <v>43</v>
      </c>
      <c r="O345" s="74"/>
      <c r="P345" s="195">
        <f>O345*H345</f>
        <v>0</v>
      </c>
      <c r="Q345" s="195">
        <v>0.00069999999999999999</v>
      </c>
      <c r="R345" s="195">
        <f>Q345*H345</f>
        <v>0.047779200000000001</v>
      </c>
      <c r="S345" s="195">
        <v>0</v>
      </c>
      <c r="T345" s="196">
        <f>S345*H345</f>
        <v>0</v>
      </c>
      <c r="U345" s="34"/>
      <c r="V345" s="34"/>
      <c r="W345" s="34"/>
      <c r="X345" s="34"/>
      <c r="Y345" s="34"/>
      <c r="Z345" s="34"/>
      <c r="AA345" s="34"/>
      <c r="AB345" s="34"/>
      <c r="AC345" s="34"/>
      <c r="AD345" s="34"/>
      <c r="AE345" s="34"/>
      <c r="AR345" s="197" t="s">
        <v>278</v>
      </c>
      <c r="AT345" s="197" t="s">
        <v>222</v>
      </c>
      <c r="AU345" s="197" t="s">
        <v>124</v>
      </c>
      <c r="AY345" s="15" t="s">
        <v>146</v>
      </c>
      <c r="BE345" s="198">
        <f>IF(N345="základná",J345,0)</f>
        <v>0</v>
      </c>
      <c r="BF345" s="198">
        <f>IF(N345="znížená",J345,0)</f>
        <v>0</v>
      </c>
      <c r="BG345" s="198">
        <f>IF(N345="zákl. prenesená",J345,0)</f>
        <v>0</v>
      </c>
      <c r="BH345" s="198">
        <f>IF(N345="zníž. prenesená",J345,0)</f>
        <v>0</v>
      </c>
      <c r="BI345" s="198">
        <f>IF(N345="nulová",J345,0)</f>
        <v>0</v>
      </c>
      <c r="BJ345" s="15" t="s">
        <v>124</v>
      </c>
      <c r="BK345" s="198">
        <f>ROUND(I345*H345,3)</f>
        <v>0</v>
      </c>
      <c r="BL345" s="15" t="s">
        <v>213</v>
      </c>
      <c r="BM345" s="197" t="s">
        <v>882</v>
      </c>
    </row>
    <row r="346" s="2" customFormat="1" ht="24.15" customHeight="1">
      <c r="A346" s="34"/>
      <c r="B346" s="149"/>
      <c r="C346" s="185" t="s">
        <v>883</v>
      </c>
      <c r="D346" s="185" t="s">
        <v>149</v>
      </c>
      <c r="E346" s="186" t="s">
        <v>884</v>
      </c>
      <c r="F346" s="187" t="s">
        <v>885</v>
      </c>
      <c r="G346" s="188" t="s">
        <v>164</v>
      </c>
      <c r="H346" s="189">
        <v>78.170000000000002</v>
      </c>
      <c r="I346" s="190"/>
      <c r="J346" s="191">
        <f>ROUND(I346*H346,3)</f>
        <v>0</v>
      </c>
      <c r="K346" s="192"/>
      <c r="L346" s="35"/>
      <c r="M346" s="193" t="s">
        <v>1</v>
      </c>
      <c r="N346" s="194" t="s">
        <v>43</v>
      </c>
      <c r="O346" s="74"/>
      <c r="P346" s="195">
        <f>O346*H346</f>
        <v>0</v>
      </c>
      <c r="Q346" s="195">
        <v>2.0999999999999999E-05</v>
      </c>
      <c r="R346" s="195">
        <f>Q346*H346</f>
        <v>0.00164157</v>
      </c>
      <c r="S346" s="195">
        <v>0</v>
      </c>
      <c r="T346" s="196">
        <f>S346*H346</f>
        <v>0</v>
      </c>
      <c r="U346" s="34"/>
      <c r="V346" s="34"/>
      <c r="W346" s="34"/>
      <c r="X346" s="34"/>
      <c r="Y346" s="34"/>
      <c r="Z346" s="34"/>
      <c r="AA346" s="34"/>
      <c r="AB346" s="34"/>
      <c r="AC346" s="34"/>
      <c r="AD346" s="34"/>
      <c r="AE346" s="34"/>
      <c r="AR346" s="197" t="s">
        <v>213</v>
      </c>
      <c r="AT346" s="197" t="s">
        <v>149</v>
      </c>
      <c r="AU346" s="197" t="s">
        <v>124</v>
      </c>
      <c r="AY346" s="15" t="s">
        <v>146</v>
      </c>
      <c r="BE346" s="198">
        <f>IF(N346="základná",J346,0)</f>
        <v>0</v>
      </c>
      <c r="BF346" s="198">
        <f>IF(N346="znížená",J346,0)</f>
        <v>0</v>
      </c>
      <c r="BG346" s="198">
        <f>IF(N346="zákl. prenesená",J346,0)</f>
        <v>0</v>
      </c>
      <c r="BH346" s="198">
        <f>IF(N346="zníž. prenesená",J346,0)</f>
        <v>0</v>
      </c>
      <c r="BI346" s="198">
        <f>IF(N346="nulová",J346,0)</f>
        <v>0</v>
      </c>
      <c r="BJ346" s="15" t="s">
        <v>124</v>
      </c>
      <c r="BK346" s="198">
        <f>ROUND(I346*H346,3)</f>
        <v>0</v>
      </c>
      <c r="BL346" s="15" t="s">
        <v>213</v>
      </c>
      <c r="BM346" s="197" t="s">
        <v>886</v>
      </c>
    </row>
    <row r="347" s="2" customFormat="1" ht="16.5" customHeight="1">
      <c r="A347" s="34"/>
      <c r="B347" s="149"/>
      <c r="C347" s="199" t="s">
        <v>887</v>
      </c>
      <c r="D347" s="199" t="s">
        <v>222</v>
      </c>
      <c r="E347" s="200" t="s">
        <v>888</v>
      </c>
      <c r="F347" s="201" t="s">
        <v>889</v>
      </c>
      <c r="G347" s="202" t="s">
        <v>164</v>
      </c>
      <c r="H347" s="203">
        <v>82.078999999999994</v>
      </c>
      <c r="I347" s="204"/>
      <c r="J347" s="205">
        <f>ROUND(I347*H347,3)</f>
        <v>0</v>
      </c>
      <c r="K347" s="206"/>
      <c r="L347" s="207"/>
      <c r="M347" s="208" t="s">
        <v>1</v>
      </c>
      <c r="N347" s="209" t="s">
        <v>43</v>
      </c>
      <c r="O347" s="74"/>
      <c r="P347" s="195">
        <f>O347*H347</f>
        <v>0</v>
      </c>
      <c r="Q347" s="195">
        <v>0.0071999999999999998</v>
      </c>
      <c r="R347" s="195">
        <f>Q347*H347</f>
        <v>0.59096879999999996</v>
      </c>
      <c r="S347" s="195">
        <v>0</v>
      </c>
      <c r="T347" s="196">
        <f>S347*H347</f>
        <v>0</v>
      </c>
      <c r="U347" s="34"/>
      <c r="V347" s="34"/>
      <c r="W347" s="34"/>
      <c r="X347" s="34"/>
      <c r="Y347" s="34"/>
      <c r="Z347" s="34"/>
      <c r="AA347" s="34"/>
      <c r="AB347" s="34"/>
      <c r="AC347" s="34"/>
      <c r="AD347" s="34"/>
      <c r="AE347" s="34"/>
      <c r="AR347" s="197" t="s">
        <v>278</v>
      </c>
      <c r="AT347" s="197" t="s">
        <v>222</v>
      </c>
      <c r="AU347" s="197" t="s">
        <v>124</v>
      </c>
      <c r="AY347" s="15" t="s">
        <v>146</v>
      </c>
      <c r="BE347" s="198">
        <f>IF(N347="základná",J347,0)</f>
        <v>0</v>
      </c>
      <c r="BF347" s="198">
        <f>IF(N347="znížená",J347,0)</f>
        <v>0</v>
      </c>
      <c r="BG347" s="198">
        <f>IF(N347="zákl. prenesená",J347,0)</f>
        <v>0</v>
      </c>
      <c r="BH347" s="198">
        <f>IF(N347="zníž. prenesená",J347,0)</f>
        <v>0</v>
      </c>
      <c r="BI347" s="198">
        <f>IF(N347="nulová",J347,0)</f>
        <v>0</v>
      </c>
      <c r="BJ347" s="15" t="s">
        <v>124</v>
      </c>
      <c r="BK347" s="198">
        <f>ROUND(I347*H347,3)</f>
        <v>0</v>
      </c>
      <c r="BL347" s="15" t="s">
        <v>213</v>
      </c>
      <c r="BM347" s="197" t="s">
        <v>890</v>
      </c>
    </row>
    <row r="348" s="2" customFormat="1" ht="24.15" customHeight="1">
      <c r="A348" s="34"/>
      <c r="B348" s="149"/>
      <c r="C348" s="185" t="s">
        <v>891</v>
      </c>
      <c r="D348" s="185" t="s">
        <v>149</v>
      </c>
      <c r="E348" s="186" t="s">
        <v>892</v>
      </c>
      <c r="F348" s="187" t="s">
        <v>893</v>
      </c>
      <c r="G348" s="188" t="s">
        <v>164</v>
      </c>
      <c r="H348" s="189">
        <v>78.170000000000002</v>
      </c>
      <c r="I348" s="190"/>
      <c r="J348" s="191">
        <f>ROUND(I348*H348,3)</f>
        <v>0</v>
      </c>
      <c r="K348" s="192"/>
      <c r="L348" s="35"/>
      <c r="M348" s="193" t="s">
        <v>1</v>
      </c>
      <c r="N348" s="194" t="s">
        <v>43</v>
      </c>
      <c r="O348" s="74"/>
      <c r="P348" s="195">
        <f>O348*H348</f>
        <v>0</v>
      </c>
      <c r="Q348" s="195">
        <v>0</v>
      </c>
      <c r="R348" s="195">
        <f>Q348*H348</f>
        <v>0</v>
      </c>
      <c r="S348" s="195">
        <v>0</v>
      </c>
      <c r="T348" s="196">
        <f>S348*H348</f>
        <v>0</v>
      </c>
      <c r="U348" s="34"/>
      <c r="V348" s="34"/>
      <c r="W348" s="34"/>
      <c r="X348" s="34"/>
      <c r="Y348" s="34"/>
      <c r="Z348" s="34"/>
      <c r="AA348" s="34"/>
      <c r="AB348" s="34"/>
      <c r="AC348" s="34"/>
      <c r="AD348" s="34"/>
      <c r="AE348" s="34"/>
      <c r="AR348" s="197" t="s">
        <v>213</v>
      </c>
      <c r="AT348" s="197" t="s">
        <v>149</v>
      </c>
      <c r="AU348" s="197" t="s">
        <v>124</v>
      </c>
      <c r="AY348" s="15" t="s">
        <v>146</v>
      </c>
      <c r="BE348" s="198">
        <f>IF(N348="základná",J348,0)</f>
        <v>0</v>
      </c>
      <c r="BF348" s="198">
        <f>IF(N348="znížená",J348,0)</f>
        <v>0</v>
      </c>
      <c r="BG348" s="198">
        <f>IF(N348="zákl. prenesená",J348,0)</f>
        <v>0</v>
      </c>
      <c r="BH348" s="198">
        <f>IF(N348="zníž. prenesená",J348,0)</f>
        <v>0</v>
      </c>
      <c r="BI348" s="198">
        <f>IF(N348="nulová",J348,0)</f>
        <v>0</v>
      </c>
      <c r="BJ348" s="15" t="s">
        <v>124</v>
      </c>
      <c r="BK348" s="198">
        <f>ROUND(I348*H348,3)</f>
        <v>0</v>
      </c>
      <c r="BL348" s="15" t="s">
        <v>213</v>
      </c>
      <c r="BM348" s="197" t="s">
        <v>894</v>
      </c>
    </row>
    <row r="349" s="2" customFormat="1" ht="24.15" customHeight="1">
      <c r="A349" s="34"/>
      <c r="B349" s="149"/>
      <c r="C349" s="199" t="s">
        <v>895</v>
      </c>
      <c r="D349" s="199" t="s">
        <v>222</v>
      </c>
      <c r="E349" s="200" t="s">
        <v>896</v>
      </c>
      <c r="F349" s="201" t="s">
        <v>897</v>
      </c>
      <c r="G349" s="202" t="s">
        <v>164</v>
      </c>
      <c r="H349" s="203">
        <v>85.986999999999995</v>
      </c>
      <c r="I349" s="204"/>
      <c r="J349" s="205">
        <f>ROUND(I349*H349,3)</f>
        <v>0</v>
      </c>
      <c r="K349" s="206"/>
      <c r="L349" s="207"/>
      <c r="M349" s="208" t="s">
        <v>1</v>
      </c>
      <c r="N349" s="209" t="s">
        <v>43</v>
      </c>
      <c r="O349" s="74"/>
      <c r="P349" s="195">
        <f>O349*H349</f>
        <v>0</v>
      </c>
      <c r="Q349" s="195">
        <v>6.0000000000000002E-05</v>
      </c>
      <c r="R349" s="195">
        <f>Q349*H349</f>
        <v>0.00515922</v>
      </c>
      <c r="S349" s="195">
        <v>0</v>
      </c>
      <c r="T349" s="196">
        <f>S349*H349</f>
        <v>0</v>
      </c>
      <c r="U349" s="34"/>
      <c r="V349" s="34"/>
      <c r="W349" s="34"/>
      <c r="X349" s="34"/>
      <c r="Y349" s="34"/>
      <c r="Z349" s="34"/>
      <c r="AA349" s="34"/>
      <c r="AB349" s="34"/>
      <c r="AC349" s="34"/>
      <c r="AD349" s="34"/>
      <c r="AE349" s="34"/>
      <c r="AR349" s="197" t="s">
        <v>278</v>
      </c>
      <c r="AT349" s="197" t="s">
        <v>222</v>
      </c>
      <c r="AU349" s="197" t="s">
        <v>124</v>
      </c>
      <c r="AY349" s="15" t="s">
        <v>146</v>
      </c>
      <c r="BE349" s="198">
        <f>IF(N349="základná",J349,0)</f>
        <v>0</v>
      </c>
      <c r="BF349" s="198">
        <f>IF(N349="znížená",J349,0)</f>
        <v>0</v>
      </c>
      <c r="BG349" s="198">
        <f>IF(N349="zákl. prenesená",J349,0)</f>
        <v>0</v>
      </c>
      <c r="BH349" s="198">
        <f>IF(N349="zníž. prenesená",J349,0)</f>
        <v>0</v>
      </c>
      <c r="BI349" s="198">
        <f>IF(N349="nulová",J349,0)</f>
        <v>0</v>
      </c>
      <c r="BJ349" s="15" t="s">
        <v>124</v>
      </c>
      <c r="BK349" s="198">
        <f>ROUND(I349*H349,3)</f>
        <v>0</v>
      </c>
      <c r="BL349" s="15" t="s">
        <v>213</v>
      </c>
      <c r="BM349" s="197" t="s">
        <v>898</v>
      </c>
    </row>
    <row r="350" s="2" customFormat="1" ht="21.75" customHeight="1">
      <c r="A350" s="34"/>
      <c r="B350" s="149"/>
      <c r="C350" s="185" t="s">
        <v>899</v>
      </c>
      <c r="D350" s="185" t="s">
        <v>149</v>
      </c>
      <c r="E350" s="186" t="s">
        <v>900</v>
      </c>
      <c r="F350" s="187" t="s">
        <v>901</v>
      </c>
      <c r="G350" s="188" t="s">
        <v>164</v>
      </c>
      <c r="H350" s="189">
        <v>78.170000000000002</v>
      </c>
      <c r="I350" s="190"/>
      <c r="J350" s="191">
        <f>ROUND(I350*H350,3)</f>
        <v>0</v>
      </c>
      <c r="K350" s="192"/>
      <c r="L350" s="35"/>
      <c r="M350" s="193" t="s">
        <v>1</v>
      </c>
      <c r="N350" s="194" t="s">
        <v>43</v>
      </c>
      <c r="O350" s="74"/>
      <c r="P350" s="195">
        <f>O350*H350</f>
        <v>0</v>
      </c>
      <c r="Q350" s="195">
        <v>0</v>
      </c>
      <c r="R350" s="195">
        <f>Q350*H350</f>
        <v>0</v>
      </c>
      <c r="S350" s="195">
        <v>0</v>
      </c>
      <c r="T350" s="196">
        <f>S350*H350</f>
        <v>0</v>
      </c>
      <c r="U350" s="34"/>
      <c r="V350" s="34"/>
      <c r="W350" s="34"/>
      <c r="X350" s="34"/>
      <c r="Y350" s="34"/>
      <c r="Z350" s="34"/>
      <c r="AA350" s="34"/>
      <c r="AB350" s="34"/>
      <c r="AC350" s="34"/>
      <c r="AD350" s="34"/>
      <c r="AE350" s="34"/>
      <c r="AR350" s="197" t="s">
        <v>213</v>
      </c>
      <c r="AT350" s="197" t="s">
        <v>149</v>
      </c>
      <c r="AU350" s="197" t="s">
        <v>124</v>
      </c>
      <c r="AY350" s="15" t="s">
        <v>146</v>
      </c>
      <c r="BE350" s="198">
        <f>IF(N350="základná",J350,0)</f>
        <v>0</v>
      </c>
      <c r="BF350" s="198">
        <f>IF(N350="znížená",J350,0)</f>
        <v>0</v>
      </c>
      <c r="BG350" s="198">
        <f>IF(N350="zákl. prenesená",J350,0)</f>
        <v>0</v>
      </c>
      <c r="BH350" s="198">
        <f>IF(N350="zníž. prenesená",J350,0)</f>
        <v>0</v>
      </c>
      <c r="BI350" s="198">
        <f>IF(N350="nulová",J350,0)</f>
        <v>0</v>
      </c>
      <c r="BJ350" s="15" t="s">
        <v>124</v>
      </c>
      <c r="BK350" s="198">
        <f>ROUND(I350*H350,3)</f>
        <v>0</v>
      </c>
      <c r="BL350" s="15" t="s">
        <v>213</v>
      </c>
      <c r="BM350" s="197" t="s">
        <v>902</v>
      </c>
    </row>
    <row r="351" s="2" customFormat="1" ht="24.15" customHeight="1">
      <c r="A351" s="34"/>
      <c r="B351" s="149"/>
      <c r="C351" s="185" t="s">
        <v>903</v>
      </c>
      <c r="D351" s="185" t="s">
        <v>149</v>
      </c>
      <c r="E351" s="186" t="s">
        <v>904</v>
      </c>
      <c r="F351" s="187" t="s">
        <v>905</v>
      </c>
      <c r="G351" s="188" t="s">
        <v>524</v>
      </c>
      <c r="H351" s="210"/>
      <c r="I351" s="190"/>
      <c r="J351" s="191">
        <f>ROUND(I351*H351,3)</f>
        <v>0</v>
      </c>
      <c r="K351" s="192"/>
      <c r="L351" s="35"/>
      <c r="M351" s="193" t="s">
        <v>1</v>
      </c>
      <c r="N351" s="194" t="s">
        <v>43</v>
      </c>
      <c r="O351" s="74"/>
      <c r="P351" s="195">
        <f>O351*H351</f>
        <v>0</v>
      </c>
      <c r="Q351" s="195">
        <v>0</v>
      </c>
      <c r="R351" s="195">
        <f>Q351*H351</f>
        <v>0</v>
      </c>
      <c r="S351" s="195">
        <v>0</v>
      </c>
      <c r="T351" s="196">
        <f>S351*H351</f>
        <v>0</v>
      </c>
      <c r="U351" s="34"/>
      <c r="V351" s="34"/>
      <c r="W351" s="34"/>
      <c r="X351" s="34"/>
      <c r="Y351" s="34"/>
      <c r="Z351" s="34"/>
      <c r="AA351" s="34"/>
      <c r="AB351" s="34"/>
      <c r="AC351" s="34"/>
      <c r="AD351" s="34"/>
      <c r="AE351" s="34"/>
      <c r="AR351" s="197" t="s">
        <v>213</v>
      </c>
      <c r="AT351" s="197" t="s">
        <v>149</v>
      </c>
      <c r="AU351" s="197" t="s">
        <v>124</v>
      </c>
      <c r="AY351" s="15" t="s">
        <v>146</v>
      </c>
      <c r="BE351" s="198">
        <f>IF(N351="základná",J351,0)</f>
        <v>0</v>
      </c>
      <c r="BF351" s="198">
        <f>IF(N351="znížená",J351,0)</f>
        <v>0</v>
      </c>
      <c r="BG351" s="198">
        <f>IF(N351="zákl. prenesená",J351,0)</f>
        <v>0</v>
      </c>
      <c r="BH351" s="198">
        <f>IF(N351="zníž. prenesená",J351,0)</f>
        <v>0</v>
      </c>
      <c r="BI351" s="198">
        <f>IF(N351="nulová",J351,0)</f>
        <v>0</v>
      </c>
      <c r="BJ351" s="15" t="s">
        <v>124</v>
      </c>
      <c r="BK351" s="198">
        <f>ROUND(I351*H351,3)</f>
        <v>0</v>
      </c>
      <c r="BL351" s="15" t="s">
        <v>213</v>
      </c>
      <c r="BM351" s="197" t="s">
        <v>906</v>
      </c>
    </row>
    <row r="352" s="12" customFormat="1" ht="22.8" customHeight="1">
      <c r="A352" s="12"/>
      <c r="B352" s="172"/>
      <c r="C352" s="12"/>
      <c r="D352" s="173" t="s">
        <v>76</v>
      </c>
      <c r="E352" s="183" t="s">
        <v>907</v>
      </c>
      <c r="F352" s="183" t="s">
        <v>908</v>
      </c>
      <c r="G352" s="12"/>
      <c r="H352" s="12"/>
      <c r="I352" s="175"/>
      <c r="J352" s="184">
        <f>BK352</f>
        <v>0</v>
      </c>
      <c r="K352" s="12"/>
      <c r="L352" s="172"/>
      <c r="M352" s="177"/>
      <c r="N352" s="178"/>
      <c r="O352" s="178"/>
      <c r="P352" s="179">
        <f>SUM(P353:P356)</f>
        <v>0</v>
      </c>
      <c r="Q352" s="178"/>
      <c r="R352" s="179">
        <f>SUM(R353:R356)</f>
        <v>1.2021668940000001</v>
      </c>
      <c r="S352" s="178"/>
      <c r="T352" s="180">
        <f>SUM(T353:T356)</f>
        <v>0</v>
      </c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R352" s="173" t="s">
        <v>124</v>
      </c>
      <c r="AT352" s="181" t="s">
        <v>76</v>
      </c>
      <c r="AU352" s="181" t="s">
        <v>19</v>
      </c>
      <c r="AY352" s="173" t="s">
        <v>146</v>
      </c>
      <c r="BK352" s="182">
        <f>SUM(BK353:BK356)</f>
        <v>0</v>
      </c>
    </row>
    <row r="353" s="2" customFormat="1" ht="24.15" customHeight="1">
      <c r="A353" s="34"/>
      <c r="B353" s="149"/>
      <c r="C353" s="185" t="s">
        <v>909</v>
      </c>
      <c r="D353" s="185" t="s">
        <v>149</v>
      </c>
      <c r="E353" s="186" t="s">
        <v>910</v>
      </c>
      <c r="F353" s="187" t="s">
        <v>911</v>
      </c>
      <c r="G353" s="188" t="s">
        <v>164</v>
      </c>
      <c r="H353" s="189">
        <v>25.398</v>
      </c>
      <c r="I353" s="190"/>
      <c r="J353" s="191">
        <f>ROUND(I353*H353,3)</f>
        <v>0</v>
      </c>
      <c r="K353" s="192"/>
      <c r="L353" s="35"/>
      <c r="M353" s="193" t="s">
        <v>1</v>
      </c>
      <c r="N353" s="194" t="s">
        <v>43</v>
      </c>
      <c r="O353" s="74"/>
      <c r="P353" s="195">
        <f>O353*H353</f>
        <v>0</v>
      </c>
      <c r="Q353" s="195">
        <v>0.003653</v>
      </c>
      <c r="R353" s="195">
        <f>Q353*H353</f>
        <v>0.092778894000000001</v>
      </c>
      <c r="S353" s="195">
        <v>0</v>
      </c>
      <c r="T353" s="196">
        <f>S353*H353</f>
        <v>0</v>
      </c>
      <c r="U353" s="34"/>
      <c r="V353" s="34"/>
      <c r="W353" s="34"/>
      <c r="X353" s="34"/>
      <c r="Y353" s="34"/>
      <c r="Z353" s="34"/>
      <c r="AA353" s="34"/>
      <c r="AB353" s="34"/>
      <c r="AC353" s="34"/>
      <c r="AD353" s="34"/>
      <c r="AE353" s="34"/>
      <c r="AR353" s="197" t="s">
        <v>213</v>
      </c>
      <c r="AT353" s="197" t="s">
        <v>149</v>
      </c>
      <c r="AU353" s="197" t="s">
        <v>124</v>
      </c>
      <c r="AY353" s="15" t="s">
        <v>146</v>
      </c>
      <c r="BE353" s="198">
        <f>IF(N353="základná",J353,0)</f>
        <v>0</v>
      </c>
      <c r="BF353" s="198">
        <f>IF(N353="znížená",J353,0)</f>
        <v>0</v>
      </c>
      <c r="BG353" s="198">
        <f>IF(N353="zákl. prenesená",J353,0)</f>
        <v>0</v>
      </c>
      <c r="BH353" s="198">
        <f>IF(N353="zníž. prenesená",J353,0)</f>
        <v>0</v>
      </c>
      <c r="BI353" s="198">
        <f>IF(N353="nulová",J353,0)</f>
        <v>0</v>
      </c>
      <c r="BJ353" s="15" t="s">
        <v>124</v>
      </c>
      <c r="BK353" s="198">
        <f>ROUND(I353*H353,3)</f>
        <v>0</v>
      </c>
      <c r="BL353" s="15" t="s">
        <v>213</v>
      </c>
      <c r="BM353" s="197" t="s">
        <v>912</v>
      </c>
    </row>
    <row r="354" s="2" customFormat="1" ht="16.5" customHeight="1">
      <c r="A354" s="34"/>
      <c r="B354" s="149"/>
      <c r="C354" s="199" t="s">
        <v>913</v>
      </c>
      <c r="D354" s="199" t="s">
        <v>222</v>
      </c>
      <c r="E354" s="200" t="s">
        <v>914</v>
      </c>
      <c r="F354" s="201" t="s">
        <v>915</v>
      </c>
      <c r="G354" s="202" t="s">
        <v>164</v>
      </c>
      <c r="H354" s="203">
        <v>27.43</v>
      </c>
      <c r="I354" s="204"/>
      <c r="J354" s="205">
        <f>ROUND(I354*H354,3)</f>
        <v>0</v>
      </c>
      <c r="K354" s="206"/>
      <c r="L354" s="207"/>
      <c r="M354" s="208" t="s">
        <v>1</v>
      </c>
      <c r="N354" s="209" t="s">
        <v>43</v>
      </c>
      <c r="O354" s="74"/>
      <c r="P354" s="195">
        <f>O354*H354</f>
        <v>0</v>
      </c>
      <c r="Q354" s="195">
        <v>0.021000000000000001</v>
      </c>
      <c r="R354" s="195">
        <f>Q354*H354</f>
        <v>0.57603000000000004</v>
      </c>
      <c r="S354" s="195">
        <v>0</v>
      </c>
      <c r="T354" s="196">
        <f>S354*H354</f>
        <v>0</v>
      </c>
      <c r="U354" s="34"/>
      <c r="V354" s="34"/>
      <c r="W354" s="34"/>
      <c r="X354" s="34"/>
      <c r="Y354" s="34"/>
      <c r="Z354" s="34"/>
      <c r="AA354" s="34"/>
      <c r="AB354" s="34"/>
      <c r="AC354" s="34"/>
      <c r="AD354" s="34"/>
      <c r="AE354" s="34"/>
      <c r="AR354" s="197" t="s">
        <v>278</v>
      </c>
      <c r="AT354" s="197" t="s">
        <v>222</v>
      </c>
      <c r="AU354" s="197" t="s">
        <v>124</v>
      </c>
      <c r="AY354" s="15" t="s">
        <v>146</v>
      </c>
      <c r="BE354" s="198">
        <f>IF(N354="základná",J354,0)</f>
        <v>0</v>
      </c>
      <c r="BF354" s="198">
        <f>IF(N354="znížená",J354,0)</f>
        <v>0</v>
      </c>
      <c r="BG354" s="198">
        <f>IF(N354="zákl. prenesená",J354,0)</f>
        <v>0</v>
      </c>
      <c r="BH354" s="198">
        <f>IF(N354="zníž. prenesená",J354,0)</f>
        <v>0</v>
      </c>
      <c r="BI354" s="198">
        <f>IF(N354="nulová",J354,0)</f>
        <v>0</v>
      </c>
      <c r="BJ354" s="15" t="s">
        <v>124</v>
      </c>
      <c r="BK354" s="198">
        <f>ROUND(I354*H354,3)</f>
        <v>0</v>
      </c>
      <c r="BL354" s="15" t="s">
        <v>213</v>
      </c>
      <c r="BM354" s="197" t="s">
        <v>916</v>
      </c>
    </row>
    <row r="355" s="2" customFormat="1" ht="16.5" customHeight="1">
      <c r="A355" s="34"/>
      <c r="B355" s="149"/>
      <c r="C355" s="199" t="s">
        <v>917</v>
      </c>
      <c r="D355" s="199" t="s">
        <v>222</v>
      </c>
      <c r="E355" s="200" t="s">
        <v>918</v>
      </c>
      <c r="F355" s="201" t="s">
        <v>919</v>
      </c>
      <c r="G355" s="202" t="s">
        <v>164</v>
      </c>
      <c r="H355" s="203">
        <v>25.398</v>
      </c>
      <c r="I355" s="204"/>
      <c r="J355" s="205">
        <f>ROUND(I355*H355,3)</f>
        <v>0</v>
      </c>
      <c r="K355" s="206"/>
      <c r="L355" s="207"/>
      <c r="M355" s="208" t="s">
        <v>1</v>
      </c>
      <c r="N355" s="209" t="s">
        <v>43</v>
      </c>
      <c r="O355" s="74"/>
      <c r="P355" s="195">
        <f>O355*H355</f>
        <v>0</v>
      </c>
      <c r="Q355" s="195">
        <v>0.021000000000000001</v>
      </c>
      <c r="R355" s="195">
        <f>Q355*H355</f>
        <v>0.533358</v>
      </c>
      <c r="S355" s="195">
        <v>0</v>
      </c>
      <c r="T355" s="196">
        <f>S355*H355</f>
        <v>0</v>
      </c>
      <c r="U355" s="34"/>
      <c r="V355" s="34"/>
      <c r="W355" s="34"/>
      <c r="X355" s="34"/>
      <c r="Y355" s="34"/>
      <c r="Z355" s="34"/>
      <c r="AA355" s="34"/>
      <c r="AB355" s="34"/>
      <c r="AC355" s="34"/>
      <c r="AD355" s="34"/>
      <c r="AE355" s="34"/>
      <c r="AR355" s="197" t="s">
        <v>278</v>
      </c>
      <c r="AT355" s="197" t="s">
        <v>222</v>
      </c>
      <c r="AU355" s="197" t="s">
        <v>124</v>
      </c>
      <c r="AY355" s="15" t="s">
        <v>146</v>
      </c>
      <c r="BE355" s="198">
        <f>IF(N355="základná",J355,0)</f>
        <v>0</v>
      </c>
      <c r="BF355" s="198">
        <f>IF(N355="znížená",J355,0)</f>
        <v>0</v>
      </c>
      <c r="BG355" s="198">
        <f>IF(N355="zákl. prenesená",J355,0)</f>
        <v>0</v>
      </c>
      <c r="BH355" s="198">
        <f>IF(N355="zníž. prenesená",J355,0)</f>
        <v>0</v>
      </c>
      <c r="BI355" s="198">
        <f>IF(N355="nulová",J355,0)</f>
        <v>0</v>
      </c>
      <c r="BJ355" s="15" t="s">
        <v>124</v>
      </c>
      <c r="BK355" s="198">
        <f>ROUND(I355*H355,3)</f>
        <v>0</v>
      </c>
      <c r="BL355" s="15" t="s">
        <v>213</v>
      </c>
      <c r="BM355" s="197" t="s">
        <v>920</v>
      </c>
    </row>
    <row r="356" s="2" customFormat="1" ht="24.15" customHeight="1">
      <c r="A356" s="34"/>
      <c r="B356" s="149"/>
      <c r="C356" s="185" t="s">
        <v>921</v>
      </c>
      <c r="D356" s="185" t="s">
        <v>149</v>
      </c>
      <c r="E356" s="186" t="s">
        <v>922</v>
      </c>
      <c r="F356" s="187" t="s">
        <v>923</v>
      </c>
      <c r="G356" s="188" t="s">
        <v>524</v>
      </c>
      <c r="H356" s="210"/>
      <c r="I356" s="190"/>
      <c r="J356" s="191">
        <f>ROUND(I356*H356,3)</f>
        <v>0</v>
      </c>
      <c r="K356" s="192"/>
      <c r="L356" s="35"/>
      <c r="M356" s="193" t="s">
        <v>1</v>
      </c>
      <c r="N356" s="194" t="s">
        <v>43</v>
      </c>
      <c r="O356" s="74"/>
      <c r="P356" s="195">
        <f>O356*H356</f>
        <v>0</v>
      </c>
      <c r="Q356" s="195">
        <v>0</v>
      </c>
      <c r="R356" s="195">
        <f>Q356*H356</f>
        <v>0</v>
      </c>
      <c r="S356" s="195">
        <v>0</v>
      </c>
      <c r="T356" s="196">
        <f>S356*H356</f>
        <v>0</v>
      </c>
      <c r="U356" s="34"/>
      <c r="V356" s="34"/>
      <c r="W356" s="34"/>
      <c r="X356" s="34"/>
      <c r="Y356" s="34"/>
      <c r="Z356" s="34"/>
      <c r="AA356" s="34"/>
      <c r="AB356" s="34"/>
      <c r="AC356" s="34"/>
      <c r="AD356" s="34"/>
      <c r="AE356" s="34"/>
      <c r="AR356" s="197" t="s">
        <v>213</v>
      </c>
      <c r="AT356" s="197" t="s">
        <v>149</v>
      </c>
      <c r="AU356" s="197" t="s">
        <v>124</v>
      </c>
      <c r="AY356" s="15" t="s">
        <v>146</v>
      </c>
      <c r="BE356" s="198">
        <f>IF(N356="základná",J356,0)</f>
        <v>0</v>
      </c>
      <c r="BF356" s="198">
        <f>IF(N356="znížená",J356,0)</f>
        <v>0</v>
      </c>
      <c r="BG356" s="198">
        <f>IF(N356="zákl. prenesená",J356,0)</f>
        <v>0</v>
      </c>
      <c r="BH356" s="198">
        <f>IF(N356="zníž. prenesená",J356,0)</f>
        <v>0</v>
      </c>
      <c r="BI356" s="198">
        <f>IF(N356="nulová",J356,0)</f>
        <v>0</v>
      </c>
      <c r="BJ356" s="15" t="s">
        <v>124</v>
      </c>
      <c r="BK356" s="198">
        <f>ROUND(I356*H356,3)</f>
        <v>0</v>
      </c>
      <c r="BL356" s="15" t="s">
        <v>213</v>
      </c>
      <c r="BM356" s="197" t="s">
        <v>924</v>
      </c>
    </row>
    <row r="357" s="12" customFormat="1" ht="22.8" customHeight="1">
      <c r="A357" s="12"/>
      <c r="B357" s="172"/>
      <c r="C357" s="12"/>
      <c r="D357" s="173" t="s">
        <v>76</v>
      </c>
      <c r="E357" s="183" t="s">
        <v>925</v>
      </c>
      <c r="F357" s="183" t="s">
        <v>926</v>
      </c>
      <c r="G357" s="12"/>
      <c r="H357" s="12"/>
      <c r="I357" s="175"/>
      <c r="J357" s="184">
        <f>BK357</f>
        <v>0</v>
      </c>
      <c r="K357" s="12"/>
      <c r="L357" s="172"/>
      <c r="M357" s="177"/>
      <c r="N357" s="178"/>
      <c r="O357" s="178"/>
      <c r="P357" s="179">
        <f>P358</f>
        <v>0</v>
      </c>
      <c r="Q357" s="178"/>
      <c r="R357" s="179">
        <f>R358</f>
        <v>0.012203982</v>
      </c>
      <c r="S357" s="178"/>
      <c r="T357" s="180">
        <f>T358</f>
        <v>0</v>
      </c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R357" s="173" t="s">
        <v>124</v>
      </c>
      <c r="AT357" s="181" t="s">
        <v>76</v>
      </c>
      <c r="AU357" s="181" t="s">
        <v>19</v>
      </c>
      <c r="AY357" s="173" t="s">
        <v>146</v>
      </c>
      <c r="BK357" s="182">
        <f>BK358</f>
        <v>0</v>
      </c>
    </row>
    <row r="358" s="2" customFormat="1" ht="37.8" customHeight="1">
      <c r="A358" s="34"/>
      <c r="B358" s="149"/>
      <c r="C358" s="185" t="s">
        <v>927</v>
      </c>
      <c r="D358" s="185" t="s">
        <v>149</v>
      </c>
      <c r="E358" s="186" t="s">
        <v>928</v>
      </c>
      <c r="F358" s="187" t="s">
        <v>929</v>
      </c>
      <c r="G358" s="188" t="s">
        <v>164</v>
      </c>
      <c r="H358" s="189">
        <v>581.14200000000005</v>
      </c>
      <c r="I358" s="190"/>
      <c r="J358" s="191">
        <f>ROUND(I358*H358,3)</f>
        <v>0</v>
      </c>
      <c r="K358" s="192"/>
      <c r="L358" s="35"/>
      <c r="M358" s="193" t="s">
        <v>1</v>
      </c>
      <c r="N358" s="194" t="s">
        <v>43</v>
      </c>
      <c r="O358" s="74"/>
      <c r="P358" s="195">
        <f>O358*H358</f>
        <v>0</v>
      </c>
      <c r="Q358" s="195">
        <v>2.0999999999999999E-05</v>
      </c>
      <c r="R358" s="195">
        <f>Q358*H358</f>
        <v>0.012203982</v>
      </c>
      <c r="S358" s="195">
        <v>0</v>
      </c>
      <c r="T358" s="196">
        <f>S358*H358</f>
        <v>0</v>
      </c>
      <c r="U358" s="34"/>
      <c r="V358" s="34"/>
      <c r="W358" s="34"/>
      <c r="X358" s="34"/>
      <c r="Y358" s="34"/>
      <c r="Z358" s="34"/>
      <c r="AA358" s="34"/>
      <c r="AB358" s="34"/>
      <c r="AC358" s="34"/>
      <c r="AD358" s="34"/>
      <c r="AE358" s="34"/>
      <c r="AR358" s="197" t="s">
        <v>213</v>
      </c>
      <c r="AT358" s="197" t="s">
        <v>149</v>
      </c>
      <c r="AU358" s="197" t="s">
        <v>124</v>
      </c>
      <c r="AY358" s="15" t="s">
        <v>146</v>
      </c>
      <c r="BE358" s="198">
        <f>IF(N358="základná",J358,0)</f>
        <v>0</v>
      </c>
      <c r="BF358" s="198">
        <f>IF(N358="znížená",J358,0)</f>
        <v>0</v>
      </c>
      <c r="BG358" s="198">
        <f>IF(N358="zákl. prenesená",J358,0)</f>
        <v>0</v>
      </c>
      <c r="BH358" s="198">
        <f>IF(N358="zníž. prenesená",J358,0)</f>
        <v>0</v>
      </c>
      <c r="BI358" s="198">
        <f>IF(N358="nulová",J358,0)</f>
        <v>0</v>
      </c>
      <c r="BJ358" s="15" t="s">
        <v>124</v>
      </c>
      <c r="BK358" s="198">
        <f>ROUND(I358*H358,3)</f>
        <v>0</v>
      </c>
      <c r="BL358" s="15" t="s">
        <v>213</v>
      </c>
      <c r="BM358" s="197" t="s">
        <v>930</v>
      </c>
    </row>
    <row r="359" s="12" customFormat="1" ht="22.8" customHeight="1">
      <c r="A359" s="12"/>
      <c r="B359" s="172"/>
      <c r="C359" s="12"/>
      <c r="D359" s="173" t="s">
        <v>76</v>
      </c>
      <c r="E359" s="183" t="s">
        <v>931</v>
      </c>
      <c r="F359" s="183" t="s">
        <v>932</v>
      </c>
      <c r="G359" s="12"/>
      <c r="H359" s="12"/>
      <c r="I359" s="175"/>
      <c r="J359" s="184">
        <f>BK359</f>
        <v>0</v>
      </c>
      <c r="K359" s="12"/>
      <c r="L359" s="172"/>
      <c r="M359" s="177"/>
      <c r="N359" s="178"/>
      <c r="O359" s="178"/>
      <c r="P359" s="179">
        <f>SUM(P360:P364)</f>
        <v>0</v>
      </c>
      <c r="Q359" s="178"/>
      <c r="R359" s="179">
        <f>SUM(R360:R364)</f>
        <v>0.11994377886000002</v>
      </c>
      <c r="S359" s="178"/>
      <c r="T359" s="180">
        <f>SUM(T360:T364)</f>
        <v>0</v>
      </c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R359" s="173" t="s">
        <v>124</v>
      </c>
      <c r="AT359" s="181" t="s">
        <v>76</v>
      </c>
      <c r="AU359" s="181" t="s">
        <v>19</v>
      </c>
      <c r="AY359" s="173" t="s">
        <v>146</v>
      </c>
      <c r="BK359" s="182">
        <f>SUM(BK360:BK364)</f>
        <v>0</v>
      </c>
    </row>
    <row r="360" s="2" customFormat="1" ht="24.15" customHeight="1">
      <c r="A360" s="34"/>
      <c r="B360" s="149"/>
      <c r="C360" s="185" t="s">
        <v>933</v>
      </c>
      <c r="D360" s="185" t="s">
        <v>149</v>
      </c>
      <c r="E360" s="186" t="s">
        <v>934</v>
      </c>
      <c r="F360" s="187" t="s">
        <v>935</v>
      </c>
      <c r="G360" s="188" t="s">
        <v>157</v>
      </c>
      <c r="H360" s="189">
        <v>1</v>
      </c>
      <c r="I360" s="190"/>
      <c r="J360" s="191">
        <f>ROUND(I360*H360,3)</f>
        <v>0</v>
      </c>
      <c r="K360" s="192"/>
      <c r="L360" s="35"/>
      <c r="M360" s="193" t="s">
        <v>1</v>
      </c>
      <c r="N360" s="194" t="s">
        <v>43</v>
      </c>
      <c r="O360" s="74"/>
      <c r="P360" s="195">
        <f>O360*H360</f>
        <v>0</v>
      </c>
      <c r="Q360" s="195">
        <v>0</v>
      </c>
      <c r="R360" s="195">
        <f>Q360*H360</f>
        <v>0</v>
      </c>
      <c r="S360" s="195">
        <v>0</v>
      </c>
      <c r="T360" s="196">
        <f>S360*H360</f>
        <v>0</v>
      </c>
      <c r="U360" s="34"/>
      <c r="V360" s="34"/>
      <c r="W360" s="34"/>
      <c r="X360" s="34"/>
      <c r="Y360" s="34"/>
      <c r="Z360" s="34"/>
      <c r="AA360" s="34"/>
      <c r="AB360" s="34"/>
      <c r="AC360" s="34"/>
      <c r="AD360" s="34"/>
      <c r="AE360" s="34"/>
      <c r="AR360" s="197" t="s">
        <v>213</v>
      </c>
      <c r="AT360" s="197" t="s">
        <v>149</v>
      </c>
      <c r="AU360" s="197" t="s">
        <v>124</v>
      </c>
      <c r="AY360" s="15" t="s">
        <v>146</v>
      </c>
      <c r="BE360" s="198">
        <f>IF(N360="základná",J360,0)</f>
        <v>0</v>
      </c>
      <c r="BF360" s="198">
        <f>IF(N360="znížená",J360,0)</f>
        <v>0</v>
      </c>
      <c r="BG360" s="198">
        <f>IF(N360="zákl. prenesená",J360,0)</f>
        <v>0</v>
      </c>
      <c r="BH360" s="198">
        <f>IF(N360="zníž. prenesená",J360,0)</f>
        <v>0</v>
      </c>
      <c r="BI360" s="198">
        <f>IF(N360="nulová",J360,0)</f>
        <v>0</v>
      </c>
      <c r="BJ360" s="15" t="s">
        <v>124</v>
      </c>
      <c r="BK360" s="198">
        <f>ROUND(I360*H360,3)</f>
        <v>0</v>
      </c>
      <c r="BL360" s="15" t="s">
        <v>213</v>
      </c>
      <c r="BM360" s="197" t="s">
        <v>936</v>
      </c>
    </row>
    <row r="361" s="2" customFormat="1" ht="21.75" customHeight="1">
      <c r="A361" s="34"/>
      <c r="B361" s="149"/>
      <c r="C361" s="185" t="s">
        <v>937</v>
      </c>
      <c r="D361" s="185" t="s">
        <v>149</v>
      </c>
      <c r="E361" s="186" t="s">
        <v>938</v>
      </c>
      <c r="F361" s="187" t="s">
        <v>939</v>
      </c>
      <c r="G361" s="188" t="s">
        <v>420</v>
      </c>
      <c r="H361" s="189">
        <v>10</v>
      </c>
      <c r="I361" s="190"/>
      <c r="J361" s="191">
        <f>ROUND(I361*H361,3)</f>
        <v>0</v>
      </c>
      <c r="K361" s="192"/>
      <c r="L361" s="35"/>
      <c r="M361" s="193" t="s">
        <v>1</v>
      </c>
      <c r="N361" s="194" t="s">
        <v>43</v>
      </c>
      <c r="O361" s="74"/>
      <c r="P361" s="195">
        <f>O361*H361</f>
        <v>0</v>
      </c>
      <c r="Q361" s="195">
        <v>7.8000000000000005E-07</v>
      </c>
      <c r="R361" s="195">
        <f>Q361*H361</f>
        <v>7.7999999999999999E-06</v>
      </c>
      <c r="S361" s="195">
        <v>0</v>
      </c>
      <c r="T361" s="196">
        <f>S361*H361</f>
        <v>0</v>
      </c>
      <c r="U361" s="34"/>
      <c r="V361" s="34"/>
      <c r="W361" s="34"/>
      <c r="X361" s="34"/>
      <c r="Y361" s="34"/>
      <c r="Z361" s="34"/>
      <c r="AA361" s="34"/>
      <c r="AB361" s="34"/>
      <c r="AC361" s="34"/>
      <c r="AD361" s="34"/>
      <c r="AE361" s="34"/>
      <c r="AR361" s="197" t="s">
        <v>213</v>
      </c>
      <c r="AT361" s="197" t="s">
        <v>149</v>
      </c>
      <c r="AU361" s="197" t="s">
        <v>124</v>
      </c>
      <c r="AY361" s="15" t="s">
        <v>146</v>
      </c>
      <c r="BE361" s="198">
        <f>IF(N361="základná",J361,0)</f>
        <v>0</v>
      </c>
      <c r="BF361" s="198">
        <f>IF(N361="znížená",J361,0)</f>
        <v>0</v>
      </c>
      <c r="BG361" s="198">
        <f>IF(N361="zákl. prenesená",J361,0)</f>
        <v>0</v>
      </c>
      <c r="BH361" s="198">
        <f>IF(N361="zníž. prenesená",J361,0)</f>
        <v>0</v>
      </c>
      <c r="BI361" s="198">
        <f>IF(N361="nulová",J361,0)</f>
        <v>0</v>
      </c>
      <c r="BJ361" s="15" t="s">
        <v>124</v>
      </c>
      <c r="BK361" s="198">
        <f>ROUND(I361*H361,3)</f>
        <v>0</v>
      </c>
      <c r="BL361" s="15" t="s">
        <v>213</v>
      </c>
      <c r="BM361" s="197" t="s">
        <v>940</v>
      </c>
    </row>
    <row r="362" s="2" customFormat="1" ht="24.15" customHeight="1">
      <c r="A362" s="34"/>
      <c r="B362" s="149"/>
      <c r="C362" s="185" t="s">
        <v>941</v>
      </c>
      <c r="D362" s="185" t="s">
        <v>149</v>
      </c>
      <c r="E362" s="186" t="s">
        <v>942</v>
      </c>
      <c r="F362" s="187" t="s">
        <v>943</v>
      </c>
      <c r="G362" s="188" t="s">
        <v>183</v>
      </c>
      <c r="H362" s="189">
        <v>150</v>
      </c>
      <c r="I362" s="190"/>
      <c r="J362" s="191">
        <f>ROUND(I362*H362,3)</f>
        <v>0</v>
      </c>
      <c r="K362" s="192"/>
      <c r="L362" s="35"/>
      <c r="M362" s="193" t="s">
        <v>1</v>
      </c>
      <c r="N362" s="194" t="s">
        <v>43</v>
      </c>
      <c r="O362" s="74"/>
      <c r="P362" s="195">
        <f>O362*H362</f>
        <v>0</v>
      </c>
      <c r="Q362" s="195">
        <v>7.8000000000000005E-07</v>
      </c>
      <c r="R362" s="195">
        <f>Q362*H362</f>
        <v>0.00011700000000000001</v>
      </c>
      <c r="S362" s="195">
        <v>0</v>
      </c>
      <c r="T362" s="196">
        <f>S362*H362</f>
        <v>0</v>
      </c>
      <c r="U362" s="34"/>
      <c r="V362" s="34"/>
      <c r="W362" s="34"/>
      <c r="X362" s="34"/>
      <c r="Y362" s="34"/>
      <c r="Z362" s="34"/>
      <c r="AA362" s="34"/>
      <c r="AB362" s="34"/>
      <c r="AC362" s="34"/>
      <c r="AD362" s="34"/>
      <c r="AE362" s="34"/>
      <c r="AR362" s="197" t="s">
        <v>213</v>
      </c>
      <c r="AT362" s="197" t="s">
        <v>149</v>
      </c>
      <c r="AU362" s="197" t="s">
        <v>124</v>
      </c>
      <c r="AY362" s="15" t="s">
        <v>146</v>
      </c>
      <c r="BE362" s="198">
        <f>IF(N362="základná",J362,0)</f>
        <v>0</v>
      </c>
      <c r="BF362" s="198">
        <f>IF(N362="znížená",J362,0)</f>
        <v>0</v>
      </c>
      <c r="BG362" s="198">
        <f>IF(N362="zákl. prenesená",J362,0)</f>
        <v>0</v>
      </c>
      <c r="BH362" s="198">
        <f>IF(N362="zníž. prenesená",J362,0)</f>
        <v>0</v>
      </c>
      <c r="BI362" s="198">
        <f>IF(N362="nulová",J362,0)</f>
        <v>0</v>
      </c>
      <c r="BJ362" s="15" t="s">
        <v>124</v>
      </c>
      <c r="BK362" s="198">
        <f>ROUND(I362*H362,3)</f>
        <v>0</v>
      </c>
      <c r="BL362" s="15" t="s">
        <v>213</v>
      </c>
      <c r="BM362" s="197" t="s">
        <v>944</v>
      </c>
    </row>
    <row r="363" s="2" customFormat="1" ht="24.15" customHeight="1">
      <c r="A363" s="34"/>
      <c r="B363" s="149"/>
      <c r="C363" s="185" t="s">
        <v>945</v>
      </c>
      <c r="D363" s="185" t="s">
        <v>149</v>
      </c>
      <c r="E363" s="186" t="s">
        <v>946</v>
      </c>
      <c r="F363" s="187" t="s">
        <v>947</v>
      </c>
      <c r="G363" s="188" t="s">
        <v>164</v>
      </c>
      <c r="H363" s="189">
        <v>239.131</v>
      </c>
      <c r="I363" s="190"/>
      <c r="J363" s="191">
        <f>ROUND(I363*H363,3)</f>
        <v>0</v>
      </c>
      <c r="K363" s="192"/>
      <c r="L363" s="35"/>
      <c r="M363" s="193" t="s">
        <v>1</v>
      </c>
      <c r="N363" s="194" t="s">
        <v>43</v>
      </c>
      <c r="O363" s="74"/>
      <c r="P363" s="195">
        <f>O363*H363</f>
        <v>0</v>
      </c>
      <c r="Q363" s="195">
        <v>9.7499999999999998E-05</v>
      </c>
      <c r="R363" s="195">
        <f>Q363*H363</f>
        <v>0.023315272500000001</v>
      </c>
      <c r="S363" s="195">
        <v>0</v>
      </c>
      <c r="T363" s="196">
        <f>S363*H363</f>
        <v>0</v>
      </c>
      <c r="U363" s="34"/>
      <c r="V363" s="34"/>
      <c r="W363" s="34"/>
      <c r="X363" s="34"/>
      <c r="Y363" s="34"/>
      <c r="Z363" s="34"/>
      <c r="AA363" s="34"/>
      <c r="AB363" s="34"/>
      <c r="AC363" s="34"/>
      <c r="AD363" s="34"/>
      <c r="AE363" s="34"/>
      <c r="AR363" s="197" t="s">
        <v>213</v>
      </c>
      <c r="AT363" s="197" t="s">
        <v>149</v>
      </c>
      <c r="AU363" s="197" t="s">
        <v>124</v>
      </c>
      <c r="AY363" s="15" t="s">
        <v>146</v>
      </c>
      <c r="BE363" s="198">
        <f>IF(N363="základná",J363,0)</f>
        <v>0</v>
      </c>
      <c r="BF363" s="198">
        <f>IF(N363="znížená",J363,0)</f>
        <v>0</v>
      </c>
      <c r="BG363" s="198">
        <f>IF(N363="zákl. prenesená",J363,0)</f>
        <v>0</v>
      </c>
      <c r="BH363" s="198">
        <f>IF(N363="zníž. prenesená",J363,0)</f>
        <v>0</v>
      </c>
      <c r="BI363" s="198">
        <f>IF(N363="nulová",J363,0)</f>
        <v>0</v>
      </c>
      <c r="BJ363" s="15" t="s">
        <v>124</v>
      </c>
      <c r="BK363" s="198">
        <f>ROUND(I363*H363,3)</f>
        <v>0</v>
      </c>
      <c r="BL363" s="15" t="s">
        <v>213</v>
      </c>
      <c r="BM363" s="197" t="s">
        <v>948</v>
      </c>
    </row>
    <row r="364" s="2" customFormat="1" ht="33" customHeight="1">
      <c r="A364" s="34"/>
      <c r="B364" s="149"/>
      <c r="C364" s="185" t="s">
        <v>949</v>
      </c>
      <c r="D364" s="185" t="s">
        <v>149</v>
      </c>
      <c r="E364" s="186" t="s">
        <v>950</v>
      </c>
      <c r="F364" s="187" t="s">
        <v>951</v>
      </c>
      <c r="G364" s="188" t="s">
        <v>164</v>
      </c>
      <c r="H364" s="189">
        <v>239.131</v>
      </c>
      <c r="I364" s="190"/>
      <c r="J364" s="191">
        <f>ROUND(I364*H364,3)</f>
        <v>0</v>
      </c>
      <c r="K364" s="192"/>
      <c r="L364" s="35"/>
      <c r="M364" s="193" t="s">
        <v>1</v>
      </c>
      <c r="N364" s="194" t="s">
        <v>43</v>
      </c>
      <c r="O364" s="74"/>
      <c r="P364" s="195">
        <f>O364*H364</f>
        <v>0</v>
      </c>
      <c r="Q364" s="195">
        <v>0.00040356000000000002</v>
      </c>
      <c r="R364" s="195">
        <f>Q364*H364</f>
        <v>0.096503706360000011</v>
      </c>
      <c r="S364" s="195">
        <v>0</v>
      </c>
      <c r="T364" s="196">
        <f>S364*H364</f>
        <v>0</v>
      </c>
      <c r="U364" s="34"/>
      <c r="V364" s="34"/>
      <c r="W364" s="34"/>
      <c r="X364" s="34"/>
      <c r="Y364" s="34"/>
      <c r="Z364" s="34"/>
      <c r="AA364" s="34"/>
      <c r="AB364" s="34"/>
      <c r="AC364" s="34"/>
      <c r="AD364" s="34"/>
      <c r="AE364" s="34"/>
      <c r="AR364" s="197" t="s">
        <v>213</v>
      </c>
      <c r="AT364" s="197" t="s">
        <v>149</v>
      </c>
      <c r="AU364" s="197" t="s">
        <v>124</v>
      </c>
      <c r="AY364" s="15" t="s">
        <v>146</v>
      </c>
      <c r="BE364" s="198">
        <f>IF(N364="základná",J364,0)</f>
        <v>0</v>
      </c>
      <c r="BF364" s="198">
        <f>IF(N364="znížená",J364,0)</f>
        <v>0</v>
      </c>
      <c r="BG364" s="198">
        <f>IF(N364="zákl. prenesená",J364,0)</f>
        <v>0</v>
      </c>
      <c r="BH364" s="198">
        <f>IF(N364="zníž. prenesená",J364,0)</f>
        <v>0</v>
      </c>
      <c r="BI364" s="198">
        <f>IF(N364="nulová",J364,0)</f>
        <v>0</v>
      </c>
      <c r="BJ364" s="15" t="s">
        <v>124</v>
      </c>
      <c r="BK364" s="198">
        <f>ROUND(I364*H364,3)</f>
        <v>0</v>
      </c>
      <c r="BL364" s="15" t="s">
        <v>213</v>
      </c>
      <c r="BM364" s="197" t="s">
        <v>952</v>
      </c>
    </row>
    <row r="365" s="12" customFormat="1" ht="25.92" customHeight="1">
      <c r="A365" s="12"/>
      <c r="B365" s="172"/>
      <c r="C365" s="12"/>
      <c r="D365" s="173" t="s">
        <v>76</v>
      </c>
      <c r="E365" s="174" t="s">
        <v>222</v>
      </c>
      <c r="F365" s="174" t="s">
        <v>953</v>
      </c>
      <c r="G365" s="12"/>
      <c r="H365" s="12"/>
      <c r="I365" s="175"/>
      <c r="J365" s="176">
        <f>BK365</f>
        <v>0</v>
      </c>
      <c r="K365" s="12"/>
      <c r="L365" s="172"/>
      <c r="M365" s="177"/>
      <c r="N365" s="178"/>
      <c r="O365" s="178"/>
      <c r="P365" s="179">
        <f>P366</f>
        <v>0</v>
      </c>
      <c r="Q365" s="178"/>
      <c r="R365" s="179">
        <f>R366</f>
        <v>0</v>
      </c>
      <c r="S365" s="178"/>
      <c r="T365" s="180">
        <f>T366</f>
        <v>0</v>
      </c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R365" s="173" t="s">
        <v>147</v>
      </c>
      <c r="AT365" s="181" t="s">
        <v>76</v>
      </c>
      <c r="AU365" s="181" t="s">
        <v>77</v>
      </c>
      <c r="AY365" s="173" t="s">
        <v>146</v>
      </c>
      <c r="BK365" s="182">
        <f>BK366</f>
        <v>0</v>
      </c>
    </row>
    <row r="366" s="12" customFormat="1" ht="22.8" customHeight="1">
      <c r="A366" s="12"/>
      <c r="B366" s="172"/>
      <c r="C366" s="12"/>
      <c r="D366" s="173" t="s">
        <v>76</v>
      </c>
      <c r="E366" s="183" t="s">
        <v>954</v>
      </c>
      <c r="F366" s="183" t="s">
        <v>955</v>
      </c>
      <c r="G366" s="12"/>
      <c r="H366" s="12"/>
      <c r="I366" s="175"/>
      <c r="J366" s="184">
        <f>BK366</f>
        <v>0</v>
      </c>
      <c r="K366" s="12"/>
      <c r="L366" s="172"/>
      <c r="M366" s="177"/>
      <c r="N366" s="178"/>
      <c r="O366" s="178"/>
      <c r="P366" s="179">
        <f>P367</f>
        <v>0</v>
      </c>
      <c r="Q366" s="178"/>
      <c r="R366" s="179">
        <f>R367</f>
        <v>0</v>
      </c>
      <c r="S366" s="178"/>
      <c r="T366" s="180">
        <f>T367</f>
        <v>0</v>
      </c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R366" s="173" t="s">
        <v>147</v>
      </c>
      <c r="AT366" s="181" t="s">
        <v>76</v>
      </c>
      <c r="AU366" s="181" t="s">
        <v>19</v>
      </c>
      <c r="AY366" s="173" t="s">
        <v>146</v>
      </c>
      <c r="BK366" s="182">
        <f>BK367</f>
        <v>0</v>
      </c>
    </row>
    <row r="367" s="2" customFormat="1" ht="37.8" customHeight="1">
      <c r="A367" s="34"/>
      <c r="B367" s="149"/>
      <c r="C367" s="185" t="s">
        <v>956</v>
      </c>
      <c r="D367" s="185" t="s">
        <v>149</v>
      </c>
      <c r="E367" s="186" t="s">
        <v>957</v>
      </c>
      <c r="F367" s="187" t="s">
        <v>958</v>
      </c>
      <c r="G367" s="188" t="s">
        <v>157</v>
      </c>
      <c r="H367" s="189">
        <v>1</v>
      </c>
      <c r="I367" s="190"/>
      <c r="J367" s="191">
        <f>ROUND(I367*H367,3)</f>
        <v>0</v>
      </c>
      <c r="K367" s="192"/>
      <c r="L367" s="35"/>
      <c r="M367" s="193" t="s">
        <v>1</v>
      </c>
      <c r="N367" s="194" t="s">
        <v>43</v>
      </c>
      <c r="O367" s="74"/>
      <c r="P367" s="195">
        <f>O367*H367</f>
        <v>0</v>
      </c>
      <c r="Q367" s="195">
        <v>0</v>
      </c>
      <c r="R367" s="195">
        <f>Q367*H367</f>
        <v>0</v>
      </c>
      <c r="S367" s="195">
        <v>0</v>
      </c>
      <c r="T367" s="196">
        <f>S367*H367</f>
        <v>0</v>
      </c>
      <c r="U367" s="34"/>
      <c r="V367" s="34"/>
      <c r="W367" s="34"/>
      <c r="X367" s="34"/>
      <c r="Y367" s="34"/>
      <c r="Z367" s="34"/>
      <c r="AA367" s="34"/>
      <c r="AB367" s="34"/>
      <c r="AC367" s="34"/>
      <c r="AD367" s="34"/>
      <c r="AE367" s="34"/>
      <c r="AR367" s="197" t="s">
        <v>409</v>
      </c>
      <c r="AT367" s="197" t="s">
        <v>149</v>
      </c>
      <c r="AU367" s="197" t="s">
        <v>124</v>
      </c>
      <c r="AY367" s="15" t="s">
        <v>146</v>
      </c>
      <c r="BE367" s="198">
        <f>IF(N367="základná",J367,0)</f>
        <v>0</v>
      </c>
      <c r="BF367" s="198">
        <f>IF(N367="znížená",J367,0)</f>
        <v>0</v>
      </c>
      <c r="BG367" s="198">
        <f>IF(N367="zákl. prenesená",J367,0)</f>
        <v>0</v>
      </c>
      <c r="BH367" s="198">
        <f>IF(N367="zníž. prenesená",J367,0)</f>
        <v>0</v>
      </c>
      <c r="BI367" s="198">
        <f>IF(N367="nulová",J367,0)</f>
        <v>0</v>
      </c>
      <c r="BJ367" s="15" t="s">
        <v>124</v>
      </c>
      <c r="BK367" s="198">
        <f>ROUND(I367*H367,3)</f>
        <v>0</v>
      </c>
      <c r="BL367" s="15" t="s">
        <v>409</v>
      </c>
      <c r="BM367" s="197" t="s">
        <v>959</v>
      </c>
    </row>
    <row r="368" s="12" customFormat="1" ht="25.92" customHeight="1">
      <c r="A368" s="12"/>
      <c r="B368" s="172"/>
      <c r="C368" s="12"/>
      <c r="D368" s="173" t="s">
        <v>76</v>
      </c>
      <c r="E368" s="174" t="s">
        <v>960</v>
      </c>
      <c r="F368" s="174" t="s">
        <v>961</v>
      </c>
      <c r="G368" s="12"/>
      <c r="H368" s="12"/>
      <c r="I368" s="175"/>
      <c r="J368" s="176">
        <f>BK368</f>
        <v>0</v>
      </c>
      <c r="K368" s="12"/>
      <c r="L368" s="172"/>
      <c r="M368" s="177"/>
      <c r="N368" s="178"/>
      <c r="O368" s="178"/>
      <c r="P368" s="179">
        <f>SUM(P369:P370)</f>
        <v>0</v>
      </c>
      <c r="Q368" s="178"/>
      <c r="R368" s="179">
        <f>SUM(R369:R370)</f>
        <v>0</v>
      </c>
      <c r="S368" s="178"/>
      <c r="T368" s="180">
        <f>SUM(T369:T370)</f>
        <v>0</v>
      </c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R368" s="173" t="s">
        <v>153</v>
      </c>
      <c r="AT368" s="181" t="s">
        <v>76</v>
      </c>
      <c r="AU368" s="181" t="s">
        <v>77</v>
      </c>
      <c r="AY368" s="173" t="s">
        <v>146</v>
      </c>
      <c r="BK368" s="182">
        <f>SUM(BK369:BK370)</f>
        <v>0</v>
      </c>
    </row>
    <row r="369" s="2" customFormat="1" ht="49.05" customHeight="1">
      <c r="A369" s="34"/>
      <c r="B369" s="149"/>
      <c r="C369" s="185" t="s">
        <v>962</v>
      </c>
      <c r="D369" s="185" t="s">
        <v>149</v>
      </c>
      <c r="E369" s="186" t="s">
        <v>963</v>
      </c>
      <c r="F369" s="187" t="s">
        <v>964</v>
      </c>
      <c r="G369" s="188" t="s">
        <v>965</v>
      </c>
      <c r="H369" s="189">
        <v>20</v>
      </c>
      <c r="I369" s="190"/>
      <c r="J369" s="191">
        <f>ROUND(I369*H369,3)</f>
        <v>0</v>
      </c>
      <c r="K369" s="192"/>
      <c r="L369" s="35"/>
      <c r="M369" s="193" t="s">
        <v>1</v>
      </c>
      <c r="N369" s="194" t="s">
        <v>43</v>
      </c>
      <c r="O369" s="74"/>
      <c r="P369" s="195">
        <f>O369*H369</f>
        <v>0</v>
      </c>
      <c r="Q369" s="195">
        <v>0</v>
      </c>
      <c r="R369" s="195">
        <f>Q369*H369</f>
        <v>0</v>
      </c>
      <c r="S369" s="195">
        <v>0</v>
      </c>
      <c r="T369" s="196">
        <f>S369*H369</f>
        <v>0</v>
      </c>
      <c r="U369" s="34"/>
      <c r="V369" s="34"/>
      <c r="W369" s="34"/>
      <c r="X369" s="34"/>
      <c r="Y369" s="34"/>
      <c r="Z369" s="34"/>
      <c r="AA369" s="34"/>
      <c r="AB369" s="34"/>
      <c r="AC369" s="34"/>
      <c r="AD369" s="34"/>
      <c r="AE369" s="34"/>
      <c r="AR369" s="197" t="s">
        <v>966</v>
      </c>
      <c r="AT369" s="197" t="s">
        <v>149</v>
      </c>
      <c r="AU369" s="197" t="s">
        <v>19</v>
      </c>
      <c r="AY369" s="15" t="s">
        <v>146</v>
      </c>
      <c r="BE369" s="198">
        <f>IF(N369="základná",J369,0)</f>
        <v>0</v>
      </c>
      <c r="BF369" s="198">
        <f>IF(N369="znížená",J369,0)</f>
        <v>0</v>
      </c>
      <c r="BG369" s="198">
        <f>IF(N369="zákl. prenesená",J369,0)</f>
        <v>0</v>
      </c>
      <c r="BH369" s="198">
        <f>IF(N369="zníž. prenesená",J369,0)</f>
        <v>0</v>
      </c>
      <c r="BI369" s="198">
        <f>IF(N369="nulová",J369,0)</f>
        <v>0</v>
      </c>
      <c r="BJ369" s="15" t="s">
        <v>124</v>
      </c>
      <c r="BK369" s="198">
        <f>ROUND(I369*H369,3)</f>
        <v>0</v>
      </c>
      <c r="BL369" s="15" t="s">
        <v>966</v>
      </c>
      <c r="BM369" s="197" t="s">
        <v>967</v>
      </c>
    </row>
    <row r="370" s="2" customFormat="1" ht="37.8" customHeight="1">
      <c r="A370" s="34"/>
      <c r="B370" s="149"/>
      <c r="C370" s="185" t="s">
        <v>968</v>
      </c>
      <c r="D370" s="185" t="s">
        <v>149</v>
      </c>
      <c r="E370" s="186" t="s">
        <v>969</v>
      </c>
      <c r="F370" s="187" t="s">
        <v>970</v>
      </c>
      <c r="G370" s="188" t="s">
        <v>965</v>
      </c>
      <c r="H370" s="189">
        <v>20</v>
      </c>
      <c r="I370" s="190"/>
      <c r="J370" s="191">
        <f>ROUND(I370*H370,3)</f>
        <v>0</v>
      </c>
      <c r="K370" s="192"/>
      <c r="L370" s="35"/>
      <c r="M370" s="193" t="s">
        <v>1</v>
      </c>
      <c r="N370" s="194" t="s">
        <v>43</v>
      </c>
      <c r="O370" s="74"/>
      <c r="P370" s="195">
        <f>O370*H370</f>
        <v>0</v>
      </c>
      <c r="Q370" s="195">
        <v>0</v>
      </c>
      <c r="R370" s="195">
        <f>Q370*H370</f>
        <v>0</v>
      </c>
      <c r="S370" s="195">
        <v>0</v>
      </c>
      <c r="T370" s="196">
        <f>S370*H370</f>
        <v>0</v>
      </c>
      <c r="U370" s="34"/>
      <c r="V370" s="34"/>
      <c r="W370" s="34"/>
      <c r="X370" s="34"/>
      <c r="Y370" s="34"/>
      <c r="Z370" s="34"/>
      <c r="AA370" s="34"/>
      <c r="AB370" s="34"/>
      <c r="AC370" s="34"/>
      <c r="AD370" s="34"/>
      <c r="AE370" s="34"/>
      <c r="AR370" s="197" t="s">
        <v>966</v>
      </c>
      <c r="AT370" s="197" t="s">
        <v>149</v>
      </c>
      <c r="AU370" s="197" t="s">
        <v>19</v>
      </c>
      <c r="AY370" s="15" t="s">
        <v>146</v>
      </c>
      <c r="BE370" s="198">
        <f>IF(N370="základná",J370,0)</f>
        <v>0</v>
      </c>
      <c r="BF370" s="198">
        <f>IF(N370="znížená",J370,0)</f>
        <v>0</v>
      </c>
      <c r="BG370" s="198">
        <f>IF(N370="zákl. prenesená",J370,0)</f>
        <v>0</v>
      </c>
      <c r="BH370" s="198">
        <f>IF(N370="zníž. prenesená",J370,0)</f>
        <v>0</v>
      </c>
      <c r="BI370" s="198">
        <f>IF(N370="nulová",J370,0)</f>
        <v>0</v>
      </c>
      <c r="BJ370" s="15" t="s">
        <v>124</v>
      </c>
      <c r="BK370" s="198">
        <f>ROUND(I370*H370,3)</f>
        <v>0</v>
      </c>
      <c r="BL370" s="15" t="s">
        <v>966</v>
      </c>
      <c r="BM370" s="197" t="s">
        <v>971</v>
      </c>
    </row>
    <row r="371" s="12" customFormat="1" ht="25.92" customHeight="1">
      <c r="A371" s="12"/>
      <c r="B371" s="172"/>
      <c r="C371" s="12"/>
      <c r="D371" s="173" t="s">
        <v>76</v>
      </c>
      <c r="E371" s="174" t="s">
        <v>972</v>
      </c>
      <c r="F371" s="174" t="s">
        <v>128</v>
      </c>
      <c r="G371" s="12"/>
      <c r="H371" s="12"/>
      <c r="I371" s="175"/>
      <c r="J371" s="176">
        <f>BK371</f>
        <v>0</v>
      </c>
      <c r="K371" s="12"/>
      <c r="L371" s="172"/>
      <c r="M371" s="177"/>
      <c r="N371" s="178"/>
      <c r="O371" s="178"/>
      <c r="P371" s="179">
        <f>P372</f>
        <v>0</v>
      </c>
      <c r="Q371" s="178"/>
      <c r="R371" s="179">
        <f>R372</f>
        <v>0</v>
      </c>
      <c r="S371" s="178"/>
      <c r="T371" s="180">
        <f>T372</f>
        <v>0</v>
      </c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R371" s="173" t="s">
        <v>153</v>
      </c>
      <c r="AT371" s="181" t="s">
        <v>76</v>
      </c>
      <c r="AU371" s="181" t="s">
        <v>77</v>
      </c>
      <c r="AY371" s="173" t="s">
        <v>146</v>
      </c>
      <c r="BK371" s="182">
        <f>BK372</f>
        <v>0</v>
      </c>
    </row>
    <row r="372" s="2" customFormat="1" ht="24.15" customHeight="1">
      <c r="A372" s="34"/>
      <c r="B372" s="149"/>
      <c r="C372" s="185" t="s">
        <v>973</v>
      </c>
      <c r="D372" s="185" t="s">
        <v>149</v>
      </c>
      <c r="E372" s="186" t="s">
        <v>19</v>
      </c>
      <c r="F372" s="187" t="s">
        <v>974</v>
      </c>
      <c r="G372" s="188" t="s">
        <v>157</v>
      </c>
      <c r="H372" s="189">
        <v>1</v>
      </c>
      <c r="I372" s="190"/>
      <c r="J372" s="191">
        <f>ROUND(I372*H372,3)</f>
        <v>0</v>
      </c>
      <c r="K372" s="192"/>
      <c r="L372" s="35"/>
      <c r="M372" s="193" t="s">
        <v>1</v>
      </c>
      <c r="N372" s="194" t="s">
        <v>43</v>
      </c>
      <c r="O372" s="74"/>
      <c r="P372" s="195">
        <f>O372*H372</f>
        <v>0</v>
      </c>
      <c r="Q372" s="195">
        <v>0</v>
      </c>
      <c r="R372" s="195">
        <f>Q372*H372</f>
        <v>0</v>
      </c>
      <c r="S372" s="195">
        <v>0</v>
      </c>
      <c r="T372" s="196">
        <f>S372*H372</f>
        <v>0</v>
      </c>
      <c r="U372" s="34"/>
      <c r="V372" s="34"/>
      <c r="W372" s="34"/>
      <c r="X372" s="34"/>
      <c r="Y372" s="34"/>
      <c r="Z372" s="34"/>
      <c r="AA372" s="34"/>
      <c r="AB372" s="34"/>
      <c r="AC372" s="34"/>
      <c r="AD372" s="34"/>
      <c r="AE372" s="34"/>
      <c r="AR372" s="197" t="s">
        <v>966</v>
      </c>
      <c r="AT372" s="197" t="s">
        <v>149</v>
      </c>
      <c r="AU372" s="197" t="s">
        <v>19</v>
      </c>
      <c r="AY372" s="15" t="s">
        <v>146</v>
      </c>
      <c r="BE372" s="198">
        <f>IF(N372="základná",J372,0)</f>
        <v>0</v>
      </c>
      <c r="BF372" s="198">
        <f>IF(N372="znížená",J372,0)</f>
        <v>0</v>
      </c>
      <c r="BG372" s="198">
        <f>IF(N372="zákl. prenesená",J372,0)</f>
        <v>0</v>
      </c>
      <c r="BH372" s="198">
        <f>IF(N372="zníž. prenesená",J372,0)</f>
        <v>0</v>
      </c>
      <c r="BI372" s="198">
        <f>IF(N372="nulová",J372,0)</f>
        <v>0</v>
      </c>
      <c r="BJ372" s="15" t="s">
        <v>124</v>
      </c>
      <c r="BK372" s="198">
        <f>ROUND(I372*H372,3)</f>
        <v>0</v>
      </c>
      <c r="BL372" s="15" t="s">
        <v>966</v>
      </c>
      <c r="BM372" s="197" t="s">
        <v>975</v>
      </c>
    </row>
    <row r="373" s="12" customFormat="1" ht="25.92" customHeight="1">
      <c r="A373" s="12"/>
      <c r="B373" s="172"/>
      <c r="C373" s="12"/>
      <c r="D373" s="173" t="s">
        <v>76</v>
      </c>
      <c r="E373" s="174" t="s">
        <v>123</v>
      </c>
      <c r="F373" s="174" t="s">
        <v>976</v>
      </c>
      <c r="G373" s="12"/>
      <c r="H373" s="12"/>
      <c r="I373" s="175"/>
      <c r="J373" s="176">
        <f>BK373</f>
        <v>0</v>
      </c>
      <c r="K373" s="12"/>
      <c r="L373" s="172"/>
      <c r="M373" s="177"/>
      <c r="N373" s="178"/>
      <c r="O373" s="178"/>
      <c r="P373" s="179">
        <f>SUM(P374:P385)</f>
        <v>0</v>
      </c>
      <c r="Q373" s="178"/>
      <c r="R373" s="179">
        <f>SUM(R374:R385)</f>
        <v>0</v>
      </c>
      <c r="S373" s="178"/>
      <c r="T373" s="180">
        <f>SUM(T374:T385)</f>
        <v>0</v>
      </c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R373" s="173" t="s">
        <v>166</v>
      </c>
      <c r="AT373" s="181" t="s">
        <v>76</v>
      </c>
      <c r="AU373" s="181" t="s">
        <v>77</v>
      </c>
      <c r="AY373" s="173" t="s">
        <v>146</v>
      </c>
      <c r="BK373" s="182">
        <f>SUM(BK374:BK385)</f>
        <v>0</v>
      </c>
    </row>
    <row r="374" s="2" customFormat="1" ht="24.15" customHeight="1">
      <c r="A374" s="34"/>
      <c r="B374" s="149"/>
      <c r="C374" s="185" t="s">
        <v>977</v>
      </c>
      <c r="D374" s="185" t="s">
        <v>149</v>
      </c>
      <c r="E374" s="186" t="s">
        <v>978</v>
      </c>
      <c r="F374" s="187" t="s">
        <v>979</v>
      </c>
      <c r="G374" s="188" t="s">
        <v>980</v>
      </c>
      <c r="H374" s="189">
        <v>1</v>
      </c>
      <c r="I374" s="190"/>
      <c r="J374" s="191">
        <f>ROUND(I374*H374,3)</f>
        <v>0</v>
      </c>
      <c r="K374" s="192"/>
      <c r="L374" s="35"/>
      <c r="M374" s="193" t="s">
        <v>1</v>
      </c>
      <c r="N374" s="194" t="s">
        <v>43</v>
      </c>
      <c r="O374" s="74"/>
      <c r="P374" s="195">
        <f>O374*H374</f>
        <v>0</v>
      </c>
      <c r="Q374" s="195">
        <v>0</v>
      </c>
      <c r="R374" s="195">
        <f>Q374*H374</f>
        <v>0</v>
      </c>
      <c r="S374" s="195">
        <v>0</v>
      </c>
      <c r="T374" s="196">
        <f>S374*H374</f>
        <v>0</v>
      </c>
      <c r="U374" s="34"/>
      <c r="V374" s="34"/>
      <c r="W374" s="34"/>
      <c r="X374" s="34"/>
      <c r="Y374" s="34"/>
      <c r="Z374" s="34"/>
      <c r="AA374" s="34"/>
      <c r="AB374" s="34"/>
      <c r="AC374" s="34"/>
      <c r="AD374" s="34"/>
      <c r="AE374" s="34"/>
      <c r="AR374" s="197" t="s">
        <v>981</v>
      </c>
      <c r="AT374" s="197" t="s">
        <v>149</v>
      </c>
      <c r="AU374" s="197" t="s">
        <v>19</v>
      </c>
      <c r="AY374" s="15" t="s">
        <v>146</v>
      </c>
      <c r="BE374" s="198">
        <f>IF(N374="základná",J374,0)</f>
        <v>0</v>
      </c>
      <c r="BF374" s="198">
        <f>IF(N374="znížená",J374,0)</f>
        <v>0</v>
      </c>
      <c r="BG374" s="198">
        <f>IF(N374="zákl. prenesená",J374,0)</f>
        <v>0</v>
      </c>
      <c r="BH374" s="198">
        <f>IF(N374="zníž. prenesená",J374,0)</f>
        <v>0</v>
      </c>
      <c r="BI374" s="198">
        <f>IF(N374="nulová",J374,0)</f>
        <v>0</v>
      </c>
      <c r="BJ374" s="15" t="s">
        <v>124</v>
      </c>
      <c r="BK374" s="198">
        <f>ROUND(I374*H374,3)</f>
        <v>0</v>
      </c>
      <c r="BL374" s="15" t="s">
        <v>981</v>
      </c>
      <c r="BM374" s="197" t="s">
        <v>982</v>
      </c>
    </row>
    <row r="375" s="2" customFormat="1" ht="24.15" customHeight="1">
      <c r="A375" s="34"/>
      <c r="B375" s="149"/>
      <c r="C375" s="185" t="s">
        <v>983</v>
      </c>
      <c r="D375" s="185" t="s">
        <v>149</v>
      </c>
      <c r="E375" s="186" t="s">
        <v>984</v>
      </c>
      <c r="F375" s="187" t="s">
        <v>985</v>
      </c>
      <c r="G375" s="188" t="s">
        <v>980</v>
      </c>
      <c r="H375" s="189">
        <v>1</v>
      </c>
      <c r="I375" s="190"/>
      <c r="J375" s="191">
        <f>ROUND(I375*H375,3)</f>
        <v>0</v>
      </c>
      <c r="K375" s="192"/>
      <c r="L375" s="35"/>
      <c r="M375" s="193" t="s">
        <v>1</v>
      </c>
      <c r="N375" s="194" t="s">
        <v>43</v>
      </c>
      <c r="O375" s="74"/>
      <c r="P375" s="195">
        <f>O375*H375</f>
        <v>0</v>
      </c>
      <c r="Q375" s="195">
        <v>0</v>
      </c>
      <c r="R375" s="195">
        <f>Q375*H375</f>
        <v>0</v>
      </c>
      <c r="S375" s="195">
        <v>0</v>
      </c>
      <c r="T375" s="196">
        <f>S375*H375</f>
        <v>0</v>
      </c>
      <c r="U375" s="34"/>
      <c r="V375" s="34"/>
      <c r="W375" s="34"/>
      <c r="X375" s="34"/>
      <c r="Y375" s="34"/>
      <c r="Z375" s="34"/>
      <c r="AA375" s="34"/>
      <c r="AB375" s="34"/>
      <c r="AC375" s="34"/>
      <c r="AD375" s="34"/>
      <c r="AE375" s="34"/>
      <c r="AR375" s="197" t="s">
        <v>981</v>
      </c>
      <c r="AT375" s="197" t="s">
        <v>149</v>
      </c>
      <c r="AU375" s="197" t="s">
        <v>19</v>
      </c>
      <c r="AY375" s="15" t="s">
        <v>146</v>
      </c>
      <c r="BE375" s="198">
        <f>IF(N375="základná",J375,0)</f>
        <v>0</v>
      </c>
      <c r="BF375" s="198">
        <f>IF(N375="znížená",J375,0)</f>
        <v>0</v>
      </c>
      <c r="BG375" s="198">
        <f>IF(N375="zákl. prenesená",J375,0)</f>
        <v>0</v>
      </c>
      <c r="BH375" s="198">
        <f>IF(N375="zníž. prenesená",J375,0)</f>
        <v>0</v>
      </c>
      <c r="BI375" s="198">
        <f>IF(N375="nulová",J375,0)</f>
        <v>0</v>
      </c>
      <c r="BJ375" s="15" t="s">
        <v>124</v>
      </c>
      <c r="BK375" s="198">
        <f>ROUND(I375*H375,3)</f>
        <v>0</v>
      </c>
      <c r="BL375" s="15" t="s">
        <v>981</v>
      </c>
      <c r="BM375" s="197" t="s">
        <v>986</v>
      </c>
    </row>
    <row r="376" s="2" customFormat="1" ht="24.15" customHeight="1">
      <c r="A376" s="34"/>
      <c r="B376" s="149"/>
      <c r="C376" s="185" t="s">
        <v>987</v>
      </c>
      <c r="D376" s="185" t="s">
        <v>149</v>
      </c>
      <c r="E376" s="186" t="s">
        <v>988</v>
      </c>
      <c r="F376" s="187" t="s">
        <v>989</v>
      </c>
      <c r="G376" s="188" t="s">
        <v>980</v>
      </c>
      <c r="H376" s="189">
        <v>1</v>
      </c>
      <c r="I376" s="190"/>
      <c r="J376" s="191">
        <f>ROUND(I376*H376,3)</f>
        <v>0</v>
      </c>
      <c r="K376" s="192"/>
      <c r="L376" s="35"/>
      <c r="M376" s="193" t="s">
        <v>1</v>
      </c>
      <c r="N376" s="194" t="s">
        <v>43</v>
      </c>
      <c r="O376" s="74"/>
      <c r="P376" s="195">
        <f>O376*H376</f>
        <v>0</v>
      </c>
      <c r="Q376" s="195">
        <v>0</v>
      </c>
      <c r="R376" s="195">
        <f>Q376*H376</f>
        <v>0</v>
      </c>
      <c r="S376" s="195">
        <v>0</v>
      </c>
      <c r="T376" s="196">
        <f>S376*H376</f>
        <v>0</v>
      </c>
      <c r="U376" s="34"/>
      <c r="V376" s="34"/>
      <c r="W376" s="34"/>
      <c r="X376" s="34"/>
      <c r="Y376" s="34"/>
      <c r="Z376" s="34"/>
      <c r="AA376" s="34"/>
      <c r="AB376" s="34"/>
      <c r="AC376" s="34"/>
      <c r="AD376" s="34"/>
      <c r="AE376" s="34"/>
      <c r="AR376" s="197" t="s">
        <v>981</v>
      </c>
      <c r="AT376" s="197" t="s">
        <v>149</v>
      </c>
      <c r="AU376" s="197" t="s">
        <v>19</v>
      </c>
      <c r="AY376" s="15" t="s">
        <v>146</v>
      </c>
      <c r="BE376" s="198">
        <f>IF(N376="základná",J376,0)</f>
        <v>0</v>
      </c>
      <c r="BF376" s="198">
        <f>IF(N376="znížená",J376,0)</f>
        <v>0</v>
      </c>
      <c r="BG376" s="198">
        <f>IF(N376="zákl. prenesená",J376,0)</f>
        <v>0</v>
      </c>
      <c r="BH376" s="198">
        <f>IF(N376="zníž. prenesená",J376,0)</f>
        <v>0</v>
      </c>
      <c r="BI376" s="198">
        <f>IF(N376="nulová",J376,0)</f>
        <v>0</v>
      </c>
      <c r="BJ376" s="15" t="s">
        <v>124</v>
      </c>
      <c r="BK376" s="198">
        <f>ROUND(I376*H376,3)</f>
        <v>0</v>
      </c>
      <c r="BL376" s="15" t="s">
        <v>981</v>
      </c>
      <c r="BM376" s="197" t="s">
        <v>990</v>
      </c>
    </row>
    <row r="377" s="2" customFormat="1" ht="24.15" customHeight="1">
      <c r="A377" s="34"/>
      <c r="B377" s="149"/>
      <c r="C377" s="185" t="s">
        <v>991</v>
      </c>
      <c r="D377" s="185" t="s">
        <v>149</v>
      </c>
      <c r="E377" s="186" t="s">
        <v>992</v>
      </c>
      <c r="F377" s="187" t="s">
        <v>993</v>
      </c>
      <c r="G377" s="188" t="s">
        <v>980</v>
      </c>
      <c r="H377" s="189">
        <v>1</v>
      </c>
      <c r="I377" s="190"/>
      <c r="J377" s="191">
        <f>ROUND(I377*H377,3)</f>
        <v>0</v>
      </c>
      <c r="K377" s="192"/>
      <c r="L377" s="35"/>
      <c r="M377" s="193" t="s">
        <v>1</v>
      </c>
      <c r="N377" s="194" t="s">
        <v>43</v>
      </c>
      <c r="O377" s="74"/>
      <c r="P377" s="195">
        <f>O377*H377</f>
        <v>0</v>
      </c>
      <c r="Q377" s="195">
        <v>0</v>
      </c>
      <c r="R377" s="195">
        <f>Q377*H377</f>
        <v>0</v>
      </c>
      <c r="S377" s="195">
        <v>0</v>
      </c>
      <c r="T377" s="196">
        <f>S377*H377</f>
        <v>0</v>
      </c>
      <c r="U377" s="34"/>
      <c r="V377" s="34"/>
      <c r="W377" s="34"/>
      <c r="X377" s="34"/>
      <c r="Y377" s="34"/>
      <c r="Z377" s="34"/>
      <c r="AA377" s="34"/>
      <c r="AB377" s="34"/>
      <c r="AC377" s="34"/>
      <c r="AD377" s="34"/>
      <c r="AE377" s="34"/>
      <c r="AR377" s="197" t="s">
        <v>981</v>
      </c>
      <c r="AT377" s="197" t="s">
        <v>149</v>
      </c>
      <c r="AU377" s="197" t="s">
        <v>19</v>
      </c>
      <c r="AY377" s="15" t="s">
        <v>146</v>
      </c>
      <c r="BE377" s="198">
        <f>IF(N377="základná",J377,0)</f>
        <v>0</v>
      </c>
      <c r="BF377" s="198">
        <f>IF(N377="znížená",J377,0)</f>
        <v>0</v>
      </c>
      <c r="BG377" s="198">
        <f>IF(N377="zákl. prenesená",J377,0)</f>
        <v>0</v>
      </c>
      <c r="BH377" s="198">
        <f>IF(N377="zníž. prenesená",J377,0)</f>
        <v>0</v>
      </c>
      <c r="BI377" s="198">
        <f>IF(N377="nulová",J377,0)</f>
        <v>0</v>
      </c>
      <c r="BJ377" s="15" t="s">
        <v>124</v>
      </c>
      <c r="BK377" s="198">
        <f>ROUND(I377*H377,3)</f>
        <v>0</v>
      </c>
      <c r="BL377" s="15" t="s">
        <v>981</v>
      </c>
      <c r="BM377" s="197" t="s">
        <v>994</v>
      </c>
    </row>
    <row r="378" s="2" customFormat="1" ht="24.15" customHeight="1">
      <c r="A378" s="34"/>
      <c r="B378" s="149"/>
      <c r="C378" s="185" t="s">
        <v>995</v>
      </c>
      <c r="D378" s="185" t="s">
        <v>149</v>
      </c>
      <c r="E378" s="186" t="s">
        <v>996</v>
      </c>
      <c r="F378" s="187" t="s">
        <v>997</v>
      </c>
      <c r="G378" s="188" t="s">
        <v>980</v>
      </c>
      <c r="H378" s="189">
        <v>1</v>
      </c>
      <c r="I378" s="190"/>
      <c r="J378" s="191">
        <f>ROUND(I378*H378,3)</f>
        <v>0</v>
      </c>
      <c r="K378" s="192"/>
      <c r="L378" s="35"/>
      <c r="M378" s="193" t="s">
        <v>1</v>
      </c>
      <c r="N378" s="194" t="s">
        <v>43</v>
      </c>
      <c r="O378" s="74"/>
      <c r="P378" s="195">
        <f>O378*H378</f>
        <v>0</v>
      </c>
      <c r="Q378" s="195">
        <v>0</v>
      </c>
      <c r="R378" s="195">
        <f>Q378*H378</f>
        <v>0</v>
      </c>
      <c r="S378" s="195">
        <v>0</v>
      </c>
      <c r="T378" s="196">
        <f>S378*H378</f>
        <v>0</v>
      </c>
      <c r="U378" s="34"/>
      <c r="V378" s="34"/>
      <c r="W378" s="34"/>
      <c r="X378" s="34"/>
      <c r="Y378" s="34"/>
      <c r="Z378" s="34"/>
      <c r="AA378" s="34"/>
      <c r="AB378" s="34"/>
      <c r="AC378" s="34"/>
      <c r="AD378" s="34"/>
      <c r="AE378" s="34"/>
      <c r="AR378" s="197" t="s">
        <v>981</v>
      </c>
      <c r="AT378" s="197" t="s">
        <v>149</v>
      </c>
      <c r="AU378" s="197" t="s">
        <v>19</v>
      </c>
      <c r="AY378" s="15" t="s">
        <v>146</v>
      </c>
      <c r="BE378" s="198">
        <f>IF(N378="základná",J378,0)</f>
        <v>0</v>
      </c>
      <c r="BF378" s="198">
        <f>IF(N378="znížená",J378,0)</f>
        <v>0</v>
      </c>
      <c r="BG378" s="198">
        <f>IF(N378="zákl. prenesená",J378,0)</f>
        <v>0</v>
      </c>
      <c r="BH378" s="198">
        <f>IF(N378="zníž. prenesená",J378,0)</f>
        <v>0</v>
      </c>
      <c r="BI378" s="198">
        <f>IF(N378="nulová",J378,0)</f>
        <v>0</v>
      </c>
      <c r="BJ378" s="15" t="s">
        <v>124</v>
      </c>
      <c r="BK378" s="198">
        <f>ROUND(I378*H378,3)</f>
        <v>0</v>
      </c>
      <c r="BL378" s="15" t="s">
        <v>981</v>
      </c>
      <c r="BM378" s="197" t="s">
        <v>998</v>
      </c>
    </row>
    <row r="379" s="2" customFormat="1" ht="24.15" customHeight="1">
      <c r="A379" s="34"/>
      <c r="B379" s="149"/>
      <c r="C379" s="185" t="s">
        <v>999</v>
      </c>
      <c r="D379" s="185" t="s">
        <v>149</v>
      </c>
      <c r="E379" s="186" t="s">
        <v>1000</v>
      </c>
      <c r="F379" s="187" t="s">
        <v>1001</v>
      </c>
      <c r="G379" s="188" t="s">
        <v>980</v>
      </c>
      <c r="H379" s="189">
        <v>1</v>
      </c>
      <c r="I379" s="190"/>
      <c r="J379" s="191">
        <f>ROUND(I379*H379,3)</f>
        <v>0</v>
      </c>
      <c r="K379" s="192"/>
      <c r="L379" s="35"/>
      <c r="M379" s="193" t="s">
        <v>1</v>
      </c>
      <c r="N379" s="194" t="s">
        <v>43</v>
      </c>
      <c r="O379" s="74"/>
      <c r="P379" s="195">
        <f>O379*H379</f>
        <v>0</v>
      </c>
      <c r="Q379" s="195">
        <v>0</v>
      </c>
      <c r="R379" s="195">
        <f>Q379*H379</f>
        <v>0</v>
      </c>
      <c r="S379" s="195">
        <v>0</v>
      </c>
      <c r="T379" s="196">
        <f>S379*H379</f>
        <v>0</v>
      </c>
      <c r="U379" s="34"/>
      <c r="V379" s="34"/>
      <c r="W379" s="34"/>
      <c r="X379" s="34"/>
      <c r="Y379" s="34"/>
      <c r="Z379" s="34"/>
      <c r="AA379" s="34"/>
      <c r="AB379" s="34"/>
      <c r="AC379" s="34"/>
      <c r="AD379" s="34"/>
      <c r="AE379" s="34"/>
      <c r="AR379" s="197" t="s">
        <v>981</v>
      </c>
      <c r="AT379" s="197" t="s">
        <v>149</v>
      </c>
      <c r="AU379" s="197" t="s">
        <v>19</v>
      </c>
      <c r="AY379" s="15" t="s">
        <v>146</v>
      </c>
      <c r="BE379" s="198">
        <f>IF(N379="základná",J379,0)</f>
        <v>0</v>
      </c>
      <c r="BF379" s="198">
        <f>IF(N379="znížená",J379,0)</f>
        <v>0</v>
      </c>
      <c r="BG379" s="198">
        <f>IF(N379="zákl. prenesená",J379,0)</f>
        <v>0</v>
      </c>
      <c r="BH379" s="198">
        <f>IF(N379="zníž. prenesená",J379,0)</f>
        <v>0</v>
      </c>
      <c r="BI379" s="198">
        <f>IF(N379="nulová",J379,0)</f>
        <v>0</v>
      </c>
      <c r="BJ379" s="15" t="s">
        <v>124</v>
      </c>
      <c r="BK379" s="198">
        <f>ROUND(I379*H379,3)</f>
        <v>0</v>
      </c>
      <c r="BL379" s="15" t="s">
        <v>981</v>
      </c>
      <c r="BM379" s="197" t="s">
        <v>1002</v>
      </c>
    </row>
    <row r="380" s="2" customFormat="1" ht="24.15" customHeight="1">
      <c r="A380" s="34"/>
      <c r="B380" s="149"/>
      <c r="C380" s="185" t="s">
        <v>1003</v>
      </c>
      <c r="D380" s="185" t="s">
        <v>149</v>
      </c>
      <c r="E380" s="186" t="s">
        <v>1004</v>
      </c>
      <c r="F380" s="187" t="s">
        <v>1005</v>
      </c>
      <c r="G380" s="188" t="s">
        <v>980</v>
      </c>
      <c r="H380" s="189">
        <v>1</v>
      </c>
      <c r="I380" s="190"/>
      <c r="J380" s="191">
        <f>ROUND(I380*H380,3)</f>
        <v>0</v>
      </c>
      <c r="K380" s="192"/>
      <c r="L380" s="35"/>
      <c r="M380" s="193" t="s">
        <v>1</v>
      </c>
      <c r="N380" s="194" t="s">
        <v>43</v>
      </c>
      <c r="O380" s="74"/>
      <c r="P380" s="195">
        <f>O380*H380</f>
        <v>0</v>
      </c>
      <c r="Q380" s="195">
        <v>0</v>
      </c>
      <c r="R380" s="195">
        <f>Q380*H380</f>
        <v>0</v>
      </c>
      <c r="S380" s="195">
        <v>0</v>
      </c>
      <c r="T380" s="196">
        <f>S380*H380</f>
        <v>0</v>
      </c>
      <c r="U380" s="34"/>
      <c r="V380" s="34"/>
      <c r="W380" s="34"/>
      <c r="X380" s="34"/>
      <c r="Y380" s="34"/>
      <c r="Z380" s="34"/>
      <c r="AA380" s="34"/>
      <c r="AB380" s="34"/>
      <c r="AC380" s="34"/>
      <c r="AD380" s="34"/>
      <c r="AE380" s="34"/>
      <c r="AR380" s="197" t="s">
        <v>981</v>
      </c>
      <c r="AT380" s="197" t="s">
        <v>149</v>
      </c>
      <c r="AU380" s="197" t="s">
        <v>19</v>
      </c>
      <c r="AY380" s="15" t="s">
        <v>146</v>
      </c>
      <c r="BE380" s="198">
        <f>IF(N380="základná",J380,0)</f>
        <v>0</v>
      </c>
      <c r="BF380" s="198">
        <f>IF(N380="znížená",J380,0)</f>
        <v>0</v>
      </c>
      <c r="BG380" s="198">
        <f>IF(N380="zákl. prenesená",J380,0)</f>
        <v>0</v>
      </c>
      <c r="BH380" s="198">
        <f>IF(N380="zníž. prenesená",J380,0)</f>
        <v>0</v>
      </c>
      <c r="BI380" s="198">
        <f>IF(N380="nulová",J380,0)</f>
        <v>0</v>
      </c>
      <c r="BJ380" s="15" t="s">
        <v>124</v>
      </c>
      <c r="BK380" s="198">
        <f>ROUND(I380*H380,3)</f>
        <v>0</v>
      </c>
      <c r="BL380" s="15" t="s">
        <v>981</v>
      </c>
      <c r="BM380" s="197" t="s">
        <v>1006</v>
      </c>
    </row>
    <row r="381" s="2" customFormat="1" ht="24.15" customHeight="1">
      <c r="A381" s="34"/>
      <c r="B381" s="149"/>
      <c r="C381" s="185" t="s">
        <v>1007</v>
      </c>
      <c r="D381" s="185" t="s">
        <v>149</v>
      </c>
      <c r="E381" s="186" t="s">
        <v>1008</v>
      </c>
      <c r="F381" s="187" t="s">
        <v>1009</v>
      </c>
      <c r="G381" s="188" t="s">
        <v>980</v>
      </c>
      <c r="H381" s="189">
        <v>1</v>
      </c>
      <c r="I381" s="190"/>
      <c r="J381" s="191">
        <f>ROUND(I381*H381,3)</f>
        <v>0</v>
      </c>
      <c r="K381" s="192"/>
      <c r="L381" s="35"/>
      <c r="M381" s="193" t="s">
        <v>1</v>
      </c>
      <c r="N381" s="194" t="s">
        <v>43</v>
      </c>
      <c r="O381" s="74"/>
      <c r="P381" s="195">
        <f>O381*H381</f>
        <v>0</v>
      </c>
      <c r="Q381" s="195">
        <v>0</v>
      </c>
      <c r="R381" s="195">
        <f>Q381*H381</f>
        <v>0</v>
      </c>
      <c r="S381" s="195">
        <v>0</v>
      </c>
      <c r="T381" s="196">
        <f>S381*H381</f>
        <v>0</v>
      </c>
      <c r="U381" s="34"/>
      <c r="V381" s="34"/>
      <c r="W381" s="34"/>
      <c r="X381" s="34"/>
      <c r="Y381" s="34"/>
      <c r="Z381" s="34"/>
      <c r="AA381" s="34"/>
      <c r="AB381" s="34"/>
      <c r="AC381" s="34"/>
      <c r="AD381" s="34"/>
      <c r="AE381" s="34"/>
      <c r="AR381" s="197" t="s">
        <v>981</v>
      </c>
      <c r="AT381" s="197" t="s">
        <v>149</v>
      </c>
      <c r="AU381" s="197" t="s">
        <v>19</v>
      </c>
      <c r="AY381" s="15" t="s">
        <v>146</v>
      </c>
      <c r="BE381" s="198">
        <f>IF(N381="základná",J381,0)</f>
        <v>0</v>
      </c>
      <c r="BF381" s="198">
        <f>IF(N381="znížená",J381,0)</f>
        <v>0</v>
      </c>
      <c r="BG381" s="198">
        <f>IF(N381="zákl. prenesená",J381,0)</f>
        <v>0</v>
      </c>
      <c r="BH381" s="198">
        <f>IF(N381="zníž. prenesená",J381,0)</f>
        <v>0</v>
      </c>
      <c r="BI381" s="198">
        <f>IF(N381="nulová",J381,0)</f>
        <v>0</v>
      </c>
      <c r="BJ381" s="15" t="s">
        <v>124</v>
      </c>
      <c r="BK381" s="198">
        <f>ROUND(I381*H381,3)</f>
        <v>0</v>
      </c>
      <c r="BL381" s="15" t="s">
        <v>981</v>
      </c>
      <c r="BM381" s="197" t="s">
        <v>1010</v>
      </c>
    </row>
    <row r="382" s="2" customFormat="1" ht="24.15" customHeight="1">
      <c r="A382" s="34"/>
      <c r="B382" s="149"/>
      <c r="C382" s="185" t="s">
        <v>1011</v>
      </c>
      <c r="D382" s="185" t="s">
        <v>149</v>
      </c>
      <c r="E382" s="186" t="s">
        <v>1012</v>
      </c>
      <c r="F382" s="187" t="s">
        <v>1013</v>
      </c>
      <c r="G382" s="188" t="s">
        <v>980</v>
      </c>
      <c r="H382" s="189">
        <v>1</v>
      </c>
      <c r="I382" s="190"/>
      <c r="J382" s="191">
        <f>ROUND(I382*H382,3)</f>
        <v>0</v>
      </c>
      <c r="K382" s="192"/>
      <c r="L382" s="35"/>
      <c r="M382" s="193" t="s">
        <v>1</v>
      </c>
      <c r="N382" s="194" t="s">
        <v>43</v>
      </c>
      <c r="O382" s="74"/>
      <c r="P382" s="195">
        <f>O382*H382</f>
        <v>0</v>
      </c>
      <c r="Q382" s="195">
        <v>0</v>
      </c>
      <c r="R382" s="195">
        <f>Q382*H382</f>
        <v>0</v>
      </c>
      <c r="S382" s="195">
        <v>0</v>
      </c>
      <c r="T382" s="196">
        <f>S382*H382</f>
        <v>0</v>
      </c>
      <c r="U382" s="34"/>
      <c r="V382" s="34"/>
      <c r="W382" s="34"/>
      <c r="X382" s="34"/>
      <c r="Y382" s="34"/>
      <c r="Z382" s="34"/>
      <c r="AA382" s="34"/>
      <c r="AB382" s="34"/>
      <c r="AC382" s="34"/>
      <c r="AD382" s="34"/>
      <c r="AE382" s="34"/>
      <c r="AR382" s="197" t="s">
        <v>981</v>
      </c>
      <c r="AT382" s="197" t="s">
        <v>149</v>
      </c>
      <c r="AU382" s="197" t="s">
        <v>19</v>
      </c>
      <c r="AY382" s="15" t="s">
        <v>146</v>
      </c>
      <c r="BE382" s="198">
        <f>IF(N382="základná",J382,0)</f>
        <v>0</v>
      </c>
      <c r="BF382" s="198">
        <f>IF(N382="znížená",J382,0)</f>
        <v>0</v>
      </c>
      <c r="BG382" s="198">
        <f>IF(N382="zákl. prenesená",J382,0)</f>
        <v>0</v>
      </c>
      <c r="BH382" s="198">
        <f>IF(N382="zníž. prenesená",J382,0)</f>
        <v>0</v>
      </c>
      <c r="BI382" s="198">
        <f>IF(N382="nulová",J382,0)</f>
        <v>0</v>
      </c>
      <c r="BJ382" s="15" t="s">
        <v>124</v>
      </c>
      <c r="BK382" s="198">
        <f>ROUND(I382*H382,3)</f>
        <v>0</v>
      </c>
      <c r="BL382" s="15" t="s">
        <v>981</v>
      </c>
      <c r="BM382" s="197" t="s">
        <v>1014</v>
      </c>
    </row>
    <row r="383" s="2" customFormat="1" ht="21.75" customHeight="1">
      <c r="A383" s="34"/>
      <c r="B383" s="149"/>
      <c r="C383" s="185" t="s">
        <v>1015</v>
      </c>
      <c r="D383" s="185" t="s">
        <v>149</v>
      </c>
      <c r="E383" s="186" t="s">
        <v>1016</v>
      </c>
      <c r="F383" s="187" t="s">
        <v>1017</v>
      </c>
      <c r="G383" s="188" t="s">
        <v>980</v>
      </c>
      <c r="H383" s="189">
        <v>1</v>
      </c>
      <c r="I383" s="190"/>
      <c r="J383" s="191">
        <f>ROUND(I383*H383,3)</f>
        <v>0</v>
      </c>
      <c r="K383" s="192"/>
      <c r="L383" s="35"/>
      <c r="M383" s="193" t="s">
        <v>1</v>
      </c>
      <c r="N383" s="194" t="s">
        <v>43</v>
      </c>
      <c r="O383" s="74"/>
      <c r="P383" s="195">
        <f>O383*H383</f>
        <v>0</v>
      </c>
      <c r="Q383" s="195">
        <v>0</v>
      </c>
      <c r="R383" s="195">
        <f>Q383*H383</f>
        <v>0</v>
      </c>
      <c r="S383" s="195">
        <v>0</v>
      </c>
      <c r="T383" s="196">
        <f>S383*H383</f>
        <v>0</v>
      </c>
      <c r="U383" s="34"/>
      <c r="V383" s="34"/>
      <c r="W383" s="34"/>
      <c r="X383" s="34"/>
      <c r="Y383" s="34"/>
      <c r="Z383" s="34"/>
      <c r="AA383" s="34"/>
      <c r="AB383" s="34"/>
      <c r="AC383" s="34"/>
      <c r="AD383" s="34"/>
      <c r="AE383" s="34"/>
      <c r="AR383" s="197" t="s">
        <v>981</v>
      </c>
      <c r="AT383" s="197" t="s">
        <v>149</v>
      </c>
      <c r="AU383" s="197" t="s">
        <v>19</v>
      </c>
      <c r="AY383" s="15" t="s">
        <v>146</v>
      </c>
      <c r="BE383" s="198">
        <f>IF(N383="základná",J383,0)</f>
        <v>0</v>
      </c>
      <c r="BF383" s="198">
        <f>IF(N383="znížená",J383,0)</f>
        <v>0</v>
      </c>
      <c r="BG383" s="198">
        <f>IF(N383="zákl. prenesená",J383,0)</f>
        <v>0</v>
      </c>
      <c r="BH383" s="198">
        <f>IF(N383="zníž. prenesená",J383,0)</f>
        <v>0</v>
      </c>
      <c r="BI383" s="198">
        <f>IF(N383="nulová",J383,0)</f>
        <v>0</v>
      </c>
      <c r="BJ383" s="15" t="s">
        <v>124</v>
      </c>
      <c r="BK383" s="198">
        <f>ROUND(I383*H383,3)</f>
        <v>0</v>
      </c>
      <c r="BL383" s="15" t="s">
        <v>981</v>
      </c>
      <c r="BM383" s="197" t="s">
        <v>1018</v>
      </c>
    </row>
    <row r="384" s="2" customFormat="1" ht="24.15" customHeight="1">
      <c r="A384" s="34"/>
      <c r="B384" s="149"/>
      <c r="C384" s="185" t="s">
        <v>1019</v>
      </c>
      <c r="D384" s="185" t="s">
        <v>149</v>
      </c>
      <c r="E384" s="186" t="s">
        <v>1020</v>
      </c>
      <c r="F384" s="187" t="s">
        <v>1021</v>
      </c>
      <c r="G384" s="188" t="s">
        <v>980</v>
      </c>
      <c r="H384" s="189">
        <v>1</v>
      </c>
      <c r="I384" s="190"/>
      <c r="J384" s="191">
        <f>ROUND(I384*H384,3)</f>
        <v>0</v>
      </c>
      <c r="K384" s="192"/>
      <c r="L384" s="35"/>
      <c r="M384" s="193" t="s">
        <v>1</v>
      </c>
      <c r="N384" s="194" t="s">
        <v>43</v>
      </c>
      <c r="O384" s="74"/>
      <c r="P384" s="195">
        <f>O384*H384</f>
        <v>0</v>
      </c>
      <c r="Q384" s="195">
        <v>0</v>
      </c>
      <c r="R384" s="195">
        <f>Q384*H384</f>
        <v>0</v>
      </c>
      <c r="S384" s="195">
        <v>0</v>
      </c>
      <c r="T384" s="196">
        <f>S384*H384</f>
        <v>0</v>
      </c>
      <c r="U384" s="34"/>
      <c r="V384" s="34"/>
      <c r="W384" s="34"/>
      <c r="X384" s="34"/>
      <c r="Y384" s="34"/>
      <c r="Z384" s="34"/>
      <c r="AA384" s="34"/>
      <c r="AB384" s="34"/>
      <c r="AC384" s="34"/>
      <c r="AD384" s="34"/>
      <c r="AE384" s="34"/>
      <c r="AR384" s="197" t="s">
        <v>981</v>
      </c>
      <c r="AT384" s="197" t="s">
        <v>149</v>
      </c>
      <c r="AU384" s="197" t="s">
        <v>19</v>
      </c>
      <c r="AY384" s="15" t="s">
        <v>146</v>
      </c>
      <c r="BE384" s="198">
        <f>IF(N384="základná",J384,0)</f>
        <v>0</v>
      </c>
      <c r="BF384" s="198">
        <f>IF(N384="znížená",J384,0)</f>
        <v>0</v>
      </c>
      <c r="BG384" s="198">
        <f>IF(N384="zákl. prenesená",J384,0)</f>
        <v>0</v>
      </c>
      <c r="BH384" s="198">
        <f>IF(N384="zníž. prenesená",J384,0)</f>
        <v>0</v>
      </c>
      <c r="BI384" s="198">
        <f>IF(N384="nulová",J384,0)</f>
        <v>0</v>
      </c>
      <c r="BJ384" s="15" t="s">
        <v>124</v>
      </c>
      <c r="BK384" s="198">
        <f>ROUND(I384*H384,3)</f>
        <v>0</v>
      </c>
      <c r="BL384" s="15" t="s">
        <v>981</v>
      </c>
      <c r="BM384" s="197" t="s">
        <v>1022</v>
      </c>
    </row>
    <row r="385" s="2" customFormat="1" ht="24.15" customHeight="1">
      <c r="A385" s="34"/>
      <c r="B385" s="149"/>
      <c r="C385" s="185" t="s">
        <v>1023</v>
      </c>
      <c r="D385" s="185" t="s">
        <v>149</v>
      </c>
      <c r="E385" s="186" t="s">
        <v>1024</v>
      </c>
      <c r="F385" s="187" t="s">
        <v>1025</v>
      </c>
      <c r="G385" s="188" t="s">
        <v>980</v>
      </c>
      <c r="H385" s="189">
        <v>1</v>
      </c>
      <c r="I385" s="190"/>
      <c r="J385" s="191">
        <f>ROUND(I385*H385,3)</f>
        <v>0</v>
      </c>
      <c r="K385" s="192"/>
      <c r="L385" s="35"/>
      <c r="M385" s="211" t="s">
        <v>1</v>
      </c>
      <c r="N385" s="212" t="s">
        <v>43</v>
      </c>
      <c r="O385" s="213"/>
      <c r="P385" s="214">
        <f>O385*H385</f>
        <v>0</v>
      </c>
      <c r="Q385" s="214">
        <v>0</v>
      </c>
      <c r="R385" s="214">
        <f>Q385*H385</f>
        <v>0</v>
      </c>
      <c r="S385" s="214">
        <v>0</v>
      </c>
      <c r="T385" s="215">
        <f>S385*H385</f>
        <v>0</v>
      </c>
      <c r="U385" s="34"/>
      <c r="V385" s="34"/>
      <c r="W385" s="34"/>
      <c r="X385" s="34"/>
      <c r="Y385" s="34"/>
      <c r="Z385" s="34"/>
      <c r="AA385" s="34"/>
      <c r="AB385" s="34"/>
      <c r="AC385" s="34"/>
      <c r="AD385" s="34"/>
      <c r="AE385" s="34"/>
      <c r="AR385" s="197" t="s">
        <v>981</v>
      </c>
      <c r="AT385" s="197" t="s">
        <v>149</v>
      </c>
      <c r="AU385" s="197" t="s">
        <v>19</v>
      </c>
      <c r="AY385" s="15" t="s">
        <v>146</v>
      </c>
      <c r="BE385" s="198">
        <f>IF(N385="základná",J385,0)</f>
        <v>0</v>
      </c>
      <c r="BF385" s="198">
        <f>IF(N385="znížená",J385,0)</f>
        <v>0</v>
      </c>
      <c r="BG385" s="198">
        <f>IF(N385="zákl. prenesená",J385,0)</f>
        <v>0</v>
      </c>
      <c r="BH385" s="198">
        <f>IF(N385="zníž. prenesená",J385,0)</f>
        <v>0</v>
      </c>
      <c r="BI385" s="198">
        <f>IF(N385="nulová",J385,0)</f>
        <v>0</v>
      </c>
      <c r="BJ385" s="15" t="s">
        <v>124</v>
      </c>
      <c r="BK385" s="198">
        <f>ROUND(I385*H385,3)</f>
        <v>0</v>
      </c>
      <c r="BL385" s="15" t="s">
        <v>981</v>
      </c>
      <c r="BM385" s="197" t="s">
        <v>1026</v>
      </c>
    </row>
    <row r="386" s="2" customFormat="1" ht="6.96" customHeight="1">
      <c r="A386" s="34"/>
      <c r="B386" s="57"/>
      <c r="C386" s="58"/>
      <c r="D386" s="58"/>
      <c r="E386" s="58"/>
      <c r="F386" s="58"/>
      <c r="G386" s="58"/>
      <c r="H386" s="58"/>
      <c r="I386" s="58"/>
      <c r="J386" s="58"/>
      <c r="K386" s="58"/>
      <c r="L386" s="35"/>
      <c r="M386" s="34"/>
      <c r="O386" s="34"/>
      <c r="P386" s="34"/>
      <c r="Q386" s="34"/>
      <c r="R386" s="34"/>
      <c r="S386" s="34"/>
      <c r="T386" s="34"/>
      <c r="U386" s="34"/>
      <c r="V386" s="34"/>
      <c r="W386" s="34"/>
      <c r="X386" s="34"/>
      <c r="Y386" s="34"/>
      <c r="Z386" s="34"/>
      <c r="AA386" s="34"/>
      <c r="AB386" s="34"/>
      <c r="AC386" s="34"/>
      <c r="AD386" s="34"/>
      <c r="AE386" s="34"/>
    </row>
  </sheetData>
  <autoFilter ref="C151:K385"/>
  <mergeCells count="14">
    <mergeCell ref="E7:H7"/>
    <mergeCell ref="E9:H9"/>
    <mergeCell ref="E18:H18"/>
    <mergeCell ref="E27:H27"/>
    <mergeCell ref="E85:H85"/>
    <mergeCell ref="E87:H87"/>
    <mergeCell ref="D126:F126"/>
    <mergeCell ref="D127:F127"/>
    <mergeCell ref="D128:F128"/>
    <mergeCell ref="D129:F129"/>
    <mergeCell ref="D130:F130"/>
    <mergeCell ref="E142:H142"/>
    <mergeCell ref="E144:H144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DESKTOP-3TR5FTR\turček</dc:creator>
  <cp:lastModifiedBy>DESKTOP-3TR5FTR\turček</cp:lastModifiedBy>
  <dcterms:created xsi:type="dcterms:W3CDTF">2022-01-19T07:41:15Z</dcterms:created>
  <dcterms:modified xsi:type="dcterms:W3CDTF">2022-01-19T07:41:17Z</dcterms:modified>
</cp:coreProperties>
</file>