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8" windowWidth="15576" windowHeight="12036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Rekapitulace!$G$15</definedName>
    <definedName name="Dodavka0">Položky!#REF!</definedName>
    <definedName name="HSV">Rekapitulace!$E$15</definedName>
    <definedName name="HSV0">Položky!#REF!</definedName>
    <definedName name="HZS">Rekapitulace!$I$15</definedName>
    <definedName name="HZS0">Položky!#REF!</definedName>
    <definedName name="JKSO">'Krycí list'!$G$2</definedName>
    <definedName name="MJ">'Krycí list'!$G$5</definedName>
    <definedName name="Mont">Rekapitulace!$H$15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Položky!$A$1:$G$50</definedName>
    <definedName name="_xlnm.Print_Area" localSheetId="1">Rekapitulace!$A$1:$I$29</definedName>
    <definedName name="PocetMJ">'Krycí list'!$G$6</definedName>
    <definedName name="Poznamka">'Krycí list'!$B$37</definedName>
    <definedName name="Projektant">'Krycí list'!$C$8</definedName>
    <definedName name="PSV">Rekapitulace!$F$15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Rekapitulace!$H$28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D2" i="1" l="1"/>
  <c r="D21" i="1"/>
  <c r="D20" i="1"/>
  <c r="D19" i="1"/>
  <c r="D18" i="1"/>
  <c r="D17" i="1"/>
  <c r="D16" i="1"/>
  <c r="D15" i="1"/>
  <c r="BE49" i="3"/>
  <c r="BD49" i="3"/>
  <c r="BD50" i="3" s="1"/>
  <c r="H14" i="2" s="1"/>
  <c r="BC49" i="3"/>
  <c r="BA49" i="3"/>
  <c r="G49" i="3"/>
  <c r="BB49" i="3" s="1"/>
  <c r="BE48" i="3"/>
  <c r="BD48" i="3"/>
  <c r="BC48" i="3"/>
  <c r="BA48" i="3"/>
  <c r="BA50" i="3" s="1"/>
  <c r="E14" i="2" s="1"/>
  <c r="G48" i="3"/>
  <c r="BB48" i="3" s="1"/>
  <c r="BB50" i="3" s="1"/>
  <c r="F14" i="2" s="1"/>
  <c r="B14" i="2"/>
  <c r="A14" i="2"/>
  <c r="C50" i="3"/>
  <c r="BE45" i="3"/>
  <c r="BD45" i="3"/>
  <c r="BD46" i="3" s="1"/>
  <c r="H13" i="2" s="1"/>
  <c r="BC45" i="3"/>
  <c r="BC46" i="3" s="1"/>
  <c r="G13" i="2" s="1"/>
  <c r="BA45" i="3"/>
  <c r="BA46" i="3" s="1"/>
  <c r="E13" i="2" s="1"/>
  <c r="G45" i="3"/>
  <c r="BB45" i="3" s="1"/>
  <c r="BB46" i="3" s="1"/>
  <c r="F13" i="2" s="1"/>
  <c r="B13" i="2"/>
  <c r="A13" i="2"/>
  <c r="BE46" i="3"/>
  <c r="I13" i="2" s="1"/>
  <c r="G46" i="3"/>
  <c r="C46" i="3"/>
  <c r="BE42" i="3"/>
  <c r="BE43" i="3" s="1"/>
  <c r="I12" i="2" s="1"/>
  <c r="BD42" i="3"/>
  <c r="BC42" i="3"/>
  <c r="BB42" i="3"/>
  <c r="G42" i="3"/>
  <c r="BA42" i="3" s="1"/>
  <c r="BE41" i="3"/>
  <c r="BD41" i="3"/>
  <c r="BD43" i="3" s="1"/>
  <c r="H12" i="2" s="1"/>
  <c r="BC41" i="3"/>
  <c r="BC43" i="3" s="1"/>
  <c r="G12" i="2" s="1"/>
  <c r="BB41" i="3"/>
  <c r="BB43" i="3" s="1"/>
  <c r="F12" i="2" s="1"/>
  <c r="G41" i="3"/>
  <c r="BA41" i="3" s="1"/>
  <c r="B12" i="2"/>
  <c r="A12" i="2"/>
  <c r="G43" i="3"/>
  <c r="C43" i="3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E39" i="3" s="1"/>
  <c r="I11" i="2" s="1"/>
  <c r="BD32" i="3"/>
  <c r="BC32" i="3"/>
  <c r="BB32" i="3"/>
  <c r="G32" i="3"/>
  <c r="BA32" i="3" s="1"/>
  <c r="BE31" i="3"/>
  <c r="BD31" i="3"/>
  <c r="BC31" i="3"/>
  <c r="BC39" i="3" s="1"/>
  <c r="G11" i="2" s="1"/>
  <c r="BB31" i="3"/>
  <c r="G31" i="3"/>
  <c r="BA31" i="3" s="1"/>
  <c r="B11" i="2"/>
  <c r="A11" i="2"/>
  <c r="C39" i="3"/>
  <c r="BE28" i="3"/>
  <c r="BE29" i="3" s="1"/>
  <c r="I10" i="2" s="1"/>
  <c r="BD28" i="3"/>
  <c r="BD29" i="3" s="1"/>
  <c r="H10" i="2" s="1"/>
  <c r="BC28" i="3"/>
  <c r="BC29" i="3" s="1"/>
  <c r="G10" i="2" s="1"/>
  <c r="BB28" i="3"/>
  <c r="G28" i="3"/>
  <c r="BA28" i="3" s="1"/>
  <c r="BA29" i="3" s="1"/>
  <c r="E10" i="2" s="1"/>
  <c r="B10" i="2"/>
  <c r="A10" i="2"/>
  <c r="BB29" i="3"/>
  <c r="F10" i="2" s="1"/>
  <c r="C29" i="3"/>
  <c r="BE25" i="3"/>
  <c r="BD25" i="3"/>
  <c r="BD26" i="3" s="1"/>
  <c r="H9" i="2" s="1"/>
  <c r="BC25" i="3"/>
  <c r="BB25" i="3"/>
  <c r="BB26" i="3" s="1"/>
  <c r="F9" i="2" s="1"/>
  <c r="G25" i="3"/>
  <c r="BA25" i="3" s="1"/>
  <c r="BA26" i="3" s="1"/>
  <c r="E9" i="2" s="1"/>
  <c r="B9" i="2"/>
  <c r="A9" i="2"/>
  <c r="BE26" i="3"/>
  <c r="I9" i="2" s="1"/>
  <c r="BC26" i="3"/>
  <c r="G9" i="2" s="1"/>
  <c r="G26" i="3"/>
  <c r="C26" i="3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E23" i="3" s="1"/>
  <c r="I8" i="2" s="1"/>
  <c r="BD18" i="3"/>
  <c r="BC18" i="3"/>
  <c r="BB18" i="3"/>
  <c r="G18" i="3"/>
  <c r="BA18" i="3" s="1"/>
  <c r="B8" i="2"/>
  <c r="A8" i="2"/>
  <c r="BD23" i="3"/>
  <c r="H8" i="2" s="1"/>
  <c r="BB23" i="3"/>
  <c r="F8" i="2" s="1"/>
  <c r="C23" i="3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BA11" i="3"/>
  <c r="G11" i="3"/>
  <c r="BE10" i="3"/>
  <c r="BD10" i="3"/>
  <c r="BC10" i="3"/>
  <c r="BB10" i="3"/>
  <c r="BA10" i="3"/>
  <c r="G10" i="3"/>
  <c r="BE9" i="3"/>
  <c r="BD9" i="3"/>
  <c r="BC9" i="3"/>
  <c r="BB9" i="3"/>
  <c r="G9" i="3"/>
  <c r="BA9" i="3" s="1"/>
  <c r="BE8" i="3"/>
  <c r="BE16" i="3" s="1"/>
  <c r="I7" i="2" s="1"/>
  <c r="BD8" i="3"/>
  <c r="BC8" i="3"/>
  <c r="BB8" i="3"/>
  <c r="G8" i="3"/>
  <c r="BA8" i="3" s="1"/>
  <c r="B7" i="2"/>
  <c r="A7" i="2"/>
  <c r="BD16" i="3"/>
  <c r="H7" i="2" s="1"/>
  <c r="BB16" i="3"/>
  <c r="F7" i="2" s="1"/>
  <c r="C16" i="3"/>
  <c r="E4" i="3"/>
  <c r="F3" i="3"/>
  <c r="C3" i="3"/>
  <c r="C1" i="2"/>
  <c r="C33" i="1"/>
  <c r="F33" i="1" s="1"/>
  <c r="C31" i="1"/>
  <c r="BC50" i="3" l="1"/>
  <c r="G14" i="2" s="1"/>
  <c r="BA16" i="3"/>
  <c r="E7" i="2" s="1"/>
  <c r="G39" i="3"/>
  <c r="BD39" i="3"/>
  <c r="H11" i="2" s="1"/>
  <c r="H15" i="2" s="1"/>
  <c r="C17" i="1" s="1"/>
  <c r="G50" i="3"/>
  <c r="BE50" i="3"/>
  <c r="I14" i="2" s="1"/>
  <c r="I15" i="2" s="1"/>
  <c r="C21" i="1" s="1"/>
  <c r="BC16" i="3"/>
  <c r="G7" i="2" s="1"/>
  <c r="G15" i="2" s="1"/>
  <c r="C18" i="1" s="1"/>
  <c r="BC23" i="3"/>
  <c r="G8" i="2" s="1"/>
  <c r="BB39" i="3"/>
  <c r="F11" i="2" s="1"/>
  <c r="G16" i="3"/>
  <c r="G23" i="3"/>
  <c r="G29" i="3"/>
  <c r="BA39" i="3"/>
  <c r="E11" i="2" s="1"/>
  <c r="BA43" i="3"/>
  <c r="E12" i="2" s="1"/>
  <c r="F15" i="2"/>
  <c r="C16" i="1" s="1"/>
  <c r="BA23" i="3"/>
  <c r="E8" i="2" s="1"/>
  <c r="E15" i="2" l="1"/>
  <c r="G27" i="2"/>
  <c r="I27" i="2" s="1"/>
  <c r="G26" i="2"/>
  <c r="I26" i="2" s="1"/>
  <c r="G21" i="1" s="1"/>
  <c r="G25" i="2"/>
  <c r="I25" i="2" s="1"/>
  <c r="G20" i="1" s="1"/>
  <c r="G24" i="2"/>
  <c r="I24" i="2" s="1"/>
  <c r="G19" i="1" s="1"/>
  <c r="G23" i="2"/>
  <c r="I23" i="2" s="1"/>
  <c r="G18" i="1" s="1"/>
  <c r="G22" i="2"/>
  <c r="I22" i="2" s="1"/>
  <c r="G17" i="1" s="1"/>
  <c r="G21" i="2"/>
  <c r="I21" i="2" s="1"/>
  <c r="G16" i="1" s="1"/>
  <c r="G20" i="2"/>
  <c r="I20" i="2" s="1"/>
  <c r="C15" i="1"/>
  <c r="C19" i="1" s="1"/>
  <c r="C22" i="1" s="1"/>
  <c r="G15" i="1" l="1"/>
  <c r="H28" i="2"/>
  <c r="G23" i="1" s="1"/>
  <c r="G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<sst xmlns="http://schemas.openxmlformats.org/spreadsheetml/2006/main" count="225" uniqueCount="161">
  <si>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</si>
  <si>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</si>
  <si>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</si>
  <si>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</si>
  <si>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</si>
  <si>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</si>
  <si>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</si>
  <si>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</si>
  <si>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</si>
  <si>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</si>
  <si>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</si>
  <si>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</si>
  <si>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</si>
  <si>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</si>
  <si>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</si>
  <si>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</si>
  <si>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</si>
  <si>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</si>
  <si>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</si>
  <si>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</si>
  <si>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</si>
  <si>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</si>
  <si>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</si>
  <si>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</si>
  <si>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</si>
  <si>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</si>
  <si>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</si>
  <si>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</si>
  <si>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</si>
  <si>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</si>
  <si>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</si>
  <si>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</si>
  <si>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</si>
  <si>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</si>
  <si>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</si>
  <si>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</si>
  <si>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</si>
  <si>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</si>
  <si>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</si>
  <si>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</si>
  <si>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</si>
  <si>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</si>
  <si>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</si>
  <si>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</si>
  <si>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</si>
  <si>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</si>
  <si>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</si>
  <si>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</si>
  <si>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</si>
  <si>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</si>
  <si>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</si>
  <si>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</si>
  <si>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</si>
  <si>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</si>
  <si>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</si>
  <si>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</si>
  <si>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</si>
  <si>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</si>
  <si>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</si>
  <si>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</si>
  <si>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</si>
  <si>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</si>
  <si>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</si>
  <si>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</si>
  <si>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</si>
  <si>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</si>
  <si>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</si>
  <si>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</si>
  <si>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</si>
  <si>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</si>
  <si>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</si>
  <si>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</si>
  <si>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</si>
  <si>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</si>
  <si>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</si>
  <si>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</si>
  <si>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</si>
  <si>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Oprava plot SŠE Lipník nad Bečvou</t>
  </si>
  <si>
    <t>SO 01</t>
  </si>
  <si>
    <t>Oprava plot</t>
  </si>
  <si>
    <t>Oprava plot - bourání a zdění nový</t>
  </si>
  <si>
    <t>3</t>
  </si>
  <si>
    <t>Svislé a kompletní konstrukce</t>
  </si>
  <si>
    <t>348922212R00</t>
  </si>
  <si>
    <t>Zdivo plotové tl.20cm z bet.tvar.hladkých jen práce a beton</t>
  </si>
  <si>
    <t>m2</t>
  </si>
  <si>
    <t>348922312R00</t>
  </si>
  <si>
    <t>Zdivo plotové tl.30cm z bet.tvar.hladkých jen práce a beton</t>
  </si>
  <si>
    <t>648922441R00</t>
  </si>
  <si>
    <t xml:space="preserve">Osazení betonových zákrytových desek </t>
  </si>
  <si>
    <t>m</t>
  </si>
  <si>
    <t>59241200</t>
  </si>
  <si>
    <t xml:space="preserve">Deska zákrytová průběžná </t>
  </si>
  <si>
    <t>kus</t>
  </si>
  <si>
    <t>59241201</t>
  </si>
  <si>
    <t xml:space="preserve">Zákrytová deska sloup </t>
  </si>
  <si>
    <t>SPC</t>
  </si>
  <si>
    <t xml:space="preserve">Tvárnice SIPLE BLOCK sloupková </t>
  </si>
  <si>
    <t xml:space="preserve">Tvárnice SIMPLE BLOCK 1/2 </t>
  </si>
  <si>
    <t xml:space="preserve">Tvárnice SIMPLE BLOCK průběžná celá </t>
  </si>
  <si>
    <t>62</t>
  </si>
  <si>
    <t>Úpravy povrchů vnější</t>
  </si>
  <si>
    <t>602016195R00</t>
  </si>
  <si>
    <t xml:space="preserve">Penetrace hloubková stěn </t>
  </si>
  <si>
    <t>612473185R00</t>
  </si>
  <si>
    <t xml:space="preserve">Příplatek za zabudované omítníky v ploše stěn </t>
  </si>
  <si>
    <t>622421143R00</t>
  </si>
  <si>
    <t xml:space="preserve">Omítka vnější stěn, MVC, štuková, složitost 1-2 </t>
  </si>
  <si>
    <t>622471317R00</t>
  </si>
  <si>
    <t xml:space="preserve">Nátěr nebo nástřik stěn vnějších, složitost 1 - 2 </t>
  </si>
  <si>
    <t>622903110U00</t>
  </si>
  <si>
    <t xml:space="preserve">Mytí vně omítek slož 1-2 tlak.vodou </t>
  </si>
  <si>
    <t>94</t>
  </si>
  <si>
    <t>Lešení a stavební výtahy</t>
  </si>
  <si>
    <t>941955001R00</t>
  </si>
  <si>
    <t xml:space="preserve">Lešení lehké pomocné, výška podlahy do 1,2 m </t>
  </si>
  <si>
    <t>96</t>
  </si>
  <si>
    <t>Bourání konstrukcí</t>
  </si>
  <si>
    <t>962032231R00</t>
  </si>
  <si>
    <t xml:space="preserve">Bourání zdiva z cihel pálených na MVC </t>
  </si>
  <si>
    <t>m3</t>
  </si>
  <si>
    <t>97</t>
  </si>
  <si>
    <t>Prorážení otvorů</t>
  </si>
  <si>
    <t>978023411R00</t>
  </si>
  <si>
    <t xml:space="preserve">Vysekání a úprava spár zdiva cihelného mimo komín. </t>
  </si>
  <si>
    <t>978036191R00</t>
  </si>
  <si>
    <t xml:space="preserve">Otlučení omítek břízolitových v rozsahu 100 % 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</si>
  <si>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</si>
  <si>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</si>
  <si>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</si>
  <si>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</si>
  <si>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</si>
  <si>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</si>
  <si>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</si>
  <si>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</si>
  <si>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</si>
  <si>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979086213R00</t>
  </si>
  <si>
    <t xml:space="preserve">Nakládání vybouraných hmot na dopravní prostředek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</si>
  <si>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</si>
  <si>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</si>
  <si>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</si>
  <si>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</si>
  <si>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</si>
  <si>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</si>
  <si>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</si>
  <si>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</si>
  <si>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711140012RAA</t>
  </si>
  <si>
    <t>Izolace proti vodě vodorovná přitavená, 1x 1x ALP, 1x Bitagit 40 mineral V 60 S 40</t>
  </si>
  <si>
    <t>767</t>
  </si>
  <si>
    <t>Konstrukce zámečnické</t>
  </si>
  <si>
    <t xml:space="preserve">Dodávka brána 4m včetně montáže </t>
  </si>
  <si>
    <t xml:space="preserve">Dodávka brána 2,3m včetně montáže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</si>
  <si>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</si>
  <si>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</si>
  <si>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</si>
  <si>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</si>
  <si>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</si>
  <si>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</si>
  <si>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</si>
  <si>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</si>
  <si>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Střední škola elektrotechnická Lipník nad Bečvou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</si>
</sst>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1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centerContinuous"/>
    </xf>
    <xf numFmtId="0" fontId="7" fillId="2" borderId="22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6" xfId="0" applyBorder="1"/>
    <xf numFmtId="0" fontId="0" fillId="0" borderId="25" xfId="0" applyBorder="1" applyAlignment="1">
      <alignment shrinkToFit="1"/>
    </xf>
    <xf numFmtId="0" fontId="0" fillId="0" borderId="27" xfId="0" applyBorder="1"/>
    <xf numFmtId="0" fontId="8" fillId="0" borderId="7" xfId="0" applyFont="1" applyBorder="1"/>
    <xf numFmtId="0" fontId="0" fillId="0" borderId="12" xfId="0" applyBorder="1"/>
    <xf numFmtId="3" fontId="0" fillId="0" borderId="30" xfId="0" applyNumberFormat="1" applyBorder="1"/>
    <xf numFmtId="0" fontId="0" fillId="0" borderId="28" xfId="0" applyBorder="1"/>
    <xf numFmtId="3" fontId="0" fillId="0" borderId="31" xfId="0" applyNumberFormat="1" applyBorder="1"/>
    <xf numFmtId="0" fontId="0" fillId="0" borderId="29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0" fillId="0" borderId="13" xfId="0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40" xfId="0" applyNumberFormat="1" applyBorder="1" applyAlignment="1">
      <alignment horizontal="right"/>
    </xf>
    <xf numFmtId="0" fontId="0" fillId="0" borderId="40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5" xfId="1" applyFont="1" applyBorder="1"/>
    <xf numFmtId="0" fontId="10" fillId="0" borderId="45" xfId="1" applyBorder="1"/>
    <xf numFmtId="0" fontId="10" fillId="0" borderId="45" xfId="1" applyBorder="1" applyAlignment="1">
      <alignment horizontal="right"/>
    </xf>
    <xf numFmtId="0" fontId="10" fillId="0" borderId="46" xfId="1" applyFont="1" applyBorder="1"/>
    <xf numFmtId="0" fontId="0" fillId="0" borderId="45" xfId="0" applyNumberFormat="1" applyBorder="1" applyAlignment="1">
      <alignment horizontal="left"/>
    </xf>
    <xf numFmtId="0" fontId="0" fillId="0" borderId="47" xfId="0" applyNumberFormat="1" applyBorder="1"/>
    <xf numFmtId="0" fontId="3" fillId="0" borderId="50" xfId="1" applyFont="1" applyBorder="1"/>
    <xf numFmtId="0" fontId="10" fillId="0" borderId="50" xfId="1" applyBorder="1"/>
    <xf numFmtId="0" fontId="10" fillId="0" borderId="50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1" fillId="0" borderId="0" xfId="0" applyFont="1" applyBorder="1"/>
    <xf numFmtId="3" fontId="8" fillId="0" borderId="35" xfId="0" applyNumberFormat="1" applyFont="1" applyBorder="1"/>
    <xf numFmtId="0" fontId="7" fillId="2" borderId="21" xfId="0" applyFont="1" applyFill="1" applyBorder="1"/>
    <xf numFmtId="0" fontId="7" fillId="2" borderId="22" xfId="0" applyFont="1" applyFill="1" applyBorder="1"/>
    <xf numFmtId="3" fontId="7" fillId="2" borderId="23" xfId="0" applyNumberFormat="1" applyFont="1" applyFill="1" applyBorder="1"/>
    <xf numFmtId="3" fontId="7" fillId="2" borderId="53" xfId="0" applyNumberFormat="1" applyFont="1" applyFill="1" applyBorder="1"/>
    <xf numFmtId="3" fontId="7" fillId="2" borderId="54" xfId="0" applyNumberFormat="1" applyFont="1" applyFill="1" applyBorder="1"/>
    <xf numFmtId="3" fontId="7" fillId="2" borderId="55" xfId="0" applyNumberFormat="1" applyFont="1" applyFill="1" applyBorder="1"/>
    <xf numFmtId="0" fontId="7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3" xfId="0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0" borderId="25" xfId="0" applyFont="1" applyBorder="1"/>
    <xf numFmtId="0" fontId="8" fillId="0" borderId="17" xfId="0" applyFont="1" applyBorder="1"/>
    <xf numFmtId="3" fontId="8" fillId="0" borderId="26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0" fillId="2" borderId="28" xfId="0" applyFill="1" applyBorder="1"/>
    <xf numFmtId="0" fontId="7" fillId="2" borderId="31" xfId="0" applyFont="1" applyFill="1" applyBorder="1"/>
    <xf numFmtId="0" fontId="0" fillId="2" borderId="31" xfId="0" applyFill="1" applyBorder="1"/>
    <xf numFmtId="4" fontId="0" fillId="2" borderId="42" xfId="0" applyNumberFormat="1" applyFill="1" applyBorder="1"/>
    <xf numFmtId="4" fontId="0" fillId="2" borderId="28" xfId="0" applyNumberFormat="1" applyFill="1" applyBorder="1"/>
    <xf numFmtId="4" fontId="0" fillId="2" borderId="31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6" xfId="1" applyFont="1" applyBorder="1" applyAlignment="1">
      <alignment horizontal="right"/>
    </xf>
    <xf numFmtId="0" fontId="10" fillId="0" borderId="45" xfId="1" applyBorder="1" applyAlignment="1">
      <alignment horizontal="left"/>
    </xf>
    <xf numFmtId="0" fontId="10" fillId="0" borderId="47" xfId="1" applyBorder="1"/>
    <xf numFmtId="0" fontId="11" fillId="0" borderId="0" xfId="1" applyFont="1"/>
    <xf numFmtId="0" fontId="10" fillId="0" borderId="0" xfId="1" applyFont="1"/>
    <xf numFmtId="0" fontId="10" fillId="0" borderId="0" xfId="1" applyAlignment="1">
      <alignment horizontal="right"/>
    </xf>
    <xf numFmtId="0" fontId="10" fillId="0" borderId="0" xfId="1" applyAlignment="1"/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8" xfId="1" applyNumberFormat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7" fillId="0" borderId="56" xfId="1" applyFont="1" applyBorder="1" applyAlignment="1">
      <alignment horizontal="center"/>
    </xf>
    <xf numFmtId="49" fontId="7" fillId="0" borderId="56" xfId="1" applyNumberFormat="1" applyFont="1" applyBorder="1" applyAlignment="1">
      <alignment horizontal="left"/>
    </xf>
    <xf numFmtId="0" fontId="7" fillId="0" borderId="15" xfId="1" applyFont="1" applyBorder="1"/>
    <xf numFmtId="0" fontId="10" fillId="0" borderId="9" xfId="1" applyBorder="1" applyAlignment="1">
      <alignment horizontal="center"/>
    </xf>
    <xf numFmtId="0" fontId="10" fillId="0" borderId="9" xfId="1" applyNumberFormat="1" applyBorder="1" applyAlignment="1">
      <alignment horizontal="right"/>
    </xf>
    <xf numFmtId="0" fontId="10" fillId="0" borderId="8" xfId="1" applyNumberFormat="1" applyBorder="1"/>
    <xf numFmtId="0" fontId="10" fillId="0" borderId="0" xfId="1" applyNumberFormat="1"/>
    <xf numFmtId="0" fontId="16" fillId="0" borderId="0" xfId="1" applyFont="1"/>
    <xf numFmtId="0" fontId="9" fillId="0" borderId="59" xfId="1" applyFont="1" applyBorder="1" applyAlignment="1">
      <alignment horizontal="center" vertical="top"/>
    </xf>
    <xf numFmtId="49" fontId="9" fillId="0" borderId="59" xfId="1" applyNumberFormat="1" applyFont="1" applyBorder="1" applyAlignment="1">
      <alignment horizontal="left" vertical="top"/>
    </xf>
    <xf numFmtId="0" fontId="9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10" fillId="2" borderId="10" xfId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10" fillId="2" borderId="9" xfId="1" applyFill="1" applyBorder="1" applyAlignment="1">
      <alignment horizontal="center"/>
    </xf>
    <xf numFmtId="4" fontId="10" fillId="2" borderId="9" xfId="1" applyNumberFormat="1" applyFill="1" applyBorder="1" applyAlignment="1">
      <alignment horizontal="right"/>
    </xf>
    <xf numFmtId="4" fontId="10" fillId="2" borderId="8" xfId="1" applyNumberFormat="1" applyFill="1" applyBorder="1" applyAlignment="1">
      <alignment horizontal="right"/>
    </xf>
    <xf numFmtId="4" fontId="7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11" fillId="0" borderId="12" xfId="0" applyNumberFormat="1" applyFont="1" applyBorder="1"/>
    <xf numFmtId="3" fontId="8" fillId="0" borderId="13" xfId="0" applyNumberFormat="1" applyFont="1" applyBorder="1"/>
    <xf numFmtId="3" fontId="8" fillId="0" borderId="56" xfId="0" applyNumberFormat="1" applyFont="1" applyBorder="1"/>
    <xf numFmtId="3" fontId="8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166" fontId="0" fillId="0" borderId="15" xfId="0" applyNumberFormat="1" applyBorder="1" applyAlignment="1">
      <alignment horizontal="right" indent="2"/>
    </xf>
    <xf numFmtId="166" fontId="0" fillId="0" borderId="16" xfId="0" applyNumberForma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0" fillId="0" borderId="43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1" xfId="1" applyFont="1" applyBorder="1" applyAlignment="1">
      <alignment horizontal="left"/>
    </xf>
    <xf numFmtId="0" fontId="10" fillId="0" borderId="50" xfId="1" applyFont="1" applyBorder="1" applyAlignment="1">
      <alignment horizontal="left"/>
    </xf>
    <xf numFmtId="0" fontId="10" fillId="0" borderId="52" xfId="1" applyFont="1" applyBorder="1" applyAlignment="1">
      <alignment horizontal="left"/>
    </xf>
    <xf numFmtId="3" fontId="7" fillId="2" borderId="31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0" fontId="10" fillId="0" borderId="51" xfId="1" applyBorder="1" applyAlignment="1">
      <alignment horizontal="center" shrinkToFit="1"/>
    </xf>
    <xf numFmtId="0" fontId="10" fillId="0" borderId="50" xfId="1" applyBorder="1" applyAlignment="1">
      <alignment horizontal="center" shrinkToFit="1"/>
    </xf>
    <xf numFmtId="0" fontId="10" fillId="0" borderId="52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P15" sqref="P15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0</v>
      </c>
      <c r="B2" s="4"/>
      <c r="C2" s="5"/>
      <c r="D2" s="5" t="str">
        <f>Rekapitulace!G2</f>
        <v>Oprava plot - bourání a zdění nový</v>
      </c>
      <c r="E2" s="4"/>
      <c r="F2" s="6" t="s">
        <v>1</v>
      </c>
      <c r="G2" s="7"/>
    </row>
    <row r="3" spans="1:57" ht="3" hidden="1" customHeight="1" x14ac:dyDescent="0.25">
      <c r="A3" s="8"/>
      <c r="B3" s="9"/>
      <c r="C3" s="10"/>
      <c r="D3" s="10"/>
      <c r="E3" s="9"/>
      <c r="F3" s="11"/>
      <c r="G3" s="12"/>
    </row>
    <row r="4" spans="1:57" ht="12" customHeight="1" x14ac:dyDescent="0.25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" customHeight="1" x14ac:dyDescent="0.25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57" ht="12.9" customHeight="1" x14ac:dyDescent="0.25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57" ht="12.9" customHeight="1" x14ac:dyDescent="0.25">
      <c r="A7" s="23"/>
      <c r="B7" s="24"/>
      <c r="C7" s="25" t="s">
        <v>77</v>
      </c>
      <c r="D7" s="26"/>
      <c r="E7" s="26"/>
      <c r="F7" s="27" t="s">
        <v>10</v>
      </c>
      <c r="G7" s="21"/>
    </row>
    <row r="8" spans="1:57" x14ac:dyDescent="0.25">
      <c r="A8" s="28" t="s">
        <v>11</v>
      </c>
      <c r="B8" s="11"/>
      <c r="C8" s="197"/>
      <c r="D8" s="197"/>
      <c r="E8" s="198"/>
      <c r="F8" s="29" t="s">
        <v>12</v>
      </c>
      <c r="G8" s="30"/>
      <c r="H8" s="31"/>
      <c r="I8" s="32"/>
    </row>
    <row r="9" spans="1:57" x14ac:dyDescent="0.25">
      <c r="A9" s="28" t="s">
        <v>13</v>
      </c>
      <c r="B9" s="11"/>
      <c r="C9" s="197"/>
      <c r="D9" s="197"/>
      <c r="E9" s="198"/>
      <c r="F9" s="11"/>
      <c r="G9" s="33"/>
      <c r="H9" s="34"/>
    </row>
    <row r="10" spans="1:57" x14ac:dyDescent="0.25">
      <c r="A10" s="28" t="s">
        <v>14</v>
      </c>
      <c r="B10" s="11"/>
      <c r="C10" s="197" t="s">
        <v>160</v>
      </c>
      <c r="D10" s="197"/>
      <c r="E10" s="197"/>
      <c r="F10" s="35"/>
      <c r="G10" s="36"/>
      <c r="H10" s="37"/>
    </row>
    <row r="11" spans="1:57" ht="13.5" customHeight="1" x14ac:dyDescent="0.25">
      <c r="A11" s="28" t="s">
        <v>15</v>
      </c>
      <c r="B11" s="11"/>
      <c r="C11" s="197"/>
      <c r="D11" s="197"/>
      <c r="E11" s="197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57" ht="12.75" customHeight="1" x14ac:dyDescent="0.25">
      <c r="A12" s="41" t="s">
        <v>17</v>
      </c>
      <c r="B12" s="9"/>
      <c r="C12" s="199"/>
      <c r="D12" s="199"/>
      <c r="E12" s="199"/>
      <c r="F12" s="42" t="s">
        <v>18</v>
      </c>
      <c r="G12" s="43"/>
      <c r="H12" s="34"/>
    </row>
    <row r="13" spans="1:57" ht="28.5" customHeight="1" thickBot="1" x14ac:dyDescent="0.3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3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" customHeight="1" x14ac:dyDescent="0.25">
      <c r="A15" s="53"/>
      <c r="B15" s="54" t="s">
        <v>22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57" ht="15.9" customHeight="1" x14ac:dyDescent="0.25">
      <c r="A16" s="53" t="s">
        <v>23</v>
      </c>
      <c r="B16" s="54" t="s">
        <v>24</v>
      </c>
      <c r="C16" s="55">
        <f>PSV</f>
        <v>0</v>
      </c>
      <c r="D16" s="59" t="str">
        <f>Rekapitulace!A21</f>
        <v>Oborová přirážka</v>
      </c>
      <c r="E16" s="60"/>
      <c r="F16" s="61"/>
      <c r="G16" s="55">
        <f>Rekapitulace!I21</f>
        <v>0</v>
      </c>
    </row>
    <row r="17" spans="1:7" ht="15.9" customHeight="1" x14ac:dyDescent="0.25">
      <c r="A17" s="53" t="s">
        <v>25</v>
      </c>
      <c r="B17" s="54" t="s">
        <v>26</v>
      </c>
      <c r="C17" s="55">
        <f>Mont</f>
        <v>0</v>
      </c>
      <c r="D17" s="59" t="str">
        <f>Rekapitulace!A22</f>
        <v>Přesun stavebních kapacit</v>
      </c>
      <c r="E17" s="60"/>
      <c r="F17" s="61"/>
      <c r="G17" s="55">
        <f>Rekapitulace!I22</f>
        <v>0</v>
      </c>
    </row>
    <row r="18" spans="1:7" ht="15.9" customHeight="1" x14ac:dyDescent="0.25">
      <c r="A18" s="62" t="s">
        <v>27</v>
      </c>
      <c r="B18" s="63" t="s">
        <v>28</v>
      </c>
      <c r="C18" s="55">
        <f>Dodavka</f>
        <v>0</v>
      </c>
      <c r="D18" s="59" t="str">
        <f>Rekapitulace!A23</f>
        <v>Mimostaveništní doprava</v>
      </c>
      <c r="E18" s="60"/>
      <c r="F18" s="61"/>
      <c r="G18" s="55">
        <f>Rekapitulace!I23</f>
        <v>0</v>
      </c>
    </row>
    <row r="19" spans="1:7" ht="15.9" customHeight="1" x14ac:dyDescent="0.25">
      <c r="A19" s="64" t="s">
        <v>29</v>
      </c>
      <c r="B19" s="54"/>
      <c r="C19" s="55">
        <f>SUM(C15:C18)</f>
        <v>0</v>
      </c>
      <c r="D19" s="65" t="str">
        <f>Rekapitulace!A24</f>
        <v>Zařízení staveniště</v>
      </c>
      <c r="E19" s="60"/>
      <c r="F19" s="61"/>
      <c r="G19" s="55">
        <f>Rekapitulace!I24</f>
        <v>0</v>
      </c>
    </row>
    <row r="20" spans="1:7" ht="15.9" customHeight="1" x14ac:dyDescent="0.25">
      <c r="A20" s="64"/>
      <c r="B20" s="54"/>
      <c r="C20" s="55"/>
      <c r="D20" s="59" t="str">
        <f>Rekapitulace!A25</f>
        <v>Provoz investora</v>
      </c>
      <c r="E20" s="60"/>
      <c r="F20" s="61"/>
      <c r="G20" s="55">
        <f>Rekapitulace!I25</f>
        <v>0</v>
      </c>
    </row>
    <row r="21" spans="1:7" ht="15.9" customHeight="1" x14ac:dyDescent="0.25">
      <c r="A21" s="64" t="s">
        <v>30</v>
      </c>
      <c r="B21" s="54"/>
      <c r="C21" s="55">
        <f>HZS</f>
        <v>0</v>
      </c>
      <c r="D21" s="59" t="str">
        <f>Rekapitulace!A26</f>
        <v>Kompletační činnost (IČD)</v>
      </c>
      <c r="E21" s="60"/>
      <c r="F21" s="61"/>
      <c r="G21" s="55">
        <f>Rekapitulace!I26</f>
        <v>0</v>
      </c>
    </row>
    <row r="22" spans="1:7" ht="15.9" customHeight="1" x14ac:dyDescent="0.25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" customHeight="1" thickBot="1" x14ac:dyDescent="0.3">
      <c r="A23" s="200" t="s">
        <v>33</v>
      </c>
      <c r="B23" s="201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x14ac:dyDescent="0.2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 x14ac:dyDescent="0.25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x14ac:dyDescent="0.25">
      <c r="A27" s="66"/>
      <c r="B27" s="80"/>
      <c r="C27" s="76"/>
      <c r="D27" s="34"/>
      <c r="F27" s="77"/>
      <c r="G27" s="78"/>
    </row>
    <row r="28" spans="1:7" x14ac:dyDescent="0.2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 x14ac:dyDescent="0.25">
      <c r="A29" s="66"/>
      <c r="B29" s="34"/>
      <c r="C29" s="82"/>
      <c r="D29" s="83"/>
      <c r="E29" s="82"/>
      <c r="F29" s="34"/>
      <c r="G29" s="78"/>
    </row>
    <row r="30" spans="1:7" x14ac:dyDescent="0.25">
      <c r="A30" s="84" t="s">
        <v>42</v>
      </c>
      <c r="B30" s="85"/>
      <c r="C30" s="86">
        <v>21</v>
      </c>
      <c r="D30" s="85" t="s">
        <v>43</v>
      </c>
      <c r="E30" s="87"/>
      <c r="F30" s="202">
        <f>ROUND(C23-F32,0)</f>
        <v>0</v>
      </c>
      <c r="G30" s="203"/>
    </row>
    <row r="31" spans="1:7" x14ac:dyDescent="0.25">
      <c r="A31" s="84" t="s">
        <v>44</v>
      </c>
      <c r="B31" s="85"/>
      <c r="C31" s="86">
        <f>SazbaDPH1</f>
        <v>21</v>
      </c>
      <c r="D31" s="85" t="s">
        <v>45</v>
      </c>
      <c r="E31" s="87"/>
      <c r="F31" s="202">
        <f>ROUND(PRODUCT(F30,C31/100),1)</f>
        <v>0</v>
      </c>
      <c r="G31" s="203"/>
    </row>
    <row r="32" spans="1:7" x14ac:dyDescent="0.25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8" x14ac:dyDescent="0.25">
      <c r="A33" s="84" t="s">
        <v>44</v>
      </c>
      <c r="B33" s="88"/>
      <c r="C33" s="89">
        <f>SazbaDPH2</f>
        <v>0</v>
      </c>
      <c r="D33" s="85" t="s">
        <v>45</v>
      </c>
      <c r="E33" s="61"/>
      <c r="F33" s="202">
        <f>ROUND(PRODUCT(F32,C33/100),1)</f>
        <v>0</v>
      </c>
      <c r="G33" s="203"/>
    </row>
    <row r="34" spans="1:8" s="93" customFormat="1" ht="19.5" customHeight="1" thickBot="1" x14ac:dyDescent="0.35">
      <c r="A34" s="90" t="s">
        <v>46</v>
      </c>
      <c r="B34" s="91"/>
      <c r="C34" s="91"/>
      <c r="D34" s="91"/>
      <c r="E34" s="92"/>
      <c r="F34" s="204">
        <f>CEILING(SUM(F30:F33),IF(SUM(F30:F33)&gt;=0,1,-1))</f>
        <v>0</v>
      </c>
      <c r="G34" s="205"/>
    </row>
    <row r="36" spans="1:8" x14ac:dyDescent="0.2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 x14ac:dyDescent="0.25">
      <c r="A37" s="94"/>
      <c r="B37" s="196"/>
      <c r="C37" s="196"/>
      <c r="D37" s="196"/>
      <c r="E37" s="196"/>
      <c r="F37" s="196"/>
      <c r="G37" s="196"/>
      <c r="H37" t="s">
        <v>5</v>
      </c>
    </row>
    <row r="38" spans="1:8" ht="12.75" customHeight="1" x14ac:dyDescent="0.25">
      <c r="A38" s="95"/>
      <c r="B38" s="196"/>
      <c r="C38" s="196"/>
      <c r="D38" s="196"/>
      <c r="E38" s="196"/>
      <c r="F38" s="196"/>
      <c r="G38" s="196"/>
      <c r="H38" t="s">
        <v>5</v>
      </c>
    </row>
    <row r="39" spans="1:8" x14ac:dyDescent="0.25">
      <c r="A39" s="95"/>
      <c r="B39" s="196"/>
      <c r="C39" s="196"/>
      <c r="D39" s="196"/>
      <c r="E39" s="196"/>
      <c r="F39" s="196"/>
      <c r="G39" s="196"/>
      <c r="H39" t="s">
        <v>5</v>
      </c>
    </row>
    <row r="40" spans="1:8" x14ac:dyDescent="0.25">
      <c r="A40" s="95"/>
      <c r="B40" s="196"/>
      <c r="C40" s="196"/>
      <c r="D40" s="196"/>
      <c r="E40" s="196"/>
      <c r="F40" s="196"/>
      <c r="G40" s="196"/>
      <c r="H40" t="s">
        <v>5</v>
      </c>
    </row>
    <row r="41" spans="1:8" x14ac:dyDescent="0.25">
      <c r="A41" s="95"/>
      <c r="B41" s="196"/>
      <c r="C41" s="196"/>
      <c r="D41" s="196"/>
      <c r="E41" s="196"/>
      <c r="F41" s="196"/>
      <c r="G41" s="196"/>
      <c r="H41" t="s">
        <v>5</v>
      </c>
    </row>
    <row r="42" spans="1:8" x14ac:dyDescent="0.25">
      <c r="A42" s="95"/>
      <c r="B42" s="196"/>
      <c r="C42" s="196"/>
      <c r="D42" s="196"/>
      <c r="E42" s="196"/>
      <c r="F42" s="196"/>
      <c r="G42" s="196"/>
      <c r="H42" t="s">
        <v>5</v>
      </c>
    </row>
    <row r="43" spans="1:8" x14ac:dyDescent="0.25">
      <c r="A43" s="95"/>
      <c r="B43" s="196"/>
      <c r="C43" s="196"/>
      <c r="D43" s="196"/>
      <c r="E43" s="196"/>
      <c r="F43" s="196"/>
      <c r="G43" s="196"/>
      <c r="H43" t="s">
        <v>5</v>
      </c>
    </row>
    <row r="44" spans="1:8" x14ac:dyDescent="0.25">
      <c r="A44" s="95"/>
      <c r="B44" s="196"/>
      <c r="C44" s="196"/>
      <c r="D44" s="196"/>
      <c r="E44" s="196"/>
      <c r="F44" s="196"/>
      <c r="G44" s="196"/>
      <c r="H44" t="s">
        <v>5</v>
      </c>
    </row>
    <row r="45" spans="1:8" ht="0.75" customHeight="1" x14ac:dyDescent="0.25">
      <c r="A45" s="95"/>
      <c r="B45" s="196"/>
      <c r="C45" s="196"/>
      <c r="D45" s="196"/>
      <c r="E45" s="196"/>
      <c r="F45" s="196"/>
      <c r="G45" s="196"/>
      <c r="H45" t="s">
        <v>5</v>
      </c>
    </row>
    <row r="46" spans="1:8" x14ac:dyDescent="0.25">
      <c r="B46" s="206"/>
      <c r="C46" s="206"/>
      <c r="D46" s="206"/>
      <c r="E46" s="206"/>
      <c r="F46" s="206"/>
      <c r="G46" s="206"/>
    </row>
    <row r="47" spans="1:8" x14ac:dyDescent="0.25">
      <c r="B47" s="206"/>
      <c r="C47" s="206"/>
      <c r="D47" s="206"/>
      <c r="E47" s="206"/>
      <c r="F47" s="206"/>
      <c r="G47" s="206"/>
    </row>
    <row r="48" spans="1:8" x14ac:dyDescent="0.25">
      <c r="B48" s="206"/>
      <c r="C48" s="206"/>
      <c r="D48" s="206"/>
      <c r="E48" s="206"/>
      <c r="F48" s="206"/>
      <c r="G48" s="206"/>
    </row>
    <row r="49" spans="2:7" x14ac:dyDescent="0.25">
      <c r="B49" s="206"/>
      <c r="C49" s="206"/>
      <c r="D49" s="206"/>
      <c r="E49" s="206"/>
      <c r="F49" s="206"/>
      <c r="G49" s="206"/>
    </row>
    <row r="50" spans="2:7" x14ac:dyDescent="0.25">
      <c r="B50" s="206"/>
      <c r="C50" s="206"/>
      <c r="D50" s="206"/>
      <c r="E50" s="206"/>
      <c r="F50" s="206"/>
      <c r="G50" s="206"/>
    </row>
    <row r="51" spans="2:7" x14ac:dyDescent="0.25">
      <c r="B51" s="206"/>
      <c r="C51" s="206"/>
      <c r="D51" s="206"/>
      <c r="E51" s="206"/>
      <c r="F51" s="206"/>
      <c r="G51" s="206"/>
    </row>
    <row r="52" spans="2:7" x14ac:dyDescent="0.25">
      <c r="B52" s="206"/>
      <c r="C52" s="206"/>
      <c r="D52" s="206"/>
      <c r="E52" s="206"/>
      <c r="F52" s="206"/>
      <c r="G52" s="206"/>
    </row>
    <row r="53" spans="2:7" x14ac:dyDescent="0.25">
      <c r="B53" s="206"/>
      <c r="C53" s="206"/>
      <c r="D53" s="206"/>
      <c r="E53" s="206"/>
      <c r="F53" s="206"/>
      <c r="G53" s="206"/>
    </row>
    <row r="54" spans="2:7" x14ac:dyDescent="0.25">
      <c r="B54" s="206"/>
      <c r="C54" s="206"/>
      <c r="D54" s="206"/>
      <c r="E54" s="206"/>
      <c r="F54" s="206"/>
      <c r="G54" s="206"/>
    </row>
    <row r="55" spans="2:7" x14ac:dyDescent="0.25">
      <c r="B55" s="206"/>
      <c r="C55" s="206"/>
      <c r="D55" s="206"/>
      <c r="E55" s="206"/>
      <c r="F55" s="206"/>
      <c r="G55" s="2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9"/>
  <sheetViews>
    <sheetView workbookViewId="0">
      <selection activeCell="D45" sqref="D45"/>
    </sheetView>
  </sheetViews>
  <sheetFormatPr defaultRowHeight="13.2" x14ac:dyDescent="0.25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9" ht="13.8" thickTop="1" x14ac:dyDescent="0.25">
      <c r="A1" s="207" t="s">
        <v>48</v>
      </c>
      <c r="B1" s="208"/>
      <c r="C1" s="96" t="str">
        <f>CONCATENATE(cislostavby," ",nazevstavby)</f>
        <v xml:space="preserve"> Oprava plot SŠE Lipník nad Bečvou</v>
      </c>
      <c r="D1" s="97"/>
      <c r="E1" s="98"/>
      <c r="F1" s="97"/>
      <c r="G1" s="99" t="s">
        <v>49</v>
      </c>
      <c r="H1" s="100"/>
      <c r="I1" s="101"/>
    </row>
    <row r="2" spans="1:9" ht="13.8" thickBot="1" x14ac:dyDescent="0.3">
      <c r="A2" s="209" t="s">
        <v>50</v>
      </c>
      <c r="B2" s="210"/>
      <c r="C2" s="102"/>
      <c r="D2" s="103"/>
      <c r="E2" s="104"/>
      <c r="F2" s="103"/>
      <c r="G2" s="211" t="s">
        <v>80</v>
      </c>
      <c r="H2" s="212"/>
      <c r="I2" s="213"/>
    </row>
    <row r="3" spans="1:9" ht="13.8" thickTop="1" x14ac:dyDescent="0.25">
      <c r="F3" s="34"/>
    </row>
    <row r="4" spans="1:9" ht="19.5" customHeight="1" x14ac:dyDescent="0.3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8" thickBot="1" x14ac:dyDescent="0.3"/>
    <row r="6" spans="1:9" s="34" customFormat="1" ht="13.8" thickBot="1" x14ac:dyDescent="0.3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x14ac:dyDescent="0.25">
      <c r="A7" s="192" t="str">
        <f>Položky!B7</f>
        <v>3</v>
      </c>
      <c r="B7" s="114" t="str">
        <f>Položky!C7</f>
        <v>Svislé a kompletní konstrukce</v>
      </c>
      <c r="D7" s="115"/>
      <c r="E7" s="193">
        <f>Položky!BA16</f>
        <v>0</v>
      </c>
      <c r="F7" s="194">
        <f>Položky!BB16</f>
        <v>0</v>
      </c>
      <c r="G7" s="194">
        <f>Položky!BC16</f>
        <v>0</v>
      </c>
      <c r="H7" s="194">
        <f>Položky!BD16</f>
        <v>0</v>
      </c>
      <c r="I7" s="195">
        <f>Položky!BE16</f>
        <v>0</v>
      </c>
    </row>
    <row r="8" spans="1:9" s="34" customFormat="1" x14ac:dyDescent="0.25">
      <c r="A8" s="192" t="str">
        <f>Položky!B17</f>
        <v>62</v>
      </c>
      <c r="B8" s="114" t="str">
        <f>Položky!C17</f>
        <v>Úpravy povrchů vnější</v>
      </c>
      <c r="D8" s="115"/>
      <c r="E8" s="193">
        <f>Položky!BA23</f>
        <v>0</v>
      </c>
      <c r="F8" s="194">
        <f>Položky!BB23</f>
        <v>0</v>
      </c>
      <c r="G8" s="194">
        <f>Položky!BC23</f>
        <v>0</v>
      </c>
      <c r="H8" s="194">
        <f>Položky!BD23</f>
        <v>0</v>
      </c>
      <c r="I8" s="195">
        <f>Položky!BE23</f>
        <v>0</v>
      </c>
    </row>
    <row r="9" spans="1:9" s="34" customFormat="1" x14ac:dyDescent="0.25">
      <c r="A9" s="192" t="str">
        <f>Položky!B24</f>
        <v>94</v>
      </c>
      <c r="B9" s="114" t="str">
        <f>Položky!C24</f>
        <v>Lešení a stavební výtahy</v>
      </c>
      <c r="D9" s="115"/>
      <c r="E9" s="193">
        <f>Položky!BA26</f>
        <v>0</v>
      </c>
      <c r="F9" s="194">
        <f>Položky!BB26</f>
        <v>0</v>
      </c>
      <c r="G9" s="194">
        <f>Položky!BC26</f>
        <v>0</v>
      </c>
      <c r="H9" s="194">
        <f>Položky!BD26</f>
        <v>0</v>
      </c>
      <c r="I9" s="195">
        <f>Položky!BE26</f>
        <v>0</v>
      </c>
    </row>
    <row r="10" spans="1:9" s="34" customFormat="1" x14ac:dyDescent="0.25">
      <c r="A10" s="192" t="str">
        <f>Položky!B27</f>
        <v>96</v>
      </c>
      <c r="B10" s="114" t="str">
        <f>Položky!C27</f>
        <v>Bourání konstrukcí</v>
      </c>
      <c r="D10" s="115"/>
      <c r="E10" s="193">
        <f>Položky!BA29</f>
        <v>0</v>
      </c>
      <c r="F10" s="194">
        <f>Položky!BB29</f>
        <v>0</v>
      </c>
      <c r="G10" s="194">
        <f>Položky!BC29</f>
        <v>0</v>
      </c>
      <c r="H10" s="194">
        <f>Položky!BD29</f>
        <v>0</v>
      </c>
      <c r="I10" s="195">
        <f>Položky!BE29</f>
        <v>0</v>
      </c>
    </row>
    <row r="11" spans="1:9" s="34" customFormat="1" x14ac:dyDescent="0.25">
      <c r="A11" s="192" t="str">
        <f>Položky!B30</f>
        <v>97</v>
      </c>
      <c r="B11" s="114" t="str">
        <f>Položky!C30</f>
        <v>Prorážení otvorů</v>
      </c>
      <c r="D11" s="115"/>
      <c r="E11" s="193">
        <f>Položky!BA39</f>
        <v>0</v>
      </c>
      <c r="F11" s="194">
        <f>Položky!BB39</f>
        <v>0</v>
      </c>
      <c r="G11" s="194">
        <f>Položky!BC39</f>
        <v>0</v>
      </c>
      <c r="H11" s="194">
        <f>Položky!BD39</f>
        <v>0</v>
      </c>
      <c r="I11" s="195">
        <f>Položky!BE39</f>
        <v>0</v>
      </c>
    </row>
    <row r="12" spans="1:9" s="34" customFormat="1" x14ac:dyDescent="0.25">
      <c r="A12" s="192" t="str">
        <f>Položky!B40</f>
        <v>99</v>
      </c>
      <c r="B12" s="114" t="str">
        <f>Položky!C40</f>
        <v>Staveništní přesun hmot</v>
      </c>
      <c r="D12" s="115"/>
      <c r="E12" s="193">
        <f>Položky!BA43</f>
        <v>0</v>
      </c>
      <c r="F12" s="194">
        <f>Položky!BB43</f>
        <v>0</v>
      </c>
      <c r="G12" s="194">
        <f>Položky!BC43</f>
        <v>0</v>
      </c>
      <c r="H12" s="194">
        <f>Položky!BD43</f>
        <v>0</v>
      </c>
      <c r="I12" s="195">
        <f>Položky!BE43</f>
        <v>0</v>
      </c>
    </row>
    <row r="13" spans="1:9" s="34" customFormat="1" x14ac:dyDescent="0.25">
      <c r="A13" s="192" t="str">
        <f>Položky!B44</f>
        <v>711</v>
      </c>
      <c r="B13" s="114" t="str">
        <f>Položky!C44</f>
        <v>Izolace proti vodě</v>
      </c>
      <c r="D13" s="115"/>
      <c r="E13" s="193">
        <f>Položky!BA46</f>
        <v>0</v>
      </c>
      <c r="F13" s="194">
        <f>Položky!BB46</f>
        <v>0</v>
      </c>
      <c r="G13" s="194">
        <f>Položky!BC46</f>
        <v>0</v>
      </c>
      <c r="H13" s="194">
        <f>Položky!BD46</f>
        <v>0</v>
      </c>
      <c r="I13" s="195">
        <f>Položky!BE46</f>
        <v>0</v>
      </c>
    </row>
    <row r="14" spans="1:9" s="34" customFormat="1" ht="13.8" thickBot="1" x14ac:dyDescent="0.3">
      <c r="A14" s="192" t="str">
        <f>Položky!B47</f>
        <v>767</v>
      </c>
      <c r="B14" s="114" t="str">
        <f>Položky!C47</f>
        <v>Konstrukce zámečnické</v>
      </c>
      <c r="D14" s="115"/>
      <c r="E14" s="193">
        <f>Položky!BA50</f>
        <v>0</v>
      </c>
      <c r="F14" s="194">
        <f>Položky!BB50</f>
        <v>0</v>
      </c>
      <c r="G14" s="194">
        <f>Položky!BC50</f>
        <v>0</v>
      </c>
      <c r="H14" s="194">
        <f>Položky!BD50</f>
        <v>0</v>
      </c>
      <c r="I14" s="195">
        <f>Položky!BE50</f>
        <v>0</v>
      </c>
    </row>
    <row r="15" spans="1:9" s="122" customFormat="1" ht="13.8" thickBot="1" x14ac:dyDescent="0.3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x14ac:dyDescent="0.25">
      <c r="A16" s="34"/>
      <c r="B16" s="34"/>
      <c r="C16" s="34"/>
      <c r="D16" s="34"/>
      <c r="E16" s="34"/>
      <c r="F16" s="34"/>
      <c r="G16" s="34"/>
      <c r="H16" s="34"/>
      <c r="I16" s="34"/>
    </row>
    <row r="17" spans="1:57" ht="19.5" customHeight="1" x14ac:dyDescent="0.3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57" ht="13.8" thickBot="1" x14ac:dyDescent="0.3"/>
    <row r="19" spans="1:57" x14ac:dyDescent="0.25">
      <c r="A19" s="71" t="s">
        <v>59</v>
      </c>
      <c r="B19" s="72"/>
      <c r="C19" s="72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7" x14ac:dyDescent="0.25">
      <c r="A20" s="130" t="s">
        <v>152</v>
      </c>
      <c r="B20" s="131"/>
      <c r="C20" s="131"/>
      <c r="D20" s="132"/>
      <c r="E20" s="133"/>
      <c r="F20" s="134"/>
      <c r="G20" s="135">
        <f t="shared" ref="G20:G27" si="0">CHOOSE(BA20+1,HSV+PSV,HSV+PSV+Mont,HSV+PSV+Dodavka+Mont,HSV,PSV,Mont,Dodavka,Mont+Dodavka,0)</f>
        <v>0</v>
      </c>
      <c r="H20" s="136"/>
      <c r="I20" s="137">
        <f t="shared" ref="I20:I27" si="1">E20+F20*G20/100</f>
        <v>0</v>
      </c>
      <c r="BA20">
        <v>0</v>
      </c>
    </row>
    <row r="21" spans="1:57" x14ac:dyDescent="0.25">
      <c r="A21" s="130" t="s">
        <v>153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0</v>
      </c>
    </row>
    <row r="22" spans="1:57" x14ac:dyDescent="0.25">
      <c r="A22" s="130" t="s">
        <v>154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7" x14ac:dyDescent="0.25">
      <c r="A23" s="130" t="s">
        <v>155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0</v>
      </c>
    </row>
    <row r="24" spans="1:57" x14ac:dyDescent="0.25">
      <c r="A24" s="130" t="s">
        <v>156</v>
      </c>
      <c r="B24" s="131"/>
      <c r="C24" s="131"/>
      <c r="D24" s="132"/>
      <c r="E24" s="133"/>
      <c r="F24" s="134"/>
      <c r="G24" s="135">
        <f t="shared" si="0"/>
        <v>0</v>
      </c>
      <c r="H24" s="136"/>
      <c r="I24" s="137">
        <f t="shared" si="1"/>
        <v>0</v>
      </c>
      <c r="BA24">
        <v>1</v>
      </c>
    </row>
    <row r="25" spans="1:57" x14ac:dyDescent="0.25">
      <c r="A25" s="130" t="s">
        <v>157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1</v>
      </c>
    </row>
    <row r="26" spans="1:57" x14ac:dyDescent="0.25">
      <c r="A26" s="130" t="s">
        <v>158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2</v>
      </c>
    </row>
    <row r="27" spans="1:57" x14ac:dyDescent="0.25">
      <c r="A27" s="130" t="s">
        <v>159</v>
      </c>
      <c r="B27" s="131"/>
      <c r="C27" s="131"/>
      <c r="D27" s="132"/>
      <c r="E27" s="133"/>
      <c r="F27" s="134"/>
      <c r="G27" s="135">
        <f t="shared" si="0"/>
        <v>0</v>
      </c>
      <c r="H27" s="136"/>
      <c r="I27" s="137">
        <f t="shared" si="1"/>
        <v>0</v>
      </c>
      <c r="BA27">
        <v>2</v>
      </c>
    </row>
    <row r="28" spans="1:57" ht="13.8" thickBot="1" x14ac:dyDescent="0.3">
      <c r="A28" s="138"/>
      <c r="B28" s="139" t="s">
        <v>63</v>
      </c>
      <c r="C28" s="140"/>
      <c r="D28" s="141"/>
      <c r="E28" s="142"/>
      <c r="F28" s="143"/>
      <c r="G28" s="143"/>
      <c r="H28" s="214">
        <f>SUM(I20:I27)</f>
        <v>0</v>
      </c>
      <c r="I28" s="215"/>
    </row>
    <row r="30" spans="1:57" x14ac:dyDescent="0.25">
      <c r="B30" s="122"/>
      <c r="F30" s="144"/>
      <c r="G30" s="145"/>
      <c r="H30" s="145"/>
      <c r="I30" s="146"/>
    </row>
    <row r="31" spans="1:57" x14ac:dyDescent="0.25">
      <c r="F31" s="144"/>
      <c r="G31" s="145"/>
      <c r="H31" s="145"/>
      <c r="I31" s="146"/>
    </row>
    <row r="32" spans="1:57" x14ac:dyDescent="0.25">
      <c r="F32" s="144"/>
      <c r="G32" s="145"/>
      <c r="H32" s="145"/>
      <c r="I32" s="146"/>
    </row>
    <row r="33" spans="6:9" x14ac:dyDescent="0.25">
      <c r="F33" s="144"/>
      <c r="G33" s="145"/>
      <c r="H33" s="145"/>
      <c r="I33" s="146"/>
    </row>
    <row r="34" spans="6:9" x14ac:dyDescent="0.25">
      <c r="F34" s="144"/>
      <c r="G34" s="145"/>
      <c r="H34" s="145"/>
      <c r="I34" s="146"/>
    </row>
    <row r="35" spans="6:9" x14ac:dyDescent="0.25">
      <c r="F35" s="144"/>
      <c r="G35" s="145"/>
      <c r="H35" s="145"/>
      <c r="I35" s="146"/>
    </row>
    <row r="36" spans="6:9" x14ac:dyDescent="0.25">
      <c r="F36" s="144"/>
      <c r="G36" s="145"/>
      <c r="H36" s="145"/>
      <c r="I36" s="146"/>
    </row>
    <row r="37" spans="6:9" x14ac:dyDescent="0.25">
      <c r="F37" s="144"/>
      <c r="G37" s="145"/>
      <c r="H37" s="145"/>
      <c r="I37" s="146"/>
    </row>
    <row r="38" spans="6:9" x14ac:dyDescent="0.25">
      <c r="F38" s="144"/>
      <c r="G38" s="145"/>
      <c r="H38" s="145"/>
      <c r="I38" s="146"/>
    </row>
    <row r="39" spans="6:9" x14ac:dyDescent="0.25">
      <c r="F39" s="144"/>
      <c r="G39" s="145"/>
      <c r="H39" s="145"/>
      <c r="I39" s="146"/>
    </row>
    <row r="40" spans="6:9" x14ac:dyDescent="0.25">
      <c r="F40" s="144"/>
      <c r="G40" s="145"/>
      <c r="H40" s="145"/>
      <c r="I40" s="146"/>
    </row>
    <row r="41" spans="6:9" x14ac:dyDescent="0.25">
      <c r="F41" s="144"/>
      <c r="G41" s="145"/>
      <c r="H41" s="145"/>
      <c r="I41" s="146"/>
    </row>
    <row r="42" spans="6:9" x14ac:dyDescent="0.25">
      <c r="F42" s="144"/>
      <c r="G42" s="145"/>
      <c r="H42" s="145"/>
      <c r="I42" s="146"/>
    </row>
    <row r="43" spans="6:9" x14ac:dyDescent="0.25">
      <c r="F43" s="144"/>
      <c r="G43" s="145"/>
      <c r="H43" s="145"/>
      <c r="I43" s="146"/>
    </row>
    <row r="44" spans="6:9" x14ac:dyDescent="0.25">
      <c r="F44" s="144"/>
      <c r="G44" s="145"/>
      <c r="H44" s="145"/>
      <c r="I44" s="146"/>
    </row>
    <row r="45" spans="6:9" x14ac:dyDescent="0.25">
      <c r="F45" s="144"/>
      <c r="G45" s="145"/>
      <c r="H45" s="145"/>
      <c r="I45" s="146"/>
    </row>
    <row r="46" spans="6:9" x14ac:dyDescent="0.25">
      <c r="F46" s="144"/>
      <c r="G46" s="145"/>
      <c r="H46" s="145"/>
      <c r="I46" s="146"/>
    </row>
    <row r="47" spans="6:9" x14ac:dyDescent="0.25">
      <c r="F47" s="144"/>
      <c r="G47" s="145"/>
      <c r="H47" s="145"/>
      <c r="I47" s="146"/>
    </row>
    <row r="48" spans="6:9" x14ac:dyDescent="0.25">
      <c r="F48" s="144"/>
      <c r="G48" s="145"/>
      <c r="H48" s="145"/>
      <c r="I48" s="146"/>
    </row>
    <row r="49" spans="6:9" x14ac:dyDescent="0.25">
      <c r="F49" s="144"/>
      <c r="G49" s="145"/>
      <c r="H49" s="145"/>
      <c r="I49" s="146"/>
    </row>
    <row r="50" spans="6:9" x14ac:dyDescent="0.25">
      <c r="F50" s="144"/>
      <c r="G50" s="145"/>
      <c r="H50" s="145"/>
      <c r="I50" s="146"/>
    </row>
    <row r="51" spans="6:9" x14ac:dyDescent="0.25">
      <c r="F51" s="144"/>
      <c r="G51" s="145"/>
      <c r="H51" s="145"/>
      <c r="I51" s="146"/>
    </row>
    <row r="52" spans="6:9" x14ac:dyDescent="0.25">
      <c r="F52" s="144"/>
      <c r="G52" s="145"/>
      <c r="H52" s="145"/>
      <c r="I52" s="146"/>
    </row>
    <row r="53" spans="6:9" x14ac:dyDescent="0.25">
      <c r="F53" s="144"/>
      <c r="G53" s="145"/>
      <c r="H53" s="145"/>
      <c r="I53" s="146"/>
    </row>
    <row r="54" spans="6:9" x14ac:dyDescent="0.25">
      <c r="F54" s="144"/>
      <c r="G54" s="145"/>
      <c r="H54" s="145"/>
      <c r="I54" s="146"/>
    </row>
    <row r="55" spans="6:9" x14ac:dyDescent="0.25">
      <c r="F55" s="144"/>
      <c r="G55" s="145"/>
      <c r="H55" s="145"/>
      <c r="I55" s="146"/>
    </row>
    <row r="56" spans="6:9" x14ac:dyDescent="0.25">
      <c r="F56" s="144"/>
      <c r="G56" s="145"/>
      <c r="H56" s="145"/>
      <c r="I56" s="146"/>
    </row>
    <row r="57" spans="6:9" x14ac:dyDescent="0.25">
      <c r="F57" s="144"/>
      <c r="G57" s="145"/>
      <c r="H57" s="145"/>
      <c r="I57" s="146"/>
    </row>
    <row r="58" spans="6:9" x14ac:dyDescent="0.25">
      <c r="F58" s="144"/>
      <c r="G58" s="145"/>
      <c r="H58" s="145"/>
      <c r="I58" s="146"/>
    </row>
    <row r="59" spans="6:9" x14ac:dyDescent="0.25">
      <c r="F59" s="144"/>
      <c r="G59" s="145"/>
      <c r="H59" s="145"/>
      <c r="I59" s="146"/>
    </row>
    <row r="60" spans="6:9" x14ac:dyDescent="0.25">
      <c r="F60" s="144"/>
      <c r="G60" s="145"/>
      <c r="H60" s="145"/>
      <c r="I60" s="146"/>
    </row>
    <row r="61" spans="6:9" x14ac:dyDescent="0.25">
      <c r="F61" s="144"/>
      <c r="G61" s="145"/>
      <c r="H61" s="145"/>
      <c r="I61" s="146"/>
    </row>
    <row r="62" spans="6:9" x14ac:dyDescent="0.25">
      <c r="F62" s="144"/>
      <c r="G62" s="145"/>
      <c r="H62" s="145"/>
      <c r="I62" s="146"/>
    </row>
    <row r="63" spans="6:9" x14ac:dyDescent="0.25">
      <c r="F63" s="144"/>
      <c r="G63" s="145"/>
      <c r="H63" s="145"/>
      <c r="I63" s="146"/>
    </row>
    <row r="64" spans="6:9" x14ac:dyDescent="0.25">
      <c r="F64" s="144"/>
      <c r="G64" s="145"/>
      <c r="H64" s="145"/>
      <c r="I64" s="146"/>
    </row>
    <row r="65" spans="6:9" x14ac:dyDescent="0.25">
      <c r="F65" s="144"/>
      <c r="G65" s="145"/>
      <c r="H65" s="145"/>
      <c r="I65" s="146"/>
    </row>
    <row r="66" spans="6:9" x14ac:dyDescent="0.25">
      <c r="F66" s="144"/>
      <c r="G66" s="145"/>
      <c r="H66" s="145"/>
      <c r="I66" s="146"/>
    </row>
    <row r="67" spans="6:9" x14ac:dyDescent="0.25">
      <c r="F67" s="144"/>
      <c r="G67" s="145"/>
      <c r="H67" s="145"/>
      <c r="I67" s="146"/>
    </row>
    <row r="68" spans="6:9" x14ac:dyDescent="0.25">
      <c r="F68" s="144"/>
      <c r="G68" s="145"/>
      <c r="H68" s="145"/>
      <c r="I68" s="146"/>
    </row>
    <row r="69" spans="6:9" x14ac:dyDescent="0.25">
      <c r="F69" s="144"/>
      <c r="G69" s="145"/>
      <c r="H69" s="145"/>
      <c r="I69" s="146"/>
    </row>
    <row r="70" spans="6:9" x14ac:dyDescent="0.25">
      <c r="F70" s="144"/>
      <c r="G70" s="145"/>
      <c r="H70" s="145"/>
      <c r="I70" s="146"/>
    </row>
    <row r="71" spans="6:9" x14ac:dyDescent="0.25">
      <c r="F71" s="144"/>
      <c r="G71" s="145"/>
      <c r="H71" s="145"/>
      <c r="I71" s="146"/>
    </row>
    <row r="72" spans="6:9" x14ac:dyDescent="0.25">
      <c r="F72" s="144"/>
      <c r="G72" s="145"/>
      <c r="H72" s="145"/>
      <c r="I72" s="146"/>
    </row>
    <row r="73" spans="6:9" x14ac:dyDescent="0.25">
      <c r="F73" s="144"/>
      <c r="G73" s="145"/>
      <c r="H73" s="145"/>
      <c r="I73" s="146"/>
    </row>
    <row r="74" spans="6:9" x14ac:dyDescent="0.25">
      <c r="F74" s="144"/>
      <c r="G74" s="145"/>
      <c r="H74" s="145"/>
      <c r="I74" s="146"/>
    </row>
    <row r="75" spans="6:9" x14ac:dyDescent="0.25">
      <c r="F75" s="144"/>
      <c r="G75" s="145"/>
      <c r="H75" s="145"/>
      <c r="I75" s="146"/>
    </row>
    <row r="76" spans="6:9" x14ac:dyDescent="0.25">
      <c r="F76" s="144"/>
      <c r="G76" s="145"/>
      <c r="H76" s="145"/>
      <c r="I76" s="146"/>
    </row>
    <row r="77" spans="6:9" x14ac:dyDescent="0.25">
      <c r="F77" s="144"/>
      <c r="G77" s="145"/>
      <c r="H77" s="145"/>
      <c r="I77" s="146"/>
    </row>
    <row r="78" spans="6:9" x14ac:dyDescent="0.25">
      <c r="F78" s="144"/>
      <c r="G78" s="145"/>
      <c r="H78" s="145"/>
      <c r="I78" s="146"/>
    </row>
    <row r="79" spans="6:9" x14ac:dyDescent="0.25">
      <c r="F79" s="144"/>
      <c r="G79" s="145"/>
      <c r="H79" s="145"/>
      <c r="I79" s="146"/>
    </row>
  </sheetData>
  <mergeCells count="4">
    <mergeCell ref="A1:B1"/>
    <mergeCell ref="A2:B2"/>
    <mergeCell ref="G2:I2"/>
    <mergeCell ref="H28:I2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23"/>
  <sheetViews>
    <sheetView showGridLines="0" showZeros="0" tabSelected="1" topLeftCell="A4" zoomScaleNormal="100" workbookViewId="0">
      <selection activeCell="C4" sqref="C4"/>
    </sheetView>
  </sheetViews>
  <sheetFormatPr defaultColWidth="9.109375" defaultRowHeight="13.2" x14ac:dyDescent="0.25"/>
  <cols>
    <col min="1" max="1" width="4.44140625" style="147" customWidth="1"/>
    <col min="2" max="2" width="11.5546875" style="147" customWidth="1"/>
    <col min="3" max="3" width="40.44140625" style="147" customWidth="1"/>
    <col min="4" max="4" width="5.5546875" style="147" customWidth="1"/>
    <col min="5" max="5" width="8.5546875" style="156" customWidth="1"/>
    <col min="6" max="6" width="9.88671875" style="147" customWidth="1"/>
    <col min="7" max="7" width="13.88671875" style="147" customWidth="1"/>
    <col min="8" max="11" width="9.109375" style="147"/>
    <col min="12" max="12" width="75.44140625" style="147" customWidth="1"/>
    <col min="13" max="13" width="45.33203125" style="147" customWidth="1"/>
    <col min="14" max="16384" width="9.109375" style="147"/>
  </cols>
  <sheetData>
    <row r="1" spans="1:104" ht="15.6" x14ac:dyDescent="0.3">
      <c r="A1" s="216" t="s">
        <v>76</v>
      </c>
      <c r="B1" s="216"/>
      <c r="C1" s="216"/>
      <c r="D1" s="216"/>
      <c r="E1" s="216"/>
      <c r="F1" s="216"/>
      <c r="G1" s="216"/>
    </row>
    <row r="2" spans="1:104" ht="14.25" customHeight="1" thickBot="1" x14ac:dyDescent="0.3">
      <c r="B2" s="148"/>
      <c r="C2" s="149"/>
      <c r="D2" s="149"/>
      <c r="E2" s="150"/>
      <c r="F2" s="149"/>
      <c r="G2" s="149"/>
    </row>
    <row r="3" spans="1:104" ht="13.8" thickTop="1" x14ac:dyDescent="0.25">
      <c r="A3" s="207" t="s">
        <v>48</v>
      </c>
      <c r="B3" s="208"/>
      <c r="C3" s="96" t="str">
        <f>CONCATENATE(cislostavby," ",nazevstavby)</f>
        <v xml:space="preserve"> Oprava plot SŠE Lipník nad Bečvou</v>
      </c>
      <c r="D3" s="97"/>
      <c r="E3" s="151" t="s">
        <v>64</v>
      </c>
      <c r="F3" s="152">
        <f>Rekapitulace!H1</f>
        <v>0</v>
      </c>
      <c r="G3" s="153"/>
    </row>
    <row r="4" spans="1:104" ht="13.8" thickBot="1" x14ac:dyDescent="0.3">
      <c r="A4" s="217" t="s">
        <v>50</v>
      </c>
      <c r="B4" s="210"/>
      <c r="C4" s="102"/>
      <c r="D4" s="103"/>
      <c r="E4" s="218" t="str">
        <f>Rekapitulace!G2</f>
        <v>Oprava plot - bourání a zdění nový</v>
      </c>
      <c r="F4" s="219"/>
      <c r="G4" s="220"/>
    </row>
    <row r="5" spans="1:104" ht="13.8" thickTop="1" x14ac:dyDescent="0.25">
      <c r="A5" s="154"/>
      <c r="B5" s="155"/>
      <c r="C5" s="155"/>
      <c r="G5" s="157"/>
    </row>
    <row r="6" spans="1:104" x14ac:dyDescent="0.2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04" x14ac:dyDescent="0.25">
      <c r="A7" s="162" t="s">
        <v>72</v>
      </c>
      <c r="B7" s="163" t="s">
        <v>81</v>
      </c>
      <c r="C7" s="164" t="s">
        <v>82</v>
      </c>
      <c r="D7" s="165"/>
      <c r="E7" s="166"/>
      <c r="F7" s="166"/>
      <c r="G7" s="167"/>
      <c r="H7" s="168"/>
      <c r="I7" s="168"/>
      <c r="O7" s="169">
        <v>1</v>
      </c>
    </row>
    <row r="8" spans="1:104" x14ac:dyDescent="0.25">
      <c r="A8" s="170">
        <v>1</v>
      </c>
      <c r="B8" s="171" t="s">
        <v>83</v>
      </c>
      <c r="C8" s="172" t="s">
        <v>84</v>
      </c>
      <c r="D8" s="173" t="s">
        <v>85</v>
      </c>
      <c r="E8" s="174">
        <v>30.24</v>
      </c>
      <c r="F8" s="174">
        <v>0</v>
      </c>
      <c r="G8" s="175">
        <f t="shared" ref="G8:G15" si="0"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t="shared" ref="BA8:BA15" si="1">IF(AZ8=1,G8,0)</f>
        <v>0</v>
      </c>
      <c r="BB8" s="147">
        <f t="shared" ref="BB8:BB15" si="2">IF(AZ8=2,G8,0)</f>
        <v>0</v>
      </c>
      <c r="BC8" s="147">
        <f t="shared" ref="BC8:BC15" si="3">IF(AZ8=3,G8,0)</f>
        <v>0</v>
      </c>
      <c r="BD8" s="147">
        <f t="shared" ref="BD8:BD15" si="4">IF(AZ8=4,G8,0)</f>
        <v>0</v>
      </c>
      <c r="BE8" s="147">
        <f t="shared" ref="BE8:BE15" si="5">IF(AZ8=5,G8,0)</f>
        <v>0</v>
      </c>
      <c r="CA8" s="176">
        <v>1</v>
      </c>
      <c r="CB8" s="176">
        <v>1</v>
      </c>
      <c r="CZ8" s="147">
        <v>0.24567999999999299</v>
      </c>
    </row>
    <row r="9" spans="1:104" x14ac:dyDescent="0.25">
      <c r="A9" s="170">
        <v>2</v>
      </c>
      <c r="B9" s="171" t="s">
        <v>86</v>
      </c>
      <c r="C9" s="172" t="s">
        <v>87</v>
      </c>
      <c r="D9" s="173" t="s">
        <v>85</v>
      </c>
      <c r="E9" s="174">
        <v>5.76</v>
      </c>
      <c r="F9" s="174">
        <v>0</v>
      </c>
      <c r="G9" s="175">
        <f t="shared" si="0"/>
        <v>0</v>
      </c>
      <c r="O9" s="169">
        <v>2</v>
      </c>
      <c r="AA9" s="147">
        <v>1</v>
      </c>
      <c r="AB9" s="147">
        <v>0</v>
      </c>
      <c r="AC9" s="147">
        <v>0</v>
      </c>
      <c r="AZ9" s="147">
        <v>1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0</v>
      </c>
      <c r="CZ9" s="147">
        <v>0.29192999999986602</v>
      </c>
    </row>
    <row r="10" spans="1:104" x14ac:dyDescent="0.25">
      <c r="A10" s="170">
        <v>3</v>
      </c>
      <c r="B10" s="171" t="s">
        <v>88</v>
      </c>
      <c r="C10" s="172" t="s">
        <v>89</v>
      </c>
      <c r="D10" s="173" t="s">
        <v>90</v>
      </c>
      <c r="E10" s="174">
        <v>20</v>
      </c>
      <c r="F10" s="174">
        <v>0</v>
      </c>
      <c r="G10" s="175">
        <f t="shared" si="0"/>
        <v>0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1.16799999999984E-2</v>
      </c>
    </row>
    <row r="11" spans="1:104" x14ac:dyDescent="0.25">
      <c r="A11" s="170">
        <v>4</v>
      </c>
      <c r="B11" s="171" t="s">
        <v>91</v>
      </c>
      <c r="C11" s="172" t="s">
        <v>92</v>
      </c>
      <c r="D11" s="173" t="s">
        <v>93</v>
      </c>
      <c r="E11" s="174">
        <v>46</v>
      </c>
      <c r="F11" s="174">
        <v>0</v>
      </c>
      <c r="G11" s="175">
        <f t="shared" si="0"/>
        <v>0</v>
      </c>
      <c r="O11" s="169">
        <v>2</v>
      </c>
      <c r="AA11" s="147">
        <v>12</v>
      </c>
      <c r="AB11" s="147">
        <v>0</v>
      </c>
      <c r="AC11" s="147">
        <v>30</v>
      </c>
      <c r="AZ11" s="147">
        <v>1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12</v>
      </c>
      <c r="CB11" s="176">
        <v>0</v>
      </c>
      <c r="CZ11" s="147">
        <v>6.5499999999971701E-3</v>
      </c>
    </row>
    <row r="12" spans="1:104" x14ac:dyDescent="0.25">
      <c r="A12" s="170">
        <v>5</v>
      </c>
      <c r="B12" s="171" t="s">
        <v>94</v>
      </c>
      <c r="C12" s="172" t="s">
        <v>95</v>
      </c>
      <c r="D12" s="173" t="s">
        <v>73</v>
      </c>
      <c r="E12" s="174">
        <v>18</v>
      </c>
      <c r="F12" s="174">
        <v>0</v>
      </c>
      <c r="G12" s="175">
        <f t="shared" si="0"/>
        <v>0</v>
      </c>
      <c r="O12" s="169">
        <v>2</v>
      </c>
      <c r="AA12" s="147">
        <v>12</v>
      </c>
      <c r="AB12" s="147">
        <v>0</v>
      </c>
      <c r="AC12" s="147">
        <v>31</v>
      </c>
      <c r="AZ12" s="147">
        <v>1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12</v>
      </c>
      <c r="CB12" s="176">
        <v>0</v>
      </c>
      <c r="CZ12" s="147">
        <v>1.0400000000004199E-2</v>
      </c>
    </row>
    <row r="13" spans="1:104" x14ac:dyDescent="0.25">
      <c r="A13" s="170">
        <v>6</v>
      </c>
      <c r="B13" s="171" t="s">
        <v>96</v>
      </c>
      <c r="C13" s="172" t="s">
        <v>97</v>
      </c>
      <c r="D13" s="173" t="s">
        <v>73</v>
      </c>
      <c r="E13" s="174">
        <v>100</v>
      </c>
      <c r="F13" s="174">
        <v>0</v>
      </c>
      <c r="G13" s="175">
        <f t="shared" si="0"/>
        <v>0</v>
      </c>
      <c r="O13" s="169">
        <v>2</v>
      </c>
      <c r="AA13" s="147">
        <v>12</v>
      </c>
      <c r="AB13" s="147">
        <v>0</v>
      </c>
      <c r="AC13" s="147">
        <v>33</v>
      </c>
      <c r="AZ13" s="147">
        <v>1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12</v>
      </c>
      <c r="CB13" s="176">
        <v>0</v>
      </c>
      <c r="CZ13" s="147">
        <v>1.7699999999990699E-2</v>
      </c>
    </row>
    <row r="14" spans="1:104" x14ac:dyDescent="0.25">
      <c r="A14" s="170">
        <v>7</v>
      </c>
      <c r="B14" s="171" t="s">
        <v>96</v>
      </c>
      <c r="C14" s="172" t="s">
        <v>98</v>
      </c>
      <c r="D14" s="173" t="s">
        <v>73</v>
      </c>
      <c r="E14" s="174">
        <v>84</v>
      </c>
      <c r="F14" s="174">
        <v>0</v>
      </c>
      <c r="G14" s="175">
        <f t="shared" si="0"/>
        <v>0</v>
      </c>
      <c r="O14" s="169">
        <v>2</v>
      </c>
      <c r="AA14" s="147">
        <v>12</v>
      </c>
      <c r="AB14" s="147">
        <v>0</v>
      </c>
      <c r="AC14" s="147">
        <v>34</v>
      </c>
      <c r="AZ14" s="147">
        <v>1</v>
      </c>
      <c r="BA14" s="147">
        <f t="shared" si="1"/>
        <v>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12</v>
      </c>
      <c r="CB14" s="176">
        <v>0</v>
      </c>
      <c r="CZ14" s="147">
        <v>8.2999999999970001E-2</v>
      </c>
    </row>
    <row r="15" spans="1:104" x14ac:dyDescent="0.25">
      <c r="A15" s="170">
        <v>8</v>
      </c>
      <c r="B15" s="171" t="s">
        <v>96</v>
      </c>
      <c r="C15" s="172" t="s">
        <v>99</v>
      </c>
      <c r="D15" s="173" t="s">
        <v>73</v>
      </c>
      <c r="E15" s="174">
        <v>510</v>
      </c>
      <c r="F15" s="174">
        <v>0</v>
      </c>
      <c r="G15" s="175">
        <f t="shared" si="0"/>
        <v>0</v>
      </c>
      <c r="O15" s="169">
        <v>2</v>
      </c>
      <c r="AA15" s="147">
        <v>12</v>
      </c>
      <c r="AB15" s="147">
        <v>0</v>
      </c>
      <c r="AC15" s="147">
        <v>32</v>
      </c>
      <c r="AZ15" s="147">
        <v>1</v>
      </c>
      <c r="BA15" s="147">
        <f t="shared" si="1"/>
        <v>0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12</v>
      </c>
      <c r="CB15" s="176">
        <v>0</v>
      </c>
      <c r="CZ15" s="147">
        <v>1.44999999999982E-2</v>
      </c>
    </row>
    <row r="16" spans="1:104" x14ac:dyDescent="0.25">
      <c r="A16" s="177"/>
      <c r="B16" s="178" t="s">
        <v>74</v>
      </c>
      <c r="C16" s="179" t="str">
        <f>CONCATENATE(B7," ",C7)</f>
        <v>3 Svislé a kompletní konstrukce</v>
      </c>
      <c r="D16" s="180"/>
      <c r="E16" s="181"/>
      <c r="F16" s="182"/>
      <c r="G16" s="183">
        <f>SUM(G7:G15)</f>
        <v>0</v>
      </c>
      <c r="O16" s="169">
        <v>4</v>
      </c>
      <c r="BA16" s="184">
        <f>SUM(BA7:BA15)</f>
        <v>0</v>
      </c>
      <c r="BB16" s="184">
        <f>SUM(BB7:BB15)</f>
        <v>0</v>
      </c>
      <c r="BC16" s="184">
        <f>SUM(BC7:BC15)</f>
        <v>0</v>
      </c>
      <c r="BD16" s="184">
        <f>SUM(BD7:BD15)</f>
        <v>0</v>
      </c>
      <c r="BE16" s="184">
        <f>SUM(BE7:BE15)</f>
        <v>0</v>
      </c>
    </row>
    <row r="17" spans="1:104" x14ac:dyDescent="0.25">
      <c r="A17" s="162" t="s">
        <v>72</v>
      </c>
      <c r="B17" s="163" t="s">
        <v>100</v>
      </c>
      <c r="C17" s="164" t="s">
        <v>101</v>
      </c>
      <c r="D17" s="165"/>
      <c r="E17" s="166"/>
      <c r="F17" s="166"/>
      <c r="G17" s="167"/>
      <c r="H17" s="168"/>
      <c r="I17" s="168"/>
      <c r="O17" s="169">
        <v>1</v>
      </c>
    </row>
    <row r="18" spans="1:104" x14ac:dyDescent="0.25">
      <c r="A18" s="170">
        <v>9</v>
      </c>
      <c r="B18" s="171" t="s">
        <v>102</v>
      </c>
      <c r="C18" s="172" t="s">
        <v>103</v>
      </c>
      <c r="D18" s="173" t="s">
        <v>85</v>
      </c>
      <c r="E18" s="174">
        <v>16.5</v>
      </c>
      <c r="F18" s="174">
        <v>0</v>
      </c>
      <c r="G18" s="175">
        <f>E18*F18</f>
        <v>0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>IF(AZ18=1,G18,0)</f>
        <v>0</v>
      </c>
      <c r="BB18" s="147">
        <f>IF(AZ18=2,G18,0)</f>
        <v>0</v>
      </c>
      <c r="BC18" s="147">
        <f>IF(AZ18=3,G18,0)</f>
        <v>0</v>
      </c>
      <c r="BD18" s="147">
        <f>IF(AZ18=4,G18,0)</f>
        <v>0</v>
      </c>
      <c r="BE18" s="147">
        <f>IF(AZ18=5,G18,0)</f>
        <v>0</v>
      </c>
      <c r="CA18" s="176">
        <v>1</v>
      </c>
      <c r="CB18" s="176">
        <v>1</v>
      </c>
      <c r="CZ18" s="147">
        <v>0</v>
      </c>
    </row>
    <row r="19" spans="1:104" x14ac:dyDescent="0.25">
      <c r="A19" s="170">
        <v>10</v>
      </c>
      <c r="B19" s="171" t="s">
        <v>104</v>
      </c>
      <c r="C19" s="172" t="s">
        <v>105</v>
      </c>
      <c r="D19" s="173" t="s">
        <v>85</v>
      </c>
      <c r="E19" s="174">
        <v>16.5</v>
      </c>
      <c r="F19" s="174">
        <v>0</v>
      </c>
      <c r="G19" s="175">
        <f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A19" s="176">
        <v>1</v>
      </c>
      <c r="CB19" s="176">
        <v>1</v>
      </c>
      <c r="CZ19" s="147">
        <v>7.9999999999968998E-5</v>
      </c>
    </row>
    <row r="20" spans="1:104" x14ac:dyDescent="0.25">
      <c r="A20" s="170">
        <v>11</v>
      </c>
      <c r="B20" s="171" t="s">
        <v>106</v>
      </c>
      <c r="C20" s="172" t="s">
        <v>107</v>
      </c>
      <c r="D20" s="173" t="s">
        <v>85</v>
      </c>
      <c r="E20" s="174">
        <v>16.5</v>
      </c>
      <c r="F20" s="174">
        <v>0</v>
      </c>
      <c r="G20" s="175">
        <f>E20*F20</f>
        <v>0</v>
      </c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6">
        <v>1</v>
      </c>
      <c r="CB20" s="176">
        <v>1</v>
      </c>
      <c r="CZ20" s="147">
        <v>5.2579999999977603E-2</v>
      </c>
    </row>
    <row r="21" spans="1:104" x14ac:dyDescent="0.25">
      <c r="A21" s="170">
        <v>12</v>
      </c>
      <c r="B21" s="171" t="s">
        <v>108</v>
      </c>
      <c r="C21" s="172" t="s">
        <v>109</v>
      </c>
      <c r="D21" s="173" t="s">
        <v>85</v>
      </c>
      <c r="E21" s="174">
        <v>16.5</v>
      </c>
      <c r="F21" s="174">
        <v>0</v>
      </c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1</v>
      </c>
      <c r="CZ21" s="147">
        <v>2.0999999999986598E-3</v>
      </c>
    </row>
    <row r="22" spans="1:104" x14ac:dyDescent="0.25">
      <c r="A22" s="170">
        <v>13</v>
      </c>
      <c r="B22" s="171" t="s">
        <v>110</v>
      </c>
      <c r="C22" s="172" t="s">
        <v>111</v>
      </c>
      <c r="D22" s="173" t="s">
        <v>85</v>
      </c>
      <c r="E22" s="174">
        <v>16.5</v>
      </c>
      <c r="F22" s="174">
        <v>0</v>
      </c>
      <c r="G22" s="175">
        <f>E22*F22</f>
        <v>0</v>
      </c>
      <c r="O22" s="169">
        <v>2</v>
      </c>
      <c r="AA22" s="147">
        <v>1</v>
      </c>
      <c r="AB22" s="147">
        <v>1</v>
      </c>
      <c r="AC22" s="147">
        <v>1</v>
      </c>
      <c r="AZ22" s="147">
        <v>1</v>
      </c>
      <c r="BA22" s="147">
        <f>IF(AZ22=1,G22,0)</f>
        <v>0</v>
      </c>
      <c r="BB22" s="147">
        <f>IF(AZ22=2,G22,0)</f>
        <v>0</v>
      </c>
      <c r="BC22" s="147">
        <f>IF(AZ22=3,G22,0)</f>
        <v>0</v>
      </c>
      <c r="BD22" s="147">
        <f>IF(AZ22=4,G22,0)</f>
        <v>0</v>
      </c>
      <c r="BE22" s="147">
        <f>IF(AZ22=5,G22,0)</f>
        <v>0</v>
      </c>
      <c r="CA22" s="176">
        <v>1</v>
      </c>
      <c r="CB22" s="176">
        <v>1</v>
      </c>
      <c r="CZ22" s="147">
        <v>9.9999999999989E-5</v>
      </c>
    </row>
    <row r="23" spans="1:104" x14ac:dyDescent="0.25">
      <c r="A23" s="177"/>
      <c r="B23" s="178" t="s">
        <v>74</v>
      </c>
      <c r="C23" s="179" t="str">
        <f>CONCATENATE(B17," ",C17)</f>
        <v>62 Úpravy povrchů vnější</v>
      </c>
      <c r="D23" s="180"/>
      <c r="E23" s="181"/>
      <c r="F23" s="182"/>
      <c r="G23" s="183">
        <f>SUM(G17:G22)</f>
        <v>0</v>
      </c>
      <c r="O23" s="169">
        <v>4</v>
      </c>
      <c r="BA23" s="184">
        <f>SUM(BA17:BA22)</f>
        <v>0</v>
      </c>
      <c r="BB23" s="184">
        <f>SUM(BB17:BB22)</f>
        <v>0</v>
      </c>
      <c r="BC23" s="184">
        <f>SUM(BC17:BC22)</f>
        <v>0</v>
      </c>
      <c r="BD23" s="184">
        <f>SUM(BD17:BD22)</f>
        <v>0</v>
      </c>
      <c r="BE23" s="184">
        <f>SUM(BE17:BE22)</f>
        <v>0</v>
      </c>
    </row>
    <row r="24" spans="1:104" x14ac:dyDescent="0.25">
      <c r="A24" s="162" t="s">
        <v>72</v>
      </c>
      <c r="B24" s="163" t="s">
        <v>112</v>
      </c>
      <c r="C24" s="164" t="s">
        <v>113</v>
      </c>
      <c r="D24" s="165"/>
      <c r="E24" s="166"/>
      <c r="F24" s="166"/>
      <c r="G24" s="167"/>
      <c r="H24" s="168"/>
      <c r="I24" s="168"/>
      <c r="O24" s="169">
        <v>1</v>
      </c>
    </row>
    <row r="25" spans="1:104" x14ac:dyDescent="0.25">
      <c r="A25" s="170">
        <v>14</v>
      </c>
      <c r="B25" s="171" t="s">
        <v>114</v>
      </c>
      <c r="C25" s="172" t="s">
        <v>115</v>
      </c>
      <c r="D25" s="173" t="s">
        <v>85</v>
      </c>
      <c r="E25" s="174">
        <v>45</v>
      </c>
      <c r="F25" s="174">
        <v>0</v>
      </c>
      <c r="G25" s="175">
        <f>E25*F25</f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A25" s="176">
        <v>1</v>
      </c>
      <c r="CB25" s="176">
        <v>1</v>
      </c>
      <c r="CZ25" s="147">
        <v>1.21000000000038E-3</v>
      </c>
    </row>
    <row r="26" spans="1:104" x14ac:dyDescent="0.25">
      <c r="A26" s="177"/>
      <c r="B26" s="178" t="s">
        <v>74</v>
      </c>
      <c r="C26" s="179" t="str">
        <f>CONCATENATE(B24," ",C24)</f>
        <v>94 Lešení a stavební výtahy</v>
      </c>
      <c r="D26" s="180"/>
      <c r="E26" s="181"/>
      <c r="F26" s="182"/>
      <c r="G26" s="183">
        <f>SUM(G24:G25)</f>
        <v>0</v>
      </c>
      <c r="O26" s="169">
        <v>4</v>
      </c>
      <c r="BA26" s="184">
        <f>SUM(BA24:BA25)</f>
        <v>0</v>
      </c>
      <c r="BB26" s="184">
        <f>SUM(BB24:BB25)</f>
        <v>0</v>
      </c>
      <c r="BC26" s="184">
        <f>SUM(BC24:BC25)</f>
        <v>0</v>
      </c>
      <c r="BD26" s="184">
        <f>SUM(BD24:BD25)</f>
        <v>0</v>
      </c>
      <c r="BE26" s="184">
        <f>SUM(BE24:BE25)</f>
        <v>0</v>
      </c>
    </row>
    <row r="27" spans="1:104" x14ac:dyDescent="0.25">
      <c r="A27" s="162" t="s">
        <v>72</v>
      </c>
      <c r="B27" s="163" t="s">
        <v>116</v>
      </c>
      <c r="C27" s="164" t="s">
        <v>117</v>
      </c>
      <c r="D27" s="165"/>
      <c r="E27" s="166"/>
      <c r="F27" s="166"/>
      <c r="G27" s="167"/>
      <c r="H27" s="168"/>
      <c r="I27" s="168"/>
      <c r="O27" s="169">
        <v>1</v>
      </c>
    </row>
    <row r="28" spans="1:104" x14ac:dyDescent="0.25">
      <c r="A28" s="170">
        <v>15</v>
      </c>
      <c r="B28" s="171" t="s">
        <v>118</v>
      </c>
      <c r="C28" s="172" t="s">
        <v>119</v>
      </c>
      <c r="D28" s="173" t="s">
        <v>120</v>
      </c>
      <c r="E28" s="174">
        <v>11.650499999999999</v>
      </c>
      <c r="F28" s="174">
        <v>0</v>
      </c>
      <c r="G28" s="175">
        <f>E28*F28</f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A28" s="176">
        <v>1</v>
      </c>
      <c r="CB28" s="176">
        <v>1</v>
      </c>
      <c r="CZ28" s="147">
        <v>1.2799999999995001E-3</v>
      </c>
    </row>
    <row r="29" spans="1:104" x14ac:dyDescent="0.25">
      <c r="A29" s="177"/>
      <c r="B29" s="178" t="s">
        <v>74</v>
      </c>
      <c r="C29" s="179" t="str">
        <f>CONCATENATE(B27," ",C27)</f>
        <v>96 Bourání konstrukcí</v>
      </c>
      <c r="D29" s="180"/>
      <c r="E29" s="181"/>
      <c r="F29" s="182"/>
      <c r="G29" s="183">
        <f>SUM(G27:G28)</f>
        <v>0</v>
      </c>
      <c r="O29" s="169">
        <v>4</v>
      </c>
      <c r="BA29" s="184">
        <f>SUM(BA27:BA28)</f>
        <v>0</v>
      </c>
      <c r="BB29" s="184">
        <f>SUM(BB27:BB28)</f>
        <v>0</v>
      </c>
      <c r="BC29" s="184">
        <f>SUM(BC27:BC28)</f>
        <v>0</v>
      </c>
      <c r="BD29" s="184">
        <f>SUM(BD27:BD28)</f>
        <v>0</v>
      </c>
      <c r="BE29" s="184">
        <f>SUM(BE27:BE28)</f>
        <v>0</v>
      </c>
    </row>
    <row r="30" spans="1:104" x14ac:dyDescent="0.25">
      <c r="A30" s="162" t="s">
        <v>72</v>
      </c>
      <c r="B30" s="163" t="s">
        <v>121</v>
      </c>
      <c r="C30" s="164" t="s">
        <v>122</v>
      </c>
      <c r="D30" s="165"/>
      <c r="E30" s="166"/>
      <c r="F30" s="166"/>
      <c r="G30" s="167"/>
      <c r="H30" s="168"/>
      <c r="I30" s="168"/>
      <c r="O30" s="169">
        <v>1</v>
      </c>
    </row>
    <row r="31" spans="1:104" x14ac:dyDescent="0.25">
      <c r="A31" s="170">
        <v>16</v>
      </c>
      <c r="B31" s="171" t="s">
        <v>123</v>
      </c>
      <c r="C31" s="172" t="s">
        <v>124</v>
      </c>
      <c r="D31" s="173" t="s">
        <v>85</v>
      </c>
      <c r="E31" s="174">
        <v>16.5</v>
      </c>
      <c r="F31" s="174">
        <v>0</v>
      </c>
      <c r="G31" s="175">
        <f t="shared" ref="G31:G38" si="6">E31*F31</f>
        <v>0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ref="BA31:BA38" si="7">IF(AZ31=1,G31,0)</f>
        <v>0</v>
      </c>
      <c r="BB31" s="147">
        <f t="shared" ref="BB31:BB38" si="8">IF(AZ31=2,G31,0)</f>
        <v>0</v>
      </c>
      <c r="BC31" s="147">
        <f t="shared" ref="BC31:BC38" si="9">IF(AZ31=3,G31,0)</f>
        <v>0</v>
      </c>
      <c r="BD31" s="147">
        <f t="shared" ref="BD31:BD38" si="10">IF(AZ31=4,G31,0)</f>
        <v>0</v>
      </c>
      <c r="BE31" s="147">
        <f t="shared" ref="BE31:BE38" si="11">IF(AZ31=5,G31,0)</f>
        <v>0</v>
      </c>
      <c r="CA31" s="176">
        <v>1</v>
      </c>
      <c r="CB31" s="176">
        <v>1</v>
      </c>
      <c r="CZ31" s="147">
        <v>0</v>
      </c>
    </row>
    <row r="32" spans="1:104" x14ac:dyDescent="0.25">
      <c r="A32" s="170">
        <v>17</v>
      </c>
      <c r="B32" s="171" t="s">
        <v>125</v>
      </c>
      <c r="C32" s="172" t="s">
        <v>126</v>
      </c>
      <c r="D32" s="173" t="s">
        <v>85</v>
      </c>
      <c r="E32" s="174">
        <v>16.5</v>
      </c>
      <c r="F32" s="174">
        <v>0</v>
      </c>
      <c r="G32" s="175">
        <f t="shared" si="6"/>
        <v>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104" x14ac:dyDescent="0.25">
      <c r="A33" s="170">
        <v>18</v>
      </c>
      <c r="B33" s="171" t="s">
        <v>127</v>
      </c>
      <c r="C33" s="172" t="s">
        <v>128</v>
      </c>
      <c r="D33" s="173" t="s">
        <v>129</v>
      </c>
      <c r="E33" s="174">
        <v>22.026899999991599</v>
      </c>
      <c r="F33" s="174">
        <v>0</v>
      </c>
      <c r="G33" s="175">
        <f t="shared" si="6"/>
        <v>0</v>
      </c>
      <c r="O33" s="169">
        <v>2</v>
      </c>
      <c r="AA33" s="147">
        <v>8</v>
      </c>
      <c r="AB33" s="147">
        <v>0</v>
      </c>
      <c r="AC33" s="147">
        <v>3</v>
      </c>
      <c r="AZ33" s="147">
        <v>1</v>
      </c>
      <c r="BA33" s="147">
        <f t="shared" si="7"/>
        <v>0</v>
      </c>
      <c r="BB33" s="147">
        <f t="shared" si="8"/>
        <v>0</v>
      </c>
      <c r="BC33" s="147">
        <f t="shared" si="9"/>
        <v>0</v>
      </c>
      <c r="BD33" s="147">
        <f t="shared" si="10"/>
        <v>0</v>
      </c>
      <c r="BE33" s="147">
        <f t="shared" si="11"/>
        <v>0</v>
      </c>
      <c r="CA33" s="176">
        <v>8</v>
      </c>
      <c r="CB33" s="176">
        <v>0</v>
      </c>
      <c r="CZ33" s="147">
        <v>0</v>
      </c>
    </row>
    <row r="34" spans="1:104" x14ac:dyDescent="0.25">
      <c r="A34" s="170">
        <v>19</v>
      </c>
      <c r="B34" s="171" t="s">
        <v>130</v>
      </c>
      <c r="C34" s="172" t="s">
        <v>131</v>
      </c>
      <c r="D34" s="173" t="s">
        <v>129</v>
      </c>
      <c r="E34" s="174">
        <v>66.080699999974897</v>
      </c>
      <c r="F34" s="174">
        <v>0</v>
      </c>
      <c r="G34" s="175">
        <f t="shared" si="6"/>
        <v>0</v>
      </c>
      <c r="O34" s="169">
        <v>2</v>
      </c>
      <c r="AA34" s="147">
        <v>8</v>
      </c>
      <c r="AB34" s="147">
        <v>0</v>
      </c>
      <c r="AC34" s="147">
        <v>3</v>
      </c>
      <c r="AZ34" s="147">
        <v>1</v>
      </c>
      <c r="BA34" s="147">
        <f t="shared" si="7"/>
        <v>0</v>
      </c>
      <c r="BB34" s="147">
        <f t="shared" si="8"/>
        <v>0</v>
      </c>
      <c r="BC34" s="147">
        <f t="shared" si="9"/>
        <v>0</v>
      </c>
      <c r="BD34" s="147">
        <f t="shared" si="10"/>
        <v>0</v>
      </c>
      <c r="BE34" s="147">
        <f t="shared" si="11"/>
        <v>0</v>
      </c>
      <c r="CA34" s="176">
        <v>8</v>
      </c>
      <c r="CB34" s="176">
        <v>0</v>
      </c>
      <c r="CZ34" s="147">
        <v>0</v>
      </c>
    </row>
    <row r="35" spans="1:104" x14ac:dyDescent="0.25">
      <c r="A35" s="170">
        <v>20</v>
      </c>
      <c r="B35" s="171" t="s">
        <v>132</v>
      </c>
      <c r="C35" s="172" t="s">
        <v>133</v>
      </c>
      <c r="D35" s="173" t="s">
        <v>129</v>
      </c>
      <c r="E35" s="174">
        <v>22.026899999991599</v>
      </c>
      <c r="F35" s="174">
        <v>0</v>
      </c>
      <c r="G35" s="175">
        <f t="shared" si="6"/>
        <v>0</v>
      </c>
      <c r="O35" s="169">
        <v>2</v>
      </c>
      <c r="AA35" s="147">
        <v>8</v>
      </c>
      <c r="AB35" s="147">
        <v>0</v>
      </c>
      <c r="AC35" s="147">
        <v>3</v>
      </c>
      <c r="AZ35" s="147">
        <v>1</v>
      </c>
      <c r="BA35" s="147">
        <f t="shared" si="7"/>
        <v>0</v>
      </c>
      <c r="BB35" s="147">
        <f t="shared" si="8"/>
        <v>0</v>
      </c>
      <c r="BC35" s="147">
        <f t="shared" si="9"/>
        <v>0</v>
      </c>
      <c r="BD35" s="147">
        <f t="shared" si="10"/>
        <v>0</v>
      </c>
      <c r="BE35" s="147">
        <f t="shared" si="11"/>
        <v>0</v>
      </c>
      <c r="CA35" s="176">
        <v>8</v>
      </c>
      <c r="CB35" s="176">
        <v>0</v>
      </c>
      <c r="CZ35" s="147">
        <v>0</v>
      </c>
    </row>
    <row r="36" spans="1:104" x14ac:dyDescent="0.25">
      <c r="A36" s="170">
        <v>21</v>
      </c>
      <c r="B36" s="171" t="s">
        <v>134</v>
      </c>
      <c r="C36" s="172" t="s">
        <v>135</v>
      </c>
      <c r="D36" s="173" t="s">
        <v>129</v>
      </c>
      <c r="E36" s="174">
        <v>22.026899999991599</v>
      </c>
      <c r="F36" s="174">
        <v>0</v>
      </c>
      <c r="G36" s="175">
        <f t="shared" si="6"/>
        <v>0</v>
      </c>
      <c r="O36" s="169">
        <v>2</v>
      </c>
      <c r="AA36" s="147">
        <v>8</v>
      </c>
      <c r="AB36" s="147">
        <v>0</v>
      </c>
      <c r="AC36" s="147">
        <v>3</v>
      </c>
      <c r="AZ36" s="147">
        <v>1</v>
      </c>
      <c r="BA36" s="147">
        <f t="shared" si="7"/>
        <v>0</v>
      </c>
      <c r="BB36" s="147">
        <f t="shared" si="8"/>
        <v>0</v>
      </c>
      <c r="BC36" s="147">
        <f t="shared" si="9"/>
        <v>0</v>
      </c>
      <c r="BD36" s="147">
        <f t="shared" si="10"/>
        <v>0</v>
      </c>
      <c r="BE36" s="147">
        <f t="shared" si="11"/>
        <v>0</v>
      </c>
      <c r="CA36" s="176">
        <v>8</v>
      </c>
      <c r="CB36" s="176">
        <v>0</v>
      </c>
      <c r="CZ36" s="147">
        <v>0</v>
      </c>
    </row>
    <row r="37" spans="1:104" x14ac:dyDescent="0.25">
      <c r="A37" s="170">
        <v>22</v>
      </c>
      <c r="B37" s="171" t="s">
        <v>136</v>
      </c>
      <c r="C37" s="172" t="s">
        <v>137</v>
      </c>
      <c r="D37" s="173" t="s">
        <v>129</v>
      </c>
      <c r="E37" s="174">
        <v>22.026899999991599</v>
      </c>
      <c r="F37" s="174">
        <v>0</v>
      </c>
      <c r="G37" s="175">
        <f t="shared" si="6"/>
        <v>0</v>
      </c>
      <c r="O37" s="169">
        <v>2</v>
      </c>
      <c r="AA37" s="147">
        <v>8</v>
      </c>
      <c r="AB37" s="147">
        <v>1</v>
      </c>
      <c r="AC37" s="147">
        <v>3</v>
      </c>
      <c r="AZ37" s="147">
        <v>1</v>
      </c>
      <c r="BA37" s="147">
        <f t="shared" si="7"/>
        <v>0</v>
      </c>
      <c r="BB37" s="147">
        <f t="shared" si="8"/>
        <v>0</v>
      </c>
      <c r="BC37" s="147">
        <f t="shared" si="9"/>
        <v>0</v>
      </c>
      <c r="BD37" s="147">
        <f t="shared" si="10"/>
        <v>0</v>
      </c>
      <c r="BE37" s="147">
        <f t="shared" si="11"/>
        <v>0</v>
      </c>
      <c r="CA37" s="176">
        <v>8</v>
      </c>
      <c r="CB37" s="176">
        <v>1</v>
      </c>
      <c r="CZ37" s="147">
        <v>0</v>
      </c>
    </row>
    <row r="38" spans="1:104" x14ac:dyDescent="0.25">
      <c r="A38" s="170">
        <v>23</v>
      </c>
      <c r="B38" s="171" t="s">
        <v>138</v>
      </c>
      <c r="C38" s="172" t="s">
        <v>139</v>
      </c>
      <c r="D38" s="173" t="s">
        <v>129</v>
      </c>
      <c r="E38" s="174">
        <v>22.026899999991599</v>
      </c>
      <c r="F38" s="174">
        <v>0</v>
      </c>
      <c r="G38" s="175">
        <f t="shared" si="6"/>
        <v>0</v>
      </c>
      <c r="O38" s="169">
        <v>2</v>
      </c>
      <c r="AA38" s="147">
        <v>8</v>
      </c>
      <c r="AB38" s="147">
        <v>0</v>
      </c>
      <c r="AC38" s="147">
        <v>3</v>
      </c>
      <c r="AZ38" s="147">
        <v>1</v>
      </c>
      <c r="BA38" s="147">
        <f t="shared" si="7"/>
        <v>0</v>
      </c>
      <c r="BB38" s="147">
        <f t="shared" si="8"/>
        <v>0</v>
      </c>
      <c r="BC38" s="147">
        <f t="shared" si="9"/>
        <v>0</v>
      </c>
      <c r="BD38" s="147">
        <f t="shared" si="10"/>
        <v>0</v>
      </c>
      <c r="BE38" s="147">
        <f t="shared" si="11"/>
        <v>0</v>
      </c>
      <c r="CA38" s="176">
        <v>8</v>
      </c>
      <c r="CB38" s="176">
        <v>0</v>
      </c>
      <c r="CZ38" s="147">
        <v>0</v>
      </c>
    </row>
    <row r="39" spans="1:104" x14ac:dyDescent="0.25">
      <c r="A39" s="177"/>
      <c r="B39" s="178" t="s">
        <v>74</v>
      </c>
      <c r="C39" s="179" t="str">
        <f>CONCATENATE(B30," ",C30)</f>
        <v>97 Prorážení otvorů</v>
      </c>
      <c r="D39" s="180"/>
      <c r="E39" s="181"/>
      <c r="F39" s="182"/>
      <c r="G39" s="183">
        <f>SUM(G30:G38)</f>
        <v>0</v>
      </c>
      <c r="O39" s="169">
        <v>4</v>
      </c>
      <c r="BA39" s="184">
        <f>SUM(BA30:BA38)</f>
        <v>0</v>
      </c>
      <c r="BB39" s="184">
        <f>SUM(BB30:BB38)</f>
        <v>0</v>
      </c>
      <c r="BC39" s="184">
        <f>SUM(BC30:BC38)</f>
        <v>0</v>
      </c>
      <c r="BD39" s="184">
        <f>SUM(BD30:BD38)</f>
        <v>0</v>
      </c>
      <c r="BE39" s="184">
        <f>SUM(BE30:BE38)</f>
        <v>0</v>
      </c>
    </row>
    <row r="40" spans="1:104" x14ac:dyDescent="0.25">
      <c r="A40" s="162" t="s">
        <v>72</v>
      </c>
      <c r="B40" s="163" t="s">
        <v>140</v>
      </c>
      <c r="C40" s="164" t="s">
        <v>141</v>
      </c>
      <c r="D40" s="165"/>
      <c r="E40" s="166"/>
      <c r="F40" s="166"/>
      <c r="G40" s="167"/>
      <c r="H40" s="168"/>
      <c r="I40" s="168"/>
      <c r="O40" s="169">
        <v>1</v>
      </c>
    </row>
    <row r="41" spans="1:104" x14ac:dyDescent="0.25">
      <c r="A41" s="170">
        <v>24</v>
      </c>
      <c r="B41" s="171" t="s">
        <v>142</v>
      </c>
      <c r="C41" s="172" t="s">
        <v>143</v>
      </c>
      <c r="D41" s="173" t="s">
        <v>129</v>
      </c>
      <c r="E41" s="174">
        <v>26.9445326399942</v>
      </c>
      <c r="F41" s="174">
        <v>0</v>
      </c>
      <c r="G41" s="175">
        <f>E41*F41</f>
        <v>0</v>
      </c>
      <c r="O41" s="169">
        <v>2</v>
      </c>
      <c r="AA41" s="147">
        <v>7</v>
      </c>
      <c r="AB41" s="147">
        <v>1</v>
      </c>
      <c r="AC41" s="147">
        <v>2</v>
      </c>
      <c r="AZ41" s="147">
        <v>1</v>
      </c>
      <c r="BA41" s="147">
        <f>IF(AZ41=1,G41,0)</f>
        <v>0</v>
      </c>
      <c r="BB41" s="147">
        <f>IF(AZ41=2,G41,0)</f>
        <v>0</v>
      </c>
      <c r="BC41" s="147">
        <f>IF(AZ41=3,G41,0)</f>
        <v>0</v>
      </c>
      <c r="BD41" s="147">
        <f>IF(AZ41=4,G41,0)</f>
        <v>0</v>
      </c>
      <c r="BE41" s="147">
        <f>IF(AZ41=5,G41,0)</f>
        <v>0</v>
      </c>
      <c r="CA41" s="176">
        <v>7</v>
      </c>
      <c r="CB41" s="176">
        <v>1</v>
      </c>
      <c r="CZ41" s="147">
        <v>0</v>
      </c>
    </row>
    <row r="42" spans="1:104" x14ac:dyDescent="0.25">
      <c r="A42" s="170">
        <v>25</v>
      </c>
      <c r="B42" s="171" t="s">
        <v>142</v>
      </c>
      <c r="C42" s="172" t="s">
        <v>143</v>
      </c>
      <c r="D42" s="173" t="s">
        <v>129</v>
      </c>
      <c r="E42" s="174">
        <v>26.9445326399942</v>
      </c>
      <c r="F42" s="174">
        <v>0</v>
      </c>
      <c r="G42" s="175">
        <f>E42*F42</f>
        <v>0</v>
      </c>
      <c r="O42" s="169">
        <v>2</v>
      </c>
      <c r="AA42" s="147">
        <v>7</v>
      </c>
      <c r="AB42" s="147">
        <v>1</v>
      </c>
      <c r="AC42" s="147">
        <v>2</v>
      </c>
      <c r="AZ42" s="147">
        <v>1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A42" s="176">
        <v>7</v>
      </c>
      <c r="CB42" s="176">
        <v>1</v>
      </c>
      <c r="CZ42" s="147">
        <v>0</v>
      </c>
    </row>
    <row r="43" spans="1:104" x14ac:dyDescent="0.25">
      <c r="A43" s="177"/>
      <c r="B43" s="178" t="s">
        <v>74</v>
      </c>
      <c r="C43" s="179" t="str">
        <f>CONCATENATE(B40," ",C40)</f>
        <v>99 Staveništní přesun hmot</v>
      </c>
      <c r="D43" s="180"/>
      <c r="E43" s="181"/>
      <c r="F43" s="182"/>
      <c r="G43" s="183">
        <f>SUM(G40:G42)</f>
        <v>0</v>
      </c>
      <c r="O43" s="169">
        <v>4</v>
      </c>
      <c r="BA43" s="184">
        <f>SUM(BA40:BA42)</f>
        <v>0</v>
      </c>
      <c r="BB43" s="184">
        <f>SUM(BB40:BB42)</f>
        <v>0</v>
      </c>
      <c r="BC43" s="184">
        <f>SUM(BC40:BC42)</f>
        <v>0</v>
      </c>
      <c r="BD43" s="184">
        <f>SUM(BD40:BD42)</f>
        <v>0</v>
      </c>
      <c r="BE43" s="184">
        <f>SUM(BE40:BE42)</f>
        <v>0</v>
      </c>
    </row>
    <row r="44" spans="1:104" x14ac:dyDescent="0.25">
      <c r="A44" s="162" t="s">
        <v>72</v>
      </c>
      <c r="B44" s="163" t="s">
        <v>144</v>
      </c>
      <c r="C44" s="164" t="s">
        <v>145</v>
      </c>
      <c r="D44" s="165"/>
      <c r="E44" s="166"/>
      <c r="F44" s="166"/>
      <c r="G44" s="167"/>
      <c r="H44" s="168"/>
      <c r="I44" s="168"/>
      <c r="O44" s="169">
        <v>1</v>
      </c>
    </row>
    <row r="45" spans="1:104" ht="20.399999999999999" x14ac:dyDescent="0.25">
      <c r="A45" s="170">
        <v>26</v>
      </c>
      <c r="B45" s="171" t="s">
        <v>146</v>
      </c>
      <c r="C45" s="172" t="s">
        <v>147</v>
      </c>
      <c r="D45" s="173" t="s">
        <v>85</v>
      </c>
      <c r="E45" s="174">
        <v>10</v>
      </c>
      <c r="F45" s="174">
        <v>0</v>
      </c>
      <c r="G45" s="175">
        <f>E45*F45</f>
        <v>0</v>
      </c>
      <c r="O45" s="169">
        <v>2</v>
      </c>
      <c r="AA45" s="147">
        <v>2</v>
      </c>
      <c r="AB45" s="147">
        <v>7</v>
      </c>
      <c r="AC45" s="147">
        <v>7</v>
      </c>
      <c r="AZ45" s="147">
        <v>2</v>
      </c>
      <c r="BA45" s="147">
        <f>IF(AZ45=1,G45,0)</f>
        <v>0</v>
      </c>
      <c r="BB45" s="147">
        <f>IF(AZ45=2,G45,0)</f>
        <v>0</v>
      </c>
      <c r="BC45" s="147">
        <f>IF(AZ45=3,G45,0)</f>
        <v>0</v>
      </c>
      <c r="BD45" s="147">
        <f>IF(AZ45=4,G45,0)</f>
        <v>0</v>
      </c>
      <c r="BE45" s="147">
        <f>IF(AZ45=5,G45,0)</f>
        <v>0</v>
      </c>
      <c r="CA45" s="176">
        <v>2</v>
      </c>
      <c r="CB45" s="176">
        <v>7</v>
      </c>
      <c r="CZ45" s="147">
        <v>5.6700000000020597E-3</v>
      </c>
    </row>
    <row r="46" spans="1:104" x14ac:dyDescent="0.25">
      <c r="A46" s="177"/>
      <c r="B46" s="178" t="s">
        <v>74</v>
      </c>
      <c r="C46" s="179" t="str">
        <f>CONCATENATE(B44," ",C44)</f>
        <v>711 Izolace proti vodě</v>
      </c>
      <c r="D46" s="180"/>
      <c r="E46" s="181"/>
      <c r="F46" s="182"/>
      <c r="G46" s="183">
        <f>SUM(G44:G45)</f>
        <v>0</v>
      </c>
      <c r="O46" s="169">
        <v>4</v>
      </c>
      <c r="BA46" s="184">
        <f>SUM(BA44:BA45)</f>
        <v>0</v>
      </c>
      <c r="BB46" s="184">
        <f>SUM(BB44:BB45)</f>
        <v>0</v>
      </c>
      <c r="BC46" s="184">
        <f>SUM(BC44:BC45)</f>
        <v>0</v>
      </c>
      <c r="BD46" s="184">
        <f>SUM(BD44:BD45)</f>
        <v>0</v>
      </c>
      <c r="BE46" s="184">
        <f>SUM(BE44:BE45)</f>
        <v>0</v>
      </c>
    </row>
    <row r="47" spans="1:104" x14ac:dyDescent="0.25">
      <c r="A47" s="162" t="s">
        <v>72</v>
      </c>
      <c r="B47" s="163" t="s">
        <v>148</v>
      </c>
      <c r="C47" s="164" t="s">
        <v>149</v>
      </c>
      <c r="D47" s="165"/>
      <c r="E47" s="166"/>
      <c r="F47" s="166"/>
      <c r="G47" s="167"/>
      <c r="H47" s="168"/>
      <c r="I47" s="168"/>
      <c r="O47" s="169">
        <v>1</v>
      </c>
    </row>
    <row r="48" spans="1:104" x14ac:dyDescent="0.25">
      <c r="A48" s="170">
        <v>27</v>
      </c>
      <c r="B48" s="171" t="s">
        <v>96</v>
      </c>
      <c r="C48" s="172" t="s">
        <v>150</v>
      </c>
      <c r="D48" s="173" t="s">
        <v>73</v>
      </c>
      <c r="E48" s="174">
        <v>1</v>
      </c>
      <c r="F48" s="174">
        <v>0</v>
      </c>
      <c r="G48" s="175">
        <f>E48*F48</f>
        <v>0</v>
      </c>
      <c r="O48" s="169">
        <v>2</v>
      </c>
      <c r="AA48" s="147">
        <v>12</v>
      </c>
      <c r="AB48" s="147">
        <v>0</v>
      </c>
      <c r="AC48" s="147">
        <v>29</v>
      </c>
      <c r="AZ48" s="147">
        <v>2</v>
      </c>
      <c r="BA48" s="147">
        <f>IF(AZ48=1,G48,0)</f>
        <v>0</v>
      </c>
      <c r="BB48" s="147">
        <f>IF(AZ48=2,G48,0)</f>
        <v>0</v>
      </c>
      <c r="BC48" s="147">
        <f>IF(AZ48=3,G48,0)</f>
        <v>0</v>
      </c>
      <c r="BD48" s="147">
        <f>IF(AZ48=4,G48,0)</f>
        <v>0</v>
      </c>
      <c r="BE48" s="147">
        <f>IF(AZ48=5,G48,0)</f>
        <v>0</v>
      </c>
      <c r="CA48" s="176">
        <v>12</v>
      </c>
      <c r="CB48" s="176">
        <v>0</v>
      </c>
      <c r="CZ48" s="147">
        <v>0</v>
      </c>
    </row>
    <row r="49" spans="1:104" x14ac:dyDescent="0.25">
      <c r="A49" s="170">
        <v>28</v>
      </c>
      <c r="B49" s="171" t="s">
        <v>96</v>
      </c>
      <c r="C49" s="172" t="s">
        <v>151</v>
      </c>
      <c r="D49" s="173" t="s">
        <v>73</v>
      </c>
      <c r="E49" s="174">
        <v>1</v>
      </c>
      <c r="F49" s="174">
        <v>0</v>
      </c>
      <c r="G49" s="175">
        <f>E49*F49</f>
        <v>0</v>
      </c>
      <c r="O49" s="169">
        <v>2</v>
      </c>
      <c r="AA49" s="147">
        <v>12</v>
      </c>
      <c r="AB49" s="147">
        <v>0</v>
      </c>
      <c r="AC49" s="147">
        <v>28</v>
      </c>
      <c r="AZ49" s="147">
        <v>2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A49" s="176">
        <v>12</v>
      </c>
      <c r="CB49" s="176">
        <v>0</v>
      </c>
      <c r="CZ49" s="147">
        <v>0</v>
      </c>
    </row>
    <row r="50" spans="1:104" x14ac:dyDescent="0.25">
      <c r="A50" s="177"/>
      <c r="B50" s="178" t="s">
        <v>74</v>
      </c>
      <c r="C50" s="179" t="str">
        <f>CONCATENATE(B47," ",C47)</f>
        <v>767 Konstrukce zámečnické</v>
      </c>
      <c r="D50" s="180"/>
      <c r="E50" s="181"/>
      <c r="F50" s="182"/>
      <c r="G50" s="183">
        <f>SUM(G47:G49)</f>
        <v>0</v>
      </c>
      <c r="O50" s="169">
        <v>4</v>
      </c>
      <c r="BA50" s="184">
        <f>SUM(BA47:BA49)</f>
        <v>0</v>
      </c>
      <c r="BB50" s="184">
        <f>SUM(BB47:BB49)</f>
        <v>0</v>
      </c>
      <c r="BC50" s="184">
        <f>SUM(BC47:BC49)</f>
        <v>0</v>
      </c>
      <c r="BD50" s="184">
        <f>SUM(BD47:BD49)</f>
        <v>0</v>
      </c>
      <c r="BE50" s="184">
        <f>SUM(BE47:BE49)</f>
        <v>0</v>
      </c>
    </row>
    <row r="51" spans="1:104" x14ac:dyDescent="0.25">
      <c r="E51" s="147"/>
    </row>
    <row r="52" spans="1:104" x14ac:dyDescent="0.25">
      <c r="E52" s="147"/>
    </row>
    <row r="53" spans="1:104" x14ac:dyDescent="0.25">
      <c r="E53" s="147"/>
    </row>
    <row r="54" spans="1:104" x14ac:dyDescent="0.25">
      <c r="E54" s="147"/>
    </row>
    <row r="55" spans="1:104" x14ac:dyDescent="0.25">
      <c r="E55" s="147"/>
    </row>
    <row r="56" spans="1:104" x14ac:dyDescent="0.25">
      <c r="E56" s="147"/>
    </row>
    <row r="57" spans="1:104" x14ac:dyDescent="0.25">
      <c r="E57" s="147"/>
    </row>
    <row r="58" spans="1:104" x14ac:dyDescent="0.25">
      <c r="E58" s="147"/>
    </row>
    <row r="59" spans="1:104" x14ac:dyDescent="0.25">
      <c r="E59" s="147"/>
    </row>
    <row r="60" spans="1:104" x14ac:dyDescent="0.25">
      <c r="E60" s="147"/>
    </row>
    <row r="61" spans="1:104" x14ac:dyDescent="0.25">
      <c r="E61" s="147"/>
    </row>
    <row r="62" spans="1:104" x14ac:dyDescent="0.25">
      <c r="E62" s="147"/>
    </row>
    <row r="63" spans="1:104" x14ac:dyDescent="0.25">
      <c r="E63" s="147"/>
    </row>
    <row r="64" spans="1:104" x14ac:dyDescent="0.25">
      <c r="E64" s="147"/>
    </row>
    <row r="65" spans="1:7" x14ac:dyDescent="0.25">
      <c r="E65" s="147"/>
    </row>
    <row r="66" spans="1:7" x14ac:dyDescent="0.25">
      <c r="E66" s="147"/>
    </row>
    <row r="67" spans="1:7" x14ac:dyDescent="0.25">
      <c r="E67" s="147"/>
    </row>
    <row r="68" spans="1:7" x14ac:dyDescent="0.25">
      <c r="E68" s="147"/>
    </row>
    <row r="69" spans="1:7" x14ac:dyDescent="0.25">
      <c r="E69" s="147"/>
    </row>
    <row r="70" spans="1:7" x14ac:dyDescent="0.25">
      <c r="E70" s="147"/>
    </row>
    <row r="71" spans="1:7" x14ac:dyDescent="0.25">
      <c r="E71" s="147"/>
    </row>
    <row r="72" spans="1:7" x14ac:dyDescent="0.25">
      <c r="E72" s="147"/>
    </row>
    <row r="73" spans="1:7" x14ac:dyDescent="0.25">
      <c r="E73" s="147"/>
    </row>
    <row r="74" spans="1:7" x14ac:dyDescent="0.25">
      <c r="A74" s="185"/>
      <c r="B74" s="185"/>
      <c r="C74" s="185"/>
      <c r="D74" s="185"/>
      <c r="E74" s="185"/>
      <c r="F74" s="185"/>
      <c r="G74" s="185"/>
    </row>
    <row r="75" spans="1:7" x14ac:dyDescent="0.25">
      <c r="A75" s="185"/>
      <c r="B75" s="185"/>
      <c r="C75" s="185"/>
      <c r="D75" s="185"/>
      <c r="E75" s="185"/>
      <c r="F75" s="185"/>
      <c r="G75" s="185"/>
    </row>
    <row r="76" spans="1:7" x14ac:dyDescent="0.25">
      <c r="A76" s="185"/>
      <c r="B76" s="185"/>
      <c r="C76" s="185"/>
      <c r="D76" s="185"/>
      <c r="E76" s="185"/>
      <c r="F76" s="185"/>
      <c r="G76" s="185"/>
    </row>
    <row r="77" spans="1:7" x14ac:dyDescent="0.25">
      <c r="A77" s="185"/>
      <c r="B77" s="185"/>
      <c r="C77" s="185"/>
      <c r="D77" s="185"/>
      <c r="E77" s="185"/>
      <c r="F77" s="185"/>
      <c r="G77" s="185"/>
    </row>
    <row r="78" spans="1:7" x14ac:dyDescent="0.25">
      <c r="E78" s="147"/>
    </row>
    <row r="79" spans="1:7" x14ac:dyDescent="0.25">
      <c r="E79" s="147"/>
    </row>
    <row r="80" spans="1:7" x14ac:dyDescent="0.25">
      <c r="E80" s="147"/>
    </row>
    <row r="81" spans="5:5" x14ac:dyDescent="0.25">
      <c r="E81" s="147"/>
    </row>
    <row r="82" spans="5:5" x14ac:dyDescent="0.25">
      <c r="E82" s="147"/>
    </row>
    <row r="83" spans="5:5" x14ac:dyDescent="0.25">
      <c r="E83" s="147"/>
    </row>
    <row r="84" spans="5:5" x14ac:dyDescent="0.25">
      <c r="E84" s="147"/>
    </row>
    <row r="85" spans="5:5" x14ac:dyDescent="0.25">
      <c r="E85" s="147"/>
    </row>
    <row r="86" spans="5:5" x14ac:dyDescent="0.25">
      <c r="E86" s="147"/>
    </row>
    <row r="87" spans="5:5" x14ac:dyDescent="0.25">
      <c r="E87" s="147"/>
    </row>
    <row r="88" spans="5:5" x14ac:dyDescent="0.25">
      <c r="E88" s="147"/>
    </row>
    <row r="89" spans="5:5" x14ac:dyDescent="0.25">
      <c r="E89" s="147"/>
    </row>
    <row r="90" spans="5:5" x14ac:dyDescent="0.25">
      <c r="E90" s="147"/>
    </row>
    <row r="91" spans="5:5" x14ac:dyDescent="0.25">
      <c r="E91" s="147"/>
    </row>
    <row r="92" spans="5:5" x14ac:dyDescent="0.25">
      <c r="E92" s="147"/>
    </row>
    <row r="93" spans="5:5" x14ac:dyDescent="0.25">
      <c r="E93" s="147"/>
    </row>
    <row r="94" spans="5:5" x14ac:dyDescent="0.25">
      <c r="E94" s="147"/>
    </row>
    <row r="95" spans="5:5" x14ac:dyDescent="0.25">
      <c r="E95" s="147"/>
    </row>
    <row r="96" spans="5:5" x14ac:dyDescent="0.25">
      <c r="E96" s="147"/>
    </row>
    <row r="97" spans="1:7" x14ac:dyDescent="0.25">
      <c r="E97" s="147"/>
    </row>
    <row r="98" spans="1:7" x14ac:dyDescent="0.25">
      <c r="E98" s="147"/>
    </row>
    <row r="99" spans="1:7" x14ac:dyDescent="0.25">
      <c r="E99" s="147"/>
    </row>
    <row r="100" spans="1:7" x14ac:dyDescent="0.25">
      <c r="E100" s="147"/>
    </row>
    <row r="101" spans="1:7" x14ac:dyDescent="0.25">
      <c r="E101" s="147"/>
    </row>
    <row r="102" spans="1:7" x14ac:dyDescent="0.25">
      <c r="E102" s="147"/>
    </row>
    <row r="103" spans="1:7" x14ac:dyDescent="0.25">
      <c r="E103" s="147"/>
    </row>
    <row r="104" spans="1:7" x14ac:dyDescent="0.25">
      <c r="E104" s="147"/>
    </row>
    <row r="105" spans="1:7" x14ac:dyDescent="0.25">
      <c r="E105" s="147"/>
    </row>
    <row r="106" spans="1:7" x14ac:dyDescent="0.25">
      <c r="E106" s="147"/>
    </row>
    <row r="107" spans="1:7" x14ac:dyDescent="0.25">
      <c r="E107" s="147"/>
    </row>
    <row r="108" spans="1:7" x14ac:dyDescent="0.25">
      <c r="E108" s="147"/>
    </row>
    <row r="109" spans="1:7" x14ac:dyDescent="0.25">
      <c r="A109" s="186"/>
      <c r="B109" s="186"/>
    </row>
    <row r="110" spans="1:7" x14ac:dyDescent="0.25">
      <c r="A110" s="185"/>
      <c r="B110" s="185"/>
      <c r="C110" s="187"/>
      <c r="D110" s="187"/>
      <c r="E110" s="188"/>
      <c r="F110" s="187"/>
      <c r="G110" s="189"/>
    </row>
    <row r="111" spans="1:7" x14ac:dyDescent="0.25">
      <c r="A111" s="190"/>
      <c r="B111" s="190"/>
      <c r="C111" s="185"/>
      <c r="D111" s="185"/>
      <c r="E111" s="191"/>
      <c r="F111" s="185"/>
      <c r="G111" s="185"/>
    </row>
    <row r="112" spans="1:7" x14ac:dyDescent="0.25">
      <c r="A112" s="185"/>
      <c r="B112" s="185"/>
      <c r="C112" s="185"/>
      <c r="D112" s="185"/>
      <c r="E112" s="191"/>
      <c r="F112" s="185"/>
      <c r="G112" s="185"/>
    </row>
    <row r="113" spans="1:7" x14ac:dyDescent="0.25">
      <c r="A113" s="185"/>
      <c r="B113" s="185"/>
      <c r="C113" s="185"/>
      <c r="D113" s="185"/>
      <c r="E113" s="191"/>
      <c r="F113" s="185"/>
      <c r="G113" s="185"/>
    </row>
    <row r="114" spans="1:7" x14ac:dyDescent="0.25">
      <c r="A114" s="185"/>
      <c r="B114" s="185"/>
      <c r="C114" s="185"/>
      <c r="D114" s="185"/>
      <c r="E114" s="191"/>
      <c r="F114" s="185"/>
      <c r="G114" s="185"/>
    </row>
    <row r="115" spans="1:7" x14ac:dyDescent="0.25">
      <c r="A115" s="185"/>
      <c r="B115" s="185"/>
      <c r="C115" s="185"/>
      <c r="D115" s="185"/>
      <c r="E115" s="191"/>
      <c r="F115" s="185"/>
      <c r="G115" s="185"/>
    </row>
    <row r="116" spans="1:7" x14ac:dyDescent="0.25">
      <c r="A116" s="185"/>
      <c r="B116" s="185"/>
      <c r="C116" s="185"/>
      <c r="D116" s="185"/>
      <c r="E116" s="191"/>
      <c r="F116" s="185"/>
      <c r="G116" s="185"/>
    </row>
    <row r="117" spans="1:7" x14ac:dyDescent="0.25">
      <c r="A117" s="185"/>
      <c r="B117" s="185"/>
      <c r="C117" s="185"/>
      <c r="D117" s="185"/>
      <c r="E117" s="191"/>
      <c r="F117" s="185"/>
      <c r="G117" s="185"/>
    </row>
    <row r="118" spans="1:7" x14ac:dyDescent="0.25">
      <c r="A118" s="185"/>
      <c r="B118" s="185"/>
      <c r="C118" s="185"/>
      <c r="D118" s="185"/>
      <c r="E118" s="191"/>
      <c r="F118" s="185"/>
      <c r="G118" s="185"/>
    </row>
    <row r="119" spans="1:7" x14ac:dyDescent="0.25">
      <c r="A119" s="185"/>
      <c r="B119" s="185"/>
      <c r="C119" s="185"/>
      <c r="D119" s="185"/>
      <c r="E119" s="191"/>
      <c r="F119" s="185"/>
      <c r="G119" s="185"/>
    </row>
    <row r="120" spans="1:7" x14ac:dyDescent="0.25">
      <c r="A120" s="185"/>
      <c r="B120" s="185"/>
      <c r="C120" s="185"/>
      <c r="D120" s="185"/>
      <c r="E120" s="191"/>
      <c r="F120" s="185"/>
      <c r="G120" s="185"/>
    </row>
    <row r="121" spans="1:7" x14ac:dyDescent="0.25">
      <c r="A121" s="185"/>
      <c r="B121" s="185"/>
      <c r="C121" s="185"/>
      <c r="D121" s="185"/>
      <c r="E121" s="191"/>
      <c r="F121" s="185"/>
      <c r="G121" s="185"/>
    </row>
    <row r="122" spans="1:7" x14ac:dyDescent="0.25">
      <c r="A122" s="185"/>
      <c r="B122" s="185"/>
      <c r="C122" s="185"/>
      <c r="D122" s="185"/>
      <c r="E122" s="191"/>
      <c r="F122" s="185"/>
      <c r="G122" s="185"/>
    </row>
    <row r="123" spans="1:7" x14ac:dyDescent="0.25">
      <c r="A123" s="185"/>
      <c r="B123" s="185"/>
      <c r="C123" s="185"/>
      <c r="D123" s="185"/>
      <c r="E123" s="191"/>
      <c r="F123" s="185"/>
      <c r="G123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2018-03-16T08:08:27Z</cp:lastPrinted>
  <dcterms:created xsi:type="dcterms:W3CDTF">2018-03-06T09:07:32Z</dcterms:created>
  <dcterms:modified xsi:type="dcterms:W3CDTF">2018-03-16T08:21:44Z</dcterms:modified>
</cp:coreProperties>
</file>