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 activeTab="3"/>
  </bookViews>
  <sheets>
    <sheet name="Krycí list 1" sheetId="4" r:id="rId1"/>
    <sheet name="Krycí list" sheetId="1" r:id="rId2"/>
    <sheet name="Rekapitulace" sheetId="2" r:id="rId3"/>
    <sheet name="Položky" sheetId="3" r:id="rId4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Rekapitulace!$G$16</definedName>
    <definedName name="Dodavka0">Položky!#REF!</definedName>
    <definedName name="HSV">Rekapitulace!$E$16</definedName>
    <definedName name="HSV0">Položky!#REF!</definedName>
    <definedName name="HZS">Rekapitulace!$I$16</definedName>
    <definedName name="HZS0">Položky!#REF!</definedName>
    <definedName name="JKSO">'Krycí list'!$F$4</definedName>
    <definedName name="MJ">'Krycí list'!$G$4</definedName>
    <definedName name="Mont">Rekapitulace!$H$16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3">Položky!$1:$6</definedName>
    <definedName name="_xlnm.Print_Titles" localSheetId="2">Rekapitulace!$1:$6</definedName>
    <definedName name="Objednatel">'Krycí list'!$C$8</definedName>
    <definedName name="_xlnm.Print_Area" localSheetId="1">'Krycí list'!$A$1:$G$45</definedName>
    <definedName name="_xlnm.Print_Area" localSheetId="3">Položky!$A$1:$K$51</definedName>
    <definedName name="_xlnm.Print_Area" localSheetId="2">Rekapitulace!$A$1:$I$22</definedName>
    <definedName name="PocetMJ">'Krycí list'!$G$7</definedName>
    <definedName name="Poznamka">'Krycí list'!$B$37</definedName>
    <definedName name="Projektant">'Krycí list'!$C$7</definedName>
    <definedName name="PSV">Rekapitulace!$F$16</definedName>
    <definedName name="PSV0">Položky!#REF!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3" hidden="1">0</definedName>
    <definedName name="solver_num" localSheetId="3" hidden="1">0</definedName>
    <definedName name="solver_opt" localSheetId="3" hidden="1">Položky!#REF!</definedName>
    <definedName name="solver_typ" localSheetId="3" hidden="1">1</definedName>
    <definedName name="solver_val" localSheetId="3" hidden="1">0</definedName>
    <definedName name="Typ">Položky!#REF!</definedName>
    <definedName name="VRN">Rekapitulace!$H$22</definedName>
    <definedName name="VRNKc">Rekapitulace!$E$21</definedName>
    <definedName name="VRNnazev">Rekapitulace!$A$21</definedName>
    <definedName name="VRNproc">Rekapitulace!$F$21</definedName>
    <definedName name="VRNzakl">Rekapitulace!$G$21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45621"/>
</workbook>
</file>

<file path=xl/calcChain.xml><?xml version="1.0" encoding="utf-8"?>
<calcChain xmlns="http://schemas.openxmlformats.org/spreadsheetml/2006/main">
  <c r="BG50" i="3" l="1"/>
  <c r="BF50" i="3"/>
  <c r="BE50" i="3"/>
  <c r="BC50" i="3"/>
  <c r="K50" i="3"/>
  <c r="I50" i="3"/>
  <c r="G50" i="3"/>
  <c r="BD50" i="3" s="1"/>
  <c r="BG49" i="3"/>
  <c r="BF49" i="3"/>
  <c r="BE49" i="3"/>
  <c r="BC49" i="3"/>
  <c r="K49" i="3"/>
  <c r="I49" i="3"/>
  <c r="G49" i="3"/>
  <c r="BD49" i="3" s="1"/>
  <c r="BG48" i="3"/>
  <c r="BF48" i="3"/>
  <c r="BE48" i="3"/>
  <c r="BC48" i="3"/>
  <c r="K48" i="3"/>
  <c r="I48" i="3"/>
  <c r="G48" i="3"/>
  <c r="BD48" i="3" s="1"/>
  <c r="BG47" i="3"/>
  <c r="BF47" i="3"/>
  <c r="BE47" i="3"/>
  <c r="BC47" i="3"/>
  <c r="K47" i="3"/>
  <c r="I47" i="3"/>
  <c r="G47" i="3"/>
  <c r="BD47" i="3" s="1"/>
  <c r="BD51" i="3" s="1"/>
  <c r="F15" i="2" s="1"/>
  <c r="B15" i="2"/>
  <c r="A15" i="2"/>
  <c r="BG51" i="3"/>
  <c r="I15" i="2" s="1"/>
  <c r="BF51" i="3"/>
  <c r="H15" i="2" s="1"/>
  <c r="BE51" i="3"/>
  <c r="G15" i="2" s="1"/>
  <c r="BC51" i="3"/>
  <c r="E15" i="2" s="1"/>
  <c r="K51" i="3"/>
  <c r="I51" i="3"/>
  <c r="G51" i="3"/>
  <c r="C51" i="3"/>
  <c r="BG44" i="3"/>
  <c r="BF44" i="3"/>
  <c r="BF45" i="3" s="1"/>
  <c r="H14" i="2" s="1"/>
  <c r="BE44" i="3"/>
  <c r="BC44" i="3"/>
  <c r="K44" i="3"/>
  <c r="K45" i="3" s="1"/>
  <c r="I44" i="3"/>
  <c r="I45" i="3" s="1"/>
  <c r="G44" i="3"/>
  <c r="BD44" i="3" s="1"/>
  <c r="BD45" i="3" s="1"/>
  <c r="F14" i="2" s="1"/>
  <c r="B14" i="2"/>
  <c r="A14" i="2"/>
  <c r="BG45" i="3"/>
  <c r="I14" i="2" s="1"/>
  <c r="BE45" i="3"/>
  <c r="G14" i="2" s="1"/>
  <c r="BC45" i="3"/>
  <c r="E14" i="2" s="1"/>
  <c r="C45" i="3"/>
  <c r="BG41" i="3"/>
  <c r="BF41" i="3"/>
  <c r="BE41" i="3"/>
  <c r="BC41" i="3"/>
  <c r="K41" i="3"/>
  <c r="I41" i="3"/>
  <c r="G41" i="3"/>
  <c r="BD41" i="3" s="1"/>
  <c r="BG40" i="3"/>
  <c r="BF40" i="3"/>
  <c r="BE40" i="3"/>
  <c r="BC40" i="3"/>
  <c r="K40" i="3"/>
  <c r="I40" i="3"/>
  <c r="G40" i="3"/>
  <c r="BD40" i="3" s="1"/>
  <c r="BG39" i="3"/>
  <c r="BF39" i="3"/>
  <c r="BF42" i="3" s="1"/>
  <c r="H13" i="2" s="1"/>
  <c r="BE39" i="3"/>
  <c r="BC39" i="3"/>
  <c r="K39" i="3"/>
  <c r="K42" i="3" s="1"/>
  <c r="I39" i="3"/>
  <c r="G39" i="3"/>
  <c r="BD39" i="3" s="1"/>
  <c r="B13" i="2"/>
  <c r="A13" i="2"/>
  <c r="BG42" i="3"/>
  <c r="I13" i="2" s="1"/>
  <c r="BE42" i="3"/>
  <c r="G13" i="2" s="1"/>
  <c r="BC42" i="3"/>
  <c r="E13" i="2" s="1"/>
  <c r="I42" i="3"/>
  <c r="C42" i="3"/>
  <c r="BG36" i="3"/>
  <c r="BF36" i="3"/>
  <c r="BE36" i="3"/>
  <c r="BC36" i="3"/>
  <c r="K36" i="3"/>
  <c r="I36" i="3"/>
  <c r="G36" i="3"/>
  <c r="BD36" i="3" s="1"/>
  <c r="BG35" i="3"/>
  <c r="BF35" i="3"/>
  <c r="BE35" i="3"/>
  <c r="BC35" i="3"/>
  <c r="K35" i="3"/>
  <c r="I35" i="3"/>
  <c r="G35" i="3"/>
  <c r="BD35" i="3" s="1"/>
  <c r="BG34" i="3"/>
  <c r="BF34" i="3"/>
  <c r="BE34" i="3"/>
  <c r="BC34" i="3"/>
  <c r="K34" i="3"/>
  <c r="I34" i="3"/>
  <c r="G34" i="3"/>
  <c r="BD34" i="3" s="1"/>
  <c r="BG33" i="3"/>
  <c r="BF33" i="3"/>
  <c r="BE33" i="3"/>
  <c r="BC33" i="3"/>
  <c r="K33" i="3"/>
  <c r="I33" i="3"/>
  <c r="G33" i="3"/>
  <c r="BD33" i="3" s="1"/>
  <c r="BG32" i="3"/>
  <c r="BF32" i="3"/>
  <c r="BF37" i="3" s="1"/>
  <c r="H12" i="2" s="1"/>
  <c r="BE32" i="3"/>
  <c r="BC32" i="3"/>
  <c r="K32" i="3"/>
  <c r="K37" i="3" s="1"/>
  <c r="I32" i="3"/>
  <c r="G32" i="3"/>
  <c r="BD32" i="3" s="1"/>
  <c r="B12" i="2"/>
  <c r="A12" i="2"/>
  <c r="BG37" i="3"/>
  <c r="I12" i="2" s="1"/>
  <c r="BE37" i="3"/>
  <c r="G12" i="2" s="1"/>
  <c r="BC37" i="3"/>
  <c r="E12" i="2" s="1"/>
  <c r="I37" i="3"/>
  <c r="C37" i="3"/>
  <c r="BG29" i="3"/>
  <c r="BF29" i="3"/>
  <c r="BE29" i="3"/>
  <c r="BC29" i="3"/>
  <c r="K29" i="3"/>
  <c r="I29" i="3"/>
  <c r="G29" i="3"/>
  <c r="BD29" i="3" s="1"/>
  <c r="BG28" i="3"/>
  <c r="BF28" i="3"/>
  <c r="BE28" i="3"/>
  <c r="BC28" i="3"/>
  <c r="K28" i="3"/>
  <c r="I28" i="3"/>
  <c r="G28" i="3"/>
  <c r="BD28" i="3" s="1"/>
  <c r="BG27" i="3"/>
  <c r="BF27" i="3"/>
  <c r="BF30" i="3" s="1"/>
  <c r="H11" i="2" s="1"/>
  <c r="BE27" i="3"/>
  <c r="BC27" i="3"/>
  <c r="K27" i="3"/>
  <c r="K30" i="3" s="1"/>
  <c r="I27" i="3"/>
  <c r="G27" i="3"/>
  <c r="BD27" i="3" s="1"/>
  <c r="B11" i="2"/>
  <c r="A11" i="2"/>
  <c r="BG30" i="3"/>
  <c r="I11" i="2" s="1"/>
  <c r="BE30" i="3"/>
  <c r="G11" i="2" s="1"/>
  <c r="BC30" i="3"/>
  <c r="E11" i="2" s="1"/>
  <c r="I30" i="3"/>
  <c r="C30" i="3"/>
  <c r="BG24" i="3"/>
  <c r="BF24" i="3"/>
  <c r="BE24" i="3"/>
  <c r="BD24" i="3"/>
  <c r="K24" i="3"/>
  <c r="I24" i="3"/>
  <c r="G24" i="3"/>
  <c r="BC24" i="3" s="1"/>
  <c r="BG23" i="3"/>
  <c r="BF23" i="3"/>
  <c r="BE23" i="3"/>
  <c r="BD23" i="3"/>
  <c r="K23" i="3"/>
  <c r="I23" i="3"/>
  <c r="G23" i="3"/>
  <c r="BC23" i="3" s="1"/>
  <c r="BG22" i="3"/>
  <c r="BF22" i="3"/>
  <c r="BF25" i="3" s="1"/>
  <c r="H10" i="2" s="1"/>
  <c r="BE22" i="3"/>
  <c r="BD22" i="3"/>
  <c r="BD25" i="3" s="1"/>
  <c r="F10" i="2" s="1"/>
  <c r="K22" i="3"/>
  <c r="K25" i="3" s="1"/>
  <c r="I22" i="3"/>
  <c r="G22" i="3"/>
  <c r="BC22" i="3" s="1"/>
  <c r="B10" i="2"/>
  <c r="A10" i="2"/>
  <c r="BG25" i="3"/>
  <c r="I10" i="2" s="1"/>
  <c r="BE25" i="3"/>
  <c r="G10" i="2" s="1"/>
  <c r="I25" i="3"/>
  <c r="C25" i="3"/>
  <c r="BG19" i="3"/>
  <c r="BF19" i="3"/>
  <c r="BE19" i="3"/>
  <c r="BD19" i="3"/>
  <c r="K19" i="3"/>
  <c r="I19" i="3"/>
  <c r="G19" i="3"/>
  <c r="BC19" i="3" s="1"/>
  <c r="BG18" i="3"/>
  <c r="BF18" i="3"/>
  <c r="BF20" i="3" s="1"/>
  <c r="H9" i="2" s="1"/>
  <c r="BE18" i="3"/>
  <c r="BD18" i="3"/>
  <c r="BD20" i="3" s="1"/>
  <c r="F9" i="2" s="1"/>
  <c r="K18" i="3"/>
  <c r="K20" i="3" s="1"/>
  <c r="I18" i="3"/>
  <c r="G18" i="3"/>
  <c r="BC18" i="3" s="1"/>
  <c r="B9" i="2"/>
  <c r="A9" i="2"/>
  <c r="BG20" i="3"/>
  <c r="I9" i="2" s="1"/>
  <c r="BE20" i="3"/>
  <c r="G9" i="2" s="1"/>
  <c r="I20" i="3"/>
  <c r="C20" i="3"/>
  <c r="BG15" i="3"/>
  <c r="BF15" i="3"/>
  <c r="BE15" i="3"/>
  <c r="BD15" i="3"/>
  <c r="K15" i="3"/>
  <c r="I15" i="3"/>
  <c r="G15" i="3"/>
  <c r="BC15" i="3" s="1"/>
  <c r="BG14" i="3"/>
  <c r="BF14" i="3"/>
  <c r="BE14" i="3"/>
  <c r="BD14" i="3"/>
  <c r="K14" i="3"/>
  <c r="I14" i="3"/>
  <c r="G14" i="3"/>
  <c r="BC14" i="3" s="1"/>
  <c r="BG13" i="3"/>
  <c r="BF13" i="3"/>
  <c r="BF16" i="3" s="1"/>
  <c r="H8" i="2" s="1"/>
  <c r="BE13" i="3"/>
  <c r="BD13" i="3"/>
  <c r="BD16" i="3" s="1"/>
  <c r="F8" i="2" s="1"/>
  <c r="K13" i="3"/>
  <c r="K16" i="3" s="1"/>
  <c r="I13" i="3"/>
  <c r="G13" i="3"/>
  <c r="BC13" i="3" s="1"/>
  <c r="BC16" i="3" s="1"/>
  <c r="E8" i="2" s="1"/>
  <c r="B8" i="2"/>
  <c r="A8" i="2"/>
  <c r="BG16" i="3"/>
  <c r="I8" i="2" s="1"/>
  <c r="BE16" i="3"/>
  <c r="G8" i="2" s="1"/>
  <c r="I16" i="3"/>
  <c r="C16" i="3"/>
  <c r="BG10" i="3"/>
  <c r="BF10" i="3"/>
  <c r="BE10" i="3"/>
  <c r="BD10" i="3"/>
  <c r="K10" i="3"/>
  <c r="I10" i="3"/>
  <c r="G10" i="3"/>
  <c r="BC10" i="3" s="1"/>
  <c r="BG9" i="3"/>
  <c r="BF9" i="3"/>
  <c r="BE9" i="3"/>
  <c r="BD9" i="3"/>
  <c r="K9" i="3"/>
  <c r="I9" i="3"/>
  <c r="G9" i="3"/>
  <c r="BC9" i="3" s="1"/>
  <c r="BG8" i="3"/>
  <c r="BF8" i="3"/>
  <c r="BF11" i="3" s="1"/>
  <c r="H7" i="2" s="1"/>
  <c r="H16" i="2" s="1"/>
  <c r="C15" i="1" s="1"/>
  <c r="BE8" i="3"/>
  <c r="BD8" i="3"/>
  <c r="BD11" i="3" s="1"/>
  <c r="F7" i="2" s="1"/>
  <c r="K8" i="3"/>
  <c r="K11" i="3" s="1"/>
  <c r="I8" i="3"/>
  <c r="G8" i="3"/>
  <c r="BC8" i="3" s="1"/>
  <c r="B7" i="2"/>
  <c r="A7" i="2"/>
  <c r="BG11" i="3"/>
  <c r="I7" i="2" s="1"/>
  <c r="I16" i="2" s="1"/>
  <c r="C20" i="1" s="1"/>
  <c r="BE11" i="3"/>
  <c r="G7" i="2" s="1"/>
  <c r="G16" i="2" s="1"/>
  <c r="C14" i="1" s="1"/>
  <c r="I11" i="3"/>
  <c r="C11" i="3"/>
  <c r="C4" i="3"/>
  <c r="H3" i="3"/>
  <c r="C3" i="3"/>
  <c r="H22" i="2"/>
  <c r="I21" i="2"/>
  <c r="G21" i="2"/>
  <c r="C2" i="2"/>
  <c r="C1" i="2"/>
  <c r="F33" i="1"/>
  <c r="F31" i="1"/>
  <c r="G22" i="1"/>
  <c r="G21" i="1" s="1"/>
  <c r="G8" i="1"/>
  <c r="F34" i="1" l="1"/>
  <c r="BC11" i="3"/>
  <c r="E7" i="2" s="1"/>
  <c r="BC20" i="3"/>
  <c r="E9" i="2" s="1"/>
  <c r="BC25" i="3"/>
  <c r="E10" i="2" s="1"/>
  <c r="BD30" i="3"/>
  <c r="F11" i="2" s="1"/>
  <c r="BD37" i="3"/>
  <c r="F12" i="2" s="1"/>
  <c r="BD42" i="3"/>
  <c r="F13" i="2" s="1"/>
  <c r="G11" i="3"/>
  <c r="G16" i="3"/>
  <c r="G20" i="3"/>
  <c r="G25" i="3"/>
  <c r="G30" i="3"/>
  <c r="G37" i="3"/>
  <c r="G42" i="3"/>
  <c r="G45" i="3"/>
  <c r="F16" i="2" l="1"/>
  <c r="C17" i="1" s="1"/>
  <c r="E16" i="2"/>
  <c r="C16" i="1" s="1"/>
  <c r="C18" i="1" s="1"/>
  <c r="C21" i="1" s="1"/>
  <c r="C22" i="1" s="1"/>
  <c r="F29" i="1" s="1"/>
  <c r="G15" i="4" s="1"/>
</calcChain>
</file>

<file path=xl/sharedStrings.xml><?xml version="1.0" encoding="utf-8"?>
<sst xmlns="http://schemas.openxmlformats.org/spreadsheetml/2006/main" count="237" uniqueCount="166">
  <si>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</si>
  <si>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</si>
  <si>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</si>
  <si>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</si>
  <si>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</si>
  <si>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</si>
  <si>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</si>
  <si>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</si>
  <si>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</si>
  <si>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</si>
  <si>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</si>
  <si>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</si>
  <si>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</si>
  <si>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</si>
  <si>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</si>
  <si>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</si>
  <si>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</si>
  <si>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</si>
  <si>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</si>
  <si>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</si>
  <si>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</si>
  <si>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</si>
  <si>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</si>
  <si>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</si>
  <si>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</si>
  <si>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</si>
  <si>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</si>
  <si>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</si>
  <si>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</si>
  <si>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</si>
  <si>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</si>
  <si>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</si>
  <si>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</si>
  <si>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</si>
  <si>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</si>
  <si>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</si>
  <si>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</si>
  <si>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</si>
  <si>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</si>
  <si>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</si>
  <si>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</si>
  <si>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</si>
  <si>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</si>
  <si>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</si>
  <si>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</si>
  <si>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</si>
  <si>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</si>
  <si>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</si>
  <si>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</si>
  <si>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</si>
  <si>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</si>
  <si>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</si>
  <si>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</si>
  <si>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</si>
  <si>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</si>
  <si>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</si>
  <si>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</si>
  <si>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</si>
  <si>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</si>
  <si>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</si>
  <si>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</si>
  <si>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</si>
  <si>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</si>
  <si>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</si>
  <si>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</si>
  <si>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</si>
  <si>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demhmot / MJ</t>
  </si>
  <si>
    <t>demhmot celk.(t)</t>
  </si>
  <si>
    <t>Díl:</t>
  </si>
  <si>
    <t>1</t>
  </si>
  <si>
    <t>Celkem za</t>
  </si>
  <si>
    <t>Malování</t>
  </si>
  <si>
    <t>100</t>
  </si>
  <si>
    <t>Přesun vybouraných hmot a suti</t>
  </si>
  <si>
    <t>979 99-0106.R00</t>
  </si>
  <si>
    <t>Poplatek za skládku suti - cihelné výrobky</t>
  </si>
  <si>
    <t>t</t>
  </si>
  <si>
    <t>979 08-1111.R00</t>
  </si>
  <si>
    <t>Odvoz suti a vybour. hmot na skládku do 1 km</t>
  </si>
  <si>
    <t>979 08-1121.R00</t>
  </si>
  <si>
    <t>Příplatek k odvozu za každý další 1 km 25 km</t>
  </si>
  <si>
    <t>95</t>
  </si>
  <si>
    <t>Dokončovací kce na pozem.stav.</t>
  </si>
  <si>
    <t>Přesun nábytku</t>
  </si>
  <si>
    <t>hod</t>
  </si>
  <si>
    <t>952 90-0000.R00</t>
  </si>
  <si>
    <t>Zakrytí nábytku fólií</t>
  </si>
  <si>
    <t>m2</t>
  </si>
  <si>
    <t>952 90-1111.R00</t>
  </si>
  <si>
    <t>Vyčištění budov o výšce podlaží do 4 m</t>
  </si>
  <si>
    <t>96</t>
  </si>
  <si>
    <t>Bourání konstrukcí</t>
  </si>
  <si>
    <t>965 08-1713.RT1</t>
  </si>
  <si>
    <t>Bourání dlaždic keramických tl. 1 cm, nad 1 m2 ručně dlaždice keramické</t>
  </si>
  <si>
    <t>978 05-9631.R00</t>
  </si>
  <si>
    <t>Odsekání vnějších obkladů stěn nad 2 m2</t>
  </si>
  <si>
    <t>99</t>
  </si>
  <si>
    <t>Staveništní přesun hmot</t>
  </si>
  <si>
    <t>998 01-1002.R00</t>
  </si>
  <si>
    <t>Přesun hmot pro budovy zděné výšky do 12 m</t>
  </si>
  <si>
    <t>998 01-1018.R00</t>
  </si>
  <si>
    <t>Přesun hmot, budovy zděné, příplatek do 5 km</t>
  </si>
  <si>
    <t>998 01-1019.R00</t>
  </si>
  <si>
    <t>Přesun hmot, budovy zděné, přípl. za dalších 5 km 25 km</t>
  </si>
  <si>
    <t>764</t>
  </si>
  <si>
    <t>Konstrukce klempířské</t>
  </si>
  <si>
    <t>764 41-0850.R00</t>
  </si>
  <si>
    <t>Demontáž oplechování parapetů,rš od 100 do 330 mm</t>
  </si>
  <si>
    <t>m</t>
  </si>
  <si>
    <t>764 41-0291.R00</t>
  </si>
  <si>
    <t>Montáž oplechování parapetů Pz</t>
  </si>
  <si>
    <t>764 41-0292.R00</t>
  </si>
  <si>
    <t>Montáž oplechování rohů parapetů Pz</t>
  </si>
  <si>
    <t>kus</t>
  </si>
  <si>
    <t>771</t>
  </si>
  <si>
    <t>Podlahy z dlaždic a obklady</t>
  </si>
  <si>
    <t>771 27-7805.R00</t>
  </si>
  <si>
    <t>Z lišta s protiskluzem DURAL 11 mm/20 mm, hliník eloxovaná, délka 2,5 metru</t>
  </si>
  <si>
    <t>771 27-5105.RT9</t>
  </si>
  <si>
    <t>Obklad keram.schod.stupňů protiskl. do tmele 30x30 Ardex X7G (flex.lepidlo), Ardex FS DD (spár.hmota)</t>
  </si>
  <si>
    <t>771 10-1210.RT1</t>
  </si>
  <si>
    <t>Penetrace podkladu pod dlažby penetrační nátěr Primer G</t>
  </si>
  <si>
    <t>771 57-5109.R00</t>
  </si>
  <si>
    <t>Montáž podlah keram.,protiskluz., tmel, 30x30 cm</t>
  </si>
  <si>
    <t>597-64203</t>
  </si>
  <si>
    <t>Dlažba Taurus 300x300x9 mm R12/B protiskluz. 76 NORDIC</t>
  </si>
  <si>
    <t>781</t>
  </si>
  <si>
    <t>Obklady keramické</t>
  </si>
  <si>
    <t>781 77-5011.RV2</t>
  </si>
  <si>
    <t>Obklad vnější keram.schod.protiskluz,300x150, tmel podstupnice</t>
  </si>
  <si>
    <t>781 26-0111.R00</t>
  </si>
  <si>
    <t>Obkládání stěn obkl. kamenin. vel. 333x164x22 mm doplnění obkladu soklu</t>
  </si>
  <si>
    <t>01</t>
  </si>
  <si>
    <t>Kabřinec 250x65x15, hnědý glazovaný lesklý</t>
  </si>
  <si>
    <t>783</t>
  </si>
  <si>
    <t>Nátěry</t>
  </si>
  <si>
    <t>783 22-4900.R00</t>
  </si>
  <si>
    <t>Údržba, nátěr syntetický kov. konstr.1x + 1x email</t>
  </si>
  <si>
    <t>784</t>
  </si>
  <si>
    <t>Malby</t>
  </si>
  <si>
    <t>784 19-1201.R00</t>
  </si>
  <si>
    <t>Penetrace podkladu hloubková Primalex 1x</t>
  </si>
  <si>
    <t>784 19-5212.R00</t>
  </si>
  <si>
    <t>Malba tekutá Primalex Plus, bílá, 2 x stropní konstrukce</t>
  </si>
  <si>
    <t>Malba tekutá Primalex Plus, bílá, 2 x stěny</t>
  </si>
  <si>
    <t>784 40-2801.R00</t>
  </si>
  <si>
    <t>Odstranění malby oškrábáním v místnosti H do 3,8 m 15 % výměry stěn</t>
  </si>
  <si>
    <t xml:space="preserve">dodavatel: </t>
  </si>
  <si>
    <t>zasílací adresa objednávky:</t>
  </si>
  <si>
    <t>IČ:</t>
  </si>
  <si>
    <t>DIČ:</t>
  </si>
  <si>
    <t>bankovní účet:</t>
  </si>
  <si>
    <t>plátce DPH (ano/ne):</t>
  </si>
  <si>
    <t>Nabídková cena celkem (bez DPH)</t>
  </si>
  <si>
    <t>DPH 21 % přenesená daňová povinnost</t>
  </si>
  <si>
    <t>Cena celkem ( sazba DPH 21 % )</t>
  </si>
  <si>
    <t>Poznámky:</t>
  </si>
  <si>
    <t xml:space="preserve">V případě, že jsou v textu položek, či specifikací, uvedeny značky výrobků či technologií, umožnuje zadavatel pro plnění veřejné zakázky použití i jiných, kvalitativně a technicky obdobných řešení.   </t>
  </si>
  <si>
    <t>Výkaz výměr je rozesílán elektronickou cestou, povinností každého uchazeče je před odevzdáním nabídky zkontrolovat funkčnost jednotlivých vzorců a přenosů hodnot do Krycího listu rozpočtu.</t>
  </si>
  <si>
    <t>V nabídkové ceně budou zahrnuty veškeré náklady na realizaci díla včetně těch, které zde nejsou specifikovány a jejich provedení je nutné pro řádné předání díla, dále vč. dopravy, kancel.potřeb apod…</t>
  </si>
  <si>
    <t>takto označené položky vyplní uchazeč</t>
  </si>
  <si>
    <t>V  ...............................................  dne  ......................................  podpis  .......................................</t>
  </si>
  <si>
    <t>Pošta Hrušovany nad Jevišovkou - výmalba pošty</t>
  </si>
  <si>
    <t>náměstí Míru 707, 671 67 Hrušovany nad Jevišovkou</t>
  </si>
  <si>
    <t>pošta Hrušovany nad Jevišovkou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</si>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</sst>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#,##0.00\ &quot;Kč&quot;"/>
    <numFmt numFmtId="166" formatCode="0.0"/>
    <numFmt numFmtId="167" formatCode="#,##0.00000"/>
    <numFmt numFmtId="168" formatCode="#,##0.0000"/>
  </numFmts>
  <fonts count="31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b/>
      <sz val="12"/>
      <name val="Arial"/>
      <family val="2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23" fillId="0" borderId="0" applyAlignment="0">
      <alignment vertical="top" wrapText="1"/>
      <protection locked="0"/>
    </xf>
  </cellStyleXfs>
  <cellXfs count="23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3" fillId="2" borderId="6" xfId="0" applyNumberFormat="1" applyFont="1" applyFill="1" applyBorder="1"/>
    <xf numFmtId="49" fontId="0" fillId="2" borderId="7" xfId="0" applyNumberFormat="1" applyFill="1" applyBorder="1"/>
    <xf numFmtId="0" fontId="4" fillId="2" borderId="0" xfId="0" applyFont="1" applyFill="1" applyBorder="1"/>
    <xf numFmtId="0" fontId="0" fillId="2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0" fontId="0" fillId="0" borderId="13" xfId="0" applyNumberFormat="1" applyBorder="1"/>
    <xf numFmtId="0" fontId="0" fillId="0" borderId="12" xfId="0" applyNumberFormat="1" applyBorder="1"/>
    <xf numFmtId="0" fontId="0" fillId="0" borderId="14" xfId="0" applyNumberFormat="1" applyBorder="1"/>
    <xf numFmtId="0" fontId="0" fillId="0" borderId="0" xfId="0" applyNumberFormat="1"/>
    <xf numFmtId="3" fontId="0" fillId="0" borderId="14" xfId="0" applyNumberForma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0" fillId="0" borderId="0" xfId="0" applyBorder="1"/>
    <xf numFmtId="3" fontId="0" fillId="0" borderId="0" xfId="0" applyNumberFormat="1"/>
    <xf numFmtId="0" fontId="2" fillId="0" borderId="23" xfId="0" applyFont="1" applyBorder="1" applyAlignment="1">
      <alignment horizontal="centerContinuous" vertical="center"/>
    </xf>
    <xf numFmtId="0" fontId="7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6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Continuous"/>
    </xf>
    <xf numFmtId="0" fontId="6" fillId="0" borderId="27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/>
    <xf numFmtId="0" fontId="0" fillId="0" borderId="21" xfId="0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3" fontId="0" fillId="0" borderId="15" xfId="0" applyNumberFormat="1" applyBorder="1"/>
    <xf numFmtId="0" fontId="0" fillId="0" borderId="16" xfId="0" applyBorder="1"/>
    <xf numFmtId="0" fontId="0" fillId="0" borderId="34" xfId="0" applyBorder="1"/>
    <xf numFmtId="0" fontId="0" fillId="0" borderId="35" xfId="0" applyBorder="1"/>
    <xf numFmtId="0" fontId="8" fillId="0" borderId="17" xfId="0" applyFon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3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7" fillId="0" borderId="37" xfId="0" applyFont="1" applyFill="1" applyBorder="1"/>
    <xf numFmtId="0" fontId="7" fillId="0" borderId="38" xfId="0" applyFont="1" applyFill="1" applyBorder="1"/>
    <xf numFmtId="0" fontId="7" fillId="0" borderId="40" xfId="0" applyFont="1" applyFill="1" applyBorder="1"/>
    <xf numFmtId="165" fontId="7" fillId="0" borderId="38" xfId="0" applyNumberFormat="1" applyFont="1" applyFill="1" applyBorder="1"/>
    <xf numFmtId="0" fontId="7" fillId="0" borderId="41" xfId="0" applyFont="1" applyFill="1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4" fillId="0" borderId="44" xfId="1" applyFont="1" applyBorder="1"/>
    <xf numFmtId="0" fontId="10" fillId="0" borderId="44" xfId="1" applyBorder="1"/>
    <xf numFmtId="0" fontId="10" fillId="0" borderId="44" xfId="1" applyBorder="1" applyAlignment="1">
      <alignment horizontal="right"/>
    </xf>
    <xf numFmtId="0" fontId="10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4" fillId="0" borderId="48" xfId="1" applyFont="1" applyBorder="1"/>
    <xf numFmtId="0" fontId="10" fillId="0" borderId="48" xfId="1" applyBorder="1"/>
    <xf numFmtId="0" fontId="10" fillId="0" borderId="48" xfId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49" fontId="6" fillId="0" borderId="26" xfId="0" applyNumberFormat="1" applyFont="1" applyFill="1" applyBorder="1"/>
    <xf numFmtId="0" fontId="6" fillId="0" borderId="27" xfId="0" applyFont="1" applyFill="1" applyBorder="1"/>
    <xf numFmtId="0" fontId="6" fillId="0" borderId="28" xfId="0" applyFont="1" applyFill="1" applyBorder="1"/>
    <xf numFmtId="0" fontId="6" fillId="0" borderId="50" xfId="0" applyFont="1" applyFill="1" applyBorder="1"/>
    <xf numFmtId="0" fontId="6" fillId="0" borderId="51" xfId="0" applyFont="1" applyFill="1" applyBorder="1"/>
    <xf numFmtId="0" fontId="6" fillId="0" borderId="52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3" fontId="8" fillId="0" borderId="9" xfId="0" applyNumberFormat="1" applyFont="1" applyFill="1" applyBorder="1"/>
    <xf numFmtId="0" fontId="6" fillId="0" borderId="26" xfId="0" applyFont="1" applyFill="1" applyBorder="1"/>
    <xf numFmtId="3" fontId="6" fillId="0" borderId="28" xfId="0" applyNumberFormat="1" applyFont="1" applyFill="1" applyBorder="1"/>
    <xf numFmtId="3" fontId="6" fillId="0" borderId="50" xfId="0" applyNumberFormat="1" applyFont="1" applyFill="1" applyBorder="1"/>
    <xf numFmtId="3" fontId="6" fillId="0" borderId="51" xfId="0" applyNumberFormat="1" applyFont="1" applyFill="1" applyBorder="1"/>
    <xf numFmtId="3" fontId="6" fillId="0" borderId="52" xfId="0" applyNumberFormat="1" applyFont="1" applyFill="1" applyBorder="1"/>
    <xf numFmtId="0" fontId="6" fillId="0" borderId="0" xfId="0" applyFont="1"/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0" fontId="0" fillId="0" borderId="0" xfId="0" applyFill="1"/>
    <xf numFmtId="0" fontId="12" fillId="0" borderId="31" xfId="0" applyFont="1" applyFill="1" applyBorder="1"/>
    <xf numFmtId="0" fontId="12" fillId="0" borderId="32" xfId="0" applyFont="1" applyFill="1" applyBorder="1"/>
    <xf numFmtId="0" fontId="0" fillId="0" borderId="55" xfId="0" applyFill="1" applyBorder="1"/>
    <xf numFmtId="0" fontId="12" fillId="0" borderId="5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12" fillId="0" borderId="33" xfId="0" applyFont="1" applyFill="1" applyBorder="1" applyAlignment="1">
      <alignment horizontal="center"/>
    </xf>
    <xf numFmtId="4" fontId="13" fillId="0" borderId="32" xfId="0" applyNumberFormat="1" applyFont="1" applyFill="1" applyBorder="1" applyAlignment="1">
      <alignment horizontal="right"/>
    </xf>
    <xf numFmtId="4" fontId="13" fillId="0" borderId="55" xfId="0" applyNumberFormat="1" applyFont="1" applyFill="1" applyBorder="1" applyAlignment="1">
      <alignment horizontal="right"/>
    </xf>
    <xf numFmtId="0" fontId="8" fillId="0" borderId="35" xfId="0" applyFont="1" applyFill="1" applyBorder="1"/>
    <xf numFmtId="0" fontId="8" fillId="0" borderId="21" xfId="0" applyFont="1" applyFill="1" applyBorder="1"/>
    <xf numFmtId="0" fontId="8" fillId="0" borderId="22" xfId="0" applyFont="1" applyFill="1" applyBorder="1"/>
    <xf numFmtId="3" fontId="8" fillId="0" borderId="34" xfId="0" applyNumberFormat="1" applyFont="1" applyFill="1" applyBorder="1" applyAlignment="1">
      <alignment horizontal="right"/>
    </xf>
    <xf numFmtId="166" fontId="8" fillId="0" borderId="57" xfId="0" applyNumberFormat="1" applyFont="1" applyFill="1" applyBorder="1" applyAlignment="1">
      <alignment horizontal="right"/>
    </xf>
    <xf numFmtId="3" fontId="8" fillId="0" borderId="58" xfId="0" applyNumberFormat="1" applyFont="1" applyFill="1" applyBorder="1" applyAlignment="1">
      <alignment horizontal="right"/>
    </xf>
    <xf numFmtId="4" fontId="8" fillId="0" borderId="21" xfId="0" applyNumberFormat="1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0" fillId="0" borderId="37" xfId="0" applyFill="1" applyBorder="1"/>
    <xf numFmtId="0" fontId="6" fillId="0" borderId="38" xfId="0" applyFont="1" applyFill="1" applyBorder="1"/>
    <xf numFmtId="0" fontId="0" fillId="0" borderId="38" xfId="0" applyFill="1" applyBorder="1"/>
    <xf numFmtId="4" fontId="0" fillId="0" borderId="59" xfId="0" applyNumberFormat="1" applyFill="1" applyBorder="1"/>
    <xf numFmtId="4" fontId="0" fillId="0" borderId="37" xfId="0" applyNumberFormat="1" applyFill="1" applyBorder="1"/>
    <xf numFmtId="4" fontId="0" fillId="0" borderId="38" xfId="0" applyNumberFormat="1" applyFill="1" applyBorder="1"/>
    <xf numFmtId="3" fontId="11" fillId="0" borderId="0" xfId="0" applyNumberFormat="1" applyFont="1"/>
    <xf numFmtId="4" fontId="11" fillId="0" borderId="0" xfId="0" applyNumberFormat="1" applyFont="1"/>
    <xf numFmtId="4" fontId="0" fillId="0" borderId="0" xfId="0" applyNumberFormat="1"/>
    <xf numFmtId="0" fontId="10" fillId="0" borderId="0" xfId="1"/>
    <xf numFmtId="0" fontId="15" fillId="0" borderId="0" xfId="1" applyFont="1" applyAlignment="1">
      <alignment horizontal="centerContinuous"/>
    </xf>
    <xf numFmtId="0" fontId="16" fillId="0" borderId="0" xfId="1" applyFont="1" applyAlignment="1">
      <alignment horizontal="centerContinuous"/>
    </xf>
    <xf numFmtId="0" fontId="16" fillId="0" borderId="0" xfId="1" applyFont="1" applyAlignment="1">
      <alignment horizontal="right"/>
    </xf>
    <xf numFmtId="0" fontId="10" fillId="0" borderId="44" xfId="1" applyFont="1" applyBorder="1" applyAlignment="1">
      <alignment horizontal="center"/>
    </xf>
    <xf numFmtId="0" fontId="10" fillId="0" borderId="44" xfId="1" applyBorder="1" applyAlignment="1">
      <alignment horizontal="left"/>
    </xf>
    <xf numFmtId="0" fontId="10" fillId="0" borderId="45" xfId="1" applyBorder="1"/>
    <xf numFmtId="0" fontId="11" fillId="0" borderId="0" xfId="1" applyFont="1" applyFill="1"/>
    <xf numFmtId="0" fontId="10" fillId="0" borderId="0" xfId="1" applyFont="1" applyFill="1"/>
    <xf numFmtId="0" fontId="10" fillId="0" borderId="0" xfId="1" applyFill="1"/>
    <xf numFmtId="0" fontId="10" fillId="0" borderId="0" xfId="1" applyFill="1" applyAlignment="1">
      <alignment horizontal="right"/>
    </xf>
    <xf numFmtId="0" fontId="10" fillId="0" borderId="0" xfId="1" applyFill="1" applyAlignment="1"/>
    <xf numFmtId="49" fontId="5" fillId="0" borderId="57" xfId="1" applyNumberFormat="1" applyFont="1" applyFill="1" applyBorder="1"/>
    <xf numFmtId="0" fontId="5" fillId="0" borderId="16" xfId="1" applyFont="1" applyFill="1" applyBorder="1" applyAlignment="1">
      <alignment horizontal="center"/>
    </xf>
    <xf numFmtId="0" fontId="5" fillId="0" borderId="16" xfId="1" applyNumberFormat="1" applyFont="1" applyFill="1" applyBorder="1" applyAlignment="1">
      <alignment horizontal="center"/>
    </xf>
    <xf numFmtId="0" fontId="5" fillId="0" borderId="57" xfId="1" applyFont="1" applyFill="1" applyBorder="1" applyAlignment="1">
      <alignment horizontal="center"/>
    </xf>
    <xf numFmtId="0" fontId="17" fillId="0" borderId="57" xfId="1" applyFont="1" applyFill="1" applyBorder="1"/>
    <xf numFmtId="0" fontId="6" fillId="0" borderId="53" xfId="1" applyFont="1" applyFill="1" applyBorder="1" applyAlignment="1">
      <alignment horizontal="center"/>
    </xf>
    <xf numFmtId="49" fontId="6" fillId="0" borderId="53" xfId="1" applyNumberFormat="1" applyFont="1" applyFill="1" applyBorder="1" applyAlignment="1">
      <alignment horizontal="left"/>
    </xf>
    <xf numFmtId="0" fontId="6" fillId="0" borderId="53" xfId="1" applyFont="1" applyFill="1" applyBorder="1"/>
    <xf numFmtId="0" fontId="10" fillId="0" borderId="53" xfId="1" applyFill="1" applyBorder="1" applyAlignment="1">
      <alignment horizontal="center"/>
    </xf>
    <xf numFmtId="0" fontId="10" fillId="0" borderId="53" xfId="1" applyNumberFormat="1" applyFill="1" applyBorder="1" applyAlignment="1">
      <alignment horizontal="right"/>
    </xf>
    <xf numFmtId="0" fontId="10" fillId="0" borderId="53" xfId="1" applyNumberFormat="1" applyFill="1" applyBorder="1"/>
    <xf numFmtId="0" fontId="9" fillId="0" borderId="60" xfId="1" applyNumberFormat="1" applyFont="1" applyFill="1" applyBorder="1"/>
    <xf numFmtId="0" fontId="18" fillId="0" borderId="0" xfId="1" applyFont="1"/>
    <xf numFmtId="0" fontId="8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8" fillId="0" borderId="53" xfId="1" applyNumberFormat="1" applyFont="1" applyFill="1" applyBorder="1" applyAlignment="1">
      <alignment horizontal="center" shrinkToFit="1"/>
    </xf>
    <xf numFmtId="4" fontId="8" fillId="0" borderId="53" xfId="1" applyNumberFormat="1" applyFont="1" applyFill="1" applyBorder="1" applyAlignment="1">
      <alignment horizontal="right"/>
    </xf>
    <xf numFmtId="4" fontId="8" fillId="0" borderId="53" xfId="1" applyNumberFormat="1" applyFont="1" applyFill="1" applyBorder="1"/>
    <xf numFmtId="167" fontId="8" fillId="0" borderId="53" xfId="1" applyNumberFormat="1" applyFont="1" applyFill="1" applyBorder="1"/>
    <xf numFmtId="0" fontId="10" fillId="0" borderId="61" xfId="1" applyFill="1" applyBorder="1" applyAlignment="1">
      <alignment horizontal="center"/>
    </xf>
    <xf numFmtId="49" fontId="4" fillId="0" borderId="61" xfId="1" applyNumberFormat="1" applyFont="1" applyFill="1" applyBorder="1" applyAlignment="1">
      <alignment horizontal="left"/>
    </xf>
    <xf numFmtId="0" fontId="4" fillId="0" borderId="61" xfId="1" applyFont="1" applyFill="1" applyBorder="1"/>
    <xf numFmtId="4" fontId="10" fillId="0" borderId="61" xfId="1" applyNumberFormat="1" applyFill="1" applyBorder="1" applyAlignment="1">
      <alignment horizontal="right"/>
    </xf>
    <xf numFmtId="4" fontId="6" fillId="0" borderId="61" xfId="1" applyNumberFormat="1" applyFont="1" applyFill="1" applyBorder="1"/>
    <xf numFmtId="0" fontId="6" fillId="0" borderId="61" xfId="1" applyFont="1" applyFill="1" applyBorder="1"/>
    <xf numFmtId="167" fontId="6" fillId="0" borderId="61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19" fillId="0" borderId="0" xfId="1" applyFont="1" applyAlignment="1"/>
    <xf numFmtId="0" fontId="10" fillId="0" borderId="0" xfId="1" applyAlignment="1">
      <alignment horizontal="right"/>
    </xf>
    <xf numFmtId="0" fontId="20" fillId="0" borderId="0" xfId="1" applyFont="1" applyBorder="1"/>
    <xf numFmtId="3" fontId="20" fillId="0" borderId="0" xfId="1" applyNumberFormat="1" applyFont="1" applyBorder="1" applyAlignment="1">
      <alignment horizontal="right"/>
    </xf>
    <xf numFmtId="4" fontId="20" fillId="0" borderId="0" xfId="1" applyNumberFormat="1" applyFont="1" applyBorder="1"/>
    <xf numFmtId="0" fontId="19" fillId="0" borderId="0" xfId="1" applyFont="1" applyBorder="1" applyAlignment="1"/>
    <xf numFmtId="0" fontId="10" fillId="0" borderId="0" xfId="1" applyBorder="1" applyAlignment="1">
      <alignment horizontal="right"/>
    </xf>
    <xf numFmtId="49" fontId="11" fillId="0" borderId="6" xfId="0" applyNumberFormat="1" applyFont="1" applyFill="1" applyBorder="1"/>
    <xf numFmtId="3" fontId="8" fillId="0" borderId="7" xfId="0" applyNumberFormat="1" applyFont="1" applyFill="1" applyBorder="1"/>
    <xf numFmtId="3" fontId="8" fillId="0" borderId="53" xfId="0" applyNumberFormat="1" applyFont="1" applyFill="1" applyBorder="1"/>
    <xf numFmtId="3" fontId="8" fillId="0" borderId="54" xfId="0" applyNumberFormat="1" applyFont="1" applyFill="1" applyBorder="1"/>
    <xf numFmtId="0" fontId="21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Border="1" applyAlignment="1" applyProtection="1"/>
    <xf numFmtId="0" fontId="24" fillId="0" borderId="0" xfId="2" applyNumberFormat="1" applyFont="1" applyBorder="1" applyAlignment="1" applyProtection="1">
      <alignment horizontal="left" wrapText="1"/>
    </xf>
    <xf numFmtId="0" fontId="24" fillId="0" borderId="0" xfId="2" applyNumberFormat="1" applyFont="1" applyBorder="1" applyAlignment="1" applyProtection="1">
      <alignment horizontal="right" wrapText="1"/>
    </xf>
    <xf numFmtId="0" fontId="1" fillId="0" borderId="62" xfId="2" applyNumberFormat="1" applyFont="1" applyBorder="1" applyAlignment="1" applyProtection="1">
      <alignment horizontal="left" wrapText="1"/>
    </xf>
    <xf numFmtId="0" fontId="25" fillId="0" borderId="62" xfId="2" applyNumberFormat="1" applyFont="1" applyBorder="1" applyAlignment="1" applyProtection="1">
      <alignment horizontal="left" wrapText="1"/>
    </xf>
    <xf numFmtId="0" fontId="1" fillId="0" borderId="62" xfId="2" applyNumberFormat="1" applyFont="1" applyBorder="1" applyAlignment="1" applyProtection="1">
      <alignment horizontal="right" wrapText="1"/>
    </xf>
    <xf numFmtId="0" fontId="26" fillId="0" borderId="63" xfId="2" applyNumberFormat="1" applyFont="1" applyBorder="1" applyAlignment="1" applyProtection="1">
      <alignment horizontal="left" vertical="center" wrapText="1"/>
    </xf>
    <xf numFmtId="0" fontId="26" fillId="4" borderId="0" xfId="2" applyNumberFormat="1" applyFont="1" applyFill="1" applyBorder="1" applyAlignment="1" applyProtection="1">
      <alignment horizontal="left" vertical="center" wrapText="1"/>
    </xf>
    <xf numFmtId="4" fontId="27" fillId="4" borderId="0" xfId="2" applyNumberFormat="1" applyFont="1" applyFill="1" applyBorder="1" applyAlignment="1" applyProtection="1">
      <alignment horizontal="center" vertical="center" wrapText="1"/>
    </xf>
    <xf numFmtId="0" fontId="28" fillId="0" borderId="26" xfId="2" applyNumberFormat="1" applyFont="1" applyBorder="1" applyAlignment="1" applyProtection="1">
      <alignment horizontal="left" vertical="center" wrapText="1"/>
    </xf>
    <xf numFmtId="0" fontId="28" fillId="0" borderId="27" xfId="2" applyNumberFormat="1" applyFont="1" applyBorder="1" applyAlignment="1" applyProtection="1">
      <alignment horizontal="left" vertical="center" wrapText="1"/>
    </xf>
    <xf numFmtId="0" fontId="28" fillId="0" borderId="27" xfId="2" applyNumberFormat="1" applyFont="1" applyBorder="1" applyAlignment="1" applyProtection="1">
      <alignment horizontal="right" vertical="center" wrapText="1"/>
    </xf>
    <xf numFmtId="165" fontId="28" fillId="0" borderId="28" xfId="2" applyNumberFormat="1" applyFont="1" applyBorder="1" applyAlignment="1" applyProtection="1">
      <alignment horizontal="right" vertical="center" wrapText="1"/>
    </xf>
    <xf numFmtId="0" fontId="29" fillId="0" borderId="63" xfId="2" applyNumberFormat="1" applyFont="1" applyBorder="1" applyAlignment="1" applyProtection="1">
      <alignment horizontal="left" vertical="center" wrapText="1"/>
    </xf>
    <xf numFmtId="4" fontId="29" fillId="0" borderId="63" xfId="2" applyNumberFormat="1" applyFont="1" applyBorder="1" applyAlignment="1" applyProtection="1">
      <alignment horizontal="right" vertical="center" wrapText="1"/>
    </xf>
    <xf numFmtId="0" fontId="29" fillId="0" borderId="63" xfId="2" applyNumberFormat="1" applyFont="1" applyBorder="1" applyAlignment="1" applyProtection="1">
      <alignment horizontal="right" vertical="center" wrapText="1"/>
    </xf>
    <xf numFmtId="4" fontId="26" fillId="0" borderId="63" xfId="2" applyNumberFormat="1" applyFont="1" applyBorder="1" applyAlignment="1" applyProtection="1">
      <alignment horizontal="right" vertical="center" wrapText="1"/>
    </xf>
    <xf numFmtId="0" fontId="26" fillId="0" borderId="63" xfId="2" applyNumberFormat="1" applyFont="1" applyBorder="1" applyAlignment="1" applyProtection="1">
      <alignment horizontal="right" vertical="center" wrapText="1"/>
    </xf>
    <xf numFmtId="165" fontId="26" fillId="0" borderId="63" xfId="2" applyNumberFormat="1" applyFont="1" applyBorder="1" applyAlignment="1" applyProtection="1">
      <alignment horizontal="right" vertical="center" wrapText="1"/>
    </xf>
    <xf numFmtId="0" fontId="27" fillId="0" borderId="63" xfId="2" applyNumberFormat="1" applyFont="1" applyBorder="1" applyAlignment="1" applyProtection="1">
      <alignment horizontal="left" vertical="center" wrapText="1"/>
    </xf>
    <xf numFmtId="4" fontId="27" fillId="0" borderId="63" xfId="2" applyNumberFormat="1" applyFont="1" applyBorder="1" applyAlignment="1" applyProtection="1">
      <alignment horizontal="right" vertical="center" wrapText="1"/>
    </xf>
    <xf numFmtId="0" fontId="27" fillId="0" borderId="63" xfId="2" applyNumberFormat="1" applyFont="1" applyBorder="1" applyAlignment="1" applyProtection="1">
      <alignment horizontal="right" vertical="center" wrapText="1"/>
    </xf>
    <xf numFmtId="165" fontId="27" fillId="0" borderId="63" xfId="2" applyNumberFormat="1" applyFont="1" applyBorder="1" applyAlignment="1" applyProtection="1">
      <alignment horizontal="right" vertical="center" wrapText="1"/>
    </xf>
    <xf numFmtId="0" fontId="24" fillId="0" borderId="0" xfId="2" applyNumberFormat="1" applyFont="1" applyAlignment="1" applyProtection="1">
      <alignment wrapText="1"/>
    </xf>
    <xf numFmtId="0" fontId="24" fillId="0" borderId="0" xfId="2" applyNumberFormat="1" applyFont="1" applyAlignment="1" applyProtection="1">
      <alignment horizontal="right" wrapText="1"/>
    </xf>
    <xf numFmtId="0" fontId="30" fillId="0" borderId="0" xfId="2" applyNumberFormat="1" applyFont="1" applyAlignment="1" applyProtection="1"/>
    <xf numFmtId="0" fontId="24" fillId="0" borderId="0" xfId="2" applyNumberFormat="1" applyFont="1" applyAlignment="1" applyProtection="1"/>
    <xf numFmtId="0" fontId="24" fillId="0" borderId="0" xfId="2" applyNumberFormat="1" applyFont="1" applyAlignment="1" applyProtection="1">
      <alignment horizontal="right"/>
    </xf>
    <xf numFmtId="0" fontId="26" fillId="0" borderId="0" xfId="2" applyNumberFormat="1" applyFont="1" applyAlignment="1" applyProtection="1"/>
    <xf numFmtId="0" fontId="26" fillId="0" borderId="0" xfId="0" applyFont="1" applyAlignment="1" applyProtection="1">
      <alignment horizontal="left" wrapText="1"/>
    </xf>
    <xf numFmtId="0" fontId="26" fillId="0" borderId="0" xfId="2" applyNumberFormat="1" applyFont="1" applyAlignment="1" applyProtection="1">
      <alignment horizontal="left" wrapText="1"/>
    </xf>
    <xf numFmtId="40" fontId="23" fillId="5" borderId="57" xfId="2" applyNumberFormat="1" applyFont="1" applyFill="1" applyBorder="1" applyAlignment="1" applyProtection="1"/>
    <xf numFmtId="0" fontId="26" fillId="0" borderId="0" xfId="2" applyNumberFormat="1" applyFont="1" applyAlignment="1" applyProtection="1">
      <alignment wrapText="1"/>
    </xf>
    <xf numFmtId="0" fontId="24" fillId="0" borderId="0" xfId="2" applyNumberFormat="1" applyFont="1" applyAlignment="1" applyProtection="1">
      <protection locked="0"/>
    </xf>
    <xf numFmtId="0" fontId="24" fillId="0" borderId="0" xfId="2" applyNumberFormat="1" applyFont="1" applyAlignment="1" applyProtection="1">
      <alignment wrapText="1"/>
      <protection locked="0"/>
    </xf>
    <xf numFmtId="168" fontId="10" fillId="0" borderId="53" xfId="1" applyNumberFormat="1" applyFill="1" applyBorder="1" applyAlignment="1">
      <alignment horizontal="right"/>
    </xf>
    <xf numFmtId="168" fontId="8" fillId="0" borderId="53" xfId="1" applyNumberFormat="1" applyFont="1" applyFill="1" applyBorder="1" applyAlignment="1">
      <alignment horizontal="right"/>
    </xf>
    <xf numFmtId="168" fontId="10" fillId="0" borderId="61" xfId="1" applyNumberFormat="1" applyFill="1" applyBorder="1" applyAlignment="1">
      <alignment horizontal="right"/>
    </xf>
    <xf numFmtId="0" fontId="26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26" fillId="0" borderId="0" xfId="2" applyNumberFormat="1" applyFont="1" applyAlignment="1" applyProtection="1">
      <alignment horizontal="left" wrapText="1"/>
    </xf>
    <xf numFmtId="0" fontId="0" fillId="0" borderId="0" xfId="0" applyAlignment="1">
      <alignment wrapText="1"/>
    </xf>
    <xf numFmtId="0" fontId="27" fillId="3" borderId="63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10" fillId="0" borderId="42" xfId="1" applyFont="1" applyBorder="1" applyAlignment="1">
      <alignment horizontal="center"/>
    </xf>
    <xf numFmtId="0" fontId="10" fillId="0" borderId="43" xfId="1" applyFont="1" applyBorder="1" applyAlignment="1">
      <alignment horizontal="center"/>
    </xf>
    <xf numFmtId="0" fontId="10" fillId="0" borderId="46" xfId="1" applyFont="1" applyBorder="1" applyAlignment="1">
      <alignment horizontal="center"/>
    </xf>
    <xf numFmtId="0" fontId="10" fillId="0" borderId="47" xfId="1" applyFont="1" applyBorder="1" applyAlignment="1">
      <alignment horizontal="center"/>
    </xf>
    <xf numFmtId="0" fontId="10" fillId="0" borderId="48" xfId="1" applyFont="1" applyBorder="1" applyAlignment="1">
      <alignment horizontal="left" shrinkToFit="1"/>
    </xf>
    <xf numFmtId="0" fontId="10" fillId="0" borderId="49" xfId="1" applyFont="1" applyBorder="1" applyAlignment="1">
      <alignment horizontal="left" shrinkToFit="1"/>
    </xf>
    <xf numFmtId="3" fontId="6" fillId="0" borderId="38" xfId="0" applyNumberFormat="1" applyFont="1" applyFill="1" applyBorder="1" applyAlignment="1">
      <alignment horizontal="right"/>
    </xf>
    <xf numFmtId="3" fontId="6" fillId="0" borderId="59" xfId="0" applyNumberFormat="1" applyFont="1" applyFill="1" applyBorder="1" applyAlignment="1">
      <alignment horizontal="right"/>
    </xf>
    <xf numFmtId="0" fontId="14" fillId="0" borderId="0" xfId="1" applyFont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0" fontId="10" fillId="0" borderId="48" xfId="1" applyBorder="1" applyAlignment="1">
      <alignment horizontal="left" shrinkToFit="1"/>
    </xf>
    <xf numFmtId="0" fontId="10" fillId="0" borderId="49" xfId="1" applyBorder="1" applyAlignment="1">
      <alignment horizontal="left" shrinkToFit="1"/>
    </xf>
  </cellXfs>
  <cellStyles count="3">
    <cellStyle name="Normální" xfId="0" builtinId="0"/>
    <cellStyle name="Normální 2" xfId="2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H15" sqref="H15"/>
    </sheetView>
  </sheetViews>
  <sheetFormatPr defaultRowHeight="12.75" x14ac:dyDescent="0.2"/>
  <cols>
    <col min="1" max="1" width="1.140625" customWidth="1"/>
    <col min="2" max="2" width="9.140625" customWidth="1"/>
    <col min="3" max="3" width="50.28515625" customWidth="1"/>
    <col min="6" max="6" width="5.7109375" customWidth="1"/>
    <col min="7" max="7" width="37.28515625" customWidth="1"/>
    <col min="8" max="8" width="3.42578125" customWidth="1"/>
  </cols>
  <sheetData>
    <row r="2" spans="1:7" ht="15.75" x14ac:dyDescent="0.25">
      <c r="B2" s="174" t="s">
        <v>162</v>
      </c>
      <c r="C2" s="174"/>
      <c r="D2" s="174"/>
      <c r="E2" s="174"/>
      <c r="F2" s="174"/>
      <c r="G2" s="174"/>
    </row>
    <row r="3" spans="1:7" ht="14.25" x14ac:dyDescent="0.2">
      <c r="B3" s="175" t="s">
        <v>163</v>
      </c>
      <c r="C3" s="175"/>
      <c r="D3" s="175"/>
      <c r="E3" s="175"/>
      <c r="F3" s="175"/>
      <c r="G3" s="175"/>
    </row>
    <row r="4" spans="1:7" x14ac:dyDescent="0.2">
      <c r="A4" s="176"/>
      <c r="B4" s="176"/>
      <c r="C4" s="176"/>
      <c r="D4" s="177"/>
      <c r="E4" s="177"/>
      <c r="F4" s="177"/>
      <c r="G4" s="177"/>
    </row>
    <row r="5" spans="1:7" ht="21.75" thickBot="1" x14ac:dyDescent="0.4">
      <c r="B5" s="178"/>
      <c r="C5" s="179" t="s">
        <v>0</v>
      </c>
      <c r="D5" s="180"/>
      <c r="E5" s="180"/>
      <c r="F5" s="180"/>
      <c r="G5" s="180"/>
    </row>
    <row r="6" spans="1:7" x14ac:dyDescent="0.2">
      <c r="B6" s="176"/>
      <c r="C6" s="176"/>
      <c r="D6" s="177"/>
      <c r="E6" s="177"/>
      <c r="F6" s="177"/>
      <c r="G6" s="177"/>
    </row>
    <row r="7" spans="1:7" ht="15" x14ac:dyDescent="0.2">
      <c r="B7" s="181"/>
      <c r="C7" s="181" t="s">
        <v>147</v>
      </c>
      <c r="D7" s="218"/>
      <c r="E7" s="218"/>
      <c r="F7" s="218"/>
      <c r="G7" s="218"/>
    </row>
    <row r="8" spans="1:7" ht="15" x14ac:dyDescent="0.2">
      <c r="B8" s="181"/>
      <c r="C8" s="181" t="s">
        <v>148</v>
      </c>
      <c r="D8" s="218"/>
      <c r="E8" s="218"/>
      <c r="F8" s="218"/>
      <c r="G8" s="218"/>
    </row>
    <row r="9" spans="1:7" ht="15" x14ac:dyDescent="0.2">
      <c r="B9" s="181"/>
      <c r="C9" s="181" t="s">
        <v>149</v>
      </c>
      <c r="D9" s="218"/>
      <c r="E9" s="218"/>
      <c r="F9" s="218"/>
      <c r="G9" s="218"/>
    </row>
    <row r="10" spans="1:7" ht="15" x14ac:dyDescent="0.2">
      <c r="B10" s="181"/>
      <c r="C10" s="181" t="s">
        <v>150</v>
      </c>
      <c r="D10" s="218"/>
      <c r="E10" s="218"/>
      <c r="F10" s="218"/>
      <c r="G10" s="218"/>
    </row>
    <row r="11" spans="1:7" ht="15" x14ac:dyDescent="0.2">
      <c r="B11" s="181"/>
      <c r="C11" s="181" t="s">
        <v>151</v>
      </c>
      <c r="D11" s="218"/>
      <c r="E11" s="218"/>
      <c r="F11" s="218"/>
      <c r="G11" s="218"/>
    </row>
    <row r="12" spans="1:7" ht="15" x14ac:dyDescent="0.2">
      <c r="B12" s="181"/>
      <c r="C12" s="181" t="s">
        <v>152</v>
      </c>
      <c r="D12" s="218"/>
      <c r="E12" s="218"/>
      <c r="F12" s="218"/>
      <c r="G12" s="218"/>
    </row>
    <row r="13" spans="1:7" ht="15" x14ac:dyDescent="0.2">
      <c r="B13" s="182"/>
      <c r="C13" s="182"/>
      <c r="D13" s="183"/>
      <c r="E13" s="183"/>
      <c r="F13" s="183"/>
      <c r="G13" s="183"/>
    </row>
    <row r="14" spans="1:7" ht="6.75" customHeight="1" thickBot="1" x14ac:dyDescent="0.25">
      <c r="B14" s="176"/>
      <c r="C14" s="176"/>
      <c r="D14" s="177"/>
      <c r="E14" s="177"/>
      <c r="F14" s="177"/>
      <c r="G14" s="177"/>
    </row>
    <row r="15" spans="1:7" ht="18" thickBot="1" x14ac:dyDescent="0.25">
      <c r="B15" s="184"/>
      <c r="C15" s="185" t="s">
        <v>153</v>
      </c>
      <c r="D15" s="186"/>
      <c r="E15" s="186"/>
      <c r="F15" s="186"/>
      <c r="G15" s="187">
        <f>'Krycí list'!F29</f>
        <v>0</v>
      </c>
    </row>
    <row r="16" spans="1:7" ht="15" x14ac:dyDescent="0.2">
      <c r="B16" s="188"/>
      <c r="C16" s="188"/>
      <c r="D16" s="189"/>
      <c r="E16" s="190"/>
      <c r="F16" s="190"/>
      <c r="G16" s="189"/>
    </row>
    <row r="17" spans="1:8" ht="15" x14ac:dyDescent="0.2">
      <c r="B17" s="181"/>
      <c r="C17" s="181" t="s">
        <v>154</v>
      </c>
      <c r="D17" s="191"/>
      <c r="E17" s="192"/>
      <c r="F17" s="192"/>
      <c r="G17" s="193" t="s">
        <v>4</v>
      </c>
    </row>
    <row r="18" spans="1:8" ht="15" x14ac:dyDescent="0.2">
      <c r="B18" s="194"/>
      <c r="C18" s="194" t="s">
        <v>155</v>
      </c>
      <c r="D18" s="195"/>
      <c r="E18" s="196"/>
      <c r="F18" s="196"/>
      <c r="G18" s="197" t="s">
        <v>4</v>
      </c>
    </row>
    <row r="19" spans="1:8" x14ac:dyDescent="0.2">
      <c r="A19" s="198"/>
      <c r="B19" s="198"/>
      <c r="C19" s="198"/>
      <c r="D19" s="199"/>
      <c r="E19" s="199"/>
      <c r="F19" s="199"/>
      <c r="G19" s="199"/>
    </row>
    <row r="20" spans="1:8" ht="15" x14ac:dyDescent="0.25">
      <c r="B20" s="200" t="s">
        <v>156</v>
      </c>
      <c r="C20" s="201"/>
      <c r="D20" s="202"/>
      <c r="E20" s="202"/>
      <c r="F20" s="202"/>
      <c r="G20" s="202"/>
    </row>
    <row r="21" spans="1:8" ht="15" x14ac:dyDescent="0.25">
      <c r="A21" s="203"/>
      <c r="B21" s="201"/>
      <c r="C21" s="201"/>
      <c r="D21" s="202"/>
      <c r="E21" s="202"/>
      <c r="F21" s="202"/>
      <c r="G21" s="202"/>
    </row>
    <row r="22" spans="1:8" ht="30.75" customHeight="1" x14ac:dyDescent="0.25">
      <c r="A22" s="204" t="s">
        <v>4</v>
      </c>
      <c r="B22" s="213" t="s">
        <v>157</v>
      </c>
      <c r="C22" s="214"/>
      <c r="D22" s="214"/>
      <c r="E22" s="214"/>
      <c r="F22" s="214"/>
      <c r="G22" s="214"/>
      <c r="H22" s="215"/>
    </row>
    <row r="23" spans="1:8" ht="29.25" customHeight="1" x14ac:dyDescent="0.25">
      <c r="A23" s="205" t="s">
        <v>4</v>
      </c>
      <c r="B23" s="216" t="s">
        <v>158</v>
      </c>
      <c r="C23" s="214"/>
      <c r="D23" s="214"/>
      <c r="E23" s="214"/>
      <c r="F23" s="214"/>
      <c r="G23" s="214"/>
      <c r="H23" s="217"/>
    </row>
    <row r="24" spans="1:8" ht="28.5" customHeight="1" x14ac:dyDescent="0.25">
      <c r="A24" s="204" t="s">
        <v>4</v>
      </c>
      <c r="B24" s="213" t="s">
        <v>159</v>
      </c>
      <c r="C24" s="214"/>
      <c r="D24" s="214"/>
      <c r="E24" s="214"/>
      <c r="F24" s="214"/>
      <c r="G24" s="214"/>
    </row>
    <row r="25" spans="1:8" ht="15" x14ac:dyDescent="0.25">
      <c r="A25" s="204"/>
      <c r="B25" s="204"/>
      <c r="C25" s="204"/>
      <c r="D25" s="204"/>
      <c r="E25" s="204"/>
      <c r="F25" s="204"/>
      <c r="G25" s="204"/>
    </row>
    <row r="26" spans="1:8" ht="15" x14ac:dyDescent="0.25">
      <c r="B26" s="206"/>
      <c r="C26" s="207" t="s">
        <v>160</v>
      </c>
      <c r="D26" s="199"/>
      <c r="E26" s="199"/>
      <c r="F26" s="199"/>
      <c r="G26" s="199"/>
    </row>
    <row r="27" spans="1:8" x14ac:dyDescent="0.2">
      <c r="A27" s="198"/>
      <c r="B27" s="198"/>
      <c r="C27" s="198"/>
      <c r="D27" s="199"/>
      <c r="E27" s="199"/>
      <c r="F27" s="199"/>
      <c r="G27" s="199"/>
    </row>
    <row r="28" spans="1:8" x14ac:dyDescent="0.2">
      <c r="A28" s="198"/>
      <c r="B28" s="198"/>
      <c r="C28" s="198"/>
      <c r="D28" s="199"/>
      <c r="E28" s="199"/>
      <c r="F28" s="199"/>
      <c r="G28" s="199"/>
    </row>
    <row r="29" spans="1:8" x14ac:dyDescent="0.2">
      <c r="A29" s="198"/>
      <c r="B29" s="208" t="s">
        <v>161</v>
      </c>
      <c r="C29" s="198"/>
      <c r="D29" s="199"/>
      <c r="E29" s="199"/>
      <c r="F29" s="199"/>
      <c r="G29" s="199"/>
    </row>
    <row r="30" spans="1:8" x14ac:dyDescent="0.2">
      <c r="A30" s="209"/>
      <c r="B30" s="209"/>
      <c r="C30" s="209"/>
      <c r="D30" s="199"/>
      <c r="E30" s="199"/>
      <c r="F30" s="199"/>
      <c r="G30" s="199"/>
    </row>
    <row r="31" spans="1:8" x14ac:dyDescent="0.2">
      <c r="A31" s="208" t="s">
        <v>4</v>
      </c>
      <c r="B31" s="209"/>
      <c r="C31" s="209"/>
      <c r="D31" s="199"/>
      <c r="E31" s="199"/>
      <c r="F31" s="199"/>
      <c r="G31" s="199"/>
    </row>
  </sheetData>
  <mergeCells count="9">
    <mergeCell ref="B22:H22"/>
    <mergeCell ref="B23:H23"/>
    <mergeCell ref="B24:G24"/>
    <mergeCell ref="D7:G7"/>
    <mergeCell ref="D8:G8"/>
    <mergeCell ref="D9:G9"/>
    <mergeCell ref="D10:G10"/>
    <mergeCell ref="D11:G11"/>
    <mergeCell ref="D12:G1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C5" sqref="C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 x14ac:dyDescent="0.2">
      <c r="A4" s="8"/>
      <c r="B4" s="9"/>
      <c r="C4" s="10" t="s">
        <v>164</v>
      </c>
      <c r="D4" s="11"/>
      <c r="E4" s="11"/>
      <c r="F4" s="12"/>
      <c r="G4" s="13"/>
    </row>
    <row r="5" spans="1:57" ht="12.95" customHeight="1" x14ac:dyDescent="0.2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 x14ac:dyDescent="0.2">
      <c r="A6" s="8"/>
      <c r="B6" s="9"/>
      <c r="C6" s="10" t="s">
        <v>71</v>
      </c>
      <c r="D6" s="11"/>
      <c r="E6" s="11"/>
      <c r="F6" s="19"/>
      <c r="G6" s="13"/>
    </row>
    <row r="7" spans="1:57" x14ac:dyDescent="0.2">
      <c r="A7" s="14" t="s">
        <v>8</v>
      </c>
      <c r="B7" s="16"/>
      <c r="C7" s="219"/>
      <c r="D7" s="220"/>
      <c r="E7" s="20" t="s">
        <v>9</v>
      </c>
      <c r="F7" s="21"/>
      <c r="G7" s="22">
        <v>0</v>
      </c>
      <c r="H7" s="23"/>
      <c r="I7" s="23"/>
    </row>
    <row r="8" spans="1:57" x14ac:dyDescent="0.2">
      <c r="A8" s="14" t="s">
        <v>10</v>
      </c>
      <c r="B8" s="16"/>
      <c r="C8" s="219"/>
      <c r="D8" s="220"/>
      <c r="E8" s="17" t="s">
        <v>11</v>
      </c>
      <c r="F8" s="16"/>
      <c r="G8" s="24">
        <f>IF(PocetMJ=0,,ROUND((F30+F32)/PocetMJ,1))</f>
        <v>0</v>
      </c>
    </row>
    <row r="9" spans="1:57" x14ac:dyDescent="0.2">
      <c r="A9" s="25" t="s">
        <v>12</v>
      </c>
      <c r="B9" s="26"/>
      <c r="C9" s="26"/>
      <c r="D9" s="26"/>
      <c r="E9" s="27" t="s">
        <v>13</v>
      </c>
      <c r="F9" s="26"/>
      <c r="G9" s="28"/>
    </row>
    <row r="10" spans="1:57" x14ac:dyDescent="0.2">
      <c r="A10" s="29" t="s">
        <v>14</v>
      </c>
      <c r="B10" s="30"/>
      <c r="C10" s="30"/>
      <c r="D10" s="30"/>
      <c r="E10" s="12" t="s">
        <v>15</v>
      </c>
      <c r="F10" s="30"/>
      <c r="G10" s="13"/>
      <c r="BA10" s="31"/>
      <c r="BB10" s="31"/>
      <c r="BC10" s="31"/>
      <c r="BD10" s="31"/>
      <c r="BE10" s="31"/>
    </row>
    <row r="11" spans="1:57" x14ac:dyDescent="0.2">
      <c r="A11" s="29"/>
      <c r="B11" s="30"/>
      <c r="C11" s="30"/>
      <c r="D11" s="30"/>
      <c r="E11" s="221"/>
      <c r="F11" s="222"/>
      <c r="G11" s="223"/>
    </row>
    <row r="12" spans="1:57" ht="28.5" customHeight="1" thickBot="1" x14ac:dyDescent="0.25">
      <c r="A12" s="32" t="s">
        <v>16</v>
      </c>
      <c r="B12" s="33"/>
      <c r="C12" s="33"/>
      <c r="D12" s="33"/>
      <c r="E12" s="34"/>
      <c r="F12" s="34"/>
      <c r="G12" s="35"/>
    </row>
    <row r="13" spans="1:57" ht="17.25" customHeight="1" thickBot="1" x14ac:dyDescent="0.25">
      <c r="A13" s="36" t="s">
        <v>17</v>
      </c>
      <c r="B13" s="37"/>
      <c r="C13" s="38"/>
      <c r="D13" s="39" t="s">
        <v>18</v>
      </c>
      <c r="E13" s="40"/>
      <c r="F13" s="40"/>
      <c r="G13" s="38"/>
    </row>
    <row r="14" spans="1:57" ht="15.95" customHeight="1" x14ac:dyDescent="0.2">
      <c r="A14" s="41"/>
      <c r="B14" s="42" t="s">
        <v>19</v>
      </c>
      <c r="C14" s="43">
        <f>Dodavka</f>
        <v>0</v>
      </c>
      <c r="D14" s="44"/>
      <c r="E14" s="45"/>
      <c r="F14" s="46"/>
      <c r="G14" s="43"/>
    </row>
    <row r="15" spans="1:57" ht="15.95" customHeight="1" x14ac:dyDescent="0.2">
      <c r="A15" s="41" t="s">
        <v>20</v>
      </c>
      <c r="B15" s="42" t="s">
        <v>21</v>
      </c>
      <c r="C15" s="43">
        <f>Mont</f>
        <v>0</v>
      </c>
      <c r="D15" s="25"/>
      <c r="E15" s="47"/>
      <c r="F15" s="48"/>
      <c r="G15" s="43"/>
    </row>
    <row r="16" spans="1:57" ht="15.95" customHeight="1" x14ac:dyDescent="0.2">
      <c r="A16" s="41" t="s">
        <v>22</v>
      </c>
      <c r="B16" s="42" t="s">
        <v>23</v>
      </c>
      <c r="C16" s="43">
        <f>HSV</f>
        <v>0</v>
      </c>
      <c r="D16" s="25"/>
      <c r="E16" s="47"/>
      <c r="F16" s="48"/>
      <c r="G16" s="43"/>
    </row>
    <row r="17" spans="1:7" ht="15.95" customHeight="1" x14ac:dyDescent="0.2">
      <c r="A17" s="49" t="s">
        <v>24</v>
      </c>
      <c r="B17" s="42" t="s">
        <v>25</v>
      </c>
      <c r="C17" s="43">
        <f>PSV</f>
        <v>0</v>
      </c>
      <c r="D17" s="25"/>
      <c r="E17" s="47"/>
      <c r="F17" s="48"/>
      <c r="G17" s="43"/>
    </row>
    <row r="18" spans="1:7" ht="15.95" customHeight="1" x14ac:dyDescent="0.2">
      <c r="A18" s="50" t="s">
        <v>26</v>
      </c>
      <c r="B18" s="42"/>
      <c r="C18" s="43">
        <f>SUM(C14:C17)</f>
        <v>0</v>
      </c>
      <c r="D18" s="51"/>
      <c r="E18" s="47"/>
      <c r="F18" s="48"/>
      <c r="G18" s="43"/>
    </row>
    <row r="19" spans="1:7" ht="15.95" customHeight="1" x14ac:dyDescent="0.2">
      <c r="A19" s="50"/>
      <c r="B19" s="42"/>
      <c r="C19" s="43"/>
      <c r="D19" s="25"/>
      <c r="E19" s="47"/>
      <c r="F19" s="48"/>
      <c r="G19" s="43"/>
    </row>
    <row r="20" spans="1:7" ht="15.95" customHeight="1" x14ac:dyDescent="0.2">
      <c r="A20" s="50" t="s">
        <v>27</v>
      </c>
      <c r="B20" s="42"/>
      <c r="C20" s="43">
        <f>HZS</f>
        <v>0</v>
      </c>
      <c r="D20" s="25"/>
      <c r="E20" s="47"/>
      <c r="F20" s="48"/>
      <c r="G20" s="43"/>
    </row>
    <row r="21" spans="1:7" ht="15.95" customHeight="1" x14ac:dyDescent="0.2">
      <c r="A21" s="29" t="s">
        <v>28</v>
      </c>
      <c r="B21" s="30"/>
      <c r="C21" s="43">
        <f>C18+C20</f>
        <v>0</v>
      </c>
      <c r="D21" s="25" t="s">
        <v>29</v>
      </c>
      <c r="E21" s="47"/>
      <c r="F21" s="48"/>
      <c r="G21" s="43">
        <f>G22-SUM(G14:G20)</f>
        <v>0</v>
      </c>
    </row>
    <row r="22" spans="1:7" ht="15.95" customHeight="1" thickBot="1" x14ac:dyDescent="0.25">
      <c r="A22" s="25" t="s">
        <v>30</v>
      </c>
      <c r="B22" s="26"/>
      <c r="C22" s="52">
        <f>C21+G22</f>
        <v>0</v>
      </c>
      <c r="D22" s="53" t="s">
        <v>31</v>
      </c>
      <c r="E22" s="54"/>
      <c r="F22" s="55"/>
      <c r="G22" s="43">
        <f>VRN</f>
        <v>0</v>
      </c>
    </row>
    <row r="23" spans="1:7" x14ac:dyDescent="0.2">
      <c r="A23" s="3" t="s">
        <v>32</v>
      </c>
      <c r="B23" s="5"/>
      <c r="C23" s="6" t="s">
        <v>33</v>
      </c>
      <c r="D23" s="5"/>
      <c r="E23" s="6" t="s">
        <v>34</v>
      </c>
      <c r="F23" s="5"/>
      <c r="G23" s="7"/>
    </row>
    <row r="24" spans="1:7" x14ac:dyDescent="0.2">
      <c r="A24" s="14"/>
      <c r="B24" s="16"/>
      <c r="C24" s="17" t="s">
        <v>35</v>
      </c>
      <c r="D24" s="16"/>
      <c r="E24" s="17" t="s">
        <v>35</v>
      </c>
      <c r="F24" s="16"/>
      <c r="G24" s="18"/>
    </row>
    <row r="25" spans="1:7" x14ac:dyDescent="0.2">
      <c r="A25" s="29" t="s">
        <v>36</v>
      </c>
      <c r="B25" s="56"/>
      <c r="C25" s="12" t="s">
        <v>36</v>
      </c>
      <c r="D25" s="30"/>
      <c r="E25" s="12" t="s">
        <v>36</v>
      </c>
      <c r="F25" s="30"/>
      <c r="G25" s="13"/>
    </row>
    <row r="26" spans="1:7" x14ac:dyDescent="0.2">
      <c r="A26" s="29"/>
      <c r="B26" s="57"/>
      <c r="C26" s="12" t="s">
        <v>37</v>
      </c>
      <c r="D26" s="30"/>
      <c r="E26" s="12" t="s">
        <v>38</v>
      </c>
      <c r="F26" s="30"/>
      <c r="G26" s="13"/>
    </row>
    <row r="27" spans="1:7" x14ac:dyDescent="0.2">
      <c r="A27" s="29"/>
      <c r="B27" s="30"/>
      <c r="C27" s="12"/>
      <c r="D27" s="30"/>
      <c r="E27" s="12"/>
      <c r="F27" s="30"/>
      <c r="G27" s="13"/>
    </row>
    <row r="28" spans="1:7" ht="97.5" customHeight="1" x14ac:dyDescent="0.2">
      <c r="A28" s="29"/>
      <c r="B28" s="30"/>
      <c r="C28" s="12"/>
      <c r="D28" s="30"/>
      <c r="E28" s="12"/>
      <c r="F28" s="30"/>
      <c r="G28" s="13"/>
    </row>
    <row r="29" spans="1:7" x14ac:dyDescent="0.2">
      <c r="A29" s="14" t="s">
        <v>39</v>
      </c>
      <c r="B29" s="16"/>
      <c r="C29" s="58">
        <v>0</v>
      </c>
      <c r="D29" s="16" t="s">
        <v>40</v>
      </c>
      <c r="E29" s="17"/>
      <c r="F29" s="59">
        <f>C22</f>
        <v>0</v>
      </c>
      <c r="G29" s="18"/>
    </row>
    <row r="30" spans="1:7" x14ac:dyDescent="0.2">
      <c r="A30" s="14" t="s">
        <v>39</v>
      </c>
      <c r="B30" s="16"/>
      <c r="C30" s="58">
        <v>15</v>
      </c>
      <c r="D30" s="16" t="s">
        <v>40</v>
      </c>
      <c r="E30" s="17"/>
      <c r="F30" s="59">
        <v>0</v>
      </c>
      <c r="G30" s="18"/>
    </row>
    <row r="31" spans="1:7" x14ac:dyDescent="0.2">
      <c r="A31" s="14" t="s">
        <v>41</v>
      </c>
      <c r="B31" s="16"/>
      <c r="C31" s="58">
        <v>15</v>
      </c>
      <c r="D31" s="16" t="s">
        <v>40</v>
      </c>
      <c r="E31" s="17"/>
      <c r="F31" s="60">
        <f>ROUND(PRODUCT(F30,C31/100),0)</f>
        <v>0</v>
      </c>
      <c r="G31" s="28"/>
    </row>
    <row r="32" spans="1:7" x14ac:dyDescent="0.2">
      <c r="A32" s="14" t="s">
        <v>39</v>
      </c>
      <c r="B32" s="16"/>
      <c r="C32" s="58">
        <v>21</v>
      </c>
      <c r="D32" s="16" t="s">
        <v>40</v>
      </c>
      <c r="E32" s="17"/>
      <c r="F32" s="59">
        <v>0</v>
      </c>
      <c r="G32" s="18"/>
    </row>
    <row r="33" spans="1:8" x14ac:dyDescent="0.2">
      <c r="A33" s="14" t="s">
        <v>41</v>
      </c>
      <c r="B33" s="16"/>
      <c r="C33" s="58">
        <v>21</v>
      </c>
      <c r="D33" s="16" t="s">
        <v>40</v>
      </c>
      <c r="E33" s="17"/>
      <c r="F33" s="60">
        <f>ROUND(PRODUCT(F32,C33/100),0)</f>
        <v>0</v>
      </c>
      <c r="G33" s="28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224"/>
      <c r="C37" s="224"/>
      <c r="D37" s="224"/>
      <c r="E37" s="224"/>
      <c r="F37" s="224"/>
      <c r="G37" s="224"/>
      <c r="H37" t="s">
        <v>4</v>
      </c>
    </row>
    <row r="38" spans="1:8" ht="12.75" customHeight="1" x14ac:dyDescent="0.2">
      <c r="A38" s="68"/>
      <c r="B38" s="224"/>
      <c r="C38" s="224"/>
      <c r="D38" s="224"/>
      <c r="E38" s="224"/>
      <c r="F38" s="224"/>
      <c r="G38" s="224"/>
      <c r="H38" t="s">
        <v>4</v>
      </c>
    </row>
    <row r="39" spans="1:8" x14ac:dyDescent="0.2">
      <c r="A39" s="68"/>
      <c r="B39" s="224"/>
      <c r="C39" s="224"/>
      <c r="D39" s="224"/>
      <c r="E39" s="224"/>
      <c r="F39" s="224"/>
      <c r="G39" s="224"/>
      <c r="H39" t="s">
        <v>4</v>
      </c>
    </row>
    <row r="40" spans="1:8" x14ac:dyDescent="0.2">
      <c r="A40" s="68"/>
      <c r="B40" s="224"/>
      <c r="C40" s="224"/>
      <c r="D40" s="224"/>
      <c r="E40" s="224"/>
      <c r="F40" s="224"/>
      <c r="G40" s="224"/>
      <c r="H40" t="s">
        <v>4</v>
      </c>
    </row>
    <row r="41" spans="1:8" x14ac:dyDescent="0.2">
      <c r="A41" s="68"/>
      <c r="B41" s="224"/>
      <c r="C41" s="224"/>
      <c r="D41" s="224"/>
      <c r="E41" s="224"/>
      <c r="F41" s="224"/>
      <c r="G41" s="224"/>
      <c r="H41" t="s">
        <v>4</v>
      </c>
    </row>
    <row r="42" spans="1:8" x14ac:dyDescent="0.2">
      <c r="A42" s="68"/>
      <c r="B42" s="224"/>
      <c r="C42" s="224"/>
      <c r="D42" s="224"/>
      <c r="E42" s="224"/>
      <c r="F42" s="224"/>
      <c r="G42" s="224"/>
      <c r="H42" t="s">
        <v>4</v>
      </c>
    </row>
    <row r="43" spans="1:8" x14ac:dyDescent="0.2">
      <c r="A43" s="68"/>
      <c r="B43" s="224"/>
      <c r="C43" s="224"/>
      <c r="D43" s="224"/>
      <c r="E43" s="224"/>
      <c r="F43" s="224"/>
      <c r="G43" s="224"/>
      <c r="H43" t="s">
        <v>4</v>
      </c>
    </row>
    <row r="44" spans="1:8" x14ac:dyDescent="0.2">
      <c r="A44" s="68"/>
      <c r="B44" s="224"/>
      <c r="C44" s="224"/>
      <c r="D44" s="224"/>
      <c r="E44" s="224"/>
      <c r="F44" s="224"/>
      <c r="G44" s="224"/>
      <c r="H44" t="s">
        <v>4</v>
      </c>
    </row>
    <row r="45" spans="1:8" x14ac:dyDescent="0.2">
      <c r="A45" s="68"/>
      <c r="B45" s="224"/>
      <c r="C45" s="224"/>
      <c r="D45" s="224"/>
      <c r="E45" s="224"/>
      <c r="F45" s="224"/>
      <c r="G45" s="224"/>
      <c r="H45" t="s">
        <v>4</v>
      </c>
    </row>
    <row r="46" spans="1:8" x14ac:dyDescent="0.2">
      <c r="B46" s="214"/>
      <c r="C46" s="214"/>
      <c r="D46" s="214"/>
      <c r="E46" s="214"/>
      <c r="F46" s="214"/>
      <c r="G46" s="214"/>
    </row>
    <row r="47" spans="1:8" x14ac:dyDescent="0.2">
      <c r="B47" s="214"/>
      <c r="C47" s="214"/>
      <c r="D47" s="214"/>
      <c r="E47" s="214"/>
      <c r="F47" s="214"/>
      <c r="G47" s="214"/>
    </row>
    <row r="48" spans="1:8" x14ac:dyDescent="0.2">
      <c r="B48" s="214"/>
      <c r="C48" s="214"/>
      <c r="D48" s="214"/>
      <c r="E48" s="214"/>
      <c r="F48" s="214"/>
      <c r="G48" s="214"/>
    </row>
    <row r="49" spans="2:7" x14ac:dyDescent="0.2">
      <c r="B49" s="214"/>
      <c r="C49" s="214"/>
      <c r="D49" s="214"/>
      <c r="E49" s="214"/>
      <c r="F49" s="214"/>
      <c r="G49" s="214"/>
    </row>
    <row r="50" spans="2:7" x14ac:dyDescent="0.2">
      <c r="B50" s="214"/>
      <c r="C50" s="214"/>
      <c r="D50" s="214"/>
      <c r="E50" s="214"/>
      <c r="F50" s="214"/>
      <c r="G50" s="214"/>
    </row>
    <row r="51" spans="2:7" x14ac:dyDescent="0.2">
      <c r="B51" s="214"/>
      <c r="C51" s="214"/>
      <c r="D51" s="214"/>
      <c r="E51" s="214"/>
      <c r="F51" s="214"/>
      <c r="G51" s="214"/>
    </row>
    <row r="52" spans="2:7" x14ac:dyDescent="0.2">
      <c r="B52" s="214"/>
      <c r="C52" s="214"/>
      <c r="D52" s="214"/>
      <c r="E52" s="214"/>
      <c r="F52" s="214"/>
      <c r="G52" s="214"/>
    </row>
    <row r="53" spans="2:7" x14ac:dyDescent="0.2">
      <c r="B53" s="214"/>
      <c r="C53" s="214"/>
      <c r="D53" s="214"/>
      <c r="E53" s="214"/>
      <c r="F53" s="214"/>
      <c r="G53" s="214"/>
    </row>
    <row r="54" spans="2:7" x14ac:dyDescent="0.2">
      <c r="B54" s="214"/>
      <c r="C54" s="214"/>
      <c r="D54" s="214"/>
      <c r="E54" s="214"/>
      <c r="F54" s="214"/>
      <c r="G54" s="214"/>
    </row>
    <row r="55" spans="2:7" x14ac:dyDescent="0.2">
      <c r="B55" s="214"/>
      <c r="C55" s="214"/>
      <c r="D55" s="214"/>
      <c r="E55" s="214"/>
      <c r="F55" s="214"/>
      <c r="G55" s="214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3"/>
  <sheetViews>
    <sheetView workbookViewId="0">
      <selection activeCell="A21" sqref="A2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25" t="s">
        <v>5</v>
      </c>
      <c r="B1" s="226"/>
      <c r="C1" s="69" t="str">
        <f>CONCATENATE(cislostavby," ",nazevstavby)</f>
        <v xml:space="preserve"> Malování</v>
      </c>
      <c r="D1" s="70"/>
      <c r="E1" s="71"/>
      <c r="F1" s="70"/>
      <c r="G1" s="72"/>
      <c r="H1" s="73"/>
      <c r="I1" s="74"/>
    </row>
    <row r="2" spans="1:9" ht="13.5" thickBot="1" x14ac:dyDescent="0.25">
      <c r="A2" s="227" t="s">
        <v>1</v>
      </c>
      <c r="B2" s="228"/>
      <c r="C2" s="75" t="str">
        <f>CONCATENATE(cisloobjektu," ",nazevobjektu)</f>
        <v xml:space="preserve"> pošta Hrušovany nad Jevišovkou</v>
      </c>
      <c r="D2" s="76"/>
      <c r="E2" s="77"/>
      <c r="F2" s="76"/>
      <c r="G2" s="229"/>
      <c r="H2" s="229"/>
      <c r="I2" s="230"/>
    </row>
    <row r="3" spans="1:9" ht="13.5" thickTop="1" x14ac:dyDescent="0.2"/>
    <row r="4" spans="1:9" ht="19.5" customHeight="1" x14ac:dyDescent="0.25">
      <c r="A4" s="78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 x14ac:dyDescent="0.25"/>
    <row r="6" spans="1:9" s="30" customFormat="1" ht="13.5" thickBot="1" x14ac:dyDescent="0.25">
      <c r="A6" s="79"/>
      <c r="B6" s="80" t="s">
        <v>45</v>
      </c>
      <c r="C6" s="80"/>
      <c r="D6" s="81"/>
      <c r="E6" s="82" t="s">
        <v>46</v>
      </c>
      <c r="F6" s="83" t="s">
        <v>47</v>
      </c>
      <c r="G6" s="83" t="s">
        <v>48</v>
      </c>
      <c r="H6" s="83" t="s">
        <v>49</v>
      </c>
      <c r="I6" s="84" t="s">
        <v>27</v>
      </c>
    </row>
    <row r="7" spans="1:9" s="30" customFormat="1" x14ac:dyDescent="0.2">
      <c r="A7" s="170" t="str">
        <f>Položky!B7</f>
        <v>100</v>
      </c>
      <c r="B7" s="85" t="str">
        <f>Položky!C7</f>
        <v>Přesun vybouraných hmot a suti</v>
      </c>
      <c r="C7" s="86"/>
      <c r="D7" s="87"/>
      <c r="E7" s="171">
        <f>Položky!BC11</f>
        <v>0</v>
      </c>
      <c r="F7" s="172">
        <f>Položky!BD11</f>
        <v>0</v>
      </c>
      <c r="G7" s="172">
        <f>Položky!BE11</f>
        <v>0</v>
      </c>
      <c r="H7" s="172">
        <f>Položky!BF11</f>
        <v>0</v>
      </c>
      <c r="I7" s="173">
        <f>Položky!BG11</f>
        <v>0</v>
      </c>
    </row>
    <row r="8" spans="1:9" s="30" customFormat="1" x14ac:dyDescent="0.2">
      <c r="A8" s="170" t="str">
        <f>Položky!B12</f>
        <v>95</v>
      </c>
      <c r="B8" s="85" t="str">
        <f>Položky!C12</f>
        <v>Dokončovací kce na pozem.stav.</v>
      </c>
      <c r="C8" s="86"/>
      <c r="D8" s="87"/>
      <c r="E8" s="171">
        <f>Položky!BC16</f>
        <v>0</v>
      </c>
      <c r="F8" s="172">
        <f>Položky!BD16</f>
        <v>0</v>
      </c>
      <c r="G8" s="172">
        <f>Položky!BE16</f>
        <v>0</v>
      </c>
      <c r="H8" s="172">
        <f>Položky!BF16</f>
        <v>0</v>
      </c>
      <c r="I8" s="173">
        <f>Položky!BG16</f>
        <v>0</v>
      </c>
    </row>
    <row r="9" spans="1:9" s="30" customFormat="1" x14ac:dyDescent="0.2">
      <c r="A9" s="170" t="str">
        <f>Položky!B17</f>
        <v>96</v>
      </c>
      <c r="B9" s="85" t="str">
        <f>Položky!C17</f>
        <v>Bourání konstrukcí</v>
      </c>
      <c r="C9" s="86"/>
      <c r="D9" s="87"/>
      <c r="E9" s="171">
        <f>Položky!BC20</f>
        <v>0</v>
      </c>
      <c r="F9" s="172">
        <f>Položky!BD20</f>
        <v>0</v>
      </c>
      <c r="G9" s="172">
        <f>Položky!BE20</f>
        <v>0</v>
      </c>
      <c r="H9" s="172">
        <f>Položky!BF20</f>
        <v>0</v>
      </c>
      <c r="I9" s="173">
        <f>Položky!BG20</f>
        <v>0</v>
      </c>
    </row>
    <row r="10" spans="1:9" s="30" customFormat="1" x14ac:dyDescent="0.2">
      <c r="A10" s="170" t="str">
        <f>Položky!B21</f>
        <v>99</v>
      </c>
      <c r="B10" s="85" t="str">
        <f>Položky!C21</f>
        <v>Staveništní přesun hmot</v>
      </c>
      <c r="C10" s="86"/>
      <c r="D10" s="87"/>
      <c r="E10" s="171">
        <f>Položky!BC25</f>
        <v>0</v>
      </c>
      <c r="F10" s="172">
        <f>Položky!BD25</f>
        <v>0</v>
      </c>
      <c r="G10" s="172">
        <f>Položky!BE25</f>
        <v>0</v>
      </c>
      <c r="H10" s="172">
        <f>Položky!BF25</f>
        <v>0</v>
      </c>
      <c r="I10" s="173">
        <f>Položky!BG25</f>
        <v>0</v>
      </c>
    </row>
    <row r="11" spans="1:9" s="30" customFormat="1" x14ac:dyDescent="0.2">
      <c r="A11" s="170" t="str">
        <f>Položky!B26</f>
        <v>764</v>
      </c>
      <c r="B11" s="85" t="str">
        <f>Položky!C26</f>
        <v>Konstrukce klempířské</v>
      </c>
      <c r="C11" s="86"/>
      <c r="D11" s="87"/>
      <c r="E11" s="171">
        <f>Položky!BC30</f>
        <v>0</v>
      </c>
      <c r="F11" s="172">
        <f>Položky!BD30</f>
        <v>0</v>
      </c>
      <c r="G11" s="172">
        <f>Položky!BE30</f>
        <v>0</v>
      </c>
      <c r="H11" s="172">
        <f>Položky!BF30</f>
        <v>0</v>
      </c>
      <c r="I11" s="173">
        <f>Položky!BG30</f>
        <v>0</v>
      </c>
    </row>
    <row r="12" spans="1:9" s="30" customFormat="1" x14ac:dyDescent="0.2">
      <c r="A12" s="170" t="str">
        <f>Položky!B31</f>
        <v>771</v>
      </c>
      <c r="B12" s="85" t="str">
        <f>Položky!C31</f>
        <v>Podlahy z dlaždic a obklady</v>
      </c>
      <c r="C12" s="86"/>
      <c r="D12" s="87"/>
      <c r="E12" s="171">
        <f>Položky!BC37</f>
        <v>0</v>
      </c>
      <c r="F12" s="172">
        <f>Položky!BD37</f>
        <v>0</v>
      </c>
      <c r="G12" s="172">
        <f>Položky!BE37</f>
        <v>0</v>
      </c>
      <c r="H12" s="172">
        <f>Položky!BF37</f>
        <v>0</v>
      </c>
      <c r="I12" s="173">
        <f>Položky!BG37</f>
        <v>0</v>
      </c>
    </row>
    <row r="13" spans="1:9" s="30" customFormat="1" x14ac:dyDescent="0.2">
      <c r="A13" s="170" t="str">
        <f>Položky!B38</f>
        <v>781</v>
      </c>
      <c r="B13" s="85" t="str">
        <f>Položky!C38</f>
        <v>Obklady keramické</v>
      </c>
      <c r="C13" s="86"/>
      <c r="D13" s="87"/>
      <c r="E13" s="171">
        <f>Položky!BC42</f>
        <v>0</v>
      </c>
      <c r="F13" s="172">
        <f>Položky!BD42</f>
        <v>0</v>
      </c>
      <c r="G13" s="172">
        <f>Položky!BE42</f>
        <v>0</v>
      </c>
      <c r="H13" s="172">
        <f>Položky!BF42</f>
        <v>0</v>
      </c>
      <c r="I13" s="173">
        <f>Položky!BG42</f>
        <v>0</v>
      </c>
    </row>
    <row r="14" spans="1:9" s="30" customFormat="1" x14ac:dyDescent="0.2">
      <c r="A14" s="170" t="str">
        <f>Položky!B43</f>
        <v>783</v>
      </c>
      <c r="B14" s="85" t="str">
        <f>Položky!C43</f>
        <v>Nátěry</v>
      </c>
      <c r="C14" s="86"/>
      <c r="D14" s="87"/>
      <c r="E14" s="171">
        <f>Položky!BC45</f>
        <v>0</v>
      </c>
      <c r="F14" s="172">
        <f>Položky!BD45</f>
        <v>0</v>
      </c>
      <c r="G14" s="172">
        <f>Položky!BE45</f>
        <v>0</v>
      </c>
      <c r="H14" s="172">
        <f>Položky!BF45</f>
        <v>0</v>
      </c>
      <c r="I14" s="173">
        <f>Položky!BG45</f>
        <v>0</v>
      </c>
    </row>
    <row r="15" spans="1:9" s="30" customFormat="1" ht="13.5" thickBot="1" x14ac:dyDescent="0.25">
      <c r="A15" s="170" t="str">
        <f>Položky!B46</f>
        <v>784</v>
      </c>
      <c r="B15" s="85" t="str">
        <f>Položky!C46</f>
        <v>Malby</v>
      </c>
      <c r="C15" s="86"/>
      <c r="D15" s="87"/>
      <c r="E15" s="171">
        <f>Položky!BC51</f>
        <v>0</v>
      </c>
      <c r="F15" s="172">
        <f>Položky!BD51</f>
        <v>0</v>
      </c>
      <c r="G15" s="172">
        <f>Položky!BE51</f>
        <v>0</v>
      </c>
      <c r="H15" s="172">
        <f>Položky!BF51</f>
        <v>0</v>
      </c>
      <c r="I15" s="173">
        <f>Položky!BG51</f>
        <v>0</v>
      </c>
    </row>
    <row r="16" spans="1:9" s="93" customFormat="1" ht="13.5" thickBot="1" x14ac:dyDescent="0.25">
      <c r="A16" s="88"/>
      <c r="B16" s="80" t="s">
        <v>50</v>
      </c>
      <c r="C16" s="80"/>
      <c r="D16" s="89"/>
      <c r="E16" s="90">
        <f>SUM(E7:E15)</f>
        <v>0</v>
      </c>
      <c r="F16" s="91">
        <f>SUM(F7:F15)</f>
        <v>0</v>
      </c>
      <c r="G16" s="91">
        <f>SUM(G7:G15)</f>
        <v>0</v>
      </c>
      <c r="H16" s="91">
        <f>SUM(H7:H15)</f>
        <v>0</v>
      </c>
      <c r="I16" s="92">
        <f>SUM(I7:I15)</f>
        <v>0</v>
      </c>
    </row>
    <row r="17" spans="1:57" x14ac:dyDescent="0.2">
      <c r="A17" s="86"/>
      <c r="B17" s="86"/>
      <c r="C17" s="86"/>
      <c r="D17" s="86"/>
      <c r="E17" s="86"/>
      <c r="F17" s="86"/>
      <c r="G17" s="86"/>
      <c r="H17" s="86"/>
      <c r="I17" s="86"/>
    </row>
    <row r="18" spans="1:57" ht="19.5" customHeight="1" x14ac:dyDescent="0.25">
      <c r="A18" s="94" t="s">
        <v>51</v>
      </c>
      <c r="B18" s="94"/>
      <c r="C18" s="94"/>
      <c r="D18" s="94"/>
      <c r="E18" s="94"/>
      <c r="F18" s="94"/>
      <c r="G18" s="95"/>
      <c r="H18" s="94"/>
      <c r="I18" s="94"/>
      <c r="BA18" s="31"/>
      <c r="BB18" s="31"/>
      <c r="BC18" s="31"/>
      <c r="BD18" s="31"/>
      <c r="BE18" s="31"/>
    </row>
    <row r="19" spans="1:57" ht="13.5" thickBot="1" x14ac:dyDescent="0.25">
      <c r="A19" s="96"/>
      <c r="B19" s="96"/>
      <c r="C19" s="96"/>
      <c r="D19" s="96"/>
      <c r="E19" s="96"/>
      <c r="F19" s="96"/>
      <c r="G19" s="96"/>
      <c r="H19" s="96"/>
      <c r="I19" s="96"/>
    </row>
    <row r="20" spans="1:57" x14ac:dyDescent="0.2">
      <c r="A20" s="97" t="s">
        <v>52</v>
      </c>
      <c r="B20" s="98"/>
      <c r="C20" s="98"/>
      <c r="D20" s="99"/>
      <c r="E20" s="100" t="s">
        <v>53</v>
      </c>
      <c r="F20" s="101" t="s">
        <v>54</v>
      </c>
      <c r="G20" s="102" t="s">
        <v>55</v>
      </c>
      <c r="H20" s="103"/>
      <c r="I20" s="104" t="s">
        <v>53</v>
      </c>
    </row>
    <row r="21" spans="1:57" x14ac:dyDescent="0.2">
      <c r="A21" s="105"/>
      <c r="B21" s="106"/>
      <c r="C21" s="106"/>
      <c r="D21" s="107"/>
      <c r="E21" s="108"/>
      <c r="F21" s="109"/>
      <c r="G21" s="110">
        <f>CHOOSE(BA21+1,HSV+PSV,HSV+PSV+Mont,HSV+PSV+Dodavka+Mont,HSV,PSV,Mont,Dodavka,Mont+Dodavka,0)</f>
        <v>0</v>
      </c>
      <c r="H21" s="111"/>
      <c r="I21" s="112">
        <f>E21+F21*G21/100</f>
        <v>0</v>
      </c>
      <c r="BA21">
        <v>8</v>
      </c>
    </row>
    <row r="22" spans="1:57" ht="13.5" thickBot="1" x14ac:dyDescent="0.25">
      <c r="A22" s="113"/>
      <c r="B22" s="114" t="s">
        <v>56</v>
      </c>
      <c r="C22" s="115"/>
      <c r="D22" s="116"/>
      <c r="E22" s="117"/>
      <c r="F22" s="118"/>
      <c r="G22" s="118"/>
      <c r="H22" s="231">
        <f>SUM(H21:H21)</f>
        <v>0</v>
      </c>
      <c r="I22" s="232"/>
    </row>
    <row r="24" spans="1:57" x14ac:dyDescent="0.2">
      <c r="B24" s="93"/>
      <c r="F24" s="119"/>
      <c r="G24" s="120"/>
      <c r="H24" s="120"/>
      <c r="I24" s="121"/>
    </row>
    <row r="25" spans="1:57" x14ac:dyDescent="0.2">
      <c r="F25" s="119"/>
      <c r="G25" s="120"/>
      <c r="H25" s="120"/>
      <c r="I25" s="121"/>
    </row>
    <row r="26" spans="1:57" x14ac:dyDescent="0.2">
      <c r="F26" s="119"/>
      <c r="G26" s="120"/>
      <c r="H26" s="120"/>
      <c r="I26" s="121"/>
    </row>
    <row r="27" spans="1:57" x14ac:dyDescent="0.2">
      <c r="F27" s="119"/>
      <c r="G27" s="120"/>
      <c r="H27" s="120"/>
      <c r="I27" s="121"/>
    </row>
    <row r="28" spans="1:57" x14ac:dyDescent="0.2">
      <c r="F28" s="119"/>
      <c r="G28" s="120"/>
      <c r="H28" s="120"/>
      <c r="I28" s="121"/>
    </row>
    <row r="29" spans="1:57" x14ac:dyDescent="0.2">
      <c r="F29" s="119"/>
      <c r="G29" s="120"/>
      <c r="H29" s="120"/>
      <c r="I29" s="121"/>
    </row>
    <row r="30" spans="1:57" x14ac:dyDescent="0.2">
      <c r="F30" s="119"/>
      <c r="G30" s="120"/>
      <c r="H30" s="120"/>
      <c r="I30" s="121"/>
    </row>
    <row r="31" spans="1:57" x14ac:dyDescent="0.2">
      <c r="F31" s="119"/>
      <c r="G31" s="120"/>
      <c r="H31" s="120"/>
      <c r="I31" s="121"/>
    </row>
    <row r="32" spans="1:57" x14ac:dyDescent="0.2">
      <c r="F32" s="119"/>
      <c r="G32" s="120"/>
      <c r="H32" s="120"/>
      <c r="I32" s="121"/>
    </row>
    <row r="33" spans="6:9" x14ac:dyDescent="0.2">
      <c r="F33" s="119"/>
      <c r="G33" s="120"/>
      <c r="H33" s="120"/>
      <c r="I33" s="121"/>
    </row>
    <row r="34" spans="6:9" x14ac:dyDescent="0.2">
      <c r="F34" s="119"/>
      <c r="G34" s="120"/>
      <c r="H34" s="120"/>
      <c r="I34" s="121"/>
    </row>
    <row r="35" spans="6:9" x14ac:dyDescent="0.2">
      <c r="F35" s="119"/>
      <c r="G35" s="120"/>
      <c r="H35" s="120"/>
      <c r="I35" s="121"/>
    </row>
    <row r="36" spans="6:9" x14ac:dyDescent="0.2">
      <c r="F36" s="119"/>
      <c r="G36" s="120"/>
      <c r="H36" s="120"/>
      <c r="I36" s="121"/>
    </row>
    <row r="37" spans="6:9" x14ac:dyDescent="0.2">
      <c r="F37" s="119"/>
      <c r="G37" s="120"/>
      <c r="H37" s="120"/>
      <c r="I37" s="121"/>
    </row>
    <row r="38" spans="6:9" x14ac:dyDescent="0.2">
      <c r="F38" s="119"/>
      <c r="G38" s="120"/>
      <c r="H38" s="120"/>
      <c r="I38" s="121"/>
    </row>
    <row r="39" spans="6:9" x14ac:dyDescent="0.2">
      <c r="F39" s="119"/>
      <c r="G39" s="120"/>
      <c r="H39" s="120"/>
      <c r="I39" s="121"/>
    </row>
    <row r="40" spans="6:9" x14ac:dyDescent="0.2">
      <c r="F40" s="119"/>
      <c r="G40" s="120"/>
      <c r="H40" s="120"/>
      <c r="I40" s="121"/>
    </row>
    <row r="41" spans="6:9" x14ac:dyDescent="0.2">
      <c r="F41" s="119"/>
      <c r="G41" s="120"/>
      <c r="H41" s="120"/>
      <c r="I41" s="121"/>
    </row>
    <row r="42" spans="6:9" x14ac:dyDescent="0.2">
      <c r="F42" s="119"/>
      <c r="G42" s="120"/>
      <c r="H42" s="120"/>
      <c r="I42" s="121"/>
    </row>
    <row r="43" spans="6:9" x14ac:dyDescent="0.2">
      <c r="F43" s="119"/>
      <c r="G43" s="120"/>
      <c r="H43" s="120"/>
      <c r="I43" s="121"/>
    </row>
    <row r="44" spans="6:9" x14ac:dyDescent="0.2">
      <c r="F44" s="119"/>
      <c r="G44" s="120"/>
      <c r="H44" s="120"/>
      <c r="I44" s="121"/>
    </row>
    <row r="45" spans="6:9" x14ac:dyDescent="0.2">
      <c r="F45" s="119"/>
      <c r="G45" s="120"/>
      <c r="H45" s="120"/>
      <c r="I45" s="121"/>
    </row>
    <row r="46" spans="6:9" x14ac:dyDescent="0.2">
      <c r="F46" s="119"/>
      <c r="G46" s="120"/>
      <c r="H46" s="120"/>
      <c r="I46" s="121"/>
    </row>
    <row r="47" spans="6:9" x14ac:dyDescent="0.2">
      <c r="F47" s="119"/>
      <c r="G47" s="120"/>
      <c r="H47" s="120"/>
      <c r="I47" s="121"/>
    </row>
    <row r="48" spans="6:9" x14ac:dyDescent="0.2">
      <c r="F48" s="119"/>
      <c r="G48" s="120"/>
      <c r="H48" s="120"/>
      <c r="I48" s="121"/>
    </row>
    <row r="49" spans="6:9" x14ac:dyDescent="0.2">
      <c r="F49" s="119"/>
      <c r="G49" s="120"/>
      <c r="H49" s="120"/>
      <c r="I49" s="121"/>
    </row>
    <row r="50" spans="6:9" x14ac:dyDescent="0.2">
      <c r="F50" s="119"/>
      <c r="G50" s="120"/>
      <c r="H50" s="120"/>
      <c r="I50" s="121"/>
    </row>
    <row r="51" spans="6:9" x14ac:dyDescent="0.2">
      <c r="F51" s="119"/>
      <c r="G51" s="120"/>
      <c r="H51" s="120"/>
      <c r="I51" s="121"/>
    </row>
    <row r="52" spans="6:9" x14ac:dyDescent="0.2">
      <c r="F52" s="119"/>
      <c r="G52" s="120"/>
      <c r="H52" s="120"/>
      <c r="I52" s="121"/>
    </row>
    <row r="53" spans="6:9" x14ac:dyDescent="0.2">
      <c r="F53" s="119"/>
      <c r="G53" s="120"/>
      <c r="H53" s="120"/>
      <c r="I53" s="121"/>
    </row>
    <row r="54" spans="6:9" x14ac:dyDescent="0.2">
      <c r="F54" s="119"/>
      <c r="G54" s="120"/>
      <c r="H54" s="120"/>
      <c r="I54" s="121"/>
    </row>
    <row r="55" spans="6:9" x14ac:dyDescent="0.2">
      <c r="F55" s="119"/>
      <c r="G55" s="120"/>
      <c r="H55" s="120"/>
      <c r="I55" s="121"/>
    </row>
    <row r="56" spans="6:9" x14ac:dyDescent="0.2">
      <c r="F56" s="119"/>
      <c r="G56" s="120"/>
      <c r="H56" s="120"/>
      <c r="I56" s="121"/>
    </row>
    <row r="57" spans="6:9" x14ac:dyDescent="0.2">
      <c r="F57" s="119"/>
      <c r="G57" s="120"/>
      <c r="H57" s="120"/>
      <c r="I57" s="121"/>
    </row>
    <row r="58" spans="6:9" x14ac:dyDescent="0.2">
      <c r="F58" s="119"/>
      <c r="G58" s="120"/>
      <c r="H58" s="120"/>
      <c r="I58" s="121"/>
    </row>
    <row r="59" spans="6:9" x14ac:dyDescent="0.2">
      <c r="F59" s="119"/>
      <c r="G59" s="120"/>
      <c r="H59" s="120"/>
      <c r="I59" s="121"/>
    </row>
    <row r="60" spans="6:9" x14ac:dyDescent="0.2">
      <c r="F60" s="119"/>
      <c r="G60" s="120"/>
      <c r="H60" s="120"/>
      <c r="I60" s="121"/>
    </row>
    <row r="61" spans="6:9" x14ac:dyDescent="0.2">
      <c r="F61" s="119"/>
      <c r="G61" s="120"/>
      <c r="H61" s="120"/>
      <c r="I61" s="121"/>
    </row>
    <row r="62" spans="6:9" x14ac:dyDescent="0.2">
      <c r="F62" s="119"/>
      <c r="G62" s="120"/>
      <c r="H62" s="120"/>
      <c r="I62" s="121"/>
    </row>
    <row r="63" spans="6:9" x14ac:dyDescent="0.2">
      <c r="F63" s="119"/>
      <c r="G63" s="120"/>
      <c r="H63" s="120"/>
      <c r="I63" s="121"/>
    </row>
    <row r="64" spans="6:9" x14ac:dyDescent="0.2">
      <c r="F64" s="119"/>
      <c r="G64" s="120"/>
      <c r="H64" s="120"/>
      <c r="I64" s="121"/>
    </row>
    <row r="65" spans="6:9" x14ac:dyDescent="0.2">
      <c r="F65" s="119"/>
      <c r="G65" s="120"/>
      <c r="H65" s="120"/>
      <c r="I65" s="121"/>
    </row>
    <row r="66" spans="6:9" x14ac:dyDescent="0.2">
      <c r="F66" s="119"/>
      <c r="G66" s="120"/>
      <c r="H66" s="120"/>
      <c r="I66" s="121"/>
    </row>
    <row r="67" spans="6:9" x14ac:dyDescent="0.2">
      <c r="F67" s="119"/>
      <c r="G67" s="120"/>
      <c r="H67" s="120"/>
      <c r="I67" s="121"/>
    </row>
    <row r="68" spans="6:9" x14ac:dyDescent="0.2">
      <c r="F68" s="119"/>
      <c r="G68" s="120"/>
      <c r="H68" s="120"/>
      <c r="I68" s="121"/>
    </row>
    <row r="69" spans="6:9" x14ac:dyDescent="0.2">
      <c r="F69" s="119"/>
      <c r="G69" s="120"/>
      <c r="H69" s="120"/>
      <c r="I69" s="121"/>
    </row>
    <row r="70" spans="6:9" x14ac:dyDescent="0.2">
      <c r="F70" s="119"/>
      <c r="G70" s="120"/>
      <c r="H70" s="120"/>
      <c r="I70" s="121"/>
    </row>
    <row r="71" spans="6:9" x14ac:dyDescent="0.2">
      <c r="F71" s="119"/>
      <c r="G71" s="120"/>
      <c r="H71" s="120"/>
      <c r="I71" s="121"/>
    </row>
    <row r="72" spans="6:9" x14ac:dyDescent="0.2">
      <c r="F72" s="119"/>
      <c r="G72" s="120"/>
      <c r="H72" s="120"/>
      <c r="I72" s="121"/>
    </row>
    <row r="73" spans="6:9" x14ac:dyDescent="0.2">
      <c r="F73" s="119"/>
      <c r="G73" s="120"/>
      <c r="H73" s="120"/>
      <c r="I73" s="121"/>
    </row>
  </sheetData>
  <mergeCells count="4">
    <mergeCell ref="A1:B1"/>
    <mergeCell ref="A2:B2"/>
    <mergeCell ref="G2:I2"/>
    <mergeCell ref="H22:I22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G118"/>
  <sheetViews>
    <sheetView showGridLines="0" showZeros="0" tabSelected="1" topLeftCell="A8" zoomScale="80" zoomScaleNormal="100" workbookViewId="0">
      <selection activeCell="F19" sqref="F19"/>
    </sheetView>
  </sheetViews>
  <sheetFormatPr defaultRowHeight="12.75" x14ac:dyDescent="0.2"/>
  <cols>
    <col min="1" max="1" width="4.42578125" style="122" customWidth="1"/>
    <col min="2" max="2" width="14.140625" style="122" customWidth="1"/>
    <col min="3" max="3" width="47.5703125" style="122" customWidth="1"/>
    <col min="4" max="4" width="5.5703125" style="122" customWidth="1"/>
    <col min="5" max="5" width="10" style="164" customWidth="1"/>
    <col min="6" max="6" width="11.28515625" style="122" customWidth="1"/>
    <col min="7" max="7" width="16.140625" style="122" customWidth="1"/>
    <col min="8" max="8" width="13.140625" style="122" customWidth="1"/>
    <col min="9" max="9" width="14.5703125" style="122" customWidth="1"/>
    <col min="10" max="10" width="13.140625" style="122" customWidth="1"/>
    <col min="11" max="11" width="13.5703125" style="122" customWidth="1"/>
    <col min="12" max="16384" width="9.140625" style="122"/>
  </cols>
  <sheetData>
    <row r="1" spans="1:59" ht="15.75" x14ac:dyDescent="0.25">
      <c r="A1" s="233" t="s">
        <v>165</v>
      </c>
      <c r="B1" s="233"/>
      <c r="C1" s="233"/>
      <c r="D1" s="233"/>
      <c r="E1" s="233"/>
      <c r="F1" s="233"/>
      <c r="G1" s="233"/>
      <c r="H1" s="233"/>
      <c r="I1" s="233"/>
    </row>
    <row r="2" spans="1:59" ht="13.5" thickBot="1" x14ac:dyDescent="0.25">
      <c r="B2" s="123"/>
      <c r="C2" s="124"/>
      <c r="D2" s="124"/>
      <c r="E2" s="125"/>
      <c r="F2" s="124"/>
      <c r="G2" s="124"/>
    </row>
    <row r="3" spans="1:59" ht="13.5" thickTop="1" x14ac:dyDescent="0.2">
      <c r="A3" s="225" t="s">
        <v>5</v>
      </c>
      <c r="B3" s="226"/>
      <c r="C3" s="69" t="str">
        <f>CONCATENATE(cislostavby," ",nazevstavby)</f>
        <v xml:space="preserve"> Malování</v>
      </c>
      <c r="D3" s="70"/>
      <c r="E3" s="71"/>
      <c r="F3" s="70"/>
      <c r="G3" s="126"/>
      <c r="H3" s="127">
        <f>Rekapitulace!H1</f>
        <v>0</v>
      </c>
      <c r="I3" s="128"/>
    </row>
    <row r="4" spans="1:59" ht="13.5" thickBot="1" x14ac:dyDescent="0.25">
      <c r="A4" s="234" t="s">
        <v>1</v>
      </c>
      <c r="B4" s="228"/>
      <c r="C4" s="75" t="str">
        <f>CONCATENATE(cisloobjektu," ",nazevobjektu)</f>
        <v xml:space="preserve"> pošta Hrušovany nad Jevišovkou</v>
      </c>
      <c r="D4" s="76"/>
      <c r="E4" s="77"/>
      <c r="F4" s="76"/>
      <c r="G4" s="235"/>
      <c r="H4" s="235"/>
      <c r="I4" s="236"/>
    </row>
    <row r="5" spans="1:59" ht="13.5" thickTop="1" x14ac:dyDescent="0.2">
      <c r="A5" s="129"/>
      <c r="B5" s="130"/>
      <c r="C5" s="130"/>
      <c r="D5" s="131"/>
      <c r="E5" s="132"/>
      <c r="F5" s="131"/>
      <c r="G5" s="133"/>
      <c r="H5" s="131"/>
      <c r="I5" s="131"/>
    </row>
    <row r="6" spans="1:59" x14ac:dyDescent="0.2">
      <c r="A6" s="134" t="s">
        <v>57</v>
      </c>
      <c r="B6" s="135" t="s">
        <v>58</v>
      </c>
      <c r="C6" s="135" t="s">
        <v>59</v>
      </c>
      <c r="D6" s="135" t="s">
        <v>60</v>
      </c>
      <c r="E6" s="136" t="s">
        <v>61</v>
      </c>
      <c r="F6" s="135" t="s">
        <v>62</v>
      </c>
      <c r="G6" s="137" t="s">
        <v>63</v>
      </c>
      <c r="H6" s="138" t="s">
        <v>64</v>
      </c>
      <c r="I6" s="138" t="s">
        <v>65</v>
      </c>
      <c r="J6" s="138" t="s">
        <v>66</v>
      </c>
      <c r="K6" s="138" t="s">
        <v>67</v>
      </c>
    </row>
    <row r="7" spans="1:59" x14ac:dyDescent="0.2">
      <c r="A7" s="139" t="s">
        <v>68</v>
      </c>
      <c r="B7" s="140" t="s">
        <v>72</v>
      </c>
      <c r="C7" s="141" t="s">
        <v>73</v>
      </c>
      <c r="D7" s="142"/>
      <c r="E7" s="210"/>
      <c r="F7" s="143"/>
      <c r="G7" s="144"/>
      <c r="H7" s="145"/>
      <c r="I7" s="145"/>
      <c r="J7" s="145"/>
      <c r="K7" s="145"/>
      <c r="Q7" s="146">
        <v>1</v>
      </c>
    </row>
    <row r="8" spans="1:59" x14ac:dyDescent="0.2">
      <c r="A8" s="147">
        <v>1</v>
      </c>
      <c r="B8" s="148" t="s">
        <v>74</v>
      </c>
      <c r="C8" s="149" t="s">
        <v>75</v>
      </c>
      <c r="D8" s="150" t="s">
        <v>76</v>
      </c>
      <c r="E8" s="211">
        <v>1.2314000000000001</v>
      </c>
      <c r="F8" s="151">
        <v>0</v>
      </c>
      <c r="G8" s="152">
        <f>E8*F8</f>
        <v>0</v>
      </c>
      <c r="H8" s="153">
        <v>0</v>
      </c>
      <c r="I8" s="153">
        <f>E8*H8</f>
        <v>0</v>
      </c>
      <c r="J8" s="153">
        <v>0</v>
      </c>
      <c r="K8" s="153">
        <f>E8*J8</f>
        <v>0</v>
      </c>
      <c r="Q8" s="146">
        <v>2</v>
      </c>
      <c r="AA8" s="122">
        <v>12</v>
      </c>
      <c r="AB8" s="122">
        <v>0</v>
      </c>
      <c r="AC8" s="122">
        <v>1</v>
      </c>
      <c r="BB8" s="122">
        <v>1</v>
      </c>
      <c r="BC8" s="122">
        <f>IF(BB8=1,G8,0)</f>
        <v>0</v>
      </c>
      <c r="BD8" s="122">
        <f>IF(BB8=2,G8,0)</f>
        <v>0</v>
      </c>
      <c r="BE8" s="122">
        <f>IF(BB8=3,G8,0)</f>
        <v>0</v>
      </c>
      <c r="BF8" s="122">
        <f>IF(BB8=4,G8,0)</f>
        <v>0</v>
      </c>
      <c r="BG8" s="122">
        <f>IF(BB8=5,G8,0)</f>
        <v>0</v>
      </c>
    </row>
    <row r="9" spans="1:59" x14ac:dyDescent="0.2">
      <c r="A9" s="147">
        <v>2</v>
      </c>
      <c r="B9" s="148" t="s">
        <v>77</v>
      </c>
      <c r="C9" s="149" t="s">
        <v>78</v>
      </c>
      <c r="D9" s="150" t="s">
        <v>76</v>
      </c>
      <c r="E9" s="211">
        <v>1.2314000000000001</v>
      </c>
      <c r="F9" s="151">
        <v>0</v>
      </c>
      <c r="G9" s="152">
        <f>E9*F9</f>
        <v>0</v>
      </c>
      <c r="H9" s="153">
        <v>0</v>
      </c>
      <c r="I9" s="153">
        <f>E9*H9</f>
        <v>0</v>
      </c>
      <c r="J9" s="153">
        <v>0</v>
      </c>
      <c r="K9" s="153">
        <f>E9*J9</f>
        <v>0</v>
      </c>
      <c r="Q9" s="146">
        <v>2</v>
      </c>
      <c r="AA9" s="122">
        <v>12</v>
      </c>
      <c r="AB9" s="122">
        <v>0</v>
      </c>
      <c r="AC9" s="122">
        <v>2</v>
      </c>
      <c r="BB9" s="122">
        <v>1</v>
      </c>
      <c r="BC9" s="122">
        <f>IF(BB9=1,G9,0)</f>
        <v>0</v>
      </c>
      <c r="BD9" s="122">
        <f>IF(BB9=2,G9,0)</f>
        <v>0</v>
      </c>
      <c r="BE9" s="122">
        <f>IF(BB9=3,G9,0)</f>
        <v>0</v>
      </c>
      <c r="BF9" s="122">
        <f>IF(BB9=4,G9,0)</f>
        <v>0</v>
      </c>
      <c r="BG9" s="122">
        <f>IF(BB9=5,G9,0)</f>
        <v>0</v>
      </c>
    </row>
    <row r="10" spans="1:59" x14ac:dyDescent="0.2">
      <c r="A10" s="147">
        <v>3</v>
      </c>
      <c r="B10" s="148" t="s">
        <v>79</v>
      </c>
      <c r="C10" s="149" t="s">
        <v>80</v>
      </c>
      <c r="D10" s="150" t="s">
        <v>76</v>
      </c>
      <c r="E10" s="211">
        <v>29.555499999999999</v>
      </c>
      <c r="F10" s="151">
        <v>0</v>
      </c>
      <c r="G10" s="152">
        <f>E10*F10</f>
        <v>0</v>
      </c>
      <c r="H10" s="153">
        <v>0</v>
      </c>
      <c r="I10" s="153">
        <f>E10*H10</f>
        <v>0</v>
      </c>
      <c r="J10" s="153">
        <v>0</v>
      </c>
      <c r="K10" s="153">
        <f>E10*J10</f>
        <v>0</v>
      </c>
      <c r="Q10" s="146">
        <v>2</v>
      </c>
      <c r="AA10" s="122">
        <v>12</v>
      </c>
      <c r="AB10" s="122">
        <v>0</v>
      </c>
      <c r="AC10" s="122">
        <v>3</v>
      </c>
      <c r="BB10" s="122">
        <v>1</v>
      </c>
      <c r="BC10" s="122">
        <f>IF(BB10=1,G10,0)</f>
        <v>0</v>
      </c>
      <c r="BD10" s="122">
        <f>IF(BB10=2,G10,0)</f>
        <v>0</v>
      </c>
      <c r="BE10" s="122">
        <f>IF(BB10=3,G10,0)</f>
        <v>0</v>
      </c>
      <c r="BF10" s="122">
        <f>IF(BB10=4,G10,0)</f>
        <v>0</v>
      </c>
      <c r="BG10" s="122">
        <f>IF(BB10=5,G10,0)</f>
        <v>0</v>
      </c>
    </row>
    <row r="11" spans="1:59" x14ac:dyDescent="0.2">
      <c r="A11" s="154"/>
      <c r="B11" s="155" t="s">
        <v>70</v>
      </c>
      <c r="C11" s="156" t="str">
        <f>CONCATENATE(B7," ",C7)</f>
        <v>100 Přesun vybouraných hmot a suti</v>
      </c>
      <c r="D11" s="154"/>
      <c r="E11" s="212"/>
      <c r="F11" s="157"/>
      <c r="G11" s="158">
        <f>SUM(G7:G10)</f>
        <v>0</v>
      </c>
      <c r="H11" s="159"/>
      <c r="I11" s="160">
        <f>SUM(I7:I10)</f>
        <v>0</v>
      </c>
      <c r="J11" s="159"/>
      <c r="K11" s="160">
        <f>SUM(K7:K10)</f>
        <v>0</v>
      </c>
      <c r="Q11" s="146">
        <v>4</v>
      </c>
      <c r="BC11" s="161">
        <f>SUM(BC7:BC10)</f>
        <v>0</v>
      </c>
      <c r="BD11" s="161">
        <f>SUM(BD7:BD10)</f>
        <v>0</v>
      </c>
      <c r="BE11" s="161">
        <f>SUM(BE7:BE10)</f>
        <v>0</v>
      </c>
      <c r="BF11" s="161">
        <f>SUM(BF7:BF10)</f>
        <v>0</v>
      </c>
      <c r="BG11" s="161">
        <f>SUM(BG7:BG10)</f>
        <v>0</v>
      </c>
    </row>
    <row r="12" spans="1:59" x14ac:dyDescent="0.2">
      <c r="A12" s="139" t="s">
        <v>68</v>
      </c>
      <c r="B12" s="140" t="s">
        <v>81</v>
      </c>
      <c r="C12" s="141" t="s">
        <v>82</v>
      </c>
      <c r="D12" s="142"/>
      <c r="E12" s="210"/>
      <c r="F12" s="143"/>
      <c r="G12" s="144"/>
      <c r="H12" s="145"/>
      <c r="I12" s="145"/>
      <c r="J12" s="145"/>
      <c r="K12" s="145"/>
      <c r="Q12" s="146">
        <v>1</v>
      </c>
    </row>
    <row r="13" spans="1:59" x14ac:dyDescent="0.2">
      <c r="A13" s="147">
        <v>4</v>
      </c>
      <c r="B13" s="148" t="s">
        <v>69</v>
      </c>
      <c r="C13" s="149" t="s">
        <v>83</v>
      </c>
      <c r="D13" s="150" t="s">
        <v>84</v>
      </c>
      <c r="E13" s="211">
        <v>6</v>
      </c>
      <c r="F13" s="151">
        <v>0</v>
      </c>
      <c r="G13" s="152">
        <f>E13*F13</f>
        <v>0</v>
      </c>
      <c r="H13" s="153">
        <v>0</v>
      </c>
      <c r="I13" s="153">
        <f>E13*H13</f>
        <v>0</v>
      </c>
      <c r="J13" s="153">
        <v>0</v>
      </c>
      <c r="K13" s="153">
        <f>E13*J13</f>
        <v>0</v>
      </c>
      <c r="Q13" s="146">
        <v>2</v>
      </c>
      <c r="AA13" s="122">
        <v>12</v>
      </c>
      <c r="AB13" s="122">
        <v>0</v>
      </c>
      <c r="AC13" s="122">
        <v>4</v>
      </c>
      <c r="BB13" s="122">
        <v>1</v>
      </c>
      <c r="BC13" s="122">
        <f>IF(BB13=1,G13,0)</f>
        <v>0</v>
      </c>
      <c r="BD13" s="122">
        <f>IF(BB13=2,G13,0)</f>
        <v>0</v>
      </c>
      <c r="BE13" s="122">
        <f>IF(BB13=3,G13,0)</f>
        <v>0</v>
      </c>
      <c r="BF13" s="122">
        <f>IF(BB13=4,G13,0)</f>
        <v>0</v>
      </c>
      <c r="BG13" s="122">
        <f>IF(BB13=5,G13,0)</f>
        <v>0</v>
      </c>
    </row>
    <row r="14" spans="1:59" x14ac:dyDescent="0.2">
      <c r="A14" s="147">
        <v>5</v>
      </c>
      <c r="B14" s="148" t="s">
        <v>85</v>
      </c>
      <c r="C14" s="149" t="s">
        <v>86</v>
      </c>
      <c r="D14" s="150" t="s">
        <v>87</v>
      </c>
      <c r="E14" s="211">
        <v>31.181999999999999</v>
      </c>
      <c r="F14" s="151">
        <v>0</v>
      </c>
      <c r="G14" s="152">
        <f>E14*F14</f>
        <v>0</v>
      </c>
      <c r="H14" s="153">
        <v>0</v>
      </c>
      <c r="I14" s="153">
        <f>E14*H14</f>
        <v>0</v>
      </c>
      <c r="J14" s="153">
        <v>0</v>
      </c>
      <c r="K14" s="153">
        <f>E14*J14</f>
        <v>0</v>
      </c>
      <c r="Q14" s="146">
        <v>2</v>
      </c>
      <c r="AA14" s="122">
        <v>12</v>
      </c>
      <c r="AB14" s="122">
        <v>0</v>
      </c>
      <c r="AC14" s="122">
        <v>5</v>
      </c>
      <c r="BB14" s="122">
        <v>1</v>
      </c>
      <c r="BC14" s="122">
        <f>IF(BB14=1,G14,0)</f>
        <v>0</v>
      </c>
      <c r="BD14" s="122">
        <f>IF(BB14=2,G14,0)</f>
        <v>0</v>
      </c>
      <c r="BE14" s="122">
        <f>IF(BB14=3,G14,0)</f>
        <v>0</v>
      </c>
      <c r="BF14" s="122">
        <f>IF(BB14=4,G14,0)</f>
        <v>0</v>
      </c>
      <c r="BG14" s="122">
        <f>IF(BB14=5,G14,0)</f>
        <v>0</v>
      </c>
    </row>
    <row r="15" spans="1:59" x14ac:dyDescent="0.2">
      <c r="A15" s="147">
        <v>6</v>
      </c>
      <c r="B15" s="148" t="s">
        <v>88</v>
      </c>
      <c r="C15" s="149" t="s">
        <v>89</v>
      </c>
      <c r="D15" s="150" t="s">
        <v>87</v>
      </c>
      <c r="E15" s="211">
        <v>113.1497</v>
      </c>
      <c r="F15" s="151">
        <v>0</v>
      </c>
      <c r="G15" s="152">
        <f>E15*F15</f>
        <v>0</v>
      </c>
      <c r="H15" s="153">
        <v>4.0000000000000003E-5</v>
      </c>
      <c r="I15" s="153">
        <f>E15*H15</f>
        <v>4.5259879999999999E-3</v>
      </c>
      <c r="J15" s="153">
        <v>0</v>
      </c>
      <c r="K15" s="153">
        <f>E15*J15</f>
        <v>0</v>
      </c>
      <c r="Q15" s="146">
        <v>2</v>
      </c>
      <c r="AA15" s="122">
        <v>12</v>
      </c>
      <c r="AB15" s="122">
        <v>0</v>
      </c>
      <c r="AC15" s="122">
        <v>6</v>
      </c>
      <c r="BB15" s="122">
        <v>1</v>
      </c>
      <c r="BC15" s="122">
        <f>IF(BB15=1,G15,0)</f>
        <v>0</v>
      </c>
      <c r="BD15" s="122">
        <f>IF(BB15=2,G15,0)</f>
        <v>0</v>
      </c>
      <c r="BE15" s="122">
        <f>IF(BB15=3,G15,0)</f>
        <v>0</v>
      </c>
      <c r="BF15" s="122">
        <f>IF(BB15=4,G15,0)</f>
        <v>0</v>
      </c>
      <c r="BG15" s="122">
        <f>IF(BB15=5,G15,0)</f>
        <v>0</v>
      </c>
    </row>
    <row r="16" spans="1:59" x14ac:dyDescent="0.2">
      <c r="A16" s="154"/>
      <c r="B16" s="155" t="s">
        <v>70</v>
      </c>
      <c r="C16" s="156" t="str">
        <f>CONCATENATE(B12," ",C12)</f>
        <v>95 Dokončovací kce na pozem.stav.</v>
      </c>
      <c r="D16" s="154"/>
      <c r="E16" s="212"/>
      <c r="F16" s="157"/>
      <c r="G16" s="158">
        <f>SUM(G12:G15)</f>
        <v>0</v>
      </c>
      <c r="H16" s="159"/>
      <c r="I16" s="160">
        <f>SUM(I12:I15)</f>
        <v>4.5259879999999999E-3</v>
      </c>
      <c r="J16" s="159"/>
      <c r="K16" s="160">
        <f>SUM(K12:K15)</f>
        <v>0</v>
      </c>
      <c r="Q16" s="146">
        <v>4</v>
      </c>
      <c r="BC16" s="161">
        <f>SUM(BC12:BC15)</f>
        <v>0</v>
      </c>
      <c r="BD16" s="161">
        <f>SUM(BD12:BD15)</f>
        <v>0</v>
      </c>
      <c r="BE16" s="161">
        <f>SUM(BE12:BE15)</f>
        <v>0</v>
      </c>
      <c r="BF16" s="161">
        <f>SUM(BF12:BF15)</f>
        <v>0</v>
      </c>
      <c r="BG16" s="161">
        <f>SUM(BG12:BG15)</f>
        <v>0</v>
      </c>
    </row>
    <row r="17" spans="1:59" x14ac:dyDescent="0.2">
      <c r="A17" s="139" t="s">
        <v>68</v>
      </c>
      <c r="B17" s="140" t="s">
        <v>90</v>
      </c>
      <c r="C17" s="141" t="s">
        <v>91</v>
      </c>
      <c r="D17" s="142"/>
      <c r="E17" s="210"/>
      <c r="F17" s="143"/>
      <c r="G17" s="144"/>
      <c r="H17" s="145"/>
      <c r="I17" s="145"/>
      <c r="J17" s="145"/>
      <c r="K17" s="145"/>
      <c r="Q17" s="146">
        <v>1</v>
      </c>
    </row>
    <row r="18" spans="1:59" ht="25.5" x14ac:dyDescent="0.2">
      <c r="A18" s="147">
        <v>7</v>
      </c>
      <c r="B18" s="148" t="s">
        <v>92</v>
      </c>
      <c r="C18" s="149" t="s">
        <v>93</v>
      </c>
      <c r="D18" s="150" t="s">
        <v>87</v>
      </c>
      <c r="E18" s="211">
        <v>16.5</v>
      </c>
      <c r="F18" s="151">
        <v>0</v>
      </c>
      <c r="G18" s="152">
        <f>E18*F18</f>
        <v>0</v>
      </c>
      <c r="H18" s="153">
        <v>0</v>
      </c>
      <c r="I18" s="153">
        <f>E18*H18</f>
        <v>0</v>
      </c>
      <c r="J18" s="153">
        <v>-0.02</v>
      </c>
      <c r="K18" s="153">
        <f>E18*J18</f>
        <v>-0.33</v>
      </c>
      <c r="Q18" s="146">
        <v>2</v>
      </c>
      <c r="AA18" s="122">
        <v>12</v>
      </c>
      <c r="AB18" s="122">
        <v>0</v>
      </c>
      <c r="AC18" s="122">
        <v>7</v>
      </c>
      <c r="BB18" s="122">
        <v>1</v>
      </c>
      <c r="BC18" s="122">
        <f>IF(BB18=1,G18,0)</f>
        <v>0</v>
      </c>
      <c r="BD18" s="122">
        <f>IF(BB18=2,G18,0)</f>
        <v>0</v>
      </c>
      <c r="BE18" s="122">
        <f>IF(BB18=3,G18,0)</f>
        <v>0</v>
      </c>
      <c r="BF18" s="122">
        <f>IF(BB18=4,G18,0)</f>
        <v>0</v>
      </c>
      <c r="BG18" s="122">
        <f>IF(BB18=5,G18,0)</f>
        <v>0</v>
      </c>
    </row>
    <row r="19" spans="1:59" x14ac:dyDescent="0.2">
      <c r="A19" s="147">
        <v>8</v>
      </c>
      <c r="B19" s="148" t="s">
        <v>94</v>
      </c>
      <c r="C19" s="149" t="s">
        <v>95</v>
      </c>
      <c r="D19" s="150" t="s">
        <v>87</v>
      </c>
      <c r="E19" s="211">
        <v>10</v>
      </c>
      <c r="F19" s="151">
        <v>0</v>
      </c>
      <c r="G19" s="152">
        <f>E19*F19</f>
        <v>0</v>
      </c>
      <c r="H19" s="153">
        <v>0</v>
      </c>
      <c r="I19" s="153">
        <f>E19*H19</f>
        <v>0</v>
      </c>
      <c r="J19" s="153">
        <v>-8.8999999999999996E-2</v>
      </c>
      <c r="K19" s="153">
        <f>E19*J19</f>
        <v>-0.8899999999999999</v>
      </c>
      <c r="Q19" s="146">
        <v>2</v>
      </c>
      <c r="AA19" s="122">
        <v>12</v>
      </c>
      <c r="AB19" s="122">
        <v>0</v>
      </c>
      <c r="AC19" s="122">
        <v>8</v>
      </c>
      <c r="BB19" s="122">
        <v>1</v>
      </c>
      <c r="BC19" s="122">
        <f>IF(BB19=1,G19,0)</f>
        <v>0</v>
      </c>
      <c r="BD19" s="122">
        <f>IF(BB19=2,G19,0)</f>
        <v>0</v>
      </c>
      <c r="BE19" s="122">
        <f>IF(BB19=3,G19,0)</f>
        <v>0</v>
      </c>
      <c r="BF19" s="122">
        <f>IF(BB19=4,G19,0)</f>
        <v>0</v>
      </c>
      <c r="BG19" s="122">
        <f>IF(BB19=5,G19,0)</f>
        <v>0</v>
      </c>
    </row>
    <row r="20" spans="1:59" x14ac:dyDescent="0.2">
      <c r="A20" s="154"/>
      <c r="B20" s="155" t="s">
        <v>70</v>
      </c>
      <c r="C20" s="156" t="str">
        <f>CONCATENATE(B17," ",C17)</f>
        <v>96 Bourání konstrukcí</v>
      </c>
      <c r="D20" s="154"/>
      <c r="E20" s="212"/>
      <c r="F20" s="157"/>
      <c r="G20" s="158">
        <f>SUM(G17:G19)</f>
        <v>0</v>
      </c>
      <c r="H20" s="159"/>
      <c r="I20" s="160">
        <f>SUM(I17:I19)</f>
        <v>0</v>
      </c>
      <c r="J20" s="159"/>
      <c r="K20" s="160">
        <f>SUM(K17:K19)</f>
        <v>-1.22</v>
      </c>
      <c r="Q20" s="146">
        <v>4</v>
      </c>
      <c r="BC20" s="161">
        <f>SUM(BC17:BC19)</f>
        <v>0</v>
      </c>
      <c r="BD20" s="161">
        <f>SUM(BD17:BD19)</f>
        <v>0</v>
      </c>
      <c r="BE20" s="161">
        <f>SUM(BE17:BE19)</f>
        <v>0</v>
      </c>
      <c r="BF20" s="161">
        <f>SUM(BF17:BF19)</f>
        <v>0</v>
      </c>
      <c r="BG20" s="161">
        <f>SUM(BG17:BG19)</f>
        <v>0</v>
      </c>
    </row>
    <row r="21" spans="1:59" x14ac:dyDescent="0.2">
      <c r="A21" s="139" t="s">
        <v>68</v>
      </c>
      <c r="B21" s="140" t="s">
        <v>96</v>
      </c>
      <c r="C21" s="141" t="s">
        <v>97</v>
      </c>
      <c r="D21" s="142"/>
      <c r="E21" s="210"/>
      <c r="F21" s="143"/>
      <c r="G21" s="144"/>
      <c r="H21" s="145"/>
      <c r="I21" s="145"/>
      <c r="J21" s="145"/>
      <c r="K21" s="145"/>
      <c r="Q21" s="146">
        <v>1</v>
      </c>
    </row>
    <row r="22" spans="1:59" x14ac:dyDescent="0.2">
      <c r="A22" s="147">
        <v>9</v>
      </c>
      <c r="B22" s="148" t="s">
        <v>98</v>
      </c>
      <c r="C22" s="149" t="s">
        <v>99</v>
      </c>
      <c r="D22" s="150" t="s">
        <v>76</v>
      </c>
      <c r="E22" s="211">
        <v>0.57389999999999997</v>
      </c>
      <c r="F22" s="151">
        <v>0</v>
      </c>
      <c r="G22" s="152">
        <f>E22*F22</f>
        <v>0</v>
      </c>
      <c r="H22" s="153">
        <v>0</v>
      </c>
      <c r="I22" s="153">
        <f>E22*H22</f>
        <v>0</v>
      </c>
      <c r="J22" s="153">
        <v>0</v>
      </c>
      <c r="K22" s="153">
        <f>E22*J22</f>
        <v>0</v>
      </c>
      <c r="Q22" s="146">
        <v>2</v>
      </c>
      <c r="AA22" s="122">
        <v>12</v>
      </c>
      <c r="AB22" s="122">
        <v>0</v>
      </c>
      <c r="AC22" s="122">
        <v>9</v>
      </c>
      <c r="BB22" s="122">
        <v>1</v>
      </c>
      <c r="BC22" s="122">
        <f>IF(BB22=1,G22,0)</f>
        <v>0</v>
      </c>
      <c r="BD22" s="122">
        <f>IF(BB22=2,G22,0)</f>
        <v>0</v>
      </c>
      <c r="BE22" s="122">
        <f>IF(BB22=3,G22,0)</f>
        <v>0</v>
      </c>
      <c r="BF22" s="122">
        <f>IF(BB22=4,G22,0)</f>
        <v>0</v>
      </c>
      <c r="BG22" s="122">
        <f>IF(BB22=5,G22,0)</f>
        <v>0</v>
      </c>
    </row>
    <row r="23" spans="1:59" x14ac:dyDescent="0.2">
      <c r="A23" s="147">
        <v>10</v>
      </c>
      <c r="B23" s="148" t="s">
        <v>100</v>
      </c>
      <c r="C23" s="149" t="s">
        <v>101</v>
      </c>
      <c r="D23" s="150" t="s">
        <v>76</v>
      </c>
      <c r="E23" s="211">
        <v>0.57389999999999997</v>
      </c>
      <c r="F23" s="151">
        <v>0</v>
      </c>
      <c r="G23" s="152">
        <f>E23*F23</f>
        <v>0</v>
      </c>
      <c r="H23" s="153">
        <v>0</v>
      </c>
      <c r="I23" s="153">
        <f>E23*H23</f>
        <v>0</v>
      </c>
      <c r="J23" s="153">
        <v>0</v>
      </c>
      <c r="K23" s="153">
        <f>E23*J23</f>
        <v>0</v>
      </c>
      <c r="Q23" s="146">
        <v>2</v>
      </c>
      <c r="AA23" s="122">
        <v>12</v>
      </c>
      <c r="AB23" s="122">
        <v>0</v>
      </c>
      <c r="AC23" s="122">
        <v>10</v>
      </c>
      <c r="BB23" s="122">
        <v>1</v>
      </c>
      <c r="BC23" s="122">
        <f>IF(BB23=1,G23,0)</f>
        <v>0</v>
      </c>
      <c r="BD23" s="122">
        <f>IF(BB23=2,G23,0)</f>
        <v>0</v>
      </c>
      <c r="BE23" s="122">
        <f>IF(BB23=3,G23,0)</f>
        <v>0</v>
      </c>
      <c r="BF23" s="122">
        <f>IF(BB23=4,G23,0)</f>
        <v>0</v>
      </c>
      <c r="BG23" s="122">
        <f>IF(BB23=5,G23,0)</f>
        <v>0</v>
      </c>
    </row>
    <row r="24" spans="1:59" ht="25.5" x14ac:dyDescent="0.2">
      <c r="A24" s="147">
        <v>11</v>
      </c>
      <c r="B24" s="148" t="s">
        <v>102</v>
      </c>
      <c r="C24" s="149" t="s">
        <v>103</v>
      </c>
      <c r="D24" s="150" t="s">
        <v>76</v>
      </c>
      <c r="E24" s="211">
        <v>2.2955999999999999</v>
      </c>
      <c r="F24" s="151">
        <v>0</v>
      </c>
      <c r="G24" s="152">
        <f>E24*F24</f>
        <v>0</v>
      </c>
      <c r="H24" s="153">
        <v>0</v>
      </c>
      <c r="I24" s="153">
        <f>E24*H24</f>
        <v>0</v>
      </c>
      <c r="J24" s="153">
        <v>0</v>
      </c>
      <c r="K24" s="153">
        <f>E24*J24</f>
        <v>0</v>
      </c>
      <c r="Q24" s="146">
        <v>2</v>
      </c>
      <c r="AA24" s="122">
        <v>12</v>
      </c>
      <c r="AB24" s="122">
        <v>0</v>
      </c>
      <c r="AC24" s="122">
        <v>11</v>
      </c>
      <c r="BB24" s="122">
        <v>1</v>
      </c>
      <c r="BC24" s="122">
        <f>IF(BB24=1,G24,0)</f>
        <v>0</v>
      </c>
      <c r="BD24" s="122">
        <f>IF(BB24=2,G24,0)</f>
        <v>0</v>
      </c>
      <c r="BE24" s="122">
        <f>IF(BB24=3,G24,0)</f>
        <v>0</v>
      </c>
      <c r="BF24" s="122">
        <f>IF(BB24=4,G24,0)</f>
        <v>0</v>
      </c>
      <c r="BG24" s="122">
        <f>IF(BB24=5,G24,0)</f>
        <v>0</v>
      </c>
    </row>
    <row r="25" spans="1:59" x14ac:dyDescent="0.2">
      <c r="A25" s="154"/>
      <c r="B25" s="155" t="s">
        <v>70</v>
      </c>
      <c r="C25" s="156" t="str">
        <f>CONCATENATE(B21," ",C21)</f>
        <v>99 Staveništní přesun hmot</v>
      </c>
      <c r="D25" s="154"/>
      <c r="E25" s="212"/>
      <c r="F25" s="157"/>
      <c r="G25" s="158">
        <f>SUM(G21:G24)</f>
        <v>0</v>
      </c>
      <c r="H25" s="159"/>
      <c r="I25" s="160">
        <f>SUM(I21:I24)</f>
        <v>0</v>
      </c>
      <c r="J25" s="159"/>
      <c r="K25" s="160">
        <f>SUM(K21:K24)</f>
        <v>0</v>
      </c>
      <c r="Q25" s="146">
        <v>4</v>
      </c>
      <c r="BC25" s="161">
        <f>SUM(BC21:BC24)</f>
        <v>0</v>
      </c>
      <c r="BD25" s="161">
        <f>SUM(BD21:BD24)</f>
        <v>0</v>
      </c>
      <c r="BE25" s="161">
        <f>SUM(BE21:BE24)</f>
        <v>0</v>
      </c>
      <c r="BF25" s="161">
        <f>SUM(BF21:BF24)</f>
        <v>0</v>
      </c>
      <c r="BG25" s="161">
        <f>SUM(BG21:BG24)</f>
        <v>0</v>
      </c>
    </row>
    <row r="26" spans="1:59" x14ac:dyDescent="0.2">
      <c r="A26" s="139" t="s">
        <v>68</v>
      </c>
      <c r="B26" s="140" t="s">
        <v>104</v>
      </c>
      <c r="C26" s="141" t="s">
        <v>105</v>
      </c>
      <c r="D26" s="142"/>
      <c r="E26" s="210"/>
      <c r="F26" s="143"/>
      <c r="G26" s="144"/>
      <c r="H26" s="145"/>
      <c r="I26" s="145"/>
      <c r="J26" s="145"/>
      <c r="K26" s="145"/>
      <c r="Q26" s="146">
        <v>1</v>
      </c>
    </row>
    <row r="27" spans="1:59" x14ac:dyDescent="0.2">
      <c r="A27" s="147">
        <v>12</v>
      </c>
      <c r="B27" s="148" t="s">
        <v>106</v>
      </c>
      <c r="C27" s="149" t="s">
        <v>107</v>
      </c>
      <c r="D27" s="150" t="s">
        <v>108</v>
      </c>
      <c r="E27" s="211">
        <v>8.5</v>
      </c>
      <c r="F27" s="151">
        <v>0</v>
      </c>
      <c r="G27" s="152">
        <f>E27*F27</f>
        <v>0</v>
      </c>
      <c r="H27" s="153">
        <v>0</v>
      </c>
      <c r="I27" s="153">
        <f>E27*H27</f>
        <v>0</v>
      </c>
      <c r="J27" s="153">
        <v>-1.3500000000000001E-3</v>
      </c>
      <c r="K27" s="153">
        <f>E27*J27</f>
        <v>-1.1475000000000001E-2</v>
      </c>
      <c r="Q27" s="146">
        <v>2</v>
      </c>
      <c r="AA27" s="122">
        <v>12</v>
      </c>
      <c r="AB27" s="122">
        <v>0</v>
      </c>
      <c r="AC27" s="122">
        <v>12</v>
      </c>
      <c r="BB27" s="122">
        <v>2</v>
      </c>
      <c r="BC27" s="122">
        <f>IF(BB27=1,G27,0)</f>
        <v>0</v>
      </c>
      <c r="BD27" s="122">
        <f>IF(BB27=2,G27,0)</f>
        <v>0</v>
      </c>
      <c r="BE27" s="122">
        <f>IF(BB27=3,G27,0)</f>
        <v>0</v>
      </c>
      <c r="BF27" s="122">
        <f>IF(BB27=4,G27,0)</f>
        <v>0</v>
      </c>
      <c r="BG27" s="122">
        <f>IF(BB27=5,G27,0)</f>
        <v>0</v>
      </c>
    </row>
    <row r="28" spans="1:59" x14ac:dyDescent="0.2">
      <c r="A28" s="147">
        <v>13</v>
      </c>
      <c r="B28" s="148" t="s">
        <v>109</v>
      </c>
      <c r="C28" s="149" t="s">
        <v>110</v>
      </c>
      <c r="D28" s="150" t="s">
        <v>108</v>
      </c>
      <c r="E28" s="211">
        <v>8.5</v>
      </c>
      <c r="F28" s="151">
        <v>0</v>
      </c>
      <c r="G28" s="152">
        <f>E28*F28</f>
        <v>0</v>
      </c>
      <c r="H28" s="153">
        <v>9.3000000000000005E-4</v>
      </c>
      <c r="I28" s="153">
        <f>E28*H28</f>
        <v>7.9050000000000006E-3</v>
      </c>
      <c r="J28" s="153">
        <v>0</v>
      </c>
      <c r="K28" s="153">
        <f>E28*J28</f>
        <v>0</v>
      </c>
      <c r="Q28" s="146">
        <v>2</v>
      </c>
      <c r="AA28" s="122">
        <v>12</v>
      </c>
      <c r="AB28" s="122">
        <v>0</v>
      </c>
      <c r="AC28" s="122">
        <v>13</v>
      </c>
      <c r="BB28" s="122">
        <v>2</v>
      </c>
      <c r="BC28" s="122">
        <f>IF(BB28=1,G28,0)</f>
        <v>0</v>
      </c>
      <c r="BD28" s="122">
        <f>IF(BB28=2,G28,0)</f>
        <v>0</v>
      </c>
      <c r="BE28" s="122">
        <f>IF(BB28=3,G28,0)</f>
        <v>0</v>
      </c>
      <c r="BF28" s="122">
        <f>IF(BB28=4,G28,0)</f>
        <v>0</v>
      </c>
      <c r="BG28" s="122">
        <f>IF(BB28=5,G28,0)</f>
        <v>0</v>
      </c>
    </row>
    <row r="29" spans="1:59" x14ac:dyDescent="0.2">
      <c r="A29" s="147">
        <v>14</v>
      </c>
      <c r="B29" s="148" t="s">
        <v>111</v>
      </c>
      <c r="C29" s="149" t="s">
        <v>112</v>
      </c>
      <c r="D29" s="150" t="s">
        <v>113</v>
      </c>
      <c r="E29" s="211">
        <v>2</v>
      </c>
      <c r="F29" s="151">
        <v>0</v>
      </c>
      <c r="G29" s="152">
        <f>E29*F29</f>
        <v>0</v>
      </c>
      <c r="H29" s="153">
        <v>2.0000000000000002E-5</v>
      </c>
      <c r="I29" s="153">
        <f>E29*H29</f>
        <v>4.0000000000000003E-5</v>
      </c>
      <c r="J29" s="153">
        <v>0</v>
      </c>
      <c r="K29" s="153">
        <f>E29*J29</f>
        <v>0</v>
      </c>
      <c r="Q29" s="146">
        <v>2</v>
      </c>
      <c r="AA29" s="122">
        <v>12</v>
      </c>
      <c r="AB29" s="122">
        <v>0</v>
      </c>
      <c r="AC29" s="122">
        <v>14</v>
      </c>
      <c r="BB29" s="122">
        <v>2</v>
      </c>
      <c r="BC29" s="122">
        <f>IF(BB29=1,G29,0)</f>
        <v>0</v>
      </c>
      <c r="BD29" s="122">
        <f>IF(BB29=2,G29,0)</f>
        <v>0</v>
      </c>
      <c r="BE29" s="122">
        <f>IF(BB29=3,G29,0)</f>
        <v>0</v>
      </c>
      <c r="BF29" s="122">
        <f>IF(BB29=4,G29,0)</f>
        <v>0</v>
      </c>
      <c r="BG29" s="122">
        <f>IF(BB29=5,G29,0)</f>
        <v>0</v>
      </c>
    </row>
    <row r="30" spans="1:59" x14ac:dyDescent="0.2">
      <c r="A30" s="154"/>
      <c r="B30" s="155" t="s">
        <v>70</v>
      </c>
      <c r="C30" s="156" t="str">
        <f>CONCATENATE(B26," ",C26)</f>
        <v>764 Konstrukce klempířské</v>
      </c>
      <c r="D30" s="154"/>
      <c r="E30" s="212"/>
      <c r="F30" s="157"/>
      <c r="G30" s="158">
        <f>SUM(G26:G29)</f>
        <v>0</v>
      </c>
      <c r="H30" s="159"/>
      <c r="I30" s="160">
        <f>SUM(I26:I29)</f>
        <v>7.9450000000000007E-3</v>
      </c>
      <c r="J30" s="159"/>
      <c r="K30" s="160">
        <f>SUM(K26:K29)</f>
        <v>-1.1475000000000001E-2</v>
      </c>
      <c r="Q30" s="146">
        <v>4</v>
      </c>
      <c r="BC30" s="161">
        <f>SUM(BC26:BC29)</f>
        <v>0</v>
      </c>
      <c r="BD30" s="161">
        <f>SUM(BD26:BD29)</f>
        <v>0</v>
      </c>
      <c r="BE30" s="161">
        <f>SUM(BE26:BE29)</f>
        <v>0</v>
      </c>
      <c r="BF30" s="161">
        <f>SUM(BF26:BF29)</f>
        <v>0</v>
      </c>
      <c r="BG30" s="161">
        <f>SUM(BG26:BG29)</f>
        <v>0</v>
      </c>
    </row>
    <row r="31" spans="1:59" x14ac:dyDescent="0.2">
      <c r="A31" s="139" t="s">
        <v>68</v>
      </c>
      <c r="B31" s="140" t="s">
        <v>114</v>
      </c>
      <c r="C31" s="141" t="s">
        <v>115</v>
      </c>
      <c r="D31" s="142"/>
      <c r="E31" s="210"/>
      <c r="F31" s="143"/>
      <c r="G31" s="144"/>
      <c r="H31" s="145"/>
      <c r="I31" s="145"/>
      <c r="J31" s="145"/>
      <c r="K31" s="145"/>
      <c r="Q31" s="146">
        <v>1</v>
      </c>
    </row>
    <row r="32" spans="1:59" ht="25.5" x14ac:dyDescent="0.2">
      <c r="A32" s="147">
        <v>15</v>
      </c>
      <c r="B32" s="148" t="s">
        <v>116</v>
      </c>
      <c r="C32" s="149" t="s">
        <v>117</v>
      </c>
      <c r="D32" s="150" t="s">
        <v>108</v>
      </c>
      <c r="E32" s="211">
        <v>25</v>
      </c>
      <c r="F32" s="151">
        <v>0</v>
      </c>
      <c r="G32" s="152">
        <f>E32*F32</f>
        <v>0</v>
      </c>
      <c r="H32" s="153">
        <v>2.3000000000000001E-4</v>
      </c>
      <c r="I32" s="153">
        <f>E32*H32</f>
        <v>5.7499999999999999E-3</v>
      </c>
      <c r="J32" s="153">
        <v>0</v>
      </c>
      <c r="K32" s="153">
        <f>E32*J32</f>
        <v>0</v>
      </c>
      <c r="Q32" s="146">
        <v>2</v>
      </c>
      <c r="AA32" s="122">
        <v>12</v>
      </c>
      <c r="AB32" s="122">
        <v>0</v>
      </c>
      <c r="AC32" s="122">
        <v>15</v>
      </c>
      <c r="BB32" s="122">
        <v>2</v>
      </c>
      <c r="BC32" s="122">
        <f>IF(BB32=1,G32,0)</f>
        <v>0</v>
      </c>
      <c r="BD32" s="122">
        <f>IF(BB32=2,G32,0)</f>
        <v>0</v>
      </c>
      <c r="BE32" s="122">
        <f>IF(BB32=3,G32,0)</f>
        <v>0</v>
      </c>
      <c r="BF32" s="122">
        <f>IF(BB32=4,G32,0)</f>
        <v>0</v>
      </c>
      <c r="BG32" s="122">
        <f>IF(BB32=5,G32,0)</f>
        <v>0</v>
      </c>
    </row>
    <row r="33" spans="1:59" ht="25.5" x14ac:dyDescent="0.2">
      <c r="A33" s="147">
        <v>16</v>
      </c>
      <c r="B33" s="148" t="s">
        <v>118</v>
      </c>
      <c r="C33" s="149" t="s">
        <v>119</v>
      </c>
      <c r="D33" s="150" t="s">
        <v>87</v>
      </c>
      <c r="E33" s="211">
        <v>5.0999999999999996</v>
      </c>
      <c r="F33" s="151">
        <v>0</v>
      </c>
      <c r="G33" s="152">
        <f>E33*F33</f>
        <v>0</v>
      </c>
      <c r="H33" s="153">
        <v>2.4499999999999999E-3</v>
      </c>
      <c r="I33" s="153">
        <f>E33*H33</f>
        <v>1.2494999999999999E-2</v>
      </c>
      <c r="J33" s="153">
        <v>0</v>
      </c>
      <c r="K33" s="153">
        <f>E33*J33</f>
        <v>0</v>
      </c>
      <c r="Q33" s="146">
        <v>2</v>
      </c>
      <c r="AA33" s="122">
        <v>12</v>
      </c>
      <c r="AB33" s="122">
        <v>0</v>
      </c>
      <c r="AC33" s="122">
        <v>16</v>
      </c>
      <c r="BB33" s="122">
        <v>2</v>
      </c>
      <c r="BC33" s="122">
        <f>IF(BB33=1,G33,0)</f>
        <v>0</v>
      </c>
      <c r="BD33" s="122">
        <f>IF(BB33=2,G33,0)</f>
        <v>0</v>
      </c>
      <c r="BE33" s="122">
        <f>IF(BB33=3,G33,0)</f>
        <v>0</v>
      </c>
      <c r="BF33" s="122">
        <f>IF(BB33=4,G33,0)</f>
        <v>0</v>
      </c>
      <c r="BG33" s="122">
        <f>IF(BB33=5,G33,0)</f>
        <v>0</v>
      </c>
    </row>
    <row r="34" spans="1:59" ht="25.5" x14ac:dyDescent="0.2">
      <c r="A34" s="147">
        <v>17</v>
      </c>
      <c r="B34" s="148" t="s">
        <v>120</v>
      </c>
      <c r="C34" s="149" t="s">
        <v>121</v>
      </c>
      <c r="D34" s="150" t="s">
        <v>87</v>
      </c>
      <c r="E34" s="211">
        <v>16.5</v>
      </c>
      <c r="F34" s="151">
        <v>0</v>
      </c>
      <c r="G34" s="152">
        <f>E34*F34</f>
        <v>0</v>
      </c>
      <c r="H34" s="153">
        <v>0</v>
      </c>
      <c r="I34" s="153">
        <f>E34*H34</f>
        <v>0</v>
      </c>
      <c r="J34" s="153">
        <v>0</v>
      </c>
      <c r="K34" s="153">
        <f>E34*J34</f>
        <v>0</v>
      </c>
      <c r="Q34" s="146">
        <v>2</v>
      </c>
      <c r="AA34" s="122">
        <v>12</v>
      </c>
      <c r="AB34" s="122">
        <v>0</v>
      </c>
      <c r="AC34" s="122">
        <v>17</v>
      </c>
      <c r="BB34" s="122">
        <v>2</v>
      </c>
      <c r="BC34" s="122">
        <f>IF(BB34=1,G34,0)</f>
        <v>0</v>
      </c>
      <c r="BD34" s="122">
        <f>IF(BB34=2,G34,0)</f>
        <v>0</v>
      </c>
      <c r="BE34" s="122">
        <f>IF(BB34=3,G34,0)</f>
        <v>0</v>
      </c>
      <c r="BF34" s="122">
        <f>IF(BB34=4,G34,0)</f>
        <v>0</v>
      </c>
      <c r="BG34" s="122">
        <f>IF(BB34=5,G34,0)</f>
        <v>0</v>
      </c>
    </row>
    <row r="35" spans="1:59" x14ac:dyDescent="0.2">
      <c r="A35" s="147">
        <v>18</v>
      </c>
      <c r="B35" s="148" t="s">
        <v>122</v>
      </c>
      <c r="C35" s="149" t="s">
        <v>123</v>
      </c>
      <c r="D35" s="150" t="s">
        <v>87</v>
      </c>
      <c r="E35" s="211">
        <v>8.85</v>
      </c>
      <c r="F35" s="151">
        <v>0</v>
      </c>
      <c r="G35" s="152">
        <f>E35*F35</f>
        <v>0</v>
      </c>
      <c r="H35" s="153">
        <v>4.7499999999999999E-3</v>
      </c>
      <c r="I35" s="153">
        <f>E35*H35</f>
        <v>4.2037499999999998E-2</v>
      </c>
      <c r="J35" s="153">
        <v>0</v>
      </c>
      <c r="K35" s="153">
        <f>E35*J35</f>
        <v>0</v>
      </c>
      <c r="Q35" s="146">
        <v>2</v>
      </c>
      <c r="AA35" s="122">
        <v>12</v>
      </c>
      <c r="AB35" s="122">
        <v>0</v>
      </c>
      <c r="AC35" s="122">
        <v>18</v>
      </c>
      <c r="BB35" s="122">
        <v>2</v>
      </c>
      <c r="BC35" s="122">
        <f>IF(BB35=1,G35,0)</f>
        <v>0</v>
      </c>
      <c r="BD35" s="122">
        <f>IF(BB35=2,G35,0)</f>
        <v>0</v>
      </c>
      <c r="BE35" s="122">
        <f>IF(BB35=3,G35,0)</f>
        <v>0</v>
      </c>
      <c r="BF35" s="122">
        <f>IF(BB35=4,G35,0)</f>
        <v>0</v>
      </c>
      <c r="BG35" s="122">
        <f>IF(BB35=5,G35,0)</f>
        <v>0</v>
      </c>
    </row>
    <row r="36" spans="1:59" ht="25.5" x14ac:dyDescent="0.2">
      <c r="A36" s="147">
        <v>19</v>
      </c>
      <c r="B36" s="148" t="s">
        <v>124</v>
      </c>
      <c r="C36" s="149" t="s">
        <v>125</v>
      </c>
      <c r="D36" s="150" t="s">
        <v>87</v>
      </c>
      <c r="E36" s="211">
        <v>18.975000000000001</v>
      </c>
      <c r="F36" s="151">
        <v>0</v>
      </c>
      <c r="G36" s="152">
        <f>E36*F36</f>
        <v>0</v>
      </c>
      <c r="H36" s="153">
        <v>1.9199999999999998E-2</v>
      </c>
      <c r="I36" s="153">
        <f>E36*H36</f>
        <v>0.36431999999999998</v>
      </c>
      <c r="J36" s="153">
        <v>0</v>
      </c>
      <c r="K36" s="153">
        <f>E36*J36</f>
        <v>0</v>
      </c>
      <c r="Q36" s="146">
        <v>2</v>
      </c>
      <c r="AA36" s="122">
        <v>12</v>
      </c>
      <c r="AB36" s="122">
        <v>1</v>
      </c>
      <c r="AC36" s="122">
        <v>19</v>
      </c>
      <c r="BB36" s="122">
        <v>2</v>
      </c>
      <c r="BC36" s="122">
        <f>IF(BB36=1,G36,0)</f>
        <v>0</v>
      </c>
      <c r="BD36" s="122">
        <f>IF(BB36=2,G36,0)</f>
        <v>0</v>
      </c>
      <c r="BE36" s="122">
        <f>IF(BB36=3,G36,0)</f>
        <v>0</v>
      </c>
      <c r="BF36" s="122">
        <f>IF(BB36=4,G36,0)</f>
        <v>0</v>
      </c>
      <c r="BG36" s="122">
        <f>IF(BB36=5,G36,0)</f>
        <v>0</v>
      </c>
    </row>
    <row r="37" spans="1:59" x14ac:dyDescent="0.2">
      <c r="A37" s="154"/>
      <c r="B37" s="155" t="s">
        <v>70</v>
      </c>
      <c r="C37" s="156" t="str">
        <f>CONCATENATE(B31," ",C31)</f>
        <v>771 Podlahy z dlaždic a obklady</v>
      </c>
      <c r="D37" s="154"/>
      <c r="E37" s="212"/>
      <c r="F37" s="157"/>
      <c r="G37" s="158">
        <f>SUM(G31:G36)</f>
        <v>0</v>
      </c>
      <c r="H37" s="159"/>
      <c r="I37" s="160">
        <f>SUM(I31:I36)</f>
        <v>0.42460249999999999</v>
      </c>
      <c r="J37" s="159"/>
      <c r="K37" s="160">
        <f>SUM(K31:K36)</f>
        <v>0</v>
      </c>
      <c r="Q37" s="146">
        <v>4</v>
      </c>
      <c r="BC37" s="161">
        <f>SUM(BC31:BC36)</f>
        <v>0</v>
      </c>
      <c r="BD37" s="161">
        <f>SUM(BD31:BD36)</f>
        <v>0</v>
      </c>
      <c r="BE37" s="161">
        <f>SUM(BE31:BE36)</f>
        <v>0</v>
      </c>
      <c r="BF37" s="161">
        <f>SUM(BF31:BF36)</f>
        <v>0</v>
      </c>
      <c r="BG37" s="161">
        <f>SUM(BG31:BG36)</f>
        <v>0</v>
      </c>
    </row>
    <row r="38" spans="1:59" x14ac:dyDescent="0.2">
      <c r="A38" s="139" t="s">
        <v>68</v>
      </c>
      <c r="B38" s="140" t="s">
        <v>126</v>
      </c>
      <c r="C38" s="141" t="s">
        <v>127</v>
      </c>
      <c r="D38" s="142"/>
      <c r="E38" s="210"/>
      <c r="F38" s="143"/>
      <c r="G38" s="144"/>
      <c r="H38" s="145"/>
      <c r="I38" s="145"/>
      <c r="J38" s="145"/>
      <c r="K38" s="145"/>
      <c r="Q38" s="146">
        <v>1</v>
      </c>
    </row>
    <row r="39" spans="1:59" ht="25.5" x14ac:dyDescent="0.2">
      <c r="A39" s="147">
        <v>20</v>
      </c>
      <c r="B39" s="148" t="s">
        <v>128</v>
      </c>
      <c r="C39" s="149" t="s">
        <v>129</v>
      </c>
      <c r="D39" s="150" t="s">
        <v>87</v>
      </c>
      <c r="E39" s="211">
        <v>2.5499999999999998</v>
      </c>
      <c r="F39" s="151">
        <v>0</v>
      </c>
      <c r="G39" s="152">
        <f>E39*F39</f>
        <v>0</v>
      </c>
      <c r="H39" s="153">
        <v>3.9899999999999996E-3</v>
      </c>
      <c r="I39" s="153">
        <f>E39*H39</f>
        <v>1.0174499999999998E-2</v>
      </c>
      <c r="J39" s="153">
        <v>0</v>
      </c>
      <c r="K39" s="153">
        <f>E39*J39</f>
        <v>0</v>
      </c>
      <c r="Q39" s="146">
        <v>2</v>
      </c>
      <c r="AA39" s="122">
        <v>12</v>
      </c>
      <c r="AB39" s="122">
        <v>0</v>
      </c>
      <c r="AC39" s="122">
        <v>20</v>
      </c>
      <c r="BB39" s="122">
        <v>2</v>
      </c>
      <c r="BC39" s="122">
        <f>IF(BB39=1,G39,0)</f>
        <v>0</v>
      </c>
      <c r="BD39" s="122">
        <f>IF(BB39=2,G39,0)</f>
        <v>0</v>
      </c>
      <c r="BE39" s="122">
        <f>IF(BB39=3,G39,0)</f>
        <v>0</v>
      </c>
      <c r="BF39" s="122">
        <f>IF(BB39=4,G39,0)</f>
        <v>0</v>
      </c>
      <c r="BG39" s="122">
        <f>IF(BB39=5,G39,0)</f>
        <v>0</v>
      </c>
    </row>
    <row r="40" spans="1:59" ht="25.5" x14ac:dyDescent="0.2">
      <c r="A40" s="147">
        <v>21</v>
      </c>
      <c r="B40" s="148" t="s">
        <v>130</v>
      </c>
      <c r="C40" s="149" t="s">
        <v>131</v>
      </c>
      <c r="D40" s="150" t="s">
        <v>87</v>
      </c>
      <c r="E40" s="211">
        <v>10</v>
      </c>
      <c r="F40" s="151">
        <v>0</v>
      </c>
      <c r="G40" s="152">
        <f>E40*F40</f>
        <v>0</v>
      </c>
      <c r="H40" s="153">
        <v>0</v>
      </c>
      <c r="I40" s="153">
        <f>E40*H40</f>
        <v>0</v>
      </c>
      <c r="J40" s="153">
        <v>0</v>
      </c>
      <c r="K40" s="153">
        <f>E40*J40</f>
        <v>0</v>
      </c>
      <c r="Q40" s="146">
        <v>2</v>
      </c>
      <c r="AA40" s="122">
        <v>12</v>
      </c>
      <c r="AB40" s="122">
        <v>0</v>
      </c>
      <c r="AC40" s="122">
        <v>21</v>
      </c>
      <c r="BB40" s="122">
        <v>2</v>
      </c>
      <c r="BC40" s="122">
        <f>IF(BB40=1,G40,0)</f>
        <v>0</v>
      </c>
      <c r="BD40" s="122">
        <f>IF(BB40=2,G40,0)</f>
        <v>0</v>
      </c>
      <c r="BE40" s="122">
        <f>IF(BB40=3,G40,0)</f>
        <v>0</v>
      </c>
      <c r="BF40" s="122">
        <f>IF(BB40=4,G40,0)</f>
        <v>0</v>
      </c>
      <c r="BG40" s="122">
        <f>IF(BB40=5,G40,0)</f>
        <v>0</v>
      </c>
    </row>
    <row r="41" spans="1:59" x14ac:dyDescent="0.2">
      <c r="A41" s="147">
        <v>22</v>
      </c>
      <c r="B41" s="148" t="s">
        <v>132</v>
      </c>
      <c r="C41" s="149" t="s">
        <v>133</v>
      </c>
      <c r="D41" s="150" t="s">
        <v>87</v>
      </c>
      <c r="E41" s="211">
        <v>10.5</v>
      </c>
      <c r="F41" s="151">
        <v>0</v>
      </c>
      <c r="G41" s="152">
        <f>E41*F41</f>
        <v>0</v>
      </c>
      <c r="H41" s="153">
        <v>0</v>
      </c>
      <c r="I41" s="153">
        <f>E41*H41</f>
        <v>0</v>
      </c>
      <c r="J41" s="153">
        <v>0</v>
      </c>
      <c r="K41" s="153">
        <f>E41*J41</f>
        <v>0</v>
      </c>
      <c r="Q41" s="146">
        <v>2</v>
      </c>
      <c r="AA41" s="122">
        <v>12</v>
      </c>
      <c r="AB41" s="122">
        <v>0</v>
      </c>
      <c r="AC41" s="122">
        <v>22</v>
      </c>
      <c r="BB41" s="122">
        <v>2</v>
      </c>
      <c r="BC41" s="122">
        <f>IF(BB41=1,G41,0)</f>
        <v>0</v>
      </c>
      <c r="BD41" s="122">
        <f>IF(BB41=2,G41,0)</f>
        <v>0</v>
      </c>
      <c r="BE41" s="122">
        <f>IF(BB41=3,G41,0)</f>
        <v>0</v>
      </c>
      <c r="BF41" s="122">
        <f>IF(BB41=4,G41,0)</f>
        <v>0</v>
      </c>
      <c r="BG41" s="122">
        <f>IF(BB41=5,G41,0)</f>
        <v>0</v>
      </c>
    </row>
    <row r="42" spans="1:59" x14ac:dyDescent="0.2">
      <c r="A42" s="154"/>
      <c r="B42" s="155" t="s">
        <v>70</v>
      </c>
      <c r="C42" s="156" t="str">
        <f>CONCATENATE(B38," ",C38)</f>
        <v>781 Obklady keramické</v>
      </c>
      <c r="D42" s="154"/>
      <c r="E42" s="212"/>
      <c r="F42" s="157"/>
      <c r="G42" s="158">
        <f>SUM(G38:G41)</f>
        <v>0</v>
      </c>
      <c r="H42" s="159"/>
      <c r="I42" s="160">
        <f>SUM(I38:I41)</f>
        <v>1.0174499999999998E-2</v>
      </c>
      <c r="J42" s="159"/>
      <c r="K42" s="160">
        <f>SUM(K38:K41)</f>
        <v>0</v>
      </c>
      <c r="Q42" s="146">
        <v>4</v>
      </c>
      <c r="BC42" s="161">
        <f>SUM(BC38:BC41)</f>
        <v>0</v>
      </c>
      <c r="BD42" s="161">
        <f>SUM(BD38:BD41)</f>
        <v>0</v>
      </c>
      <c r="BE42" s="161">
        <f>SUM(BE38:BE41)</f>
        <v>0</v>
      </c>
      <c r="BF42" s="161">
        <f>SUM(BF38:BF41)</f>
        <v>0</v>
      </c>
      <c r="BG42" s="161">
        <f>SUM(BG38:BG41)</f>
        <v>0</v>
      </c>
    </row>
    <row r="43" spans="1:59" x14ac:dyDescent="0.2">
      <c r="A43" s="139" t="s">
        <v>68</v>
      </c>
      <c r="B43" s="140" t="s">
        <v>134</v>
      </c>
      <c r="C43" s="141" t="s">
        <v>135</v>
      </c>
      <c r="D43" s="142"/>
      <c r="E43" s="210"/>
      <c r="F43" s="143"/>
      <c r="G43" s="144"/>
      <c r="H43" s="145"/>
      <c r="I43" s="145"/>
      <c r="J43" s="145"/>
      <c r="K43" s="145"/>
      <c r="Q43" s="146">
        <v>1</v>
      </c>
    </row>
    <row r="44" spans="1:59" x14ac:dyDescent="0.2">
      <c r="A44" s="147">
        <v>23</v>
      </c>
      <c r="B44" s="148" t="s">
        <v>136</v>
      </c>
      <c r="C44" s="149" t="s">
        <v>137</v>
      </c>
      <c r="D44" s="150" t="s">
        <v>87</v>
      </c>
      <c r="E44" s="211">
        <v>9.06</v>
      </c>
      <c r="F44" s="151">
        <v>0</v>
      </c>
      <c r="G44" s="152">
        <f>E44*F44</f>
        <v>0</v>
      </c>
      <c r="H44" s="153">
        <v>2.5000000000000001E-4</v>
      </c>
      <c r="I44" s="153">
        <f>E44*H44</f>
        <v>2.2650000000000001E-3</v>
      </c>
      <c r="J44" s="153">
        <v>0</v>
      </c>
      <c r="K44" s="153">
        <f>E44*J44</f>
        <v>0</v>
      </c>
      <c r="Q44" s="146">
        <v>2</v>
      </c>
      <c r="AA44" s="122">
        <v>12</v>
      </c>
      <c r="AB44" s="122">
        <v>0</v>
      </c>
      <c r="AC44" s="122">
        <v>23</v>
      </c>
      <c r="BB44" s="122">
        <v>2</v>
      </c>
      <c r="BC44" s="122">
        <f>IF(BB44=1,G44,0)</f>
        <v>0</v>
      </c>
      <c r="BD44" s="122">
        <f>IF(BB44=2,G44,0)</f>
        <v>0</v>
      </c>
      <c r="BE44" s="122">
        <f>IF(BB44=3,G44,0)</f>
        <v>0</v>
      </c>
      <c r="BF44" s="122">
        <f>IF(BB44=4,G44,0)</f>
        <v>0</v>
      </c>
      <c r="BG44" s="122">
        <f>IF(BB44=5,G44,0)</f>
        <v>0</v>
      </c>
    </row>
    <row r="45" spans="1:59" x14ac:dyDescent="0.2">
      <c r="A45" s="154"/>
      <c r="B45" s="155" t="s">
        <v>70</v>
      </c>
      <c r="C45" s="156" t="str">
        <f>CONCATENATE(B43," ",C43)</f>
        <v>783 Nátěry</v>
      </c>
      <c r="D45" s="154"/>
      <c r="E45" s="212"/>
      <c r="F45" s="157"/>
      <c r="G45" s="158">
        <f>SUM(G43:G44)</f>
        <v>0</v>
      </c>
      <c r="H45" s="159"/>
      <c r="I45" s="160">
        <f>SUM(I43:I44)</f>
        <v>2.2650000000000001E-3</v>
      </c>
      <c r="J45" s="159"/>
      <c r="K45" s="160">
        <f>SUM(K43:K44)</f>
        <v>0</v>
      </c>
      <c r="Q45" s="146">
        <v>4</v>
      </c>
      <c r="BC45" s="161">
        <f>SUM(BC43:BC44)</f>
        <v>0</v>
      </c>
      <c r="BD45" s="161">
        <f>SUM(BD43:BD44)</f>
        <v>0</v>
      </c>
      <c r="BE45" s="161">
        <f>SUM(BE43:BE44)</f>
        <v>0</v>
      </c>
      <c r="BF45" s="161">
        <f>SUM(BF43:BF44)</f>
        <v>0</v>
      </c>
      <c r="BG45" s="161">
        <f>SUM(BG43:BG44)</f>
        <v>0</v>
      </c>
    </row>
    <row r="46" spans="1:59" x14ac:dyDescent="0.2">
      <c r="A46" s="139" t="s">
        <v>68</v>
      </c>
      <c r="B46" s="140" t="s">
        <v>138</v>
      </c>
      <c r="C46" s="141" t="s">
        <v>139</v>
      </c>
      <c r="D46" s="142"/>
      <c r="E46" s="210"/>
      <c r="F46" s="143"/>
      <c r="G46" s="144"/>
      <c r="H46" s="145"/>
      <c r="I46" s="145"/>
      <c r="J46" s="145"/>
      <c r="K46" s="145"/>
      <c r="Q46" s="146">
        <v>1</v>
      </c>
    </row>
    <row r="47" spans="1:59" x14ac:dyDescent="0.2">
      <c r="A47" s="147">
        <v>24</v>
      </c>
      <c r="B47" s="148" t="s">
        <v>140</v>
      </c>
      <c r="C47" s="149" t="s">
        <v>141</v>
      </c>
      <c r="D47" s="150" t="s">
        <v>87</v>
      </c>
      <c r="E47" s="211">
        <v>565.83969999999999</v>
      </c>
      <c r="F47" s="151">
        <v>0</v>
      </c>
      <c r="G47" s="152">
        <f>E47*F47</f>
        <v>0</v>
      </c>
      <c r="H47" s="153">
        <v>6.9999999999999994E-5</v>
      </c>
      <c r="I47" s="153">
        <f>E47*H47</f>
        <v>3.9608778999999997E-2</v>
      </c>
      <c r="J47" s="153">
        <v>0</v>
      </c>
      <c r="K47" s="153">
        <f>E47*J47</f>
        <v>0</v>
      </c>
      <c r="Q47" s="146">
        <v>2</v>
      </c>
      <c r="AA47" s="122">
        <v>12</v>
      </c>
      <c r="AB47" s="122">
        <v>0</v>
      </c>
      <c r="AC47" s="122">
        <v>24</v>
      </c>
      <c r="BB47" s="122">
        <v>2</v>
      </c>
      <c r="BC47" s="122">
        <f>IF(BB47=1,G47,0)</f>
        <v>0</v>
      </c>
      <c r="BD47" s="122">
        <f>IF(BB47=2,G47,0)</f>
        <v>0</v>
      </c>
      <c r="BE47" s="122">
        <f>IF(BB47=3,G47,0)</f>
        <v>0</v>
      </c>
      <c r="BF47" s="122">
        <f>IF(BB47=4,G47,0)</f>
        <v>0</v>
      </c>
      <c r="BG47" s="122">
        <f>IF(BB47=5,G47,0)</f>
        <v>0</v>
      </c>
    </row>
    <row r="48" spans="1:59" ht="25.5" x14ac:dyDescent="0.2">
      <c r="A48" s="147">
        <v>25</v>
      </c>
      <c r="B48" s="148" t="s">
        <v>142</v>
      </c>
      <c r="C48" s="149" t="s">
        <v>143</v>
      </c>
      <c r="D48" s="150" t="s">
        <v>87</v>
      </c>
      <c r="E48" s="211">
        <v>113.1497</v>
      </c>
      <c r="F48" s="151">
        <v>0</v>
      </c>
      <c r="G48" s="152">
        <f>E48*F48</f>
        <v>0</v>
      </c>
      <c r="H48" s="153">
        <v>1.4999999999999999E-4</v>
      </c>
      <c r="I48" s="153">
        <f>E48*H48</f>
        <v>1.6972454999999997E-2</v>
      </c>
      <c r="J48" s="153">
        <v>0</v>
      </c>
      <c r="K48" s="153">
        <f>E48*J48</f>
        <v>0</v>
      </c>
      <c r="Q48" s="146">
        <v>2</v>
      </c>
      <c r="AA48" s="122">
        <v>12</v>
      </c>
      <c r="AB48" s="122">
        <v>0</v>
      </c>
      <c r="AC48" s="122">
        <v>25</v>
      </c>
      <c r="BB48" s="122">
        <v>2</v>
      </c>
      <c r="BC48" s="122">
        <f>IF(BB48=1,G48,0)</f>
        <v>0</v>
      </c>
      <c r="BD48" s="122">
        <f>IF(BB48=2,G48,0)</f>
        <v>0</v>
      </c>
      <c r="BE48" s="122">
        <f>IF(BB48=3,G48,0)</f>
        <v>0</v>
      </c>
      <c r="BF48" s="122">
        <f>IF(BB48=4,G48,0)</f>
        <v>0</v>
      </c>
      <c r="BG48" s="122">
        <f>IF(BB48=5,G48,0)</f>
        <v>0</v>
      </c>
    </row>
    <row r="49" spans="1:59" x14ac:dyDescent="0.2">
      <c r="A49" s="147">
        <v>26</v>
      </c>
      <c r="B49" s="148" t="s">
        <v>142</v>
      </c>
      <c r="C49" s="149" t="s">
        <v>144</v>
      </c>
      <c r="D49" s="150" t="s">
        <v>87</v>
      </c>
      <c r="E49" s="211">
        <v>452.69</v>
      </c>
      <c r="F49" s="151">
        <v>0</v>
      </c>
      <c r="G49" s="152">
        <f>E49*F49</f>
        <v>0</v>
      </c>
      <c r="H49" s="153">
        <v>1.4999999999999999E-4</v>
      </c>
      <c r="I49" s="153">
        <f>E49*H49</f>
        <v>6.7903499999999992E-2</v>
      </c>
      <c r="J49" s="153">
        <v>0</v>
      </c>
      <c r="K49" s="153">
        <f>E49*J49</f>
        <v>0</v>
      </c>
      <c r="Q49" s="146">
        <v>2</v>
      </c>
      <c r="AA49" s="122">
        <v>12</v>
      </c>
      <c r="AB49" s="122">
        <v>0</v>
      </c>
      <c r="AC49" s="122">
        <v>26</v>
      </c>
      <c r="BB49" s="122">
        <v>2</v>
      </c>
      <c r="BC49" s="122">
        <f>IF(BB49=1,G49,0)</f>
        <v>0</v>
      </c>
      <c r="BD49" s="122">
        <f>IF(BB49=2,G49,0)</f>
        <v>0</v>
      </c>
      <c r="BE49" s="122">
        <f>IF(BB49=3,G49,0)</f>
        <v>0</v>
      </c>
      <c r="BF49" s="122">
        <f>IF(BB49=4,G49,0)</f>
        <v>0</v>
      </c>
      <c r="BG49" s="122">
        <f>IF(BB49=5,G49,0)</f>
        <v>0</v>
      </c>
    </row>
    <row r="50" spans="1:59" ht="25.5" x14ac:dyDescent="0.2">
      <c r="A50" s="147">
        <v>27</v>
      </c>
      <c r="B50" s="148" t="s">
        <v>145</v>
      </c>
      <c r="C50" s="149" t="s">
        <v>146</v>
      </c>
      <c r="D50" s="150" t="s">
        <v>87</v>
      </c>
      <c r="E50" s="211">
        <v>67.900000000000006</v>
      </c>
      <c r="F50" s="151">
        <v>0</v>
      </c>
      <c r="G50" s="152">
        <f>E50*F50</f>
        <v>0</v>
      </c>
      <c r="H50" s="153">
        <v>0</v>
      </c>
      <c r="I50" s="153">
        <f>E50*H50</f>
        <v>0</v>
      </c>
      <c r="J50" s="153">
        <v>0</v>
      </c>
      <c r="K50" s="153">
        <f>E50*J50</f>
        <v>0</v>
      </c>
      <c r="Q50" s="146">
        <v>2</v>
      </c>
      <c r="AA50" s="122">
        <v>12</v>
      </c>
      <c r="AB50" s="122">
        <v>0</v>
      </c>
      <c r="AC50" s="122">
        <v>27</v>
      </c>
      <c r="BB50" s="122">
        <v>2</v>
      </c>
      <c r="BC50" s="122">
        <f>IF(BB50=1,G50,0)</f>
        <v>0</v>
      </c>
      <c r="BD50" s="122">
        <f>IF(BB50=2,G50,0)</f>
        <v>0</v>
      </c>
      <c r="BE50" s="122">
        <f>IF(BB50=3,G50,0)</f>
        <v>0</v>
      </c>
      <c r="BF50" s="122">
        <f>IF(BB50=4,G50,0)</f>
        <v>0</v>
      </c>
      <c r="BG50" s="122">
        <f>IF(BB50=5,G50,0)</f>
        <v>0</v>
      </c>
    </row>
    <row r="51" spans="1:59" x14ac:dyDescent="0.2">
      <c r="A51" s="154"/>
      <c r="B51" s="155" t="s">
        <v>70</v>
      </c>
      <c r="C51" s="156" t="str">
        <f>CONCATENATE(B46," ",C46)</f>
        <v>784 Malby</v>
      </c>
      <c r="D51" s="154"/>
      <c r="E51" s="212"/>
      <c r="F51" s="157"/>
      <c r="G51" s="158">
        <f>SUM(G46:G50)</f>
        <v>0</v>
      </c>
      <c r="H51" s="159"/>
      <c r="I51" s="160">
        <f>SUM(I46:I50)</f>
        <v>0.12448473399999999</v>
      </c>
      <c r="J51" s="159"/>
      <c r="K51" s="160">
        <f>SUM(K46:K50)</f>
        <v>0</v>
      </c>
      <c r="Q51" s="146">
        <v>4</v>
      </c>
      <c r="BC51" s="161">
        <f>SUM(BC46:BC50)</f>
        <v>0</v>
      </c>
      <c r="BD51" s="161">
        <f>SUM(BD46:BD50)</f>
        <v>0</v>
      </c>
      <c r="BE51" s="161">
        <f>SUM(BE46:BE50)</f>
        <v>0</v>
      </c>
      <c r="BF51" s="161">
        <f>SUM(BF46:BF50)</f>
        <v>0</v>
      </c>
      <c r="BG51" s="161">
        <f>SUM(BG46:BG50)</f>
        <v>0</v>
      </c>
    </row>
    <row r="52" spans="1:59" x14ac:dyDescent="0.2">
      <c r="E52" s="122"/>
    </row>
    <row r="53" spans="1:59" x14ac:dyDescent="0.2">
      <c r="E53" s="122"/>
    </row>
    <row r="54" spans="1:59" x14ac:dyDescent="0.2">
      <c r="E54" s="122"/>
    </row>
    <row r="55" spans="1:59" x14ac:dyDescent="0.2">
      <c r="E55" s="122"/>
    </row>
    <row r="56" spans="1:59" x14ac:dyDescent="0.2">
      <c r="E56" s="122"/>
    </row>
    <row r="57" spans="1:59" x14ac:dyDescent="0.2">
      <c r="E57" s="122"/>
    </row>
    <row r="58" spans="1:59" x14ac:dyDescent="0.2">
      <c r="E58" s="122"/>
    </row>
    <row r="59" spans="1:59" x14ac:dyDescent="0.2">
      <c r="E59" s="122"/>
    </row>
    <row r="60" spans="1:59" x14ac:dyDescent="0.2">
      <c r="E60" s="122"/>
    </row>
    <row r="61" spans="1:59" x14ac:dyDescent="0.2">
      <c r="E61" s="122"/>
    </row>
    <row r="62" spans="1:59" x14ac:dyDescent="0.2">
      <c r="E62" s="122"/>
    </row>
    <row r="63" spans="1:59" x14ac:dyDescent="0.2">
      <c r="E63" s="122"/>
    </row>
    <row r="64" spans="1:59" x14ac:dyDescent="0.2">
      <c r="E64" s="122"/>
    </row>
    <row r="65" spans="1:7" x14ac:dyDescent="0.2">
      <c r="E65" s="122"/>
    </row>
    <row r="66" spans="1:7" x14ac:dyDescent="0.2">
      <c r="E66" s="122"/>
    </row>
    <row r="67" spans="1:7" x14ac:dyDescent="0.2">
      <c r="E67" s="122"/>
    </row>
    <row r="68" spans="1:7" x14ac:dyDescent="0.2">
      <c r="E68" s="122"/>
    </row>
    <row r="69" spans="1:7" x14ac:dyDescent="0.2">
      <c r="E69" s="122"/>
    </row>
    <row r="70" spans="1:7" x14ac:dyDescent="0.2">
      <c r="E70" s="122"/>
    </row>
    <row r="71" spans="1:7" x14ac:dyDescent="0.2">
      <c r="E71" s="122"/>
    </row>
    <row r="72" spans="1:7" x14ac:dyDescent="0.2">
      <c r="E72" s="122"/>
    </row>
    <row r="73" spans="1:7" x14ac:dyDescent="0.2">
      <c r="E73" s="122"/>
    </row>
    <row r="74" spans="1:7" x14ac:dyDescent="0.2">
      <c r="E74" s="122"/>
    </row>
    <row r="75" spans="1:7" x14ac:dyDescent="0.2">
      <c r="A75" s="162"/>
      <c r="B75" s="162"/>
      <c r="C75" s="162"/>
      <c r="D75" s="162"/>
      <c r="E75" s="162"/>
      <c r="F75" s="162"/>
      <c r="G75" s="162"/>
    </row>
    <row r="76" spans="1:7" x14ac:dyDescent="0.2">
      <c r="A76" s="162"/>
      <c r="B76" s="162"/>
      <c r="C76" s="162"/>
      <c r="D76" s="162"/>
      <c r="E76" s="162"/>
      <c r="F76" s="162"/>
      <c r="G76" s="162"/>
    </row>
    <row r="77" spans="1:7" x14ac:dyDescent="0.2">
      <c r="A77" s="162"/>
      <c r="B77" s="162"/>
      <c r="C77" s="162"/>
      <c r="D77" s="162"/>
      <c r="E77" s="162"/>
      <c r="F77" s="162"/>
      <c r="G77" s="162"/>
    </row>
    <row r="78" spans="1:7" x14ac:dyDescent="0.2">
      <c r="A78" s="162"/>
      <c r="B78" s="162"/>
      <c r="C78" s="162"/>
      <c r="D78" s="162"/>
      <c r="E78" s="162"/>
      <c r="F78" s="162"/>
      <c r="G78" s="162"/>
    </row>
    <row r="79" spans="1:7" x14ac:dyDescent="0.2">
      <c r="E79" s="122"/>
    </row>
    <row r="80" spans="1:7" x14ac:dyDescent="0.2">
      <c r="E80" s="122"/>
    </row>
    <row r="81" spans="5:5" x14ac:dyDescent="0.2">
      <c r="E81" s="122"/>
    </row>
    <row r="82" spans="5:5" x14ac:dyDescent="0.2">
      <c r="E82" s="122"/>
    </row>
    <row r="83" spans="5:5" x14ac:dyDescent="0.2">
      <c r="E83" s="122"/>
    </row>
    <row r="84" spans="5:5" x14ac:dyDescent="0.2">
      <c r="E84" s="122"/>
    </row>
    <row r="85" spans="5:5" x14ac:dyDescent="0.2">
      <c r="E85" s="122"/>
    </row>
    <row r="86" spans="5:5" x14ac:dyDescent="0.2">
      <c r="E86" s="122"/>
    </row>
    <row r="87" spans="5:5" x14ac:dyDescent="0.2">
      <c r="E87" s="122"/>
    </row>
    <row r="88" spans="5:5" x14ac:dyDescent="0.2">
      <c r="E88" s="122"/>
    </row>
    <row r="89" spans="5:5" x14ac:dyDescent="0.2">
      <c r="E89" s="122"/>
    </row>
    <row r="90" spans="5:5" x14ac:dyDescent="0.2">
      <c r="E90" s="122"/>
    </row>
    <row r="91" spans="5:5" x14ac:dyDescent="0.2">
      <c r="E91" s="122"/>
    </row>
    <row r="92" spans="5:5" x14ac:dyDescent="0.2">
      <c r="E92" s="122"/>
    </row>
    <row r="93" spans="5:5" x14ac:dyDescent="0.2">
      <c r="E93" s="122"/>
    </row>
    <row r="94" spans="5:5" x14ac:dyDescent="0.2">
      <c r="E94" s="122"/>
    </row>
    <row r="95" spans="5:5" x14ac:dyDescent="0.2">
      <c r="E95" s="122"/>
    </row>
    <row r="96" spans="5:5" x14ac:dyDescent="0.2">
      <c r="E96" s="122"/>
    </row>
    <row r="97" spans="1:7" x14ac:dyDescent="0.2">
      <c r="E97" s="122"/>
    </row>
    <row r="98" spans="1:7" x14ac:dyDescent="0.2">
      <c r="E98" s="122"/>
    </row>
    <row r="99" spans="1:7" x14ac:dyDescent="0.2">
      <c r="E99" s="122"/>
    </row>
    <row r="100" spans="1:7" x14ac:dyDescent="0.2">
      <c r="E100" s="122"/>
    </row>
    <row r="101" spans="1:7" x14ac:dyDescent="0.2">
      <c r="E101" s="122"/>
    </row>
    <row r="102" spans="1:7" x14ac:dyDescent="0.2">
      <c r="E102" s="122"/>
    </row>
    <row r="103" spans="1:7" x14ac:dyDescent="0.2">
      <c r="E103" s="122"/>
    </row>
    <row r="104" spans="1:7" x14ac:dyDescent="0.2">
      <c r="A104" s="163"/>
      <c r="B104" s="163"/>
    </row>
    <row r="105" spans="1:7" x14ac:dyDescent="0.2">
      <c r="A105" s="162"/>
      <c r="B105" s="162"/>
      <c r="C105" s="165"/>
      <c r="D105" s="165"/>
      <c r="E105" s="166"/>
      <c r="F105" s="165"/>
      <c r="G105" s="167"/>
    </row>
    <row r="106" spans="1:7" x14ac:dyDescent="0.2">
      <c r="A106" s="168"/>
      <c r="B106" s="168"/>
      <c r="C106" s="162"/>
      <c r="D106" s="162"/>
      <c r="E106" s="169"/>
      <c r="F106" s="162"/>
      <c r="G106" s="162"/>
    </row>
    <row r="107" spans="1:7" x14ac:dyDescent="0.2">
      <c r="A107" s="162"/>
      <c r="B107" s="162"/>
      <c r="C107" s="162"/>
      <c r="D107" s="162"/>
      <c r="E107" s="169"/>
      <c r="F107" s="162"/>
      <c r="G107" s="162"/>
    </row>
    <row r="108" spans="1:7" x14ac:dyDescent="0.2">
      <c r="A108" s="162"/>
      <c r="B108" s="162"/>
      <c r="C108" s="162"/>
      <c r="D108" s="162"/>
      <c r="E108" s="169"/>
      <c r="F108" s="162"/>
      <c r="G108" s="162"/>
    </row>
    <row r="109" spans="1:7" x14ac:dyDescent="0.2">
      <c r="A109" s="162"/>
      <c r="B109" s="162"/>
      <c r="C109" s="162"/>
      <c r="D109" s="162"/>
      <c r="E109" s="169"/>
      <c r="F109" s="162"/>
      <c r="G109" s="162"/>
    </row>
    <row r="110" spans="1:7" x14ac:dyDescent="0.2">
      <c r="A110" s="162"/>
      <c r="B110" s="162"/>
      <c r="C110" s="162"/>
      <c r="D110" s="162"/>
      <c r="E110" s="169"/>
      <c r="F110" s="162"/>
      <c r="G110" s="162"/>
    </row>
    <row r="111" spans="1:7" x14ac:dyDescent="0.2">
      <c r="A111" s="162"/>
      <c r="B111" s="162"/>
      <c r="C111" s="162"/>
      <c r="D111" s="162"/>
      <c r="E111" s="169"/>
      <c r="F111" s="162"/>
      <c r="G111" s="162"/>
    </row>
    <row r="112" spans="1:7" x14ac:dyDescent="0.2">
      <c r="A112" s="162"/>
      <c r="B112" s="162"/>
      <c r="C112" s="162"/>
      <c r="D112" s="162"/>
      <c r="E112" s="169"/>
      <c r="F112" s="162"/>
      <c r="G112" s="162"/>
    </row>
    <row r="113" spans="1:7" x14ac:dyDescent="0.2">
      <c r="A113" s="162"/>
      <c r="B113" s="162"/>
      <c r="C113" s="162"/>
      <c r="D113" s="162"/>
      <c r="E113" s="169"/>
      <c r="F113" s="162"/>
      <c r="G113" s="162"/>
    </row>
    <row r="114" spans="1:7" x14ac:dyDescent="0.2">
      <c r="A114" s="162"/>
      <c r="B114" s="162"/>
      <c r="C114" s="162"/>
      <c r="D114" s="162"/>
      <c r="E114" s="169"/>
      <c r="F114" s="162"/>
      <c r="G114" s="162"/>
    </row>
    <row r="115" spans="1:7" x14ac:dyDescent="0.2">
      <c r="A115" s="162"/>
      <c r="B115" s="162"/>
      <c r="C115" s="162"/>
      <c r="D115" s="162"/>
      <c r="E115" s="169"/>
      <c r="F115" s="162"/>
      <c r="G115" s="162"/>
    </row>
    <row r="116" spans="1:7" x14ac:dyDescent="0.2">
      <c r="A116" s="162"/>
      <c r="B116" s="162"/>
      <c r="C116" s="162"/>
      <c r="D116" s="162"/>
      <c r="E116" s="169"/>
      <c r="F116" s="162"/>
      <c r="G116" s="162"/>
    </row>
    <row r="117" spans="1:7" x14ac:dyDescent="0.2">
      <c r="A117" s="162"/>
      <c r="B117" s="162"/>
      <c r="C117" s="162"/>
      <c r="D117" s="162"/>
      <c r="E117" s="169"/>
      <c r="F117" s="162"/>
      <c r="G117" s="162"/>
    </row>
    <row r="118" spans="1:7" x14ac:dyDescent="0.2">
      <c r="A118" s="162"/>
      <c r="B118" s="162"/>
      <c r="C118" s="162"/>
      <c r="D118" s="162"/>
      <c r="E118" s="169"/>
      <c r="F118" s="162"/>
      <c r="G118" s="162"/>
    </row>
  </sheetData>
  <mergeCells count="4">
    <mergeCell ref="A1:I1"/>
    <mergeCell ref="A3:B3"/>
    <mergeCell ref="A4:B4"/>
    <mergeCell ref="G4:I4"/>
  </mergeCells>
  <printOptions gridLinesSet="0"/>
  <pageMargins left="0.59055118110236227" right="0.39370078740157483" top="0.78740157480314965" bottom="0.78740157480314965" header="0.31496062992125984" footer="0.31496062992125984"/>
  <pageSetup paperSize="9" scale="85" orientation="landscape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41</vt:i4>
      </vt:variant>
    </vt:vector>
  </HeadingPairs>
  <TitlesOfParts>
    <vt:vector size="45" baseType="lpstr">
      <vt:lpstr>Krycí list 1</vt:lpstr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>Česká pošta, s.p.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 Josef</dc:creator>
  <cp:lastModifiedBy>Sauer Josef</cp:lastModifiedBy>
  <cp:lastPrinted>2017-04-11T13:43:55Z</cp:lastPrinted>
  <dcterms:created xsi:type="dcterms:W3CDTF">2017-04-11T13:25:09Z</dcterms:created>
  <dcterms:modified xsi:type="dcterms:W3CDTF">2017-04-11T13:44:32Z</dcterms:modified>
</cp:coreProperties>
</file>