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440" windowHeight="156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list'!$A$1:$G$42</definedName>
    <definedName name="_xlnm.Print_Area" localSheetId="2">'Položky'!$A$1:$I$57</definedName>
    <definedName name="_xlnm.Print_Area" localSheetId="1">'Rekapitulace'!$A$1:$I$20</definedName>
    <definedName name="PocetMJ">'Krycí list'!$G$7</definedName>
    <definedName name="Poznamka">'Krycí list'!$B$34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list'!#REF!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<sst xmlns="http://schemas.openxmlformats.org/spreadsheetml/2006/main" count="229" uniqueCount="165">
  <si>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</si>
  <si>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</si>
  <si>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</si>
  <si>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</si>
  <si>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</si>
  <si>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</si>
  <si>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</si>
  <si>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</si>
  <si>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</si>
  <si>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</si>
  <si>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</si>
  <si>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</si>
  <si>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</si>
  <si>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</si>
  <si>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</si>
  <si>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</si>
  <si>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</si>
  <si>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</si>
  <si>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</si>
  <si>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</si>
  <si>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</si>
  <si>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</si>
  <si>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</si>
  <si>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</si>
  <si>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</si>
  <si>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</si>
  <si>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</si>
  <si>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</si>
  <si>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</si>
  <si>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</si>
  <si>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</si>
  <si>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</si>
  <si>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</si>
  <si>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</si>
  <si>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</si>
  <si>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</si>
  <si>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</si>
  <si>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</si>
  <si>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</si>
  <si>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</si>
  <si>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</si>
  <si>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</si>
  <si>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</si>
  <si>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</si>
  <si>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</si>
  <si>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</si>
  <si>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</si>
  <si>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</si>
  <si>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</si>
  <si>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</si>
  <si>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</si>
  <si>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</si>
  <si>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</si>
  <si>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</si>
  <si>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</si>
  <si>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</si>
  <si>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</si>
  <si>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</si>
  <si>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</si>
  <si>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</si>
  <si>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</si>
  <si>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</si>
  <si>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</si>
  <si>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</si>
  <si>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</si>
  <si>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</si>
  <si>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</si>
  <si>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</si>
  <si>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m2</t>
  </si>
  <si>
    <t>m</t>
  </si>
  <si>
    <t>RD</t>
  </si>
  <si>
    <t>Rekonstrukce střechy RD v Rokycanech</t>
  </si>
  <si>
    <t>Ing. Lucie Zahradecká</t>
  </si>
  <si>
    <t>Zde uvést záruku na práci a termín možné realizace, případně certifikáty</t>
  </si>
  <si>
    <t>62</t>
  </si>
  <si>
    <t>Úpravy povrchů vnější</t>
  </si>
  <si>
    <t>621 45-1113.R00</t>
  </si>
  <si>
    <t>Oprava komínů (lepidlo perinka fasádní omítka)</t>
  </si>
  <si>
    <t>Jedn. hm.</t>
  </si>
  <si>
    <t>Celk. hm.</t>
  </si>
  <si>
    <t>94</t>
  </si>
  <si>
    <t>Lešení a stavební výtahy</t>
  </si>
  <si>
    <t>941 94-1031.R00</t>
  </si>
  <si>
    <t>Montáž lešení leh.řad. s podlahami, š. do 1 m, H 10 m</t>
  </si>
  <si>
    <t>941 94-1031.RT4</t>
  </si>
  <si>
    <t>Pronájem lešení leh.řad. s podlahami, š. do 1 m</t>
  </si>
  <si>
    <t>941 94-1032.R00</t>
  </si>
  <si>
    <t>Demontáž lešení leh.řad. s podlahami, š. do 1 m, H 10 m</t>
  </si>
  <si>
    <t>941 94-1032.RT4</t>
  </si>
  <si>
    <t>Doprava a přesun lešení</t>
  </si>
  <si>
    <t>soubor</t>
  </si>
  <si>
    <t>762</t>
  </si>
  <si>
    <t>Konstrukce tesařské</t>
  </si>
  <si>
    <t>762 34-1210.RT2</t>
  </si>
  <si>
    <t>Montáž podstřešní folie Ventia God 150 g / m2</t>
  </si>
  <si>
    <t>762 34-1210.RT3</t>
  </si>
  <si>
    <t>Laťování střech ve vzdálenosti 22-36 cm impregnace</t>
  </si>
  <si>
    <t>bm</t>
  </si>
  <si>
    <t>762 31-1101.R00</t>
  </si>
  <si>
    <t>Demontáž krytiny vč. ekologické likvidace</t>
  </si>
  <si>
    <t>763</t>
  </si>
  <si>
    <t>Prodloužení - konstrukce krovu</t>
  </si>
  <si>
    <t>763 61-1121.R00</t>
  </si>
  <si>
    <t>Prodloužení krovu (o 1 m) vč. materiálu</t>
  </si>
  <si>
    <t>763 61-1122.R00</t>
  </si>
  <si>
    <t>Napojení na stávající stav vč. rozebrání bednění a jeho montáž zpět</t>
  </si>
  <si>
    <t>763 61-1131.R00</t>
  </si>
  <si>
    <t>Nové bednění na prodloužení</t>
  </si>
  <si>
    <t>763 61-1132.R00</t>
  </si>
  <si>
    <t>Montáž palubek na prodloužení vč. nátěru</t>
  </si>
  <si>
    <t>763 61-1221.R00</t>
  </si>
  <si>
    <t>Spojovací materiál</t>
  </si>
  <si>
    <t>764</t>
  </si>
  <si>
    <t>Konstrukce klempířské</t>
  </si>
  <si>
    <t>764 31-1321.RT4</t>
  </si>
  <si>
    <t>Štítové lemování Lindab</t>
  </si>
  <si>
    <t>764 35-2301.R00</t>
  </si>
  <si>
    <t>Žlaby Lindab r.š. 150 mm barva hnědá</t>
  </si>
  <si>
    <t>764 35-9312.R00</t>
  </si>
  <si>
    <t>Háky Lindab pro žlab K 33</t>
  </si>
  <si>
    <t>764 35-1391.R00</t>
  </si>
  <si>
    <t>Čela Lindab pro žlab</t>
  </si>
  <si>
    <t>764 35-1392.R00</t>
  </si>
  <si>
    <t>Kotlík žlabový Lindab OMV</t>
  </si>
  <si>
    <t>764 90-8109.R00</t>
  </si>
  <si>
    <t>Lindab odpadní trouby kruhové SROR, D 100 mm</t>
  </si>
  <si>
    <t>764 90-8109.RT1</t>
  </si>
  <si>
    <t>Lindab objimka trouby kruhové SROR, D 100 mm</t>
  </si>
  <si>
    <t>764 90-8109.RT2</t>
  </si>
  <si>
    <t>Lindab odpadní trouby kolena</t>
  </si>
  <si>
    <t>764 31-1201.R00</t>
  </si>
  <si>
    <t>Spojovací materiál pro práce klempířské</t>
  </si>
  <si>
    <t>765</t>
  </si>
  <si>
    <t>Krytiny tvrdé</t>
  </si>
  <si>
    <t>765 51-1110.RT1</t>
  </si>
  <si>
    <t>Lindab Ideal Vlassic, barva hnědá</t>
  </si>
  <si>
    <t>765 31-6131.R00</t>
  </si>
  <si>
    <t>Montáž krytiny - práce</t>
  </si>
  <si>
    <t>765 51-1110.RT3</t>
  </si>
  <si>
    <t>Montáž hřebene včetně odvětrání</t>
  </si>
  <si>
    <t>765 31-1448.R00</t>
  </si>
  <si>
    <t>Odvětrávací komínek Lindab kl.</t>
  </si>
  <si>
    <t>Okapnice pod folii Lindab</t>
  </si>
  <si>
    <t>765 32-2111.RT4</t>
  </si>
  <si>
    <t>Šrouby Lindab s podložkou pod krytinu</t>
  </si>
  <si>
    <t>765 51-1140.RT1</t>
  </si>
  <si>
    <t>Okapní plech pod folii</t>
  </si>
  <si>
    <t>765 33-2231.R00</t>
  </si>
  <si>
    <t>Ochranný větrací pás</t>
  </si>
  <si>
    <t>765 32-2111.RT5</t>
  </si>
  <si>
    <t>Větrací mřížka</t>
  </si>
  <si>
    <t>765 32-2111.R00</t>
  </si>
  <si>
    <t>Opravná sada 100 ml</t>
  </si>
  <si>
    <t>765 34-2203.R00</t>
  </si>
  <si>
    <t>Přesun materiálu do výšky do 12 m</t>
  </si>
  <si>
    <t>765 31-6191.R00</t>
  </si>
  <si>
    <t>Montáž nového hromosvodu AlSg kl.</t>
  </si>
  <si>
    <t>765 32-2111.RT2</t>
  </si>
  <si>
    <t>Oplechování komína Lindab</t>
  </si>
  <si>
    <t>766</t>
  </si>
  <si>
    <t>Konstrukce truhlářské</t>
  </si>
  <si>
    <t>766 62-4042.R00</t>
  </si>
  <si>
    <t>Montáž střešních oken Velux GGL MK06</t>
  </si>
  <si>
    <t xml:space="preserve">766 62-4042.R00 </t>
  </si>
  <si>
    <t>Montáž lemování EDW 2000 MK06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</si>
</sst>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" fontId="34" fillId="0" borderId="0" xfId="46" applyNumberFormat="1" applyFont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  <xf numFmtId="0" fontId="29" fillId="0" borderId="58" xfId="46" applyFont="1" applyFill="1" applyBorder="1" applyAlignment="1">
      <alignment horizontal="center"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>
      <alignment/>
      <protection/>
    </xf>
    <xf numFmtId="0" fontId="0" fillId="0" borderId="61" xfId="46" applyNumberFormat="1" applyFont="1" applyFill="1" applyBorder="1">
      <alignment/>
      <protection/>
    </xf>
    <xf numFmtId="49" fontId="0" fillId="0" borderId="61" xfId="46" applyNumberFormat="1" applyFont="1" applyFill="1" applyBorder="1" applyAlignment="1">
      <alignment horizontal="left"/>
      <protection/>
    </xf>
    <xf numFmtId="2" fontId="0" fillId="0" borderId="61" xfId="46" applyNumberFormat="1" applyFill="1" applyBorder="1" applyAlignment="1">
      <alignment horizontal="right"/>
      <protection/>
    </xf>
    <xf numFmtId="49" fontId="0" fillId="0" borderId="61" xfId="46" applyNumberFormat="1" applyFont="1" applyFill="1" applyBorder="1" applyAlignment="1">
      <alignment horizontal="left" vertical="center"/>
      <protection/>
    </xf>
    <xf numFmtId="49" fontId="0" fillId="0" borderId="61" xfId="46" applyNumberFormat="1" applyFont="1" applyFill="1" applyBorder="1" applyAlignment="1">
      <alignment horizontal="center" vertical="center" shrinkToFit="1"/>
      <protection/>
    </xf>
    <xf numFmtId="4" fontId="0" fillId="0" borderId="61" xfId="46" applyNumberFormat="1" applyFont="1" applyFill="1" applyBorder="1" applyAlignment="1">
      <alignment horizontal="right" vertical="center"/>
      <protection/>
    </xf>
    <xf numFmtId="169" fontId="0" fillId="0" borderId="61" xfId="46" applyNumberFormat="1" applyFont="1" applyFill="1" applyBorder="1" applyAlignment="1">
      <alignment vertical="center"/>
      <protection/>
    </xf>
    <xf numFmtId="4" fontId="0" fillId="0" borderId="61" xfId="46" applyNumberFormat="1" applyFill="1" applyBorder="1" applyAlignment="1">
      <alignment horizontal="right"/>
      <protection/>
    </xf>
    <xf numFmtId="4" fontId="0" fillId="0" borderId="61" xfId="46" applyNumberFormat="1" applyFill="1" applyBorder="1">
      <alignment/>
      <protection/>
    </xf>
    <xf numFmtId="4" fontId="1" fillId="0" borderId="63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"/>
  <sheetViews>
    <sheetView tabSelected="1" zoomScalePageLayoutView="0" workbookViewId="0" topLeftCell="A1">
      <selection activeCell="B34" sqref="B34:G4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70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4"/>
      <c r="D7" s="175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4" t="s">
        <v>72</v>
      </c>
      <c r="D8" s="175"/>
      <c r="E8" s="17" t="s">
        <v>11</v>
      </c>
      <c r="F8" s="16"/>
      <c r="G8" s="24">
        <f>IF(PocetMJ=0,,ROUND((F29+#REF!)/PocetMJ,1))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6"/>
      <c r="F11" s="177"/>
      <c r="G11" s="178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15</v>
      </c>
      <c r="D29" s="16" t="s">
        <v>40</v>
      </c>
      <c r="E29" s="17"/>
      <c r="F29" s="59">
        <v>0</v>
      </c>
      <c r="G29" s="18"/>
    </row>
    <row r="30" spans="1:7" ht="12.75">
      <c r="A30" s="14" t="s">
        <v>41</v>
      </c>
      <c r="B30" s="16"/>
      <c r="C30" s="58">
        <v>15</v>
      </c>
      <c r="D30" s="16" t="s">
        <v>40</v>
      </c>
      <c r="E30" s="17"/>
      <c r="F30" s="60">
        <f>ROUND(PRODUCT(F29,C30/100),0)</f>
        <v>0</v>
      </c>
      <c r="G30" s="28"/>
    </row>
    <row r="31" spans="1:7" s="66" customFormat="1" ht="19.5" customHeight="1" thickBot="1">
      <c r="A31" s="61" t="s">
        <v>42</v>
      </c>
      <c r="B31" s="62"/>
      <c r="C31" s="62"/>
      <c r="D31" s="62"/>
      <c r="E31" s="63"/>
      <c r="F31" s="64">
        <f>ROUND(SUM(F29:F30),0)</f>
        <v>0</v>
      </c>
      <c r="G31" s="65"/>
    </row>
    <row r="33" spans="1:8" ht="12.75">
      <c r="A33" s="67" t="s">
        <v>43</v>
      </c>
      <c r="B33" s="67"/>
      <c r="C33" s="67"/>
      <c r="D33" s="67"/>
      <c r="E33" s="67"/>
      <c r="F33" s="67"/>
      <c r="G33" s="67"/>
      <c r="H33" t="s">
        <v>4</v>
      </c>
    </row>
    <row r="34" spans="1:8" ht="14.25" customHeight="1">
      <c r="A34" s="67"/>
      <c r="B34" s="173" t="s">
        <v>73</v>
      </c>
      <c r="C34" s="173"/>
      <c r="D34" s="173"/>
      <c r="E34" s="173"/>
      <c r="F34" s="173"/>
      <c r="G34" s="173"/>
      <c r="H34" t="s">
        <v>4</v>
      </c>
    </row>
    <row r="35" spans="1:8" ht="12.75" customHeight="1">
      <c r="A35" s="68"/>
      <c r="B35" s="173"/>
      <c r="C35" s="173"/>
      <c r="D35" s="173"/>
      <c r="E35" s="173"/>
      <c r="F35" s="173"/>
      <c r="G35" s="173"/>
      <c r="H35" t="s">
        <v>4</v>
      </c>
    </row>
    <row r="36" spans="1:8" ht="12.75">
      <c r="A36" s="68"/>
      <c r="B36" s="173"/>
      <c r="C36" s="173"/>
      <c r="D36" s="173"/>
      <c r="E36" s="173"/>
      <c r="F36" s="173"/>
      <c r="G36" s="173"/>
      <c r="H36" t="s">
        <v>4</v>
      </c>
    </row>
    <row r="37" spans="1:8" ht="12.75">
      <c r="A37" s="68"/>
      <c r="B37" s="173"/>
      <c r="C37" s="173"/>
      <c r="D37" s="173"/>
      <c r="E37" s="173"/>
      <c r="F37" s="173"/>
      <c r="G37" s="173"/>
      <c r="H37" t="s">
        <v>4</v>
      </c>
    </row>
    <row r="38" spans="1:8" ht="12.75">
      <c r="A38" s="68"/>
      <c r="B38" s="173"/>
      <c r="C38" s="173"/>
      <c r="D38" s="173"/>
      <c r="E38" s="173"/>
      <c r="F38" s="173"/>
      <c r="G38" s="173"/>
      <c r="H38" t="s">
        <v>4</v>
      </c>
    </row>
    <row r="39" spans="1:8" ht="12.75">
      <c r="A39" s="68"/>
      <c r="B39" s="173"/>
      <c r="C39" s="173"/>
      <c r="D39" s="173"/>
      <c r="E39" s="173"/>
      <c r="F39" s="173"/>
      <c r="G39" s="173"/>
      <c r="H39" t="s">
        <v>4</v>
      </c>
    </row>
    <row r="40" spans="1:8" ht="12.75">
      <c r="A40" s="68"/>
      <c r="B40" s="173"/>
      <c r="C40" s="173"/>
      <c r="D40" s="173"/>
      <c r="E40" s="173"/>
      <c r="F40" s="173"/>
      <c r="G40" s="173"/>
      <c r="H40" t="s">
        <v>4</v>
      </c>
    </row>
    <row r="41" spans="1:8" ht="12.75">
      <c r="A41" s="68"/>
      <c r="B41" s="173"/>
      <c r="C41" s="173"/>
      <c r="D41" s="173"/>
      <c r="E41" s="173"/>
      <c r="F41" s="173"/>
      <c r="G41" s="173"/>
      <c r="H41" t="s">
        <v>4</v>
      </c>
    </row>
    <row r="42" spans="1:8" ht="12.75">
      <c r="A42" s="68"/>
      <c r="B42" s="173"/>
      <c r="C42" s="173"/>
      <c r="D42" s="173"/>
      <c r="E42" s="173"/>
      <c r="F42" s="173"/>
      <c r="G42" s="173"/>
      <c r="H42" t="s">
        <v>4</v>
      </c>
    </row>
    <row r="43" spans="2:7" ht="12.75">
      <c r="B43" s="172"/>
      <c r="C43" s="172"/>
      <c r="D43" s="172"/>
      <c r="E43" s="172"/>
      <c r="F43" s="172"/>
      <c r="G43" s="172"/>
    </row>
    <row r="44" spans="2:7" ht="12.75">
      <c r="B44" s="172"/>
      <c r="C44" s="172"/>
      <c r="D44" s="172"/>
      <c r="E44" s="172"/>
      <c r="F44" s="172"/>
      <c r="G44" s="172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72"/>
      <c r="C46" s="172"/>
      <c r="D46" s="172"/>
      <c r="E46" s="172"/>
      <c r="F46" s="172"/>
      <c r="G46" s="17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7" ht="12.75">
      <c r="B50" s="172"/>
      <c r="C50" s="172"/>
      <c r="D50" s="172"/>
      <c r="E50" s="172"/>
      <c r="F50" s="172"/>
      <c r="G50" s="172"/>
    </row>
    <row r="51" spans="2:7" ht="12.75">
      <c r="B51" s="172"/>
      <c r="C51" s="172"/>
      <c r="D51" s="172"/>
      <c r="E51" s="172"/>
      <c r="F51" s="172"/>
      <c r="G51" s="172"/>
    </row>
    <row r="52" spans="2:7" ht="12.75">
      <c r="B52" s="172"/>
      <c r="C52" s="172"/>
      <c r="D52" s="172"/>
      <c r="E52" s="172"/>
      <c r="F52" s="172"/>
      <c r="G52" s="172"/>
    </row>
  </sheetData>
  <sheetProtection/>
  <mergeCells count="14">
    <mergeCell ref="B51:G51"/>
    <mergeCell ref="B52:G52"/>
    <mergeCell ref="B46:G46"/>
    <mergeCell ref="B47:G47"/>
    <mergeCell ref="B48:G48"/>
    <mergeCell ref="B49:G49"/>
    <mergeCell ref="B44:G44"/>
    <mergeCell ref="B45:G45"/>
    <mergeCell ref="B34:G42"/>
    <mergeCell ref="B50:G50"/>
    <mergeCell ref="C7:D7"/>
    <mergeCell ref="C8:D8"/>
    <mergeCell ref="E11:G11"/>
    <mergeCell ref="B43:G4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> Rekonstrukce střechy RD v Rokycanech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> RD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67" t="str">
        <f>Položky!B7</f>
        <v>62</v>
      </c>
      <c r="B7" s="85" t="str">
        <f>Položky!C7</f>
        <v>Úpravy povrchů vnější</v>
      </c>
      <c r="C7" s="86"/>
      <c r="D7" s="87"/>
      <c r="E7" s="168">
        <f>Položky!BA9</f>
        <v>0</v>
      </c>
      <c r="F7" s="169">
        <f>Položky!BB9</f>
        <v>0</v>
      </c>
      <c r="G7" s="169">
        <f>Položky!BC9</f>
        <v>0</v>
      </c>
      <c r="H7" s="169">
        <f>Položky!BD9</f>
        <v>0</v>
      </c>
      <c r="I7" s="170">
        <f>Položky!BE9</f>
        <v>0</v>
      </c>
    </row>
    <row r="8" spans="1:9" s="30" customFormat="1" ht="12.75">
      <c r="A8" s="167" t="str">
        <f>Položky!B10</f>
        <v>94</v>
      </c>
      <c r="B8" s="85" t="str">
        <f>Položky!C10</f>
        <v>Lešení a stavební výtahy</v>
      </c>
      <c r="C8" s="86"/>
      <c r="D8" s="87"/>
      <c r="E8" s="168">
        <f>Položky!BA15</f>
        <v>0</v>
      </c>
      <c r="F8" s="169">
        <f>Položky!BB15</f>
        <v>0</v>
      </c>
      <c r="G8" s="169">
        <f>Položky!BC15</f>
        <v>0</v>
      </c>
      <c r="H8" s="169">
        <f>Položky!BD15</f>
        <v>0</v>
      </c>
      <c r="I8" s="170">
        <f>Položky!BE15</f>
        <v>0</v>
      </c>
    </row>
    <row r="9" spans="1:9" s="30" customFormat="1" ht="12.75">
      <c r="A9" s="167" t="str">
        <f>Položky!B16</f>
        <v>762</v>
      </c>
      <c r="B9" s="85" t="str">
        <f>Položky!C16</f>
        <v>Konstrukce tesařské</v>
      </c>
      <c r="C9" s="86"/>
      <c r="D9" s="87"/>
      <c r="E9" s="168">
        <f>Položky!BA20</f>
        <v>0</v>
      </c>
      <c r="F9" s="169">
        <f>Položky!BB20</f>
        <v>0</v>
      </c>
      <c r="G9" s="169">
        <f>Položky!BC20</f>
        <v>0</v>
      </c>
      <c r="H9" s="169">
        <f>Položky!BD20</f>
        <v>0</v>
      </c>
      <c r="I9" s="170">
        <f>Položky!BE20</f>
        <v>0</v>
      </c>
    </row>
    <row r="10" spans="1:9" s="30" customFormat="1" ht="12.75">
      <c r="A10" s="167" t="str">
        <f>Položky!B21</f>
        <v>763</v>
      </c>
      <c r="B10" s="85" t="str">
        <f>Položky!C21</f>
        <v>Prodloužení - konstrukce krovu</v>
      </c>
      <c r="C10" s="86"/>
      <c r="D10" s="87"/>
      <c r="E10" s="168">
        <f>Položky!BA27</f>
        <v>0</v>
      </c>
      <c r="F10" s="169">
        <f>Položky!BB27</f>
        <v>0</v>
      </c>
      <c r="G10" s="169">
        <f>Položky!BC27</f>
        <v>0</v>
      </c>
      <c r="H10" s="169">
        <f>Položky!BD27</f>
        <v>0</v>
      </c>
      <c r="I10" s="170">
        <f>Položky!BE27</f>
        <v>0</v>
      </c>
    </row>
    <row r="11" spans="1:9" s="30" customFormat="1" ht="12.75">
      <c r="A11" s="167" t="str">
        <f>Položky!B28</f>
        <v>764</v>
      </c>
      <c r="B11" s="85" t="str">
        <f>Položky!C28</f>
        <v>Konstrukce klempířské</v>
      </c>
      <c r="C11" s="86"/>
      <c r="D11" s="87"/>
      <c r="E11" s="168">
        <f>Položky!BA38</f>
        <v>0</v>
      </c>
      <c r="F11" s="169">
        <f>Položky!BB38</f>
        <v>0</v>
      </c>
      <c r="G11" s="169">
        <f>Položky!BC38</f>
        <v>0</v>
      </c>
      <c r="H11" s="169">
        <f>Položky!BD38</f>
        <v>0</v>
      </c>
      <c r="I11" s="170">
        <f>Položky!BE38</f>
        <v>0</v>
      </c>
    </row>
    <row r="12" spans="1:9" s="30" customFormat="1" ht="12.75">
      <c r="A12" s="167" t="str">
        <f>Položky!B39</f>
        <v>765</v>
      </c>
      <c r="B12" s="85" t="str">
        <f>Položky!C39</f>
        <v>Krytiny tvrdé</v>
      </c>
      <c r="C12" s="86"/>
      <c r="D12" s="87"/>
      <c r="E12" s="168">
        <f>Položky!BA53</f>
        <v>0</v>
      </c>
      <c r="F12" s="169">
        <f>Položky!BB53</f>
        <v>0</v>
      </c>
      <c r="G12" s="169">
        <f>Položky!BC53</f>
        <v>0</v>
      </c>
      <c r="H12" s="169">
        <f>Položky!BD53</f>
        <v>0</v>
      </c>
      <c r="I12" s="170">
        <f>Položky!BE53</f>
        <v>0</v>
      </c>
    </row>
    <row r="13" spans="1:9" s="30" customFormat="1" ht="13.5" thickBot="1">
      <c r="A13" s="167" t="str">
        <f>Položky!B54</f>
        <v>766</v>
      </c>
      <c r="B13" s="85" t="str">
        <f>Položky!C54</f>
        <v>Konstrukce truhlářské</v>
      </c>
      <c r="C13" s="86"/>
      <c r="D13" s="87"/>
      <c r="E13" s="168">
        <f>Položky!BA57</f>
        <v>0</v>
      </c>
      <c r="F13" s="169">
        <f>Položky!BB57</f>
        <v>0</v>
      </c>
      <c r="G13" s="169">
        <f>Položky!BC57</f>
        <v>0</v>
      </c>
      <c r="H13" s="169">
        <f>Položky!BD57</f>
        <v>0</v>
      </c>
      <c r="I13" s="170">
        <f>Položky!BE57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/>
      <c r="B19" s="106"/>
      <c r="C19" s="106"/>
      <c r="D19" s="107"/>
      <c r="E19" s="108"/>
      <c r="F19" s="109"/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8</v>
      </c>
    </row>
    <row r="20" spans="1:9" ht="13.5" thickBot="1">
      <c r="A20" s="113"/>
      <c r="B20" s="114" t="s">
        <v>56</v>
      </c>
      <c r="C20" s="115"/>
      <c r="D20" s="116"/>
      <c r="E20" s="117"/>
      <c r="F20" s="118"/>
      <c r="G20" s="118"/>
      <c r="H20" s="179">
        <f>SUM(H19:H19)</f>
        <v>0</v>
      </c>
      <c r="I20" s="180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H20:I2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4"/>
  <sheetViews>
    <sheetView showGridLines="0" showZeros="0" zoomScale="80" zoomScaleNormal="80" zoomScalePageLayoutView="0" workbookViewId="0" topLeftCell="A1">
      <selection activeCell="G9" sqref="G9"/>
    </sheetView>
  </sheetViews>
  <sheetFormatPr defaultColWidth="9.00390625" defaultRowHeight="12.75"/>
  <cols>
    <col min="1" max="1" width="4.375" style="122" customWidth="1"/>
    <col min="2" max="2" width="16.25390625" style="122" customWidth="1"/>
    <col min="3" max="3" width="47.625" style="122" customWidth="1"/>
    <col min="4" max="4" width="5.625" style="122" customWidth="1"/>
    <col min="5" max="5" width="10.00390625" style="161" customWidth="1"/>
    <col min="6" max="6" width="11.25390625" style="122" customWidth="1"/>
    <col min="7" max="7" width="16.125" style="122" customWidth="1"/>
    <col min="8" max="8" width="13.125" style="122" customWidth="1"/>
    <col min="9" max="9" width="14.75390625" style="122" customWidth="1"/>
    <col min="10" max="16384" width="9.125" style="122" customWidth="1"/>
  </cols>
  <sheetData>
    <row r="1" spans="1:9" ht="15.75">
      <c r="A1" s="187" t="s">
        <v>57</v>
      </c>
      <c r="B1" s="187"/>
      <c r="C1" s="187"/>
      <c r="D1" s="187"/>
      <c r="E1" s="187"/>
      <c r="F1" s="187"/>
      <c r="G1" s="187"/>
      <c r="H1" s="187"/>
      <c r="I1" s="187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> Rekonstrukce střechy RD v Rokycanech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88" t="s">
        <v>1</v>
      </c>
      <c r="B4" s="184"/>
      <c r="C4" s="75" t="str">
        <f>CONCATENATE(cisloobjektu," ",nazevobjektu)</f>
        <v> RD</v>
      </c>
      <c r="D4" s="76"/>
      <c r="E4" s="77"/>
      <c r="F4" s="76"/>
      <c r="G4" s="189"/>
      <c r="H4" s="189"/>
      <c r="I4" s="190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91" t="s">
        <v>78</v>
      </c>
      <c r="I6" s="191" t="s">
        <v>79</v>
      </c>
    </row>
    <row r="7" spans="1:15" ht="12.75">
      <c r="A7" s="138" t="s">
        <v>65</v>
      </c>
      <c r="B7" s="139" t="s">
        <v>74</v>
      </c>
      <c r="C7" s="140" t="s">
        <v>75</v>
      </c>
      <c r="D7" s="141"/>
      <c r="E7" s="142"/>
      <c r="F7" s="202"/>
      <c r="G7" s="203"/>
      <c r="H7" s="143"/>
      <c r="I7" s="143"/>
      <c r="O7" s="144">
        <v>1</v>
      </c>
    </row>
    <row r="8" spans="1:57" ht="12.75">
      <c r="A8" s="145">
        <v>1</v>
      </c>
      <c r="B8" s="146" t="s">
        <v>76</v>
      </c>
      <c r="C8" s="147" t="s">
        <v>77</v>
      </c>
      <c r="D8" s="148" t="s">
        <v>66</v>
      </c>
      <c r="E8" s="149">
        <v>2</v>
      </c>
      <c r="F8" s="149">
        <v>0</v>
      </c>
      <c r="G8" s="150">
        <f>E8*F8</f>
        <v>0</v>
      </c>
      <c r="H8" s="151">
        <v>0.04558</v>
      </c>
      <c r="I8" s="151">
        <f>E8*H8</f>
        <v>0.09116</v>
      </c>
      <c r="O8" s="144">
        <v>2</v>
      </c>
      <c r="Y8" s="122">
        <v>12</v>
      </c>
      <c r="Z8" s="122">
        <v>0</v>
      </c>
      <c r="AA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57" ht="12.75">
      <c r="A9" s="152"/>
      <c r="B9" s="153" t="s">
        <v>67</v>
      </c>
      <c r="C9" s="154" t="str">
        <f>CONCATENATE(B7," ",C7)</f>
        <v>62 Úpravy povrchů vnější</v>
      </c>
      <c r="D9" s="152"/>
      <c r="E9" s="155"/>
      <c r="F9" s="155"/>
      <c r="G9" s="204">
        <f>SUM(G7:G8)</f>
        <v>0</v>
      </c>
      <c r="H9" s="156"/>
      <c r="I9" s="157">
        <f>SUM(I7:I8)</f>
        <v>0.09116</v>
      </c>
      <c r="O9" s="144">
        <v>4</v>
      </c>
      <c r="BA9" s="158">
        <f>SUM(BA7:BA8)</f>
        <v>0</v>
      </c>
      <c r="BB9" s="158">
        <f>SUM(BB7:BB8)</f>
        <v>0</v>
      </c>
      <c r="BC9" s="158">
        <f>SUM(BC7:BC8)</f>
        <v>0</v>
      </c>
      <c r="BD9" s="158">
        <f>SUM(BD7:BD8)</f>
        <v>0</v>
      </c>
      <c r="BE9" s="158">
        <f>SUM(BE7:BE8)</f>
        <v>0</v>
      </c>
    </row>
    <row r="10" spans="1:15" ht="12.75">
      <c r="A10" s="138" t="s">
        <v>65</v>
      </c>
      <c r="B10" s="139" t="s">
        <v>80</v>
      </c>
      <c r="C10" s="140" t="s">
        <v>81</v>
      </c>
      <c r="D10" s="141"/>
      <c r="E10" s="142"/>
      <c r="F10" s="202"/>
      <c r="G10" s="150"/>
      <c r="H10" s="143"/>
      <c r="I10" s="143"/>
      <c r="O10" s="144">
        <v>1</v>
      </c>
    </row>
    <row r="11" spans="1:15" ht="12.75">
      <c r="A11" s="192">
        <v>2</v>
      </c>
      <c r="B11" s="193" t="s">
        <v>82</v>
      </c>
      <c r="C11" s="194" t="s">
        <v>83</v>
      </c>
      <c r="D11" s="141" t="s">
        <v>68</v>
      </c>
      <c r="E11" s="197">
        <v>74</v>
      </c>
      <c r="F11" s="202"/>
      <c r="G11" s="150"/>
      <c r="H11" s="195">
        <v>0.01838</v>
      </c>
      <c r="I11" s="195">
        <f>E11*H11</f>
        <v>1.36012</v>
      </c>
      <c r="O11" s="144"/>
    </row>
    <row r="12" spans="1:15" ht="12.75">
      <c r="A12" s="192">
        <v>3</v>
      </c>
      <c r="B12" s="196" t="s">
        <v>84</v>
      </c>
      <c r="C12" s="194" t="s">
        <v>85</v>
      </c>
      <c r="D12" s="141" t="s">
        <v>68</v>
      </c>
      <c r="E12" s="197">
        <v>74</v>
      </c>
      <c r="F12" s="202"/>
      <c r="G12" s="150"/>
      <c r="H12" s="195">
        <v>0</v>
      </c>
      <c r="I12" s="195"/>
      <c r="O12" s="144"/>
    </row>
    <row r="13" spans="1:15" ht="12.75">
      <c r="A13" s="192">
        <v>4</v>
      </c>
      <c r="B13" s="196" t="s">
        <v>86</v>
      </c>
      <c r="C13" s="194" t="s">
        <v>87</v>
      </c>
      <c r="D13" s="141" t="s">
        <v>68</v>
      </c>
      <c r="E13" s="197">
        <v>74</v>
      </c>
      <c r="F13" s="202"/>
      <c r="G13" s="150"/>
      <c r="H13" s="195">
        <v>0.01838</v>
      </c>
      <c r="I13" s="195">
        <f>E13*H13</f>
        <v>1.36012</v>
      </c>
      <c r="O13" s="144"/>
    </row>
    <row r="14" spans="1:57" ht="12.75">
      <c r="A14" s="145">
        <v>5</v>
      </c>
      <c r="B14" s="146" t="s">
        <v>88</v>
      </c>
      <c r="C14" s="147" t="s">
        <v>89</v>
      </c>
      <c r="D14" s="148" t="s">
        <v>90</v>
      </c>
      <c r="E14" s="149">
        <v>1</v>
      </c>
      <c r="F14" s="149">
        <v>0</v>
      </c>
      <c r="G14" s="150">
        <f>E14*F14</f>
        <v>0</v>
      </c>
      <c r="H14" s="151">
        <v>0</v>
      </c>
      <c r="I14" s="151">
        <f>E14*H14</f>
        <v>0</v>
      </c>
      <c r="O14" s="144">
        <v>2</v>
      </c>
      <c r="Y14" s="122">
        <v>12</v>
      </c>
      <c r="Z14" s="122">
        <v>0</v>
      </c>
      <c r="AA14" s="122">
        <v>2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57" ht="12.75">
      <c r="A15" s="152"/>
      <c r="B15" s="153" t="s">
        <v>67</v>
      </c>
      <c r="C15" s="154" t="str">
        <f>CONCATENATE(B10," ",C10)</f>
        <v>94 Lešení a stavební výtahy</v>
      </c>
      <c r="D15" s="152"/>
      <c r="E15" s="155"/>
      <c r="F15" s="155"/>
      <c r="G15" s="204">
        <f>SUM(G10:G14)</f>
        <v>0</v>
      </c>
      <c r="H15" s="156"/>
      <c r="I15" s="157">
        <f>SUM(I10:I14)</f>
        <v>2.72024</v>
      </c>
      <c r="O15" s="144">
        <v>4</v>
      </c>
      <c r="BA15" s="158">
        <f>SUM(BA10:BA14)</f>
        <v>0</v>
      </c>
      <c r="BB15" s="158">
        <f>SUM(BB10:BB14)</f>
        <v>0</v>
      </c>
      <c r="BC15" s="158">
        <f>SUM(BC10:BC14)</f>
        <v>0</v>
      </c>
      <c r="BD15" s="158">
        <f>SUM(BD10:BD14)</f>
        <v>0</v>
      </c>
      <c r="BE15" s="158">
        <f>SUM(BE10:BE14)</f>
        <v>0</v>
      </c>
    </row>
    <row r="16" spans="1:15" ht="12.75">
      <c r="A16" s="138" t="s">
        <v>65</v>
      </c>
      <c r="B16" s="139" t="s">
        <v>91</v>
      </c>
      <c r="C16" s="140" t="s">
        <v>92</v>
      </c>
      <c r="D16" s="141"/>
      <c r="E16" s="142"/>
      <c r="F16" s="202"/>
      <c r="G16" s="150"/>
      <c r="H16" s="143"/>
      <c r="I16" s="143"/>
      <c r="O16" s="144">
        <v>1</v>
      </c>
    </row>
    <row r="17" spans="1:57" ht="12.75">
      <c r="A17" s="145">
        <v>6</v>
      </c>
      <c r="B17" s="146" t="s">
        <v>93</v>
      </c>
      <c r="C17" s="147" t="s">
        <v>94</v>
      </c>
      <c r="D17" s="148" t="s">
        <v>68</v>
      </c>
      <c r="E17" s="149">
        <v>224</v>
      </c>
      <c r="F17" s="149">
        <v>0</v>
      </c>
      <c r="G17" s="150">
        <f>E17*F17</f>
        <v>0</v>
      </c>
      <c r="H17" s="151">
        <v>0.01452</v>
      </c>
      <c r="I17" s="151">
        <f>E17*H17</f>
        <v>3.25248</v>
      </c>
      <c r="O17" s="144">
        <v>2</v>
      </c>
      <c r="Y17" s="122">
        <v>12</v>
      </c>
      <c r="Z17" s="122">
        <v>0</v>
      </c>
      <c r="AA17" s="122">
        <v>3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</row>
    <row r="18" spans="1:57" ht="12.75">
      <c r="A18" s="145">
        <v>7</v>
      </c>
      <c r="B18" s="146" t="s">
        <v>95</v>
      </c>
      <c r="C18" s="147" t="s">
        <v>96</v>
      </c>
      <c r="D18" s="148" t="s">
        <v>97</v>
      </c>
      <c r="E18" s="149">
        <v>1170</v>
      </c>
      <c r="F18" s="149">
        <v>0</v>
      </c>
      <c r="G18" s="150">
        <f>E18*F18</f>
        <v>0</v>
      </c>
      <c r="H18" s="151">
        <v>0.01331</v>
      </c>
      <c r="I18" s="151">
        <f>E18*H18</f>
        <v>15.572700000000001</v>
      </c>
      <c r="O18" s="144">
        <v>2</v>
      </c>
      <c r="Y18" s="122">
        <v>12</v>
      </c>
      <c r="Z18" s="122">
        <v>0</v>
      </c>
      <c r="AA18" s="122">
        <v>4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57" ht="12.75">
      <c r="A19" s="145">
        <v>8</v>
      </c>
      <c r="B19" s="146" t="s">
        <v>98</v>
      </c>
      <c r="C19" s="147" t="s">
        <v>99</v>
      </c>
      <c r="D19" s="148" t="s">
        <v>68</v>
      </c>
      <c r="E19" s="149">
        <v>195</v>
      </c>
      <c r="F19" s="149">
        <v>0</v>
      </c>
      <c r="G19" s="150">
        <f>E19*F19</f>
        <v>0</v>
      </c>
      <c r="H19" s="151">
        <v>0</v>
      </c>
      <c r="I19" s="151"/>
      <c r="O19" s="144">
        <v>2</v>
      </c>
      <c r="Y19" s="122">
        <v>12</v>
      </c>
      <c r="Z19" s="122">
        <v>0</v>
      </c>
      <c r="AA19" s="122">
        <v>5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57" ht="12.75">
      <c r="A20" s="152"/>
      <c r="B20" s="153" t="s">
        <v>67</v>
      </c>
      <c r="C20" s="154" t="str">
        <f>CONCATENATE(B16," ",C16)</f>
        <v>762 Konstrukce tesařské</v>
      </c>
      <c r="D20" s="152"/>
      <c r="E20" s="155"/>
      <c r="F20" s="155"/>
      <c r="G20" s="204">
        <f>SUM(G16:G19)</f>
        <v>0</v>
      </c>
      <c r="H20" s="156"/>
      <c r="I20" s="157">
        <f>SUM(I16:I19)</f>
        <v>18.82518</v>
      </c>
      <c r="O20" s="144">
        <v>4</v>
      </c>
      <c r="BA20" s="158">
        <f>SUM(BA16:BA19)</f>
        <v>0</v>
      </c>
      <c r="BB20" s="158">
        <f>SUM(BB16:BB19)</f>
        <v>0</v>
      </c>
      <c r="BC20" s="158">
        <f>SUM(BC16:BC19)</f>
        <v>0</v>
      </c>
      <c r="BD20" s="158">
        <f>SUM(BD16:BD19)</f>
        <v>0</v>
      </c>
      <c r="BE20" s="158">
        <f>SUM(BE16:BE19)</f>
        <v>0</v>
      </c>
    </row>
    <row r="21" spans="1:15" ht="12.75">
      <c r="A21" s="138" t="s">
        <v>65</v>
      </c>
      <c r="B21" s="139" t="s">
        <v>100</v>
      </c>
      <c r="C21" s="140" t="s">
        <v>101</v>
      </c>
      <c r="D21" s="141"/>
      <c r="E21" s="142"/>
      <c r="F21" s="202"/>
      <c r="G21" s="150"/>
      <c r="H21" s="143"/>
      <c r="I21" s="143"/>
      <c r="O21" s="144">
        <v>1</v>
      </c>
    </row>
    <row r="22" spans="1:57" ht="12.75">
      <c r="A22" s="145">
        <v>9</v>
      </c>
      <c r="B22" s="146" t="s">
        <v>102</v>
      </c>
      <c r="C22" s="147" t="s">
        <v>103</v>
      </c>
      <c r="D22" s="148" t="s">
        <v>90</v>
      </c>
      <c r="E22" s="149">
        <v>1</v>
      </c>
      <c r="F22" s="149">
        <v>0</v>
      </c>
      <c r="G22" s="150">
        <f>E22*F22</f>
        <v>0</v>
      </c>
      <c r="H22" s="151">
        <v>5E-05</v>
      </c>
      <c r="I22" s="151">
        <f>E22*H22</f>
        <v>5E-05</v>
      </c>
      <c r="O22" s="144">
        <v>2</v>
      </c>
      <c r="Y22" s="122">
        <v>12</v>
      </c>
      <c r="Z22" s="122">
        <v>0</v>
      </c>
      <c r="AA22" s="122">
        <v>7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57" ht="25.5">
      <c r="A23" s="145">
        <v>10</v>
      </c>
      <c r="B23" s="198" t="s">
        <v>104</v>
      </c>
      <c r="C23" s="147" t="s">
        <v>105</v>
      </c>
      <c r="D23" s="199" t="s">
        <v>90</v>
      </c>
      <c r="E23" s="200">
        <v>1</v>
      </c>
      <c r="F23" s="200">
        <v>0</v>
      </c>
      <c r="G23" s="150">
        <f>E23*F23</f>
        <v>0</v>
      </c>
      <c r="H23" s="201">
        <v>5E-05</v>
      </c>
      <c r="I23" s="201">
        <f>E23*H23</f>
        <v>5E-05</v>
      </c>
      <c r="O23" s="144">
        <v>2</v>
      </c>
      <c r="Y23" s="122">
        <v>12</v>
      </c>
      <c r="Z23" s="122">
        <v>0</v>
      </c>
      <c r="AA23" s="122">
        <v>8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57" ht="12.75">
      <c r="A24" s="145">
        <v>11</v>
      </c>
      <c r="B24" s="146" t="s">
        <v>106</v>
      </c>
      <c r="C24" s="147" t="s">
        <v>107</v>
      </c>
      <c r="D24" s="148" t="s">
        <v>68</v>
      </c>
      <c r="E24" s="149">
        <v>14</v>
      </c>
      <c r="F24" s="149">
        <v>0</v>
      </c>
      <c r="G24" s="150">
        <f>E24*F24</f>
        <v>0</v>
      </c>
      <c r="H24" s="151">
        <v>7E-05</v>
      </c>
      <c r="I24" s="151">
        <f>E24*H24</f>
        <v>0.00098</v>
      </c>
      <c r="O24" s="144">
        <v>2</v>
      </c>
      <c r="Y24" s="122">
        <v>12</v>
      </c>
      <c r="Z24" s="122">
        <v>0</v>
      </c>
      <c r="AA24" s="122">
        <v>9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57" ht="12.75">
      <c r="A25" s="145">
        <v>12</v>
      </c>
      <c r="B25" s="146" t="s">
        <v>108</v>
      </c>
      <c r="C25" s="147" t="s">
        <v>109</v>
      </c>
      <c r="D25" s="148" t="s">
        <v>68</v>
      </c>
      <c r="E25" s="149">
        <v>19</v>
      </c>
      <c r="F25" s="149">
        <v>0</v>
      </c>
      <c r="G25" s="150">
        <f>E25*F25</f>
        <v>0</v>
      </c>
      <c r="H25" s="151">
        <v>7E-05</v>
      </c>
      <c r="I25" s="151">
        <f>E25*H25</f>
        <v>0.0013299999999999998</v>
      </c>
      <c r="O25" s="144">
        <v>2</v>
      </c>
      <c r="Y25" s="122">
        <v>12</v>
      </c>
      <c r="Z25" s="122">
        <v>0</v>
      </c>
      <c r="AA25" s="122">
        <v>10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57" ht="12.75">
      <c r="A26" s="145">
        <v>13</v>
      </c>
      <c r="B26" s="146" t="s">
        <v>110</v>
      </c>
      <c r="C26" s="147" t="s">
        <v>111</v>
      </c>
      <c r="D26" s="148" t="s">
        <v>90</v>
      </c>
      <c r="E26" s="149">
        <v>1</v>
      </c>
      <c r="F26" s="149">
        <v>0</v>
      </c>
      <c r="G26" s="150">
        <f>E26*F26</f>
        <v>0</v>
      </c>
      <c r="H26" s="151">
        <v>6E-05</v>
      </c>
      <c r="I26" s="151">
        <f>E26*H26</f>
        <v>6E-05</v>
      </c>
      <c r="O26" s="144">
        <v>2</v>
      </c>
      <c r="Y26" s="122">
        <v>12</v>
      </c>
      <c r="Z26" s="122">
        <v>1</v>
      </c>
      <c r="AA26" s="122">
        <v>11</v>
      </c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</row>
    <row r="27" spans="1:57" ht="12.75">
      <c r="A27" s="152"/>
      <c r="B27" s="153" t="s">
        <v>67</v>
      </c>
      <c r="C27" s="154" t="str">
        <f>CONCATENATE(B21," ",C21)</f>
        <v>763 Prodloužení - konstrukce krovu</v>
      </c>
      <c r="D27" s="152"/>
      <c r="E27" s="155"/>
      <c r="F27" s="155"/>
      <c r="G27" s="204">
        <f>SUM(G21:G26)</f>
        <v>0</v>
      </c>
      <c r="H27" s="156"/>
      <c r="I27" s="157">
        <f>SUM(I21:I26)</f>
        <v>0.00247</v>
      </c>
      <c r="O27" s="144">
        <v>4</v>
      </c>
      <c r="BA27" s="158">
        <f>SUM(BA21:BA26)</f>
        <v>0</v>
      </c>
      <c r="BB27" s="158">
        <f>SUM(BB21:BB26)</f>
        <v>0</v>
      </c>
      <c r="BC27" s="158">
        <f>SUM(BC21:BC26)</f>
        <v>0</v>
      </c>
      <c r="BD27" s="158">
        <f>SUM(BD21:BD26)</f>
        <v>0</v>
      </c>
      <c r="BE27" s="158">
        <f>SUM(BE21:BE26)</f>
        <v>0</v>
      </c>
    </row>
    <row r="28" spans="1:15" ht="12.75">
      <c r="A28" s="138" t="s">
        <v>65</v>
      </c>
      <c r="B28" s="139" t="s">
        <v>112</v>
      </c>
      <c r="C28" s="140" t="s">
        <v>113</v>
      </c>
      <c r="D28" s="141"/>
      <c r="E28" s="142"/>
      <c r="F28" s="202"/>
      <c r="G28" s="150"/>
      <c r="H28" s="143"/>
      <c r="I28" s="143"/>
      <c r="O28" s="144">
        <v>1</v>
      </c>
    </row>
    <row r="29" spans="1:57" ht="12.75">
      <c r="A29" s="145">
        <v>14</v>
      </c>
      <c r="B29" s="146" t="s">
        <v>114</v>
      </c>
      <c r="C29" s="147" t="s">
        <v>115</v>
      </c>
      <c r="D29" s="148" t="s">
        <v>97</v>
      </c>
      <c r="E29" s="149">
        <v>28</v>
      </c>
      <c r="F29" s="149">
        <v>0</v>
      </c>
      <c r="G29" s="150">
        <f>E29*F29</f>
        <v>0</v>
      </c>
      <c r="H29" s="151">
        <v>0.00405</v>
      </c>
      <c r="I29" s="151">
        <f>E29*H29</f>
        <v>0.1134</v>
      </c>
      <c r="O29" s="144">
        <v>2</v>
      </c>
      <c r="Y29" s="122">
        <v>12</v>
      </c>
      <c r="Z29" s="122">
        <v>0</v>
      </c>
      <c r="AA29" s="122">
        <v>16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</row>
    <row r="30" spans="1:15" ht="12.75">
      <c r="A30" s="145">
        <v>15</v>
      </c>
      <c r="B30" s="146" t="s">
        <v>116</v>
      </c>
      <c r="C30" s="147" t="s">
        <v>117</v>
      </c>
      <c r="D30" s="148" t="s">
        <v>97</v>
      </c>
      <c r="E30" s="149">
        <v>26</v>
      </c>
      <c r="F30" s="149"/>
      <c r="G30" s="150"/>
      <c r="H30" s="151">
        <v>0.00148</v>
      </c>
      <c r="I30" s="151">
        <f>E30*H30</f>
        <v>0.03848</v>
      </c>
      <c r="O30" s="144"/>
    </row>
    <row r="31" spans="1:15" ht="12.75">
      <c r="A31" s="145">
        <v>16</v>
      </c>
      <c r="B31" s="146" t="s">
        <v>118</v>
      </c>
      <c r="C31" s="147" t="s">
        <v>119</v>
      </c>
      <c r="D31" s="148" t="s">
        <v>66</v>
      </c>
      <c r="E31" s="149">
        <v>26</v>
      </c>
      <c r="F31" s="149"/>
      <c r="G31" s="150"/>
      <c r="H31" s="151">
        <v>0.00061</v>
      </c>
      <c r="I31" s="151">
        <f aca="true" t="shared" si="0" ref="I31:I37">E31*H31</f>
        <v>0.01586</v>
      </c>
      <c r="O31" s="144"/>
    </row>
    <row r="32" spans="1:15" ht="12.75">
      <c r="A32" s="145">
        <v>17</v>
      </c>
      <c r="B32" s="146" t="s">
        <v>120</v>
      </c>
      <c r="C32" s="147" t="s">
        <v>121</v>
      </c>
      <c r="D32" s="148" t="s">
        <v>66</v>
      </c>
      <c r="E32" s="149">
        <v>4</v>
      </c>
      <c r="F32" s="149"/>
      <c r="G32" s="150"/>
      <c r="H32" s="151">
        <v>7E-05</v>
      </c>
      <c r="I32" s="151">
        <f t="shared" si="0"/>
        <v>0.00028</v>
      </c>
      <c r="O32" s="144"/>
    </row>
    <row r="33" spans="1:15" ht="12.75">
      <c r="A33" s="145">
        <v>18</v>
      </c>
      <c r="B33" s="146" t="s">
        <v>122</v>
      </c>
      <c r="C33" s="147" t="s">
        <v>123</v>
      </c>
      <c r="D33" s="148" t="s">
        <v>66</v>
      </c>
      <c r="E33" s="149">
        <v>4</v>
      </c>
      <c r="F33" s="149"/>
      <c r="G33" s="150"/>
      <c r="H33" s="151">
        <v>5E-05</v>
      </c>
      <c r="I33" s="151">
        <f t="shared" si="0"/>
        <v>0.0002</v>
      </c>
      <c r="O33" s="144"/>
    </row>
    <row r="34" spans="1:15" ht="12.75">
      <c r="A34" s="145">
        <v>19</v>
      </c>
      <c r="B34" s="146" t="s">
        <v>124</v>
      </c>
      <c r="C34" s="147" t="s">
        <v>125</v>
      </c>
      <c r="D34" s="148" t="s">
        <v>69</v>
      </c>
      <c r="E34" s="149">
        <v>12</v>
      </c>
      <c r="F34" s="149"/>
      <c r="G34" s="150"/>
      <c r="H34" s="151">
        <v>0.00312</v>
      </c>
      <c r="I34" s="151">
        <f t="shared" si="0"/>
        <v>0.03744</v>
      </c>
      <c r="O34" s="144"/>
    </row>
    <row r="35" spans="1:15" ht="12.75">
      <c r="A35" s="145">
        <v>20</v>
      </c>
      <c r="B35" s="146" t="s">
        <v>126</v>
      </c>
      <c r="C35" s="147" t="s">
        <v>127</v>
      </c>
      <c r="D35" s="148" t="s">
        <v>66</v>
      </c>
      <c r="E35" s="149">
        <v>6</v>
      </c>
      <c r="F35" s="149"/>
      <c r="G35" s="150"/>
      <c r="H35" s="151">
        <v>0.00312</v>
      </c>
      <c r="I35" s="151">
        <f t="shared" si="0"/>
        <v>0.01872</v>
      </c>
      <c r="O35" s="144"/>
    </row>
    <row r="36" spans="1:15" ht="12.75">
      <c r="A36" s="145">
        <v>21</v>
      </c>
      <c r="B36" s="146" t="s">
        <v>128</v>
      </c>
      <c r="C36" s="147" t="s">
        <v>129</v>
      </c>
      <c r="D36" s="148" t="s">
        <v>66</v>
      </c>
      <c r="E36" s="149">
        <v>6</v>
      </c>
      <c r="F36" s="149"/>
      <c r="G36" s="150"/>
      <c r="H36" s="151">
        <v>0.00312</v>
      </c>
      <c r="I36" s="151">
        <f t="shared" si="0"/>
        <v>0.01872</v>
      </c>
      <c r="O36" s="144"/>
    </row>
    <row r="37" spans="1:57" ht="12.75">
      <c r="A37" s="145">
        <v>22</v>
      </c>
      <c r="B37" s="146" t="s">
        <v>130</v>
      </c>
      <c r="C37" s="147" t="s">
        <v>131</v>
      </c>
      <c r="D37" s="148" t="s">
        <v>66</v>
      </c>
      <c r="E37" s="149">
        <v>1</v>
      </c>
      <c r="F37" s="149">
        <v>0</v>
      </c>
      <c r="G37" s="150">
        <f>E37*F37</f>
        <v>0</v>
      </c>
      <c r="H37" s="151">
        <v>0.01887</v>
      </c>
      <c r="I37" s="151">
        <f t="shared" si="0"/>
        <v>0.01887</v>
      </c>
      <c r="O37" s="144">
        <v>2</v>
      </c>
      <c r="Y37" s="122">
        <v>12</v>
      </c>
      <c r="Z37" s="122">
        <v>0</v>
      </c>
      <c r="AA37" s="122">
        <v>17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57" ht="12.75">
      <c r="A38" s="152"/>
      <c r="B38" s="153" t="s">
        <v>67</v>
      </c>
      <c r="C38" s="154" t="str">
        <f>CONCATENATE(B28," ",C28)</f>
        <v>764 Konstrukce klempířské</v>
      </c>
      <c r="D38" s="152"/>
      <c r="E38" s="155"/>
      <c r="F38" s="155"/>
      <c r="G38" s="204">
        <f>SUM(G28:G37)</f>
        <v>0</v>
      </c>
      <c r="H38" s="156"/>
      <c r="I38" s="157">
        <f>SUM(I28:I37)</f>
        <v>0.26197000000000004</v>
      </c>
      <c r="O38" s="144">
        <v>4</v>
      </c>
      <c r="BA38" s="158">
        <f>SUM(BA28:BA37)</f>
        <v>0</v>
      </c>
      <c r="BB38" s="158">
        <f>SUM(BB28:BB37)</f>
        <v>0</v>
      </c>
      <c r="BC38" s="158">
        <f>SUM(BC28:BC37)</f>
        <v>0</v>
      </c>
      <c r="BD38" s="158">
        <f>SUM(BD28:BD37)</f>
        <v>0</v>
      </c>
      <c r="BE38" s="158">
        <f>SUM(BE28:BE37)</f>
        <v>0</v>
      </c>
    </row>
    <row r="39" spans="1:15" ht="12.75">
      <c r="A39" s="138" t="s">
        <v>65</v>
      </c>
      <c r="B39" s="139" t="s">
        <v>132</v>
      </c>
      <c r="C39" s="140" t="s">
        <v>133</v>
      </c>
      <c r="D39" s="141"/>
      <c r="E39" s="142"/>
      <c r="F39" s="202"/>
      <c r="G39" s="150"/>
      <c r="H39" s="143"/>
      <c r="I39" s="143"/>
      <c r="O39" s="144">
        <v>1</v>
      </c>
    </row>
    <row r="40" spans="1:57" ht="12.75">
      <c r="A40" s="145">
        <v>23</v>
      </c>
      <c r="B40" s="146" t="s">
        <v>134</v>
      </c>
      <c r="C40" s="147" t="s">
        <v>135</v>
      </c>
      <c r="D40" s="148" t="s">
        <v>68</v>
      </c>
      <c r="E40" s="149">
        <v>195</v>
      </c>
      <c r="F40" s="149">
        <v>0</v>
      </c>
      <c r="G40" s="150">
        <f>E40*F40</f>
        <v>0</v>
      </c>
      <c r="H40" s="151">
        <v>0.01133</v>
      </c>
      <c r="I40" s="151">
        <f>E40*H40</f>
        <v>2.20935</v>
      </c>
      <c r="O40" s="144">
        <v>2</v>
      </c>
      <c r="Y40" s="122">
        <v>12</v>
      </c>
      <c r="Z40" s="122">
        <v>0</v>
      </c>
      <c r="AA40" s="122">
        <v>18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15" ht="12.75">
      <c r="A41" s="145">
        <v>24</v>
      </c>
      <c r="B41" s="146" t="s">
        <v>136</v>
      </c>
      <c r="C41" s="147" t="s">
        <v>137</v>
      </c>
      <c r="D41" s="148" t="s">
        <v>68</v>
      </c>
      <c r="E41" s="149">
        <v>195</v>
      </c>
      <c r="F41" s="149"/>
      <c r="G41" s="150"/>
      <c r="H41" s="151">
        <v>0.13409</v>
      </c>
      <c r="I41" s="151">
        <f>E41*H41</f>
        <v>26.14755</v>
      </c>
      <c r="O41" s="144"/>
    </row>
    <row r="42" spans="1:15" ht="12.75">
      <c r="A42" s="145">
        <v>25</v>
      </c>
      <c r="B42" s="146" t="s">
        <v>138</v>
      </c>
      <c r="C42" s="147" t="s">
        <v>139</v>
      </c>
      <c r="D42" s="148" t="s">
        <v>97</v>
      </c>
      <c r="E42" s="149">
        <v>13</v>
      </c>
      <c r="F42" s="149"/>
      <c r="G42" s="150"/>
      <c r="H42" s="151">
        <v>0.01133</v>
      </c>
      <c r="I42" s="151">
        <f aca="true" t="shared" si="1" ref="I42:I52">E42*H42</f>
        <v>0.14729</v>
      </c>
      <c r="O42" s="144"/>
    </row>
    <row r="43" spans="1:15" ht="12.75">
      <c r="A43" s="145">
        <v>26</v>
      </c>
      <c r="B43" s="146" t="s">
        <v>140</v>
      </c>
      <c r="C43" s="147" t="s">
        <v>141</v>
      </c>
      <c r="D43" s="148" t="s">
        <v>66</v>
      </c>
      <c r="E43" s="149">
        <v>1</v>
      </c>
      <c r="F43" s="149"/>
      <c r="G43" s="150"/>
      <c r="H43" s="151">
        <v>0.03689</v>
      </c>
      <c r="I43" s="151">
        <f t="shared" si="1"/>
        <v>0.03689</v>
      </c>
      <c r="O43" s="144"/>
    </row>
    <row r="44" spans="1:15" ht="12.75">
      <c r="A44" s="145">
        <v>27</v>
      </c>
      <c r="B44" s="146" t="s">
        <v>136</v>
      </c>
      <c r="C44" s="147" t="s">
        <v>142</v>
      </c>
      <c r="D44" s="148" t="s">
        <v>69</v>
      </c>
      <c r="E44" s="149">
        <v>26</v>
      </c>
      <c r="F44" s="149"/>
      <c r="G44" s="150"/>
      <c r="H44" s="151">
        <v>0.13409</v>
      </c>
      <c r="I44" s="151">
        <f t="shared" si="1"/>
        <v>3.4863399999999998</v>
      </c>
      <c r="O44" s="144"/>
    </row>
    <row r="45" spans="1:15" ht="12.75">
      <c r="A45" s="145">
        <v>28</v>
      </c>
      <c r="B45" s="146" t="s">
        <v>143</v>
      </c>
      <c r="C45" s="147" t="s">
        <v>144</v>
      </c>
      <c r="D45" s="148" t="s">
        <v>66</v>
      </c>
      <c r="E45" s="149">
        <v>2250</v>
      </c>
      <c r="F45" s="149"/>
      <c r="G45" s="150"/>
      <c r="H45" s="151">
        <v>0.01411</v>
      </c>
      <c r="I45" s="151">
        <f t="shared" si="1"/>
        <v>31.7475</v>
      </c>
      <c r="O45" s="144"/>
    </row>
    <row r="46" spans="1:15" ht="12.75">
      <c r="A46" s="145">
        <v>29</v>
      </c>
      <c r="B46" s="146" t="s">
        <v>145</v>
      </c>
      <c r="C46" s="147" t="s">
        <v>146</v>
      </c>
      <c r="D46" s="148" t="s">
        <v>97</v>
      </c>
      <c r="E46" s="149">
        <v>56</v>
      </c>
      <c r="F46" s="149"/>
      <c r="G46" s="150"/>
      <c r="H46" s="151">
        <v>0.01014</v>
      </c>
      <c r="I46" s="151">
        <f t="shared" si="1"/>
        <v>0.56784</v>
      </c>
      <c r="O46" s="144"/>
    </row>
    <row r="47" spans="1:15" ht="12.75">
      <c r="A47" s="145">
        <v>30</v>
      </c>
      <c r="B47" s="146" t="s">
        <v>147</v>
      </c>
      <c r="C47" s="147" t="s">
        <v>148</v>
      </c>
      <c r="D47" s="148" t="s">
        <v>69</v>
      </c>
      <c r="E47" s="149">
        <v>26</v>
      </c>
      <c r="F47" s="149"/>
      <c r="G47" s="150"/>
      <c r="H47" s="151">
        <v>0.02553</v>
      </c>
      <c r="I47" s="151">
        <f t="shared" si="1"/>
        <v>0.66378</v>
      </c>
      <c r="O47" s="144"/>
    </row>
    <row r="48" spans="1:15" ht="12.75">
      <c r="A48" s="145">
        <v>31</v>
      </c>
      <c r="B48" s="146" t="s">
        <v>149</v>
      </c>
      <c r="C48" s="147" t="s">
        <v>150</v>
      </c>
      <c r="D48" s="148" t="s">
        <v>97</v>
      </c>
      <c r="E48" s="149">
        <v>26</v>
      </c>
      <c r="F48" s="149"/>
      <c r="G48" s="150"/>
      <c r="H48" s="151">
        <v>0.02027</v>
      </c>
      <c r="I48" s="151">
        <f t="shared" si="1"/>
        <v>0.52702</v>
      </c>
      <c r="O48" s="144"/>
    </row>
    <row r="49" spans="1:15" ht="12.75">
      <c r="A49" s="145">
        <v>32</v>
      </c>
      <c r="B49" s="146" t="s">
        <v>151</v>
      </c>
      <c r="C49" s="147" t="s">
        <v>152</v>
      </c>
      <c r="D49" s="148" t="s">
        <v>66</v>
      </c>
      <c r="E49" s="149">
        <v>1</v>
      </c>
      <c r="F49" s="149"/>
      <c r="G49" s="150"/>
      <c r="H49" s="151">
        <v>0.01411</v>
      </c>
      <c r="I49" s="151">
        <f t="shared" si="1"/>
        <v>0.01411</v>
      </c>
      <c r="O49" s="144"/>
    </row>
    <row r="50" spans="1:15" ht="12.75">
      <c r="A50" s="145">
        <v>33</v>
      </c>
      <c r="B50" s="146" t="s">
        <v>153</v>
      </c>
      <c r="C50" s="147" t="s">
        <v>154</v>
      </c>
      <c r="D50" s="148" t="s">
        <v>68</v>
      </c>
      <c r="E50" s="149">
        <v>195</v>
      </c>
      <c r="F50" s="149"/>
      <c r="G50" s="150"/>
      <c r="H50" s="151">
        <v>0</v>
      </c>
      <c r="I50" s="151">
        <f t="shared" si="1"/>
        <v>0</v>
      </c>
      <c r="O50" s="144"/>
    </row>
    <row r="51" spans="1:57" ht="12.75">
      <c r="A51" s="145">
        <v>34</v>
      </c>
      <c r="B51" s="146" t="s">
        <v>155</v>
      </c>
      <c r="C51" s="147" t="s">
        <v>156</v>
      </c>
      <c r="D51" s="148" t="s">
        <v>90</v>
      </c>
      <c r="E51" s="149">
        <v>1</v>
      </c>
      <c r="F51" s="149">
        <v>0</v>
      </c>
      <c r="G51" s="150">
        <f>E51*F51</f>
        <v>0</v>
      </c>
      <c r="H51" s="151">
        <v>3E-05</v>
      </c>
      <c r="I51" s="151">
        <f t="shared" si="1"/>
        <v>3E-05</v>
      </c>
      <c r="O51" s="144">
        <v>2</v>
      </c>
      <c r="Y51" s="122">
        <v>12</v>
      </c>
      <c r="Z51" s="122">
        <v>0</v>
      </c>
      <c r="AA51" s="122">
        <v>19</v>
      </c>
      <c r="AZ51" s="122">
        <v>1</v>
      </c>
      <c r="BA51" s="122">
        <f>IF(AZ51=1,G51,0)</f>
        <v>0</v>
      </c>
      <c r="BB51" s="122">
        <f>IF(AZ51=2,G51,0)</f>
        <v>0</v>
      </c>
      <c r="BC51" s="122">
        <f>IF(AZ51=3,G51,0)</f>
        <v>0</v>
      </c>
      <c r="BD51" s="122">
        <f>IF(AZ51=4,G51,0)</f>
        <v>0</v>
      </c>
      <c r="BE51" s="122">
        <f>IF(AZ51=5,G51,0)</f>
        <v>0</v>
      </c>
    </row>
    <row r="52" spans="1:57" ht="12.75">
      <c r="A52" s="145">
        <v>35</v>
      </c>
      <c r="B52" s="146" t="s">
        <v>157</v>
      </c>
      <c r="C52" s="147" t="s">
        <v>158</v>
      </c>
      <c r="D52" s="148" t="s">
        <v>66</v>
      </c>
      <c r="E52" s="149">
        <v>2</v>
      </c>
      <c r="F52" s="149">
        <v>0</v>
      </c>
      <c r="G52" s="150">
        <f>E52*F52</f>
        <v>0</v>
      </c>
      <c r="H52" s="151">
        <v>0.02027</v>
      </c>
      <c r="I52" s="151">
        <f t="shared" si="1"/>
        <v>0.04054</v>
      </c>
      <c r="O52" s="144">
        <v>2</v>
      </c>
      <c r="Y52" s="122">
        <v>12</v>
      </c>
      <c r="Z52" s="122">
        <v>0</v>
      </c>
      <c r="AA52" s="122">
        <v>20</v>
      </c>
      <c r="AZ52" s="122">
        <v>1</v>
      </c>
      <c r="BA52" s="122">
        <f>IF(AZ52=1,G52,0)</f>
        <v>0</v>
      </c>
      <c r="BB52" s="122">
        <f>IF(AZ52=2,G52,0)</f>
        <v>0</v>
      </c>
      <c r="BC52" s="122">
        <f>IF(AZ52=3,G52,0)</f>
        <v>0</v>
      </c>
      <c r="BD52" s="122">
        <f>IF(AZ52=4,G52,0)</f>
        <v>0</v>
      </c>
      <c r="BE52" s="122">
        <f>IF(AZ52=5,G52,0)</f>
        <v>0</v>
      </c>
    </row>
    <row r="53" spans="1:57" ht="12.75">
      <c r="A53" s="152"/>
      <c r="B53" s="153" t="s">
        <v>67</v>
      </c>
      <c r="C53" s="154" t="str">
        <f>CONCATENATE(B39," ",C39)</f>
        <v>765 Krytiny tvrdé</v>
      </c>
      <c r="D53" s="152"/>
      <c r="E53" s="155"/>
      <c r="F53" s="155"/>
      <c r="G53" s="204">
        <f>SUM(G39:G52)</f>
        <v>0</v>
      </c>
      <c r="H53" s="156"/>
      <c r="I53" s="157">
        <f>SUM(I39:I52)</f>
        <v>65.58823999999998</v>
      </c>
      <c r="O53" s="144">
        <v>4</v>
      </c>
      <c r="BA53" s="158">
        <f>SUM(BA39:BA52)</f>
        <v>0</v>
      </c>
      <c r="BB53" s="158">
        <f>SUM(BB39:BB52)</f>
        <v>0</v>
      </c>
      <c r="BC53" s="158">
        <f>SUM(BC39:BC52)</f>
        <v>0</v>
      </c>
      <c r="BD53" s="158">
        <f>SUM(BD39:BD52)</f>
        <v>0</v>
      </c>
      <c r="BE53" s="158">
        <f>SUM(BE39:BE52)</f>
        <v>0</v>
      </c>
    </row>
    <row r="54" spans="1:15" ht="12.75">
      <c r="A54" s="138" t="s">
        <v>65</v>
      </c>
      <c r="B54" s="139" t="s">
        <v>159</v>
      </c>
      <c r="C54" s="140" t="s">
        <v>160</v>
      </c>
      <c r="D54" s="141"/>
      <c r="E54" s="142"/>
      <c r="F54" s="202"/>
      <c r="G54" s="150"/>
      <c r="H54" s="143"/>
      <c r="I54" s="143"/>
      <c r="O54" s="144">
        <v>1</v>
      </c>
    </row>
    <row r="55" spans="1:57" ht="12.75">
      <c r="A55" s="145">
        <v>36</v>
      </c>
      <c r="B55" s="146" t="s">
        <v>161</v>
      </c>
      <c r="C55" s="147" t="s">
        <v>162</v>
      </c>
      <c r="D55" s="148" t="s">
        <v>66</v>
      </c>
      <c r="E55" s="149">
        <v>2</v>
      </c>
      <c r="F55" s="149">
        <v>0</v>
      </c>
      <c r="G55" s="150">
        <f>E55*F55</f>
        <v>0</v>
      </c>
      <c r="H55" s="151">
        <v>0.00028</v>
      </c>
      <c r="I55" s="151">
        <f>E55*H55</f>
        <v>0.00056</v>
      </c>
      <c r="O55" s="144">
        <v>2</v>
      </c>
      <c r="Y55" s="122">
        <v>12</v>
      </c>
      <c r="Z55" s="122">
        <v>0</v>
      </c>
      <c r="AA55" s="122">
        <v>21</v>
      </c>
      <c r="AZ55" s="122">
        <v>1</v>
      </c>
      <c r="BA55" s="122">
        <f>IF(AZ55=1,G55,0)</f>
        <v>0</v>
      </c>
      <c r="BB55" s="122">
        <f>IF(AZ55=2,G55,0)</f>
        <v>0</v>
      </c>
      <c r="BC55" s="122">
        <f>IF(AZ55=3,G55,0)</f>
        <v>0</v>
      </c>
      <c r="BD55" s="122">
        <f>IF(AZ55=4,G55,0)</f>
        <v>0</v>
      </c>
      <c r="BE55" s="122">
        <f>IF(AZ55=5,G55,0)</f>
        <v>0</v>
      </c>
    </row>
    <row r="56" spans="1:57" ht="12.75">
      <c r="A56" s="145">
        <v>37</v>
      </c>
      <c r="B56" s="146" t="s">
        <v>163</v>
      </c>
      <c r="C56" s="147" t="s">
        <v>164</v>
      </c>
      <c r="D56" s="148" t="s">
        <v>66</v>
      </c>
      <c r="E56" s="149">
        <v>2</v>
      </c>
      <c r="F56" s="149">
        <v>0</v>
      </c>
      <c r="G56" s="150">
        <f>E56*F56</f>
        <v>0</v>
      </c>
      <c r="H56" s="151">
        <v>0.00028</v>
      </c>
      <c r="I56" s="151">
        <f>E56*H56</f>
        <v>0.00056</v>
      </c>
      <c r="O56" s="144">
        <v>2</v>
      </c>
      <c r="Y56" s="122">
        <v>12</v>
      </c>
      <c r="Z56" s="122">
        <v>0</v>
      </c>
      <c r="AA56" s="122">
        <v>22</v>
      </c>
      <c r="AZ56" s="122">
        <v>1</v>
      </c>
      <c r="BA56" s="122">
        <f>IF(AZ56=1,G56,0)</f>
        <v>0</v>
      </c>
      <c r="BB56" s="122">
        <f>IF(AZ56=2,G56,0)</f>
        <v>0</v>
      </c>
      <c r="BC56" s="122">
        <f>IF(AZ56=3,G56,0)</f>
        <v>0</v>
      </c>
      <c r="BD56" s="122">
        <f>IF(AZ56=4,G56,0)</f>
        <v>0</v>
      </c>
      <c r="BE56" s="122">
        <f>IF(AZ56=5,G56,0)</f>
        <v>0</v>
      </c>
    </row>
    <row r="57" spans="1:57" ht="12.75">
      <c r="A57" s="152"/>
      <c r="B57" s="153" t="s">
        <v>67</v>
      </c>
      <c r="C57" s="154" t="str">
        <f>CONCATENATE(B54," ",C54)</f>
        <v>766 Konstrukce truhlářské</v>
      </c>
      <c r="D57" s="152"/>
      <c r="E57" s="155"/>
      <c r="F57" s="155"/>
      <c r="G57" s="204">
        <f>SUM(G54:G56)</f>
        <v>0</v>
      </c>
      <c r="H57" s="156"/>
      <c r="I57" s="157">
        <f>SUM(I54:I56)</f>
        <v>0.00112</v>
      </c>
      <c r="O57" s="144">
        <v>4</v>
      </c>
      <c r="BA57" s="158">
        <f>SUM(BA54:BA56)</f>
        <v>0</v>
      </c>
      <c r="BB57" s="158">
        <f>SUM(BB54:BB56)</f>
        <v>0</v>
      </c>
      <c r="BC57" s="158">
        <f>SUM(BC54:BC56)</f>
        <v>0</v>
      </c>
      <c r="BD57" s="158">
        <f>SUM(BD54:BD56)</f>
        <v>0</v>
      </c>
      <c r="BE57" s="158">
        <f>SUM(BE54:BE56)</f>
        <v>0</v>
      </c>
    </row>
    <row r="58" ht="12.75">
      <c r="E58" s="122"/>
    </row>
    <row r="59" spans="5:9" ht="12.75">
      <c r="E59" s="122"/>
      <c r="I59" s="171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spans="1:7" ht="12.75">
      <c r="A81" s="159"/>
      <c r="B81" s="159"/>
      <c r="C81" s="159"/>
      <c r="D81" s="159"/>
      <c r="E81" s="159"/>
      <c r="F81" s="159"/>
      <c r="G81" s="159"/>
    </row>
    <row r="82" spans="1:7" ht="12.75">
      <c r="A82" s="159"/>
      <c r="B82" s="159"/>
      <c r="C82" s="159"/>
      <c r="D82" s="159"/>
      <c r="E82" s="159"/>
      <c r="F82" s="159"/>
      <c r="G82" s="159"/>
    </row>
    <row r="83" spans="1:7" ht="12.75">
      <c r="A83" s="159"/>
      <c r="B83" s="159"/>
      <c r="C83" s="159"/>
      <c r="D83" s="159"/>
      <c r="E83" s="159"/>
      <c r="F83" s="159"/>
      <c r="G83" s="159"/>
    </row>
    <row r="84" spans="1:7" ht="12.75">
      <c r="A84" s="159"/>
      <c r="B84" s="159"/>
      <c r="C84" s="159"/>
      <c r="D84" s="159"/>
      <c r="E84" s="159"/>
      <c r="F84" s="159"/>
      <c r="G84" s="159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spans="1:2" ht="12.75">
      <c r="A110" s="160"/>
      <c r="B110" s="160"/>
    </row>
    <row r="111" spans="1:7" ht="12.75">
      <c r="A111" s="159"/>
      <c r="B111" s="159"/>
      <c r="C111" s="162"/>
      <c r="D111" s="162"/>
      <c r="E111" s="163"/>
      <c r="F111" s="162"/>
      <c r="G111" s="164"/>
    </row>
    <row r="112" spans="1:7" ht="12.75">
      <c r="A112" s="165"/>
      <c r="B112" s="165"/>
      <c r="C112" s="159"/>
      <c r="D112" s="159"/>
      <c r="E112" s="166"/>
      <c r="F112" s="159"/>
      <c r="G112" s="159"/>
    </row>
    <row r="113" spans="1:7" ht="12.75">
      <c r="A113" s="159"/>
      <c r="B113" s="159"/>
      <c r="C113" s="159"/>
      <c r="D113" s="159"/>
      <c r="E113" s="166"/>
      <c r="F113" s="159"/>
      <c r="G113" s="159"/>
    </row>
    <row r="114" spans="1:7" ht="12.75">
      <c r="A114" s="159"/>
      <c r="B114" s="159"/>
      <c r="C114" s="159"/>
      <c r="D114" s="159"/>
      <c r="E114" s="166"/>
      <c r="F114" s="159"/>
      <c r="G114" s="159"/>
    </row>
    <row r="115" spans="1:7" ht="12.75">
      <c r="A115" s="159"/>
      <c r="B115" s="159"/>
      <c r="C115" s="159"/>
      <c r="D115" s="159"/>
      <c r="E115" s="166"/>
      <c r="F115" s="159"/>
      <c r="G115" s="159"/>
    </row>
    <row r="116" spans="1:7" ht="12.75">
      <c r="A116" s="159"/>
      <c r="B116" s="159"/>
      <c r="C116" s="159"/>
      <c r="D116" s="159"/>
      <c r="E116" s="166"/>
      <c r="F116" s="159"/>
      <c r="G116" s="159"/>
    </row>
    <row r="117" spans="1:7" ht="12.75">
      <c r="A117" s="159"/>
      <c r="B117" s="159"/>
      <c r="C117" s="159"/>
      <c r="D117" s="159"/>
      <c r="E117" s="166"/>
      <c r="F117" s="159"/>
      <c r="G117" s="159"/>
    </row>
    <row r="118" spans="1:7" ht="12.75">
      <c r="A118" s="159"/>
      <c r="B118" s="159"/>
      <c r="C118" s="159"/>
      <c r="D118" s="159"/>
      <c r="E118" s="166"/>
      <c r="F118" s="159"/>
      <c r="G118" s="159"/>
    </row>
    <row r="119" spans="1:7" ht="12.75">
      <c r="A119" s="159"/>
      <c r="B119" s="159"/>
      <c r="C119" s="159"/>
      <c r="D119" s="159"/>
      <c r="E119" s="166"/>
      <c r="F119" s="159"/>
      <c r="G119" s="159"/>
    </row>
    <row r="120" spans="1:7" ht="12.75">
      <c r="A120" s="159"/>
      <c r="B120" s="159"/>
      <c r="C120" s="159"/>
      <c r="D120" s="159"/>
      <c r="E120" s="166"/>
      <c r="F120" s="159"/>
      <c r="G120" s="159"/>
    </row>
    <row r="121" spans="1:7" ht="12.75">
      <c r="A121" s="159"/>
      <c r="B121" s="159"/>
      <c r="C121" s="159"/>
      <c r="D121" s="159"/>
      <c r="E121" s="166"/>
      <c r="F121" s="159"/>
      <c r="G121" s="159"/>
    </row>
    <row r="122" spans="1:7" ht="12.75">
      <c r="A122" s="159"/>
      <c r="B122" s="159"/>
      <c r="C122" s="159"/>
      <c r="D122" s="159"/>
      <c r="E122" s="166"/>
      <c r="F122" s="159"/>
      <c r="G122" s="159"/>
    </row>
    <row r="123" spans="1:7" ht="12.75">
      <c r="A123" s="159"/>
      <c r="B123" s="159"/>
      <c r="C123" s="159"/>
      <c r="D123" s="159"/>
      <c r="E123" s="166"/>
      <c r="F123" s="159"/>
      <c r="G123" s="159"/>
    </row>
    <row r="124" spans="1:7" ht="12.75">
      <c r="A124" s="159"/>
      <c r="B124" s="159"/>
      <c r="C124" s="159"/>
      <c r="D124" s="159"/>
      <c r="E124" s="166"/>
      <c r="F124" s="159"/>
      <c r="G124" s="159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 Rojt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Rojt</dc:creator>
  <cp:keywords/>
  <dc:description/>
  <cp:lastModifiedBy>externistait</cp:lastModifiedBy>
  <dcterms:created xsi:type="dcterms:W3CDTF">2015-02-04T10:52:15Z</dcterms:created>
  <dcterms:modified xsi:type="dcterms:W3CDTF">2015-05-05T09:08:04Z</dcterms:modified>
  <cp:category/>
  <cp:version/>
  <cp:contentType/>
  <cp:contentStatus/>
</cp:coreProperties>
</file>