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610" windowHeight="8250" activeTab="3"/>
  </bookViews>
  <sheets>
    <sheet name="Doska prúty" sheetId="4" r:id="rId1"/>
    <sheet name="Doska siete" sheetId="6" r:id="rId2"/>
    <sheet name="Nosníky, vence" sheetId="7" r:id="rId3"/>
    <sheet name="Stĺpy" sheetId="8" r:id="rId4"/>
  </sheets>
  <calcPr calcId="125725"/>
</workbook>
</file>

<file path=xl/calcChain.xml><?xml version="1.0" encoding="utf-8"?>
<calcChain xmlns="http://schemas.openxmlformats.org/spreadsheetml/2006/main">
  <c r="I6" i="8"/>
  <c r="K51" i="4"/>
  <c r="I51"/>
  <c r="G20" i="8" l="1"/>
  <c r="I19"/>
  <c r="H19"/>
  <c r="G19"/>
  <c r="I17"/>
  <c r="H17"/>
  <c r="G17"/>
  <c r="G16"/>
  <c r="H15"/>
  <c r="H14"/>
  <c r="H12"/>
  <c r="H11"/>
  <c r="G13"/>
  <c r="I9"/>
  <c r="G10"/>
  <c r="I8"/>
  <c r="I5"/>
  <c r="G7"/>
  <c r="J23" i="7"/>
  <c r="H23"/>
  <c r="I23"/>
  <c r="F23"/>
  <c r="F22"/>
  <c r="G5"/>
  <c r="G21"/>
  <c r="G23" s="1"/>
  <c r="G12"/>
  <c r="G11"/>
  <c r="F20"/>
  <c r="H19"/>
  <c r="I18"/>
  <c r="I17"/>
  <c r="F16"/>
  <c r="G15"/>
  <c r="G14"/>
  <c r="F13"/>
  <c r="G10"/>
  <c r="G9"/>
  <c r="F8"/>
  <c r="J7"/>
  <c r="G6"/>
  <c r="H82" i="4"/>
  <c r="H81"/>
  <c r="H83" s="1"/>
  <c r="J71"/>
  <c r="J70"/>
  <c r="J72" s="1"/>
  <c r="J74" s="1"/>
  <c r="I69"/>
  <c r="I68"/>
  <c r="H67"/>
  <c r="H66"/>
  <c r="H72" s="1"/>
  <c r="I65"/>
  <c r="K64"/>
  <c r="K72" s="1"/>
  <c r="K74" s="1"/>
  <c r="I63"/>
  <c r="I62"/>
  <c r="I61"/>
  <c r="H50"/>
  <c r="H49"/>
  <c r="H48"/>
  <c r="H47"/>
  <c r="H46"/>
  <c r="K45"/>
  <c r="K53" s="1"/>
  <c r="I44"/>
  <c r="H43"/>
  <c r="I42"/>
  <c r="I53" s="1"/>
  <c r="I60"/>
  <c r="I16" i="6"/>
  <c r="I15"/>
  <c r="I32" i="4"/>
  <c r="I31"/>
  <c r="K30"/>
  <c r="K29"/>
  <c r="H26"/>
  <c r="H27"/>
  <c r="I28"/>
  <c r="K32"/>
  <c r="H25"/>
  <c r="I6" i="6"/>
  <c r="I5"/>
  <c r="I4"/>
  <c r="K12" i="4"/>
  <c r="K15"/>
  <c r="K14"/>
  <c r="K13"/>
  <c r="H11"/>
  <c r="H10"/>
  <c r="H9"/>
  <c r="H8"/>
  <c r="H7"/>
  <c r="H6"/>
  <c r="H5"/>
  <c r="J25" i="7" l="1"/>
  <c r="F25"/>
  <c r="I25"/>
  <c r="H25"/>
  <c r="G25"/>
  <c r="I33" i="4"/>
  <c r="I35" s="1"/>
  <c r="H51"/>
  <c r="H53" s="1"/>
  <c r="H85"/>
  <c r="H86" s="1"/>
  <c r="I72"/>
  <c r="H74"/>
  <c r="H54"/>
  <c r="I17" i="6"/>
  <c r="I19" s="1"/>
  <c r="I20" s="1"/>
  <c r="K16" i="4"/>
  <c r="K18" s="1"/>
  <c r="K33"/>
  <c r="K35" s="1"/>
  <c r="H33"/>
  <c r="H35" s="1"/>
  <c r="I7" i="6"/>
  <c r="I9" s="1"/>
  <c r="I10" s="1"/>
  <c r="H16" i="4"/>
  <c r="H18" s="1"/>
  <c r="F26" i="7" l="1"/>
  <c r="H36" i="4"/>
  <c r="H19"/>
  <c r="I74"/>
  <c r="H75" s="1"/>
</calcChain>
</file>

<file path=xl/sharedStrings.xml><?xml version="1.0" encoding="utf-8"?>
<sst xmlns="http://schemas.openxmlformats.org/spreadsheetml/2006/main" count="305" uniqueCount="126">
  <si>
    <t>PRVOK</t>
  </si>
  <si>
    <t>POLOŽKA</t>
  </si>
  <si>
    <t>ø
(mm)</t>
  </si>
  <si>
    <t>KUSY</t>
  </si>
  <si>
    <t>CELKOVÁ DĹŽKA (m)</t>
  </si>
  <si>
    <t>R10505</t>
  </si>
  <si>
    <t>DĹŽKA
(mm)</t>
  </si>
  <si>
    <t>DĹŽKA SPOLU (m)</t>
  </si>
  <si>
    <t>HMOTNOSŤ JEDNOTKOVÁ (kg/m)</t>
  </si>
  <si>
    <t>HMOTNOSŤ CELKOM (kg)</t>
  </si>
  <si>
    <t>HMOTNOSŤ CELKOM +5% ODPAD (kg)</t>
  </si>
  <si>
    <t>øR10</t>
  </si>
  <si>
    <t>VÝKAZ PRÚTOVEJ VÝSTUŽE - značenie podľa statického výpočtu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</si>
  <si>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</si>
  <si>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</si>
  <si>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</si>
  <si>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</si>
  <si>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</si>
  <si>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</si>
  <si>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</si>
  <si>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</si>
  <si>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</si>
  <si>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</si>
  <si>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</si>
  <si>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</si>
  <si>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øR12</t>
  </si>
  <si>
    <t>øR18</t>
  </si>
  <si>
    <t>Dolná výstuž - smer 1</t>
  </si>
  <si>
    <t>VÝKAZ SIEŤOVÍN - značenie podľa statického výpočtu</t>
  </si>
  <si>
    <r>
      <t>CELKOVÁ PLOCHA (m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)</t>
    </r>
  </si>
  <si>
    <t>sieť KY 51</t>
  </si>
  <si>
    <t>ø8/8x200/200</t>
  </si>
  <si>
    <t>ROZMER (mm)</t>
  </si>
  <si>
    <t>šírka</t>
  </si>
  <si>
    <t>dĺžka</t>
  </si>
  <si>
    <t>13</t>
  </si>
  <si>
    <t>14</t>
  </si>
  <si>
    <r>
      <t>PLOCHA SPOLU (m</t>
    </r>
    <r>
      <rPr>
        <vertAlign val="super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>)</t>
    </r>
  </si>
  <si>
    <r>
      <t>HMOTNOSŤ JEDNOTKOVÁ (kg/m</t>
    </r>
    <r>
      <rPr>
        <vertAlign val="super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>)</t>
    </r>
  </si>
  <si>
    <t>Dolná smer 1</t>
  </si>
  <si>
    <t>15</t>
  </si>
  <si>
    <t>Dolná výstuž - smer 2</t>
  </si>
  <si>
    <t>16</t>
  </si>
  <si>
    <t>17</t>
  </si>
  <si>
    <t>18</t>
  </si>
  <si>
    <t>19</t>
  </si>
  <si>
    <t>20</t>
  </si>
  <si>
    <t>21</t>
  </si>
  <si>
    <t>22</t>
  </si>
  <si>
    <t>Horná výstuž - smer 1</t>
  </si>
  <si>
    <t>23</t>
  </si>
  <si>
    <t>24</t>
  </si>
  <si>
    <t>25</t>
  </si>
  <si>
    <t>26</t>
  </si>
  <si>
    <t>27</t>
  </si>
  <si>
    <t>28</t>
  </si>
  <si>
    <t>29</t>
  </si>
  <si>
    <t>29a</t>
  </si>
  <si>
    <t>Horná  smer 1</t>
  </si>
  <si>
    <t>S1</t>
  </si>
  <si>
    <t>ø8/8x150/150</t>
  </si>
  <si>
    <t>S2</t>
  </si>
  <si>
    <t>30</t>
  </si>
  <si>
    <t>Horná výstuž - smer 2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</si>
  <si>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</si>
  <si>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</si>
  <si>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</si>
  <si>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</si>
  <si>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</si>
  <si>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</si>
  <si>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</si>
  <si>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</si>
  <si>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</si>
  <si>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øR16</t>
  </si>
  <si>
    <t>40</t>
  </si>
  <si>
    <t>41</t>
  </si>
  <si>
    <t>42</t>
  </si>
  <si>
    <t>Šmyková výstuž</t>
  </si>
  <si>
    <t>43a</t>
  </si>
  <si>
    <t>43b</t>
  </si>
  <si>
    <t>1.1</t>
  </si>
  <si>
    <t>1.2</t>
  </si>
  <si>
    <t>1.3</t>
  </si>
  <si>
    <t>1.4</t>
  </si>
  <si>
    <t>øR20</t>
  </si>
  <si>
    <t>øR8</t>
  </si>
  <si>
    <t>N2 - 1ks</t>
  </si>
  <si>
    <t>N1 - 1ks</t>
  </si>
  <si>
    <t>2.1</t>
  </si>
  <si>
    <t>2.2</t>
  </si>
  <si>
    <t>2.3</t>
  </si>
  <si>
    <t>2.4</t>
  </si>
  <si>
    <t>2.5</t>
  </si>
  <si>
    <t>N3 - 1ks</t>
  </si>
  <si>
    <t>3.2</t>
  </si>
  <si>
    <t>3.1</t>
  </si>
  <si>
    <t>3.3</t>
  </si>
  <si>
    <t>nadokenné</t>
  </si>
  <si>
    <t>n.1</t>
  </si>
  <si>
    <t>n.2</t>
  </si>
  <si>
    <t>n.3</t>
  </si>
  <si>
    <t>PRÚTOVÁ VÝSTUŽ - N1 až N3 + nadokenné preklady + vence (viď. výkres E.1.2.1)</t>
  </si>
  <si>
    <t>vence</t>
  </si>
  <si>
    <t>v.1</t>
  </si>
  <si>
    <t>PRÚTOVÁ VÝSTUŽ - stĺpy S1 až S3 (viď. výkres E.1.2.1)</t>
  </si>
  <si>
    <t>S1 - 2ks</t>
  </si>
  <si>
    <t>POČET</t>
  </si>
  <si>
    <t>pre 1 ks</t>
  </si>
  <si>
    <t>spolu</t>
  </si>
  <si>
    <t>S2 - 1ks</t>
  </si>
  <si>
    <t>S1.č</t>
  </si>
  <si>
    <t>S1.1</t>
  </si>
  <si>
    <t>S1.2</t>
  </si>
  <si>
    <t>øR14</t>
  </si>
  <si>
    <t>S2.č</t>
  </si>
  <si>
    <t>S2.1</t>
  </si>
  <si>
    <t>S2.2</t>
  </si>
  <si>
    <t>S3 - 2ks</t>
  </si>
  <si>
    <t>S3.č</t>
  </si>
  <si>
    <t>S3.1</t>
  </si>
  <si>
    <t>S3.2</t>
  </si>
  <si>
    <t>S3* - 1ks</t>
  </si>
  <si>
    <t>S3*.č</t>
  </si>
  <si>
    <t>S3*.1</t>
  </si>
  <si>
    <t>S3*.2</t>
  </si>
  <si>
    <t>strm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</si>
</sst>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4"/>
      <name val="Arial"/>
      <family val="2"/>
      <charset val="238"/>
    </font>
    <font>
      <b/>
      <sz val="16"/>
      <color theme="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4" xfId="0" applyFont="1" applyBorder="1" applyAlignment="1">
      <alignment horizontal="center"/>
    </xf>
    <xf numFmtId="2" fontId="3" fillId="0" borderId="6" xfId="0" applyNumberFormat="1" applyFont="1" applyBorder="1"/>
    <xf numFmtId="2" fontId="3" fillId="0" borderId="9" xfId="0" applyNumberFormat="1" applyFont="1" applyBorder="1"/>
    <xf numFmtId="2" fontId="3" fillId="0" borderId="11" xfId="0" applyNumberFormat="1" applyFont="1" applyBorder="1"/>
    <xf numFmtId="2" fontId="3" fillId="0" borderId="1" xfId="0" applyNumberFormat="1" applyFont="1" applyBorder="1"/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8" xfId="0" applyNumberFormat="1" applyFont="1" applyBorder="1"/>
    <xf numFmtId="164" fontId="3" fillId="0" borderId="6" xfId="0" applyNumberFormat="1" applyFont="1" applyBorder="1"/>
    <xf numFmtId="0" fontId="2" fillId="0" borderId="14" xfId="0" applyFont="1" applyBorder="1" applyAlignment="1">
      <alignment horizontal="center"/>
    </xf>
    <xf numFmtId="2" fontId="3" fillId="0" borderId="5" xfId="0" applyNumberFormat="1" applyFont="1" applyBorder="1"/>
    <xf numFmtId="2" fontId="3" fillId="0" borderId="13" xfId="0" applyNumberFormat="1" applyFont="1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2" fontId="5" fillId="0" borderId="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3" fillId="0" borderId="17" xfId="0" applyNumberFormat="1" applyFont="1" applyBorder="1"/>
    <xf numFmtId="0" fontId="2" fillId="0" borderId="3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3" fillId="0" borderId="26" xfId="0" applyNumberFormat="1" applyFont="1" applyBorder="1"/>
    <xf numFmtId="2" fontId="3" fillId="0" borderId="24" xfId="0" applyNumberFormat="1" applyFont="1" applyBorder="1"/>
    <xf numFmtId="164" fontId="3" fillId="0" borderId="24" xfId="0" applyNumberFormat="1" applyFont="1" applyBorder="1"/>
    <xf numFmtId="2" fontId="3" fillId="0" borderId="31" xfId="0" applyNumberFormat="1" applyFont="1" applyBorder="1"/>
    <xf numFmtId="2" fontId="3" fillId="0" borderId="29" xfId="0" applyNumberFormat="1" applyFont="1" applyBorder="1"/>
    <xf numFmtId="2" fontId="3" fillId="0" borderId="23" xfId="0" applyNumberFormat="1" applyFont="1" applyBorder="1"/>
    <xf numFmtId="0" fontId="2" fillId="0" borderId="10" xfId="0" applyFont="1" applyBorder="1" applyAlignment="1">
      <alignment horizontal="center"/>
    </xf>
    <xf numFmtId="2" fontId="3" fillId="0" borderId="2" xfId="0" applyNumberFormat="1" applyFont="1" applyBorder="1"/>
    <xf numFmtId="2" fontId="3" fillId="0" borderId="38" xfId="0" applyNumberFormat="1" applyFont="1" applyBorder="1"/>
    <xf numFmtId="2" fontId="3" fillId="0" borderId="37" xfId="0" applyNumberFormat="1" applyFont="1" applyBorder="1"/>
    <xf numFmtId="164" fontId="3" fillId="0" borderId="2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49" fontId="4" fillId="0" borderId="16" xfId="0" applyNumberFormat="1" applyFont="1" applyBorder="1" applyAlignment="1">
      <alignment horizontal="center"/>
    </xf>
    <xf numFmtId="2" fontId="3" fillId="0" borderId="25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2" fontId="3" fillId="0" borderId="32" xfId="0" applyNumberFormat="1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" fontId="3" fillId="0" borderId="28" xfId="0" applyNumberFormat="1" applyFont="1" applyBorder="1"/>
    <xf numFmtId="164" fontId="3" fillId="0" borderId="1" xfId="0" applyNumberFormat="1" applyFont="1" applyBorder="1"/>
    <xf numFmtId="2" fontId="3" fillId="0" borderId="11" xfId="0" applyNumberFormat="1" applyFont="1" applyBorder="1" applyAlignment="1"/>
    <xf numFmtId="0" fontId="3" fillId="0" borderId="5" xfId="0" applyFont="1" applyBorder="1" applyAlignment="1"/>
    <xf numFmtId="2" fontId="3" fillId="0" borderId="5" xfId="0" applyNumberFormat="1" applyFont="1" applyBorder="1" applyAlignment="1"/>
    <xf numFmtId="2" fontId="3" fillId="0" borderId="18" xfId="0" applyNumberFormat="1" applyFont="1" applyBorder="1" applyAlignment="1"/>
    <xf numFmtId="2" fontId="3" fillId="0" borderId="19" xfId="0" applyNumberFormat="1" applyFont="1" applyBorder="1"/>
    <xf numFmtId="0" fontId="3" fillId="0" borderId="32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/>
    <xf numFmtId="0" fontId="3" fillId="0" borderId="48" xfId="0" applyFont="1" applyBorder="1" applyAlignment="1">
      <alignment horizontal="center"/>
    </xf>
    <xf numFmtId="2" fontId="3" fillId="0" borderId="27" xfId="0" applyNumberFormat="1" applyFont="1" applyBorder="1" applyAlignment="1"/>
    <xf numFmtId="0" fontId="6" fillId="0" borderId="18" xfId="0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/>
    </xf>
    <xf numFmtId="2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2" fontId="5" fillId="0" borderId="3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/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 textRotation="90" wrapText="1"/>
    </xf>
    <xf numFmtId="0" fontId="6" fillId="0" borderId="39" xfId="0" applyNumberFormat="1" applyFont="1" applyBorder="1" applyAlignment="1">
      <alignment horizontal="center" vertical="center" textRotation="90" wrapText="1"/>
    </xf>
    <xf numFmtId="0" fontId="6" fillId="0" borderId="41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18" xfId="0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vertical="center"/>
    </xf>
    <xf numFmtId="0" fontId="1" fillId="0" borderId="42" xfId="0" applyFont="1" applyBorder="1" applyAlignment="1"/>
    <xf numFmtId="0" fontId="6" fillId="0" borderId="4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9" fillId="0" borderId="5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2" fontId="5" fillId="0" borderId="4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32" xfId="0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86"/>
  <sheetViews>
    <sheetView topLeftCell="A47" zoomScale="80" zoomScaleNormal="80" workbookViewId="0">
      <selection activeCell="J95" sqref="J95"/>
    </sheetView>
  </sheetViews>
  <sheetFormatPr defaultRowHeight="15"/>
  <cols>
    <col min="3" max="3" width="6.5703125" customWidth="1"/>
    <col min="4" max="4" width="7.85546875" customWidth="1"/>
    <col min="5" max="5" width="10.42578125" customWidth="1"/>
    <col min="6" max="6" width="10.85546875" customWidth="1"/>
    <col min="7" max="7" width="7.28515625" customWidth="1"/>
    <col min="8" max="11" width="14.7109375" customWidth="1"/>
  </cols>
  <sheetData>
    <row r="1" spans="3:17" ht="19.5" thickBot="1">
      <c r="C1" s="110" t="s">
        <v>12</v>
      </c>
      <c r="D1" s="110"/>
      <c r="E1" s="110"/>
      <c r="F1" s="110"/>
      <c r="G1" s="110"/>
      <c r="H1" s="110"/>
      <c r="I1" s="110"/>
      <c r="J1" s="110"/>
      <c r="K1" s="110"/>
    </row>
    <row r="2" spans="3:17" ht="20.100000000000001" customHeight="1">
      <c r="C2" s="111" t="s">
        <v>0</v>
      </c>
      <c r="D2" s="114" t="s">
        <v>1</v>
      </c>
      <c r="E2" s="117" t="s">
        <v>2</v>
      </c>
      <c r="F2" s="117" t="s">
        <v>6</v>
      </c>
      <c r="G2" s="106" t="s">
        <v>3</v>
      </c>
      <c r="H2" s="104" t="s">
        <v>4</v>
      </c>
      <c r="I2" s="105"/>
      <c r="J2" s="105"/>
      <c r="K2" s="106"/>
    </row>
    <row r="3" spans="3:17" ht="20.100000000000001" customHeight="1">
      <c r="C3" s="112"/>
      <c r="D3" s="115"/>
      <c r="E3" s="118"/>
      <c r="F3" s="120"/>
      <c r="G3" s="122"/>
      <c r="H3" s="107" t="s">
        <v>5</v>
      </c>
      <c r="I3" s="108"/>
      <c r="J3" s="108"/>
      <c r="K3" s="109"/>
    </row>
    <row r="4" spans="3:17" ht="20.100000000000001" customHeight="1" thickBot="1">
      <c r="C4" s="113"/>
      <c r="D4" s="116"/>
      <c r="E4" s="119"/>
      <c r="F4" s="121"/>
      <c r="G4" s="123"/>
      <c r="H4" s="46" t="s">
        <v>25</v>
      </c>
      <c r="I4" s="53"/>
      <c r="J4" s="53"/>
      <c r="K4" s="19" t="s">
        <v>26</v>
      </c>
    </row>
    <row r="5" spans="3:17" ht="23.1" customHeight="1">
      <c r="C5" s="88" t="s">
        <v>27</v>
      </c>
      <c r="D5" s="33" t="s">
        <v>13</v>
      </c>
      <c r="E5" s="23" t="s">
        <v>25</v>
      </c>
      <c r="F5" s="24">
        <v>9750</v>
      </c>
      <c r="G5" s="40">
        <v>23</v>
      </c>
      <c r="H5" s="47">
        <f t="shared" ref="H5:H11" si="0">F5/1000*G5</f>
        <v>224.25</v>
      </c>
      <c r="I5" s="31"/>
      <c r="J5" s="31"/>
      <c r="K5" s="28"/>
    </row>
    <row r="6" spans="3:17" ht="23.1" customHeight="1">
      <c r="C6" s="89"/>
      <c r="D6" s="29" t="s">
        <v>14</v>
      </c>
      <c r="E6" s="5" t="s">
        <v>25</v>
      </c>
      <c r="F6" s="6">
        <v>9750</v>
      </c>
      <c r="G6" s="7">
        <v>3</v>
      </c>
      <c r="H6" s="48">
        <f t="shared" si="0"/>
        <v>29.25</v>
      </c>
      <c r="I6" s="54"/>
      <c r="J6" s="54"/>
      <c r="K6" s="11"/>
    </row>
    <row r="7" spans="3:17" ht="23.1" customHeight="1">
      <c r="C7" s="89"/>
      <c r="D7" s="29" t="s">
        <v>15</v>
      </c>
      <c r="E7" s="5" t="s">
        <v>25</v>
      </c>
      <c r="F7" s="6">
        <v>5350</v>
      </c>
      <c r="G7" s="7">
        <v>67</v>
      </c>
      <c r="H7" s="48">
        <f t="shared" si="0"/>
        <v>358.45</v>
      </c>
      <c r="I7" s="54"/>
      <c r="J7" s="54"/>
      <c r="K7" s="11"/>
      <c r="Q7" s="1"/>
    </row>
    <row r="8" spans="3:17" ht="23.1" customHeight="1">
      <c r="C8" s="89"/>
      <c r="D8" s="29" t="s">
        <v>16</v>
      </c>
      <c r="E8" s="5" t="s">
        <v>25</v>
      </c>
      <c r="F8" s="6">
        <v>6300</v>
      </c>
      <c r="G8" s="7">
        <v>26</v>
      </c>
      <c r="H8" s="48">
        <f t="shared" si="0"/>
        <v>163.79999999999998</v>
      </c>
      <c r="I8" s="54"/>
      <c r="J8" s="54"/>
      <c r="K8" s="11"/>
    </row>
    <row r="9" spans="3:17" ht="23.1" customHeight="1">
      <c r="C9" s="89"/>
      <c r="D9" s="29" t="s">
        <v>17</v>
      </c>
      <c r="E9" s="5" t="s">
        <v>25</v>
      </c>
      <c r="F9" s="6">
        <v>6800</v>
      </c>
      <c r="G9" s="7">
        <v>18</v>
      </c>
      <c r="H9" s="48">
        <f t="shared" si="0"/>
        <v>122.39999999999999</v>
      </c>
      <c r="I9" s="54"/>
      <c r="J9" s="54"/>
      <c r="K9" s="11"/>
    </row>
    <row r="10" spans="3:17" ht="23.1" customHeight="1">
      <c r="C10" s="89"/>
      <c r="D10" s="29" t="s">
        <v>18</v>
      </c>
      <c r="E10" s="5" t="s">
        <v>25</v>
      </c>
      <c r="F10" s="6">
        <v>6800</v>
      </c>
      <c r="G10" s="7">
        <v>17</v>
      </c>
      <c r="H10" s="48">
        <f t="shared" si="0"/>
        <v>115.6</v>
      </c>
      <c r="I10" s="54"/>
      <c r="J10" s="54"/>
      <c r="K10" s="11"/>
    </row>
    <row r="11" spans="3:17" ht="23.1" customHeight="1">
      <c r="C11" s="89"/>
      <c r="D11" s="29" t="s">
        <v>19</v>
      </c>
      <c r="E11" s="5" t="s">
        <v>25</v>
      </c>
      <c r="F11" s="6">
        <v>6800</v>
      </c>
      <c r="G11" s="7">
        <v>88</v>
      </c>
      <c r="H11" s="48">
        <f t="shared" si="0"/>
        <v>598.4</v>
      </c>
      <c r="I11" s="54"/>
      <c r="J11" s="54"/>
      <c r="K11" s="11"/>
    </row>
    <row r="12" spans="3:17" ht="23.1" customHeight="1">
      <c r="C12" s="89"/>
      <c r="D12" s="29" t="s">
        <v>20</v>
      </c>
      <c r="E12" s="5" t="s">
        <v>26</v>
      </c>
      <c r="F12" s="6">
        <v>6800</v>
      </c>
      <c r="G12" s="7">
        <v>5</v>
      </c>
      <c r="H12" s="48"/>
      <c r="I12" s="54"/>
      <c r="J12" s="54"/>
      <c r="K12" s="11">
        <f>F12/1000*G12</f>
        <v>34</v>
      </c>
    </row>
    <row r="13" spans="3:17" ht="23.1" customHeight="1">
      <c r="C13" s="89"/>
      <c r="D13" s="29" t="s">
        <v>21</v>
      </c>
      <c r="E13" s="5" t="s">
        <v>26</v>
      </c>
      <c r="F13" s="6">
        <v>6800</v>
      </c>
      <c r="G13" s="7">
        <v>5</v>
      </c>
      <c r="H13" s="48"/>
      <c r="I13" s="54"/>
      <c r="J13" s="54"/>
      <c r="K13" s="11">
        <f>F13/1000*G13</f>
        <v>34</v>
      </c>
    </row>
    <row r="14" spans="3:17" ht="23.1" customHeight="1">
      <c r="C14" s="89"/>
      <c r="D14" s="29" t="s">
        <v>22</v>
      </c>
      <c r="E14" s="5" t="s">
        <v>26</v>
      </c>
      <c r="F14" s="6">
        <v>3000</v>
      </c>
      <c r="G14" s="7">
        <v>3</v>
      </c>
      <c r="H14" s="48"/>
      <c r="I14" s="54"/>
      <c r="J14" s="54"/>
      <c r="K14" s="11">
        <f>F14/1000*G14</f>
        <v>9</v>
      </c>
    </row>
    <row r="15" spans="3:17" ht="23.1" customHeight="1" thickBot="1">
      <c r="C15" s="90"/>
      <c r="D15" s="41" t="s">
        <v>23</v>
      </c>
      <c r="E15" s="42" t="s">
        <v>26</v>
      </c>
      <c r="F15" s="43">
        <v>1600</v>
      </c>
      <c r="G15" s="44">
        <v>3</v>
      </c>
      <c r="H15" s="50"/>
      <c r="I15" s="55"/>
      <c r="J15" s="55"/>
      <c r="K15" s="51">
        <f>F15/1000*G15</f>
        <v>4.8000000000000007</v>
      </c>
    </row>
    <row r="16" spans="3:17" ht="23.1" customHeight="1">
      <c r="C16" s="92" t="s">
        <v>7</v>
      </c>
      <c r="D16" s="93"/>
      <c r="E16" s="93"/>
      <c r="F16" s="93"/>
      <c r="G16" s="94"/>
      <c r="H16" s="52">
        <f>SUM(H5:H15)</f>
        <v>1612.15</v>
      </c>
      <c r="I16" s="56"/>
      <c r="J16" s="56"/>
      <c r="K16" s="12">
        <f>SUM(K5:K15)</f>
        <v>81.8</v>
      </c>
    </row>
    <row r="17" spans="3:16" ht="23.1" customHeight="1">
      <c r="C17" s="95" t="s">
        <v>8</v>
      </c>
      <c r="D17" s="96"/>
      <c r="E17" s="96"/>
      <c r="F17" s="96"/>
      <c r="G17" s="97"/>
      <c r="H17" s="49">
        <v>0.89</v>
      </c>
      <c r="I17" s="57"/>
      <c r="J17" s="57"/>
      <c r="K17" s="18">
        <v>2</v>
      </c>
    </row>
    <row r="18" spans="3:16" ht="23.1" customHeight="1" thickBot="1">
      <c r="C18" s="95" t="s">
        <v>9</v>
      </c>
      <c r="D18" s="96"/>
      <c r="E18" s="96"/>
      <c r="F18" s="96"/>
      <c r="G18" s="97"/>
      <c r="H18" s="50">
        <f>H16*H17</f>
        <v>1434.8135000000002</v>
      </c>
      <c r="I18" s="55"/>
      <c r="J18" s="55"/>
      <c r="K18" s="51">
        <f>K16*K17</f>
        <v>163.6</v>
      </c>
    </row>
    <row r="19" spans="3:16" ht="23.1" customHeight="1" thickBot="1">
      <c r="C19" s="98" t="s">
        <v>10</v>
      </c>
      <c r="D19" s="99"/>
      <c r="E19" s="99"/>
      <c r="F19" s="99"/>
      <c r="G19" s="100"/>
      <c r="H19" s="101">
        <f>H18+K18*1.05</f>
        <v>1606.5935000000002</v>
      </c>
      <c r="I19" s="102"/>
      <c r="J19" s="102"/>
      <c r="K19" s="103"/>
      <c r="L19" s="91"/>
      <c r="M19" s="91"/>
    </row>
    <row r="21" spans="3:16" ht="19.5" thickBot="1">
      <c r="C21" s="110" t="s">
        <v>12</v>
      </c>
      <c r="D21" s="110"/>
      <c r="E21" s="110"/>
      <c r="F21" s="110"/>
      <c r="G21" s="110"/>
      <c r="H21" s="110"/>
      <c r="I21" s="110"/>
      <c r="J21" s="110"/>
      <c r="K21" s="110"/>
    </row>
    <row r="22" spans="3:16" ht="20.100000000000001" customHeight="1">
      <c r="C22" s="111" t="s">
        <v>0</v>
      </c>
      <c r="D22" s="114" t="s">
        <v>1</v>
      </c>
      <c r="E22" s="117" t="s">
        <v>2</v>
      </c>
      <c r="F22" s="117" t="s">
        <v>6</v>
      </c>
      <c r="G22" s="106" t="s">
        <v>3</v>
      </c>
      <c r="H22" s="104" t="s">
        <v>4</v>
      </c>
      <c r="I22" s="105"/>
      <c r="J22" s="105"/>
      <c r="K22" s="106"/>
    </row>
    <row r="23" spans="3:16" ht="20.100000000000001" customHeight="1">
      <c r="C23" s="112"/>
      <c r="D23" s="115"/>
      <c r="E23" s="118"/>
      <c r="F23" s="120"/>
      <c r="G23" s="122"/>
      <c r="H23" s="107" t="s">
        <v>5</v>
      </c>
      <c r="I23" s="108"/>
      <c r="J23" s="108"/>
      <c r="K23" s="109"/>
    </row>
    <row r="24" spans="3:16" ht="20.100000000000001" customHeight="1" thickBot="1">
      <c r="C24" s="113"/>
      <c r="D24" s="116"/>
      <c r="E24" s="119"/>
      <c r="F24" s="121"/>
      <c r="G24" s="123"/>
      <c r="H24" s="46" t="s">
        <v>11</v>
      </c>
      <c r="I24" s="46" t="s">
        <v>25</v>
      </c>
      <c r="J24" s="53"/>
      <c r="K24" s="19" t="s">
        <v>26</v>
      </c>
    </row>
    <row r="25" spans="3:16" ht="23.1" customHeight="1">
      <c r="C25" s="88" t="s">
        <v>41</v>
      </c>
      <c r="D25" s="33" t="s">
        <v>40</v>
      </c>
      <c r="E25" s="23" t="s">
        <v>11</v>
      </c>
      <c r="F25" s="24">
        <v>3700</v>
      </c>
      <c r="G25" s="40">
        <v>65</v>
      </c>
      <c r="H25" s="47">
        <f>F25/1000*G25</f>
        <v>240.5</v>
      </c>
      <c r="I25" s="47"/>
      <c r="J25" s="31"/>
      <c r="K25" s="28"/>
    </row>
    <row r="26" spans="3:16" ht="23.1" customHeight="1">
      <c r="C26" s="89"/>
      <c r="D26" s="33" t="s">
        <v>42</v>
      </c>
      <c r="E26" s="23" t="s">
        <v>11</v>
      </c>
      <c r="F26" s="24">
        <v>3700</v>
      </c>
      <c r="G26" s="40">
        <v>2</v>
      </c>
      <c r="H26" s="47">
        <f t="shared" ref="H26:H27" si="1">F26/1000*G26</f>
        <v>7.4</v>
      </c>
      <c r="I26" s="47"/>
      <c r="J26" s="31"/>
      <c r="K26" s="11"/>
    </row>
    <row r="27" spans="3:16" ht="23.1" customHeight="1">
      <c r="C27" s="89"/>
      <c r="D27" s="33" t="s">
        <v>43</v>
      </c>
      <c r="E27" s="23" t="s">
        <v>11</v>
      </c>
      <c r="F27" s="24">
        <v>3700</v>
      </c>
      <c r="G27" s="40">
        <v>2</v>
      </c>
      <c r="H27" s="47">
        <f t="shared" si="1"/>
        <v>7.4</v>
      </c>
      <c r="I27" s="47"/>
      <c r="J27" s="31"/>
      <c r="K27" s="11"/>
    </row>
    <row r="28" spans="3:16" ht="23.1" customHeight="1">
      <c r="C28" s="89"/>
      <c r="D28" s="33" t="s">
        <v>44</v>
      </c>
      <c r="E28" s="23" t="s">
        <v>25</v>
      </c>
      <c r="F28" s="24">
        <v>7600</v>
      </c>
      <c r="G28" s="40">
        <v>160</v>
      </c>
      <c r="H28" s="47"/>
      <c r="I28" s="47">
        <f t="shared" ref="I28" si="2">F28/1000*G28</f>
        <v>1216</v>
      </c>
      <c r="J28" s="31"/>
      <c r="K28" s="11"/>
    </row>
    <row r="29" spans="3:16" ht="23.1" customHeight="1">
      <c r="C29" s="89"/>
      <c r="D29" s="33" t="s">
        <v>45</v>
      </c>
      <c r="E29" s="23" t="s">
        <v>26</v>
      </c>
      <c r="F29" s="24">
        <v>8200</v>
      </c>
      <c r="G29" s="40">
        <v>3</v>
      </c>
      <c r="H29" s="47"/>
      <c r="I29" s="47"/>
      <c r="J29" s="31"/>
      <c r="K29" s="11">
        <f>F29/1000*G29</f>
        <v>24.599999999999998</v>
      </c>
    </row>
    <row r="30" spans="3:16" ht="23.1" customHeight="1">
      <c r="C30" s="89"/>
      <c r="D30" s="33" t="s">
        <v>46</v>
      </c>
      <c r="E30" s="23" t="s">
        <v>26</v>
      </c>
      <c r="F30" s="24">
        <v>4500</v>
      </c>
      <c r="G30" s="40">
        <v>3</v>
      </c>
      <c r="H30" s="47"/>
      <c r="I30" s="47"/>
      <c r="J30" s="31"/>
      <c r="K30" s="11">
        <f>F30/1000*G30</f>
        <v>13.5</v>
      </c>
      <c r="N30" s="22"/>
      <c r="O30" s="22"/>
      <c r="P30" s="22"/>
    </row>
    <row r="31" spans="3:16" ht="23.1" customHeight="1">
      <c r="C31" s="89"/>
      <c r="D31" s="33" t="s">
        <v>47</v>
      </c>
      <c r="E31" s="23" t="s">
        <v>25</v>
      </c>
      <c r="F31" s="24">
        <v>2000</v>
      </c>
      <c r="G31" s="40">
        <v>5</v>
      </c>
      <c r="H31" s="47"/>
      <c r="I31" s="47">
        <f t="shared" ref="I31" si="3">F31/1000*G31</f>
        <v>10</v>
      </c>
      <c r="J31" s="31"/>
      <c r="K31" s="11"/>
      <c r="N31" s="22"/>
      <c r="O31" s="59"/>
      <c r="P31" s="22"/>
    </row>
    <row r="32" spans="3:16" ht="23.1" customHeight="1" thickBot="1">
      <c r="C32" s="90"/>
      <c r="D32" s="33" t="s">
        <v>48</v>
      </c>
      <c r="E32" s="23" t="s">
        <v>25</v>
      </c>
      <c r="F32" s="24">
        <v>2000</v>
      </c>
      <c r="G32" s="40">
        <v>5</v>
      </c>
      <c r="H32" s="47"/>
      <c r="I32" s="47">
        <f t="shared" ref="I32" si="4">F32/1000*G32</f>
        <v>10</v>
      </c>
      <c r="J32" s="31"/>
      <c r="K32" s="11">
        <f>F32/1000*G32</f>
        <v>10</v>
      </c>
      <c r="N32" s="22"/>
      <c r="O32" s="60"/>
      <c r="P32" s="22"/>
    </row>
    <row r="33" spans="3:16" ht="23.1" customHeight="1">
      <c r="C33" s="92" t="s">
        <v>7</v>
      </c>
      <c r="D33" s="93"/>
      <c r="E33" s="93"/>
      <c r="F33" s="93"/>
      <c r="G33" s="94"/>
      <c r="H33" s="52">
        <f>SUM(H25:H32)</f>
        <v>255.3</v>
      </c>
      <c r="I33" s="52">
        <f>SUM(I25:I32)</f>
        <v>1236</v>
      </c>
      <c r="J33" s="56"/>
      <c r="K33" s="12">
        <f>SUM(K25:K32)</f>
        <v>48.099999999999994</v>
      </c>
      <c r="N33" s="22"/>
      <c r="O33" s="60"/>
      <c r="P33" s="22"/>
    </row>
    <row r="34" spans="3:16" ht="23.1" customHeight="1">
      <c r="C34" s="95" t="s">
        <v>8</v>
      </c>
      <c r="D34" s="96"/>
      <c r="E34" s="96"/>
      <c r="F34" s="96"/>
      <c r="G34" s="97"/>
      <c r="H34" s="49">
        <v>0.61699999999999999</v>
      </c>
      <c r="I34" s="49">
        <v>0.89</v>
      </c>
      <c r="J34" s="57"/>
      <c r="K34" s="18">
        <v>2</v>
      </c>
      <c r="N34" s="22"/>
      <c r="O34" s="60"/>
      <c r="P34" s="22"/>
    </row>
    <row r="35" spans="3:16" ht="23.1" customHeight="1" thickBot="1">
      <c r="C35" s="95" t="s">
        <v>9</v>
      </c>
      <c r="D35" s="96"/>
      <c r="E35" s="96"/>
      <c r="F35" s="96"/>
      <c r="G35" s="97"/>
      <c r="H35" s="50">
        <f>H33*H34</f>
        <v>157.52010000000001</v>
      </c>
      <c r="I35" s="50">
        <f>I33*I34</f>
        <v>1100.04</v>
      </c>
      <c r="J35" s="55"/>
      <c r="K35" s="51">
        <f>K33*K34</f>
        <v>96.199999999999989</v>
      </c>
      <c r="N35" s="22"/>
      <c r="O35" s="60"/>
      <c r="P35" s="22"/>
    </row>
    <row r="36" spans="3:16" ht="23.1" customHeight="1" thickBot="1">
      <c r="C36" s="98" t="s">
        <v>10</v>
      </c>
      <c r="D36" s="99"/>
      <c r="E36" s="99"/>
      <c r="F36" s="99"/>
      <c r="G36" s="100"/>
      <c r="H36" s="101">
        <f>H35+I35+K35*1.05</f>
        <v>1358.5700999999999</v>
      </c>
      <c r="I36" s="102"/>
      <c r="J36" s="102"/>
      <c r="K36" s="103"/>
      <c r="N36" s="22"/>
      <c r="O36" s="60"/>
      <c r="P36" s="22"/>
    </row>
    <row r="37" spans="3:16">
      <c r="N37" s="22"/>
      <c r="O37" s="60"/>
      <c r="P37" s="22"/>
    </row>
    <row r="38" spans="3:16" ht="19.5" thickBot="1">
      <c r="C38" s="110" t="s">
        <v>12</v>
      </c>
      <c r="D38" s="110"/>
      <c r="E38" s="110"/>
      <c r="F38" s="110"/>
      <c r="G38" s="110"/>
      <c r="H38" s="110"/>
      <c r="I38" s="110"/>
      <c r="J38" s="110"/>
      <c r="K38" s="110"/>
      <c r="N38" s="22"/>
      <c r="O38" s="60"/>
      <c r="P38" s="22"/>
    </row>
    <row r="39" spans="3:16" ht="20.100000000000001" customHeight="1">
      <c r="C39" s="111" t="s">
        <v>0</v>
      </c>
      <c r="D39" s="114" t="s">
        <v>1</v>
      </c>
      <c r="E39" s="117" t="s">
        <v>2</v>
      </c>
      <c r="F39" s="117" t="s">
        <v>6</v>
      </c>
      <c r="G39" s="106" t="s">
        <v>3</v>
      </c>
      <c r="H39" s="104" t="s">
        <v>4</v>
      </c>
      <c r="I39" s="105"/>
      <c r="J39" s="105"/>
      <c r="K39" s="106"/>
      <c r="N39" s="22"/>
      <c r="O39" s="22"/>
      <c r="P39" s="22"/>
    </row>
    <row r="40" spans="3:16" ht="20.100000000000001" customHeight="1">
      <c r="C40" s="112"/>
      <c r="D40" s="115"/>
      <c r="E40" s="118"/>
      <c r="F40" s="120"/>
      <c r="G40" s="122"/>
      <c r="H40" s="107" t="s">
        <v>5</v>
      </c>
      <c r="I40" s="108"/>
      <c r="J40" s="108"/>
      <c r="K40" s="109"/>
    </row>
    <row r="41" spans="3:16" ht="20.100000000000001" customHeight="1" thickBot="1">
      <c r="C41" s="127"/>
      <c r="D41" s="128"/>
      <c r="E41" s="129"/>
      <c r="F41" s="130"/>
      <c r="G41" s="131"/>
      <c r="H41" s="30" t="s">
        <v>11</v>
      </c>
      <c r="I41" s="30" t="s">
        <v>25</v>
      </c>
      <c r="J41" s="64"/>
      <c r="K41" s="27" t="s">
        <v>26</v>
      </c>
    </row>
    <row r="42" spans="3:16" ht="23.1" customHeight="1">
      <c r="C42" s="132" t="s">
        <v>49</v>
      </c>
      <c r="D42" s="58" t="s">
        <v>50</v>
      </c>
      <c r="E42" s="2" t="s">
        <v>25</v>
      </c>
      <c r="F42" s="3">
        <v>10700</v>
      </c>
      <c r="G42" s="4">
        <v>23</v>
      </c>
      <c r="H42" s="52"/>
      <c r="I42" s="17">
        <f>F42/1000*G42</f>
        <v>246.1</v>
      </c>
      <c r="J42" s="65"/>
      <c r="K42" s="12"/>
    </row>
    <row r="43" spans="3:16" ht="23.1" customHeight="1">
      <c r="C43" s="133"/>
      <c r="D43" s="29" t="s">
        <v>51</v>
      </c>
      <c r="E43" s="5" t="s">
        <v>11</v>
      </c>
      <c r="F43" s="6">
        <v>3550</v>
      </c>
      <c r="G43" s="7">
        <v>101</v>
      </c>
      <c r="H43" s="48">
        <f>F43/1000*G43</f>
        <v>358.54999999999995</v>
      </c>
      <c r="I43" s="14"/>
      <c r="J43" s="66"/>
      <c r="K43" s="11"/>
    </row>
    <row r="44" spans="3:16" ht="23.1" customHeight="1">
      <c r="C44" s="133"/>
      <c r="D44" s="29" t="s">
        <v>52</v>
      </c>
      <c r="E44" s="5" t="s">
        <v>25</v>
      </c>
      <c r="F44" s="6">
        <v>4500</v>
      </c>
      <c r="G44" s="7">
        <v>88</v>
      </c>
      <c r="H44" s="48"/>
      <c r="I44" s="14">
        <f>F44/1000*G44</f>
        <v>396</v>
      </c>
      <c r="J44" s="66"/>
      <c r="K44" s="11"/>
    </row>
    <row r="45" spans="3:16" ht="23.1" customHeight="1">
      <c r="C45" s="133"/>
      <c r="D45" s="29" t="s">
        <v>53</v>
      </c>
      <c r="E45" s="5" t="s">
        <v>26</v>
      </c>
      <c r="F45" s="6">
        <v>4500</v>
      </c>
      <c r="G45" s="7">
        <v>26</v>
      </c>
      <c r="H45" s="48"/>
      <c r="I45" s="14"/>
      <c r="J45" s="66"/>
      <c r="K45" s="11">
        <f>F45/1000*G45</f>
        <v>117</v>
      </c>
    </row>
    <row r="46" spans="3:16" ht="23.1" customHeight="1">
      <c r="C46" s="133"/>
      <c r="D46" s="29" t="s">
        <v>54</v>
      </c>
      <c r="E46" s="5" t="s">
        <v>11</v>
      </c>
      <c r="F46" s="6">
        <v>9300</v>
      </c>
      <c r="G46" s="7">
        <v>25</v>
      </c>
      <c r="H46" s="48">
        <f>F46/1000*G46</f>
        <v>232.50000000000003</v>
      </c>
      <c r="I46" s="14"/>
      <c r="J46" s="66"/>
      <c r="K46" s="11"/>
    </row>
    <row r="47" spans="3:16" ht="23.1" customHeight="1">
      <c r="C47" s="133"/>
      <c r="D47" s="29" t="s">
        <v>55</v>
      </c>
      <c r="E47" s="5" t="s">
        <v>11</v>
      </c>
      <c r="F47" s="6">
        <v>4000</v>
      </c>
      <c r="G47" s="7">
        <v>105</v>
      </c>
      <c r="H47" s="48">
        <f>F47/1000*G47</f>
        <v>420</v>
      </c>
      <c r="I47" s="14"/>
      <c r="J47" s="66"/>
      <c r="K47" s="11"/>
    </row>
    <row r="48" spans="3:16" ht="23.1" customHeight="1">
      <c r="C48" s="133"/>
      <c r="D48" s="29" t="s">
        <v>56</v>
      </c>
      <c r="E48" s="5" t="s">
        <v>11</v>
      </c>
      <c r="F48" s="6">
        <v>4100</v>
      </c>
      <c r="G48" s="7">
        <v>26</v>
      </c>
      <c r="H48" s="48">
        <f>F48/1000*G48</f>
        <v>106.6</v>
      </c>
      <c r="I48" s="14"/>
      <c r="J48" s="66"/>
      <c r="K48" s="11"/>
    </row>
    <row r="49" spans="3:11" ht="23.1" customHeight="1">
      <c r="C49" s="133"/>
      <c r="D49" s="29" t="s">
        <v>57</v>
      </c>
      <c r="E49" s="5" t="s">
        <v>11</v>
      </c>
      <c r="F49" s="6">
        <v>1700</v>
      </c>
      <c r="G49" s="7">
        <v>24</v>
      </c>
      <c r="H49" s="48">
        <f>F49/1000*G49</f>
        <v>40.799999999999997</v>
      </c>
      <c r="I49" s="14"/>
      <c r="J49" s="66"/>
      <c r="K49" s="11"/>
    </row>
    <row r="50" spans="3:11" ht="23.1" customHeight="1" thickBot="1">
      <c r="C50" s="134"/>
      <c r="D50" s="61" t="s">
        <v>62</v>
      </c>
      <c r="E50" s="8" t="s">
        <v>11</v>
      </c>
      <c r="F50" s="9">
        <v>3000</v>
      </c>
      <c r="G50" s="10">
        <v>21</v>
      </c>
      <c r="H50" s="62">
        <f>F50/1000*G50</f>
        <v>63</v>
      </c>
      <c r="I50" s="15"/>
      <c r="J50" s="67"/>
      <c r="K50" s="16"/>
    </row>
    <row r="51" spans="3:11" ht="23.1" customHeight="1">
      <c r="C51" s="124" t="s">
        <v>7</v>
      </c>
      <c r="D51" s="125"/>
      <c r="E51" s="125"/>
      <c r="F51" s="125"/>
      <c r="G51" s="126"/>
      <c r="H51" s="47">
        <f>SUM(H42:H50)</f>
        <v>1221.4499999999998</v>
      </c>
      <c r="I51" s="47">
        <f>SUM(I42:I50)</f>
        <v>642.1</v>
      </c>
      <c r="J51" s="31"/>
      <c r="K51" s="28">
        <f>SUM(K42:K50)</f>
        <v>117</v>
      </c>
    </row>
    <row r="52" spans="3:11" ht="23.1" customHeight="1">
      <c r="C52" s="95" t="s">
        <v>8</v>
      </c>
      <c r="D52" s="96"/>
      <c r="E52" s="96"/>
      <c r="F52" s="96"/>
      <c r="G52" s="97"/>
      <c r="H52" s="49">
        <v>0.61699999999999999</v>
      </c>
      <c r="I52" s="49">
        <v>0.89</v>
      </c>
      <c r="J52" s="57"/>
      <c r="K52" s="18">
        <v>2</v>
      </c>
    </row>
    <row r="53" spans="3:11" ht="23.1" customHeight="1" thickBot="1">
      <c r="C53" s="95" t="s">
        <v>9</v>
      </c>
      <c r="D53" s="96"/>
      <c r="E53" s="96"/>
      <c r="F53" s="96"/>
      <c r="G53" s="97"/>
      <c r="H53" s="50">
        <f>H51*H52</f>
        <v>753.63464999999985</v>
      </c>
      <c r="I53" s="50">
        <f>I51*I52</f>
        <v>571.46900000000005</v>
      </c>
      <c r="J53" s="55"/>
      <c r="K53" s="51">
        <f>K51*K52</f>
        <v>234</v>
      </c>
    </row>
    <row r="54" spans="3:11" ht="21" thickBot="1">
      <c r="C54" s="98" t="s">
        <v>10</v>
      </c>
      <c r="D54" s="99"/>
      <c r="E54" s="99"/>
      <c r="F54" s="99"/>
      <c r="G54" s="100"/>
      <c r="H54" s="101">
        <f>H53+I53+K53*1.05</f>
        <v>1570.8036500000001</v>
      </c>
      <c r="I54" s="102"/>
      <c r="J54" s="102"/>
      <c r="K54" s="103"/>
    </row>
    <row r="55" spans="3:11" ht="20.25">
      <c r="C55" s="63"/>
      <c r="D55" s="63"/>
      <c r="E55" s="63"/>
      <c r="F55" s="63"/>
      <c r="G55" s="63"/>
      <c r="H55" s="25"/>
      <c r="I55" s="25"/>
      <c r="J55" s="25"/>
      <c r="K55" s="25"/>
    </row>
    <row r="56" spans="3:11" ht="19.5" thickBot="1">
      <c r="C56" s="110" t="s">
        <v>12</v>
      </c>
      <c r="D56" s="110"/>
      <c r="E56" s="110"/>
      <c r="F56" s="110"/>
      <c r="G56" s="110"/>
      <c r="H56" s="110"/>
      <c r="I56" s="110"/>
      <c r="J56" s="110"/>
      <c r="K56" s="110"/>
    </row>
    <row r="57" spans="3:11" ht="20.100000000000001" customHeight="1">
      <c r="C57" s="111" t="s">
        <v>0</v>
      </c>
      <c r="D57" s="114" t="s">
        <v>1</v>
      </c>
      <c r="E57" s="117" t="s">
        <v>2</v>
      </c>
      <c r="F57" s="117" t="s">
        <v>6</v>
      </c>
      <c r="G57" s="106" t="s">
        <v>3</v>
      </c>
      <c r="H57" s="104" t="s">
        <v>4</v>
      </c>
      <c r="I57" s="105"/>
      <c r="J57" s="105"/>
      <c r="K57" s="106"/>
    </row>
    <row r="58" spans="3:11" ht="20.100000000000001" customHeight="1">
      <c r="C58" s="112"/>
      <c r="D58" s="115"/>
      <c r="E58" s="118"/>
      <c r="F58" s="120"/>
      <c r="G58" s="122"/>
      <c r="H58" s="107" t="s">
        <v>5</v>
      </c>
      <c r="I58" s="108"/>
      <c r="J58" s="108"/>
      <c r="K58" s="109"/>
    </row>
    <row r="59" spans="3:11" ht="20.100000000000001" customHeight="1" thickBot="1">
      <c r="C59" s="113"/>
      <c r="D59" s="116"/>
      <c r="E59" s="119"/>
      <c r="F59" s="121"/>
      <c r="G59" s="123"/>
      <c r="H59" s="46" t="s">
        <v>11</v>
      </c>
      <c r="I59" s="46" t="s">
        <v>25</v>
      </c>
      <c r="J59" s="46" t="s">
        <v>73</v>
      </c>
      <c r="K59" s="19" t="s">
        <v>26</v>
      </c>
    </row>
    <row r="60" spans="3:11" ht="23.1" customHeight="1">
      <c r="C60" s="132" t="s">
        <v>63</v>
      </c>
      <c r="D60" s="58" t="s">
        <v>64</v>
      </c>
      <c r="E60" s="2" t="s">
        <v>25</v>
      </c>
      <c r="F60" s="3">
        <v>7050</v>
      </c>
      <c r="G60" s="4">
        <v>16</v>
      </c>
      <c r="H60" s="13"/>
      <c r="I60" s="17">
        <f>F60/1000*G60</f>
        <v>112.8</v>
      </c>
      <c r="J60" s="17"/>
      <c r="K60" s="12"/>
    </row>
    <row r="61" spans="3:11" ht="23.1" customHeight="1">
      <c r="C61" s="133"/>
      <c r="D61" s="29" t="s">
        <v>65</v>
      </c>
      <c r="E61" s="5" t="s">
        <v>25</v>
      </c>
      <c r="F61" s="6">
        <v>7050</v>
      </c>
      <c r="G61" s="7">
        <v>39</v>
      </c>
      <c r="H61" s="20"/>
      <c r="I61" s="14">
        <f>F61/1000*G61</f>
        <v>274.95</v>
      </c>
      <c r="J61" s="14"/>
      <c r="K61" s="11"/>
    </row>
    <row r="62" spans="3:11" ht="23.1" customHeight="1">
      <c r="C62" s="133"/>
      <c r="D62" s="29" t="s">
        <v>66</v>
      </c>
      <c r="E62" s="5" t="s">
        <v>25</v>
      </c>
      <c r="F62" s="6">
        <v>7050</v>
      </c>
      <c r="G62" s="7">
        <v>16</v>
      </c>
      <c r="H62" s="20"/>
      <c r="I62" s="14">
        <f>F62/1000*G62</f>
        <v>112.8</v>
      </c>
      <c r="J62" s="14"/>
      <c r="K62" s="11"/>
    </row>
    <row r="63" spans="3:11" ht="23.1" customHeight="1">
      <c r="C63" s="133"/>
      <c r="D63" s="29" t="s">
        <v>67</v>
      </c>
      <c r="E63" s="5" t="s">
        <v>25</v>
      </c>
      <c r="F63" s="6">
        <v>4350</v>
      </c>
      <c r="G63" s="7">
        <v>34</v>
      </c>
      <c r="H63" s="20"/>
      <c r="I63" s="14">
        <f>F63/1000*G63</f>
        <v>147.89999999999998</v>
      </c>
      <c r="J63" s="14"/>
      <c r="K63" s="11"/>
    </row>
    <row r="64" spans="3:11" ht="23.1" customHeight="1">
      <c r="C64" s="133"/>
      <c r="D64" s="29" t="s">
        <v>68</v>
      </c>
      <c r="E64" s="5" t="s">
        <v>26</v>
      </c>
      <c r="F64" s="6">
        <v>3300</v>
      </c>
      <c r="G64" s="7">
        <v>6</v>
      </c>
      <c r="H64" s="20"/>
      <c r="I64" s="14"/>
      <c r="J64" s="14"/>
      <c r="K64" s="11">
        <f>F64/1000*G64</f>
        <v>19.799999999999997</v>
      </c>
    </row>
    <row r="65" spans="3:11" ht="23.1" customHeight="1">
      <c r="C65" s="133"/>
      <c r="D65" s="29" t="s">
        <v>69</v>
      </c>
      <c r="E65" s="5" t="s">
        <v>25</v>
      </c>
      <c r="F65" s="6">
        <v>4600</v>
      </c>
      <c r="G65" s="7">
        <v>93</v>
      </c>
      <c r="H65" s="20"/>
      <c r="I65" s="14">
        <f>F65/1000*G65</f>
        <v>427.79999999999995</v>
      </c>
      <c r="J65" s="14"/>
      <c r="K65" s="11"/>
    </row>
    <row r="66" spans="3:11" ht="23.1" customHeight="1">
      <c r="C66" s="133"/>
      <c r="D66" s="29" t="s">
        <v>70</v>
      </c>
      <c r="E66" s="5" t="s">
        <v>11</v>
      </c>
      <c r="F66" s="6">
        <v>9800</v>
      </c>
      <c r="G66" s="7">
        <v>19</v>
      </c>
      <c r="H66" s="20">
        <f>F66/1000*G66</f>
        <v>186.20000000000002</v>
      </c>
      <c r="I66" s="14"/>
      <c r="J66" s="14"/>
      <c r="K66" s="11"/>
    </row>
    <row r="67" spans="3:11" ht="23.1" customHeight="1">
      <c r="C67" s="133"/>
      <c r="D67" s="29" t="s">
        <v>71</v>
      </c>
      <c r="E67" s="5" t="s">
        <v>11</v>
      </c>
      <c r="F67" s="6">
        <v>9800</v>
      </c>
      <c r="G67" s="7">
        <v>24</v>
      </c>
      <c r="H67" s="20">
        <f>F67/1000*G67</f>
        <v>235.20000000000002</v>
      </c>
      <c r="I67" s="14"/>
      <c r="J67" s="14"/>
      <c r="K67" s="11"/>
    </row>
    <row r="68" spans="3:11" ht="23.1" customHeight="1">
      <c r="C68" s="133"/>
      <c r="D68" s="29" t="s">
        <v>72</v>
      </c>
      <c r="E68" s="5" t="s">
        <v>25</v>
      </c>
      <c r="F68" s="6">
        <v>1700</v>
      </c>
      <c r="G68" s="7">
        <v>14</v>
      </c>
      <c r="H68" s="20"/>
      <c r="I68" s="14">
        <f>F68/1000*G68</f>
        <v>23.8</v>
      </c>
      <c r="J68" s="14"/>
      <c r="K68" s="11"/>
    </row>
    <row r="69" spans="3:11" ht="23.1" customHeight="1">
      <c r="C69" s="133"/>
      <c r="D69" s="29" t="s">
        <v>74</v>
      </c>
      <c r="E69" s="5" t="s">
        <v>25</v>
      </c>
      <c r="F69" s="6">
        <v>10800</v>
      </c>
      <c r="G69" s="7">
        <v>22</v>
      </c>
      <c r="H69" s="20"/>
      <c r="I69" s="14">
        <f>F69/1000*G69</f>
        <v>237.60000000000002</v>
      </c>
      <c r="J69" s="14"/>
      <c r="K69" s="11"/>
    </row>
    <row r="70" spans="3:11" ht="23.1" customHeight="1">
      <c r="C70" s="133"/>
      <c r="D70" s="29" t="s">
        <v>75</v>
      </c>
      <c r="E70" s="5" t="s">
        <v>73</v>
      </c>
      <c r="F70" s="6">
        <v>4600</v>
      </c>
      <c r="G70" s="7">
        <v>12</v>
      </c>
      <c r="H70" s="20"/>
      <c r="I70" s="14"/>
      <c r="J70" s="14">
        <f>F70/1000*G70</f>
        <v>55.199999999999996</v>
      </c>
      <c r="K70" s="11"/>
    </row>
    <row r="71" spans="3:11" ht="23.1" customHeight="1" thickBot="1">
      <c r="C71" s="134"/>
      <c r="D71" s="61" t="s">
        <v>76</v>
      </c>
      <c r="E71" s="8" t="s">
        <v>73</v>
      </c>
      <c r="F71" s="9">
        <v>4200</v>
      </c>
      <c r="G71" s="10">
        <v>12</v>
      </c>
      <c r="H71" s="21"/>
      <c r="I71" s="15"/>
      <c r="J71" s="15">
        <f>F71/1000*G71</f>
        <v>50.400000000000006</v>
      </c>
      <c r="K71" s="16"/>
    </row>
    <row r="72" spans="3:11" ht="23.1" customHeight="1">
      <c r="C72" s="124" t="s">
        <v>7</v>
      </c>
      <c r="D72" s="125"/>
      <c r="E72" s="125"/>
      <c r="F72" s="125"/>
      <c r="G72" s="126"/>
      <c r="H72" s="47">
        <f>SUM(H60:H71)</f>
        <v>421.40000000000003</v>
      </c>
      <c r="I72" s="47">
        <f>SUM(I60:I71)</f>
        <v>1337.65</v>
      </c>
      <c r="J72" s="47">
        <f>SUM(J60:J71)</f>
        <v>105.6</v>
      </c>
      <c r="K72" s="28">
        <f>SUM(K60:K71)</f>
        <v>19.799999999999997</v>
      </c>
    </row>
    <row r="73" spans="3:11" ht="23.1" customHeight="1">
      <c r="C73" s="95" t="s">
        <v>8</v>
      </c>
      <c r="D73" s="96"/>
      <c r="E73" s="96"/>
      <c r="F73" s="96"/>
      <c r="G73" s="97"/>
      <c r="H73" s="49">
        <v>0.61699999999999999</v>
      </c>
      <c r="I73" s="49">
        <v>0.89</v>
      </c>
      <c r="J73" s="49">
        <v>1.58</v>
      </c>
      <c r="K73" s="18">
        <v>2</v>
      </c>
    </row>
    <row r="74" spans="3:11" ht="23.1" customHeight="1" thickBot="1">
      <c r="C74" s="95" t="s">
        <v>9</v>
      </c>
      <c r="D74" s="96"/>
      <c r="E74" s="96"/>
      <c r="F74" s="96"/>
      <c r="G74" s="97"/>
      <c r="H74" s="50">
        <f>H72*H73</f>
        <v>260.00380000000001</v>
      </c>
      <c r="I74" s="50">
        <f>I72*I73</f>
        <v>1190.5085000000001</v>
      </c>
      <c r="J74" s="50">
        <f>J72*J73</f>
        <v>166.84799999999998</v>
      </c>
      <c r="K74" s="51">
        <f>K72*K73</f>
        <v>39.599999999999994</v>
      </c>
    </row>
    <row r="75" spans="3:11" ht="23.1" customHeight="1" thickBot="1">
      <c r="C75" s="98" t="s">
        <v>10</v>
      </c>
      <c r="D75" s="99"/>
      <c r="E75" s="99"/>
      <c r="F75" s="99"/>
      <c r="G75" s="100"/>
      <c r="H75" s="101">
        <f>H74+I74+J74+K74*1.05</f>
        <v>1658.9403</v>
      </c>
      <c r="I75" s="102"/>
      <c r="J75" s="102"/>
      <c r="K75" s="103"/>
    </row>
    <row r="77" spans="3:11" ht="19.5" thickBot="1">
      <c r="C77" s="110" t="s">
        <v>12</v>
      </c>
      <c r="D77" s="110"/>
      <c r="E77" s="110"/>
      <c r="F77" s="110"/>
      <c r="G77" s="110"/>
      <c r="H77" s="110"/>
      <c r="I77" s="110"/>
      <c r="J77" s="110"/>
      <c r="K77" s="110"/>
    </row>
    <row r="78" spans="3:11" ht="20.100000000000001" customHeight="1">
      <c r="C78" s="111" t="s">
        <v>0</v>
      </c>
      <c r="D78" s="114" t="s">
        <v>1</v>
      </c>
      <c r="E78" s="117" t="s">
        <v>2</v>
      </c>
      <c r="F78" s="117" t="s">
        <v>6</v>
      </c>
      <c r="G78" s="106" t="s">
        <v>3</v>
      </c>
      <c r="H78" s="104" t="s">
        <v>4</v>
      </c>
      <c r="I78" s="105"/>
      <c r="J78" s="105"/>
      <c r="K78" s="106"/>
    </row>
    <row r="79" spans="3:11" ht="20.100000000000001" customHeight="1">
      <c r="C79" s="112"/>
      <c r="D79" s="115"/>
      <c r="E79" s="118"/>
      <c r="F79" s="120"/>
      <c r="G79" s="122"/>
      <c r="H79" s="107" t="s">
        <v>5</v>
      </c>
      <c r="I79" s="108"/>
      <c r="J79" s="108"/>
      <c r="K79" s="109"/>
    </row>
    <row r="80" spans="3:11" ht="20.100000000000001" customHeight="1" thickBot="1">
      <c r="C80" s="113"/>
      <c r="D80" s="116"/>
      <c r="E80" s="119"/>
      <c r="F80" s="121"/>
      <c r="G80" s="123"/>
      <c r="H80" s="46" t="s">
        <v>11</v>
      </c>
      <c r="I80" s="46"/>
      <c r="J80" s="46"/>
      <c r="K80" s="19"/>
    </row>
    <row r="81" spans="3:11" ht="33" customHeight="1" thickBot="1">
      <c r="C81" s="132" t="s">
        <v>77</v>
      </c>
      <c r="D81" s="58" t="s">
        <v>78</v>
      </c>
      <c r="E81" s="2" t="s">
        <v>11</v>
      </c>
      <c r="F81" s="3">
        <v>860</v>
      </c>
      <c r="G81" s="4">
        <v>32</v>
      </c>
      <c r="H81" s="13">
        <f>F81/1000*G81</f>
        <v>27.52</v>
      </c>
      <c r="I81" s="17"/>
      <c r="J81" s="17"/>
      <c r="K81" s="12"/>
    </row>
    <row r="82" spans="3:11" ht="33" customHeight="1" thickBot="1">
      <c r="C82" s="133"/>
      <c r="D82" s="29" t="s">
        <v>79</v>
      </c>
      <c r="E82" s="5" t="s">
        <v>11</v>
      </c>
      <c r="F82" s="6">
        <v>180</v>
      </c>
      <c r="G82" s="7">
        <v>64</v>
      </c>
      <c r="H82" s="13">
        <f>F82/1000*G82</f>
        <v>11.52</v>
      </c>
      <c r="I82" s="14"/>
      <c r="J82" s="14"/>
      <c r="K82" s="11"/>
    </row>
    <row r="83" spans="3:11" ht="23.1" customHeight="1">
      <c r="C83" s="135" t="s">
        <v>7</v>
      </c>
      <c r="D83" s="136"/>
      <c r="E83" s="136"/>
      <c r="F83" s="136"/>
      <c r="G83" s="137"/>
      <c r="H83" s="47">
        <f>SUM(H81:H82)</f>
        <v>39.04</v>
      </c>
      <c r="I83" s="47"/>
      <c r="J83" s="47"/>
      <c r="K83" s="28"/>
    </row>
    <row r="84" spans="3:11" ht="23.1" customHeight="1">
      <c r="C84" s="95" t="s">
        <v>8</v>
      </c>
      <c r="D84" s="96"/>
      <c r="E84" s="96"/>
      <c r="F84" s="96"/>
      <c r="G84" s="97"/>
      <c r="H84" s="49">
        <v>0.61699999999999999</v>
      </c>
      <c r="I84" s="49"/>
      <c r="J84" s="49"/>
      <c r="K84" s="18"/>
    </row>
    <row r="85" spans="3:11" ht="23.1" customHeight="1" thickBot="1">
      <c r="C85" s="95" t="s">
        <v>9</v>
      </c>
      <c r="D85" s="96"/>
      <c r="E85" s="96"/>
      <c r="F85" s="96"/>
      <c r="G85" s="97"/>
      <c r="H85" s="50">
        <f>H83*H84</f>
        <v>24.087679999999999</v>
      </c>
      <c r="I85" s="50"/>
      <c r="J85" s="50"/>
      <c r="K85" s="51"/>
    </row>
    <row r="86" spans="3:11" ht="23.1" customHeight="1" thickBot="1">
      <c r="C86" s="98" t="s">
        <v>10</v>
      </c>
      <c r="D86" s="99"/>
      <c r="E86" s="99"/>
      <c r="F86" s="99"/>
      <c r="G86" s="100"/>
      <c r="H86" s="101">
        <f>H85+I85+J85+K85*1.05</f>
        <v>24.087679999999999</v>
      </c>
      <c r="I86" s="102"/>
      <c r="J86" s="102"/>
      <c r="K86" s="103"/>
    </row>
  </sheetData>
  <mergeCells count="71">
    <mergeCell ref="H86:K86"/>
    <mergeCell ref="C81:C82"/>
    <mergeCell ref="C83:G83"/>
    <mergeCell ref="C84:G84"/>
    <mergeCell ref="C85:G85"/>
    <mergeCell ref="C86:G86"/>
    <mergeCell ref="C77:K77"/>
    <mergeCell ref="C78:C80"/>
    <mergeCell ref="D78:D80"/>
    <mergeCell ref="E78:E80"/>
    <mergeCell ref="F78:F80"/>
    <mergeCell ref="G78:G80"/>
    <mergeCell ref="H78:K78"/>
    <mergeCell ref="H79:K79"/>
    <mergeCell ref="H75:K75"/>
    <mergeCell ref="C42:C50"/>
    <mergeCell ref="C54:G54"/>
    <mergeCell ref="H54:K54"/>
    <mergeCell ref="C60:C71"/>
    <mergeCell ref="C72:G72"/>
    <mergeCell ref="C73:G73"/>
    <mergeCell ref="C74:G74"/>
    <mergeCell ref="C75:G75"/>
    <mergeCell ref="C56:K56"/>
    <mergeCell ref="C57:C59"/>
    <mergeCell ref="D57:D59"/>
    <mergeCell ref="E57:E59"/>
    <mergeCell ref="F57:F59"/>
    <mergeCell ref="G57:G59"/>
    <mergeCell ref="H57:K57"/>
    <mergeCell ref="H58:K58"/>
    <mergeCell ref="C51:G51"/>
    <mergeCell ref="C52:G52"/>
    <mergeCell ref="C53:G53"/>
    <mergeCell ref="H36:K36"/>
    <mergeCell ref="C38:K38"/>
    <mergeCell ref="C39:C41"/>
    <mergeCell ref="D39:D41"/>
    <mergeCell ref="E39:E41"/>
    <mergeCell ref="F39:F41"/>
    <mergeCell ref="G39:G41"/>
    <mergeCell ref="H39:K39"/>
    <mergeCell ref="H40:K40"/>
    <mergeCell ref="H2:K2"/>
    <mergeCell ref="H3:K3"/>
    <mergeCell ref="C1:K1"/>
    <mergeCell ref="C21:K21"/>
    <mergeCell ref="C22:C24"/>
    <mergeCell ref="D22:D24"/>
    <mergeCell ref="E22:E24"/>
    <mergeCell ref="F22:F24"/>
    <mergeCell ref="G22:G24"/>
    <mergeCell ref="H23:K23"/>
    <mergeCell ref="H22:K22"/>
    <mergeCell ref="C2:C4"/>
    <mergeCell ref="D2:D4"/>
    <mergeCell ref="E2:E4"/>
    <mergeCell ref="F2:F4"/>
    <mergeCell ref="G2:G4"/>
    <mergeCell ref="C25:C32"/>
    <mergeCell ref="C33:G33"/>
    <mergeCell ref="C34:G34"/>
    <mergeCell ref="C35:G35"/>
    <mergeCell ref="C36:G36"/>
    <mergeCell ref="C5:C15"/>
    <mergeCell ref="L19:M19"/>
    <mergeCell ref="C16:G16"/>
    <mergeCell ref="C17:G17"/>
    <mergeCell ref="C18:G18"/>
    <mergeCell ref="C19:G19"/>
    <mergeCell ref="H19:K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20"/>
  <sheetViews>
    <sheetView topLeftCell="A4" zoomScale="80" zoomScaleNormal="80" workbookViewId="0">
      <selection activeCell="G16" sqref="G16"/>
    </sheetView>
  </sheetViews>
  <sheetFormatPr defaultRowHeight="15"/>
  <cols>
    <col min="3" max="3" width="6.5703125" customWidth="1"/>
    <col min="4" max="4" width="7.85546875" customWidth="1"/>
    <col min="5" max="5" width="15.42578125" bestFit="1" customWidth="1"/>
    <col min="6" max="7" width="12.7109375" customWidth="1"/>
    <col min="8" max="8" width="7.28515625" customWidth="1"/>
    <col min="9" max="9" width="36.7109375" customWidth="1"/>
  </cols>
  <sheetData>
    <row r="1" spans="3:15" ht="19.5" thickBot="1">
      <c r="C1" s="110" t="s">
        <v>28</v>
      </c>
      <c r="D1" s="110"/>
      <c r="E1" s="110"/>
      <c r="F1" s="110"/>
      <c r="G1" s="110"/>
      <c r="H1" s="110"/>
      <c r="I1" s="110"/>
    </row>
    <row r="2" spans="3:15" ht="30" customHeight="1">
      <c r="C2" s="111" t="s">
        <v>0</v>
      </c>
      <c r="D2" s="114" t="s">
        <v>1</v>
      </c>
      <c r="E2" s="117" t="s">
        <v>2</v>
      </c>
      <c r="F2" s="117" t="s">
        <v>32</v>
      </c>
      <c r="G2" s="117"/>
      <c r="H2" s="106" t="s">
        <v>3</v>
      </c>
      <c r="I2" s="32" t="s">
        <v>29</v>
      </c>
    </row>
    <row r="3" spans="3:15" ht="30" customHeight="1" thickBot="1">
      <c r="C3" s="113"/>
      <c r="D3" s="116"/>
      <c r="E3" s="119"/>
      <c r="F3" s="34" t="s">
        <v>33</v>
      </c>
      <c r="G3" s="34" t="s">
        <v>34</v>
      </c>
      <c r="H3" s="123"/>
      <c r="I3" s="35" t="s">
        <v>30</v>
      </c>
    </row>
    <row r="4" spans="3:15" ht="23.1" customHeight="1">
      <c r="C4" s="88" t="s">
        <v>39</v>
      </c>
      <c r="D4" s="33" t="s">
        <v>24</v>
      </c>
      <c r="E4" s="23" t="s">
        <v>31</v>
      </c>
      <c r="F4" s="24">
        <v>1500</v>
      </c>
      <c r="G4" s="24">
        <v>2000</v>
      </c>
      <c r="H4" s="40">
        <v>17</v>
      </c>
      <c r="I4" s="36">
        <f>F4*G4/1000000*H4</f>
        <v>51</v>
      </c>
    </row>
    <row r="5" spans="3:15" ht="23.1" customHeight="1">
      <c r="C5" s="89"/>
      <c r="D5" s="29" t="s">
        <v>35</v>
      </c>
      <c r="E5" s="5" t="s">
        <v>31</v>
      </c>
      <c r="F5" s="6">
        <v>1500</v>
      </c>
      <c r="G5" s="6">
        <v>2000</v>
      </c>
      <c r="H5" s="7">
        <v>10</v>
      </c>
      <c r="I5" s="37">
        <f>F5*G5/1000000*H5</f>
        <v>30</v>
      </c>
    </row>
    <row r="6" spans="3:15" ht="23.1" customHeight="1" thickBot="1">
      <c r="C6" s="90"/>
      <c r="D6" s="41" t="s">
        <v>36</v>
      </c>
      <c r="E6" s="42" t="s">
        <v>31</v>
      </c>
      <c r="F6" s="43">
        <v>1500</v>
      </c>
      <c r="G6" s="43">
        <v>2000</v>
      </c>
      <c r="H6" s="44">
        <v>2</v>
      </c>
      <c r="I6" s="39">
        <f>F6*G6/1000000*H6</f>
        <v>6</v>
      </c>
      <c r="O6" s="1"/>
    </row>
    <row r="7" spans="3:15" ht="23.1" customHeight="1">
      <c r="C7" s="92" t="s">
        <v>37</v>
      </c>
      <c r="D7" s="93"/>
      <c r="E7" s="93"/>
      <c r="F7" s="93"/>
      <c r="G7" s="93"/>
      <c r="H7" s="94"/>
      <c r="I7" s="45">
        <f>SUM(I4:I6)</f>
        <v>87</v>
      </c>
    </row>
    <row r="8" spans="3:15" ht="23.1" customHeight="1">
      <c r="C8" s="95" t="s">
        <v>38</v>
      </c>
      <c r="D8" s="96"/>
      <c r="E8" s="96"/>
      <c r="F8" s="96"/>
      <c r="G8" s="96"/>
      <c r="H8" s="97"/>
      <c r="I8" s="38">
        <v>3.95</v>
      </c>
    </row>
    <row r="9" spans="3:15" ht="23.1" customHeight="1" thickBot="1">
      <c r="C9" s="95" t="s">
        <v>9</v>
      </c>
      <c r="D9" s="96"/>
      <c r="E9" s="96"/>
      <c r="F9" s="96"/>
      <c r="G9" s="96"/>
      <c r="H9" s="97"/>
      <c r="I9" s="39">
        <f>I7*I8</f>
        <v>343.65000000000003</v>
      </c>
    </row>
    <row r="10" spans="3:15" ht="23.1" customHeight="1" thickBot="1">
      <c r="C10" s="98" t="s">
        <v>10</v>
      </c>
      <c r="D10" s="99"/>
      <c r="E10" s="99"/>
      <c r="F10" s="99"/>
      <c r="G10" s="99"/>
      <c r="H10" s="100"/>
      <c r="I10" s="26">
        <f>I9*1.05</f>
        <v>360.83250000000004</v>
      </c>
      <c r="J10" s="91"/>
      <c r="K10" s="91"/>
    </row>
    <row r="12" spans="3:15" ht="19.5" thickBot="1">
      <c r="C12" s="110" t="s">
        <v>28</v>
      </c>
      <c r="D12" s="110"/>
      <c r="E12" s="110"/>
      <c r="F12" s="110"/>
      <c r="G12" s="110"/>
      <c r="H12" s="110"/>
      <c r="I12" s="110"/>
    </row>
    <row r="13" spans="3:15" ht="30" customHeight="1">
      <c r="C13" s="111" t="s">
        <v>0</v>
      </c>
      <c r="D13" s="114" t="s">
        <v>1</v>
      </c>
      <c r="E13" s="117" t="s">
        <v>2</v>
      </c>
      <c r="F13" s="117" t="s">
        <v>32</v>
      </c>
      <c r="G13" s="117"/>
      <c r="H13" s="106" t="s">
        <v>3</v>
      </c>
      <c r="I13" s="32" t="s">
        <v>29</v>
      </c>
    </row>
    <row r="14" spans="3:15" ht="30" customHeight="1" thickBot="1">
      <c r="C14" s="113"/>
      <c r="D14" s="116"/>
      <c r="E14" s="119"/>
      <c r="F14" s="34" t="s">
        <v>33</v>
      </c>
      <c r="G14" s="34" t="s">
        <v>34</v>
      </c>
      <c r="H14" s="123"/>
      <c r="I14" s="35" t="s">
        <v>30</v>
      </c>
    </row>
    <row r="15" spans="3:15" ht="23.1" customHeight="1">
      <c r="C15" s="138" t="s">
        <v>58</v>
      </c>
      <c r="D15" s="33" t="s">
        <v>59</v>
      </c>
      <c r="E15" s="23" t="s">
        <v>60</v>
      </c>
      <c r="F15" s="24">
        <v>2000</v>
      </c>
      <c r="G15" s="24">
        <v>3000</v>
      </c>
      <c r="H15" s="40">
        <v>4</v>
      </c>
      <c r="I15" s="36">
        <f>F15*G15/1000000*H15</f>
        <v>24</v>
      </c>
    </row>
    <row r="16" spans="3:15" ht="23.1" customHeight="1" thickBot="1">
      <c r="C16" s="139"/>
      <c r="D16" s="33" t="s">
        <v>61</v>
      </c>
      <c r="E16" s="23" t="s">
        <v>60</v>
      </c>
      <c r="F16" s="24">
        <v>2000</v>
      </c>
      <c r="G16" s="24">
        <v>3000</v>
      </c>
      <c r="H16" s="40">
        <v>5</v>
      </c>
      <c r="I16" s="36">
        <f>F16*G16/1000000*H16</f>
        <v>30</v>
      </c>
    </row>
    <row r="17" spans="3:9" ht="23.1" customHeight="1">
      <c r="C17" s="92" t="s">
        <v>37</v>
      </c>
      <c r="D17" s="93"/>
      <c r="E17" s="93"/>
      <c r="F17" s="93"/>
      <c r="G17" s="93"/>
      <c r="H17" s="94"/>
      <c r="I17" s="45">
        <f>SUM(I15:I16)</f>
        <v>54</v>
      </c>
    </row>
    <row r="18" spans="3:9" ht="23.1" customHeight="1">
      <c r="C18" s="95" t="s">
        <v>38</v>
      </c>
      <c r="D18" s="96"/>
      <c r="E18" s="96"/>
      <c r="F18" s="96"/>
      <c r="G18" s="96"/>
      <c r="H18" s="97"/>
      <c r="I18" s="38">
        <v>3.95</v>
      </c>
    </row>
    <row r="19" spans="3:9" ht="23.1" customHeight="1" thickBot="1">
      <c r="C19" s="95" t="s">
        <v>9</v>
      </c>
      <c r="D19" s="96"/>
      <c r="E19" s="96"/>
      <c r="F19" s="96"/>
      <c r="G19" s="96"/>
      <c r="H19" s="97"/>
      <c r="I19" s="39">
        <f>I17*I18</f>
        <v>213.3</v>
      </c>
    </row>
    <row r="20" spans="3:9" ht="23.1" customHeight="1" thickBot="1">
      <c r="C20" s="98" t="s">
        <v>10</v>
      </c>
      <c r="D20" s="99"/>
      <c r="E20" s="99"/>
      <c r="F20" s="99"/>
      <c r="G20" s="99"/>
      <c r="H20" s="100"/>
      <c r="I20" s="26">
        <f>I19*1.05</f>
        <v>223.96500000000003</v>
      </c>
    </row>
  </sheetData>
  <mergeCells count="23">
    <mergeCell ref="C15:C16"/>
    <mergeCell ref="C17:H17"/>
    <mergeCell ref="C18:H18"/>
    <mergeCell ref="C19:H19"/>
    <mergeCell ref="C20:H20"/>
    <mergeCell ref="J10:K10"/>
    <mergeCell ref="F2:G2"/>
    <mergeCell ref="C12:I12"/>
    <mergeCell ref="C13:C14"/>
    <mergeCell ref="D13:D14"/>
    <mergeCell ref="E13:E14"/>
    <mergeCell ref="F13:G13"/>
    <mergeCell ref="H13:H14"/>
    <mergeCell ref="C4:C6"/>
    <mergeCell ref="C7:H7"/>
    <mergeCell ref="C8:H8"/>
    <mergeCell ref="C9:H9"/>
    <mergeCell ref="C10:H10"/>
    <mergeCell ref="C1:I1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opLeftCell="A7" zoomScale="70" zoomScaleNormal="70" workbookViewId="0">
      <selection activeCell="N13" sqref="N13"/>
    </sheetView>
  </sheetViews>
  <sheetFormatPr defaultRowHeight="15"/>
  <cols>
    <col min="1" max="1" width="6.5703125" customWidth="1"/>
    <col min="2" max="2" width="7.85546875" customWidth="1"/>
    <col min="3" max="3" width="10.42578125" customWidth="1"/>
    <col min="4" max="4" width="10.85546875" customWidth="1"/>
    <col min="5" max="5" width="7.28515625" customWidth="1"/>
    <col min="6" max="10" width="12.7109375" customWidth="1"/>
  </cols>
  <sheetData>
    <row r="1" spans="1:10" ht="19.5" thickBot="1">
      <c r="A1" s="140" t="s">
        <v>101</v>
      </c>
      <c r="B1" s="140"/>
      <c r="C1" s="140"/>
      <c r="D1" s="140"/>
      <c r="E1" s="140"/>
      <c r="F1" s="110"/>
      <c r="G1" s="110"/>
      <c r="H1" s="110"/>
      <c r="I1" s="110"/>
      <c r="J1" s="110"/>
    </row>
    <row r="2" spans="1:10" ht="24.95" customHeight="1">
      <c r="A2" s="111" t="s">
        <v>0</v>
      </c>
      <c r="B2" s="114" t="s">
        <v>1</v>
      </c>
      <c r="C2" s="117" t="s">
        <v>2</v>
      </c>
      <c r="D2" s="117" t="s">
        <v>6</v>
      </c>
      <c r="E2" s="146" t="s">
        <v>3</v>
      </c>
      <c r="F2" s="149" t="s">
        <v>4</v>
      </c>
      <c r="G2" s="150"/>
      <c r="H2" s="150"/>
      <c r="I2" s="150"/>
      <c r="J2" s="106"/>
    </row>
    <row r="3" spans="1:10" ht="24.95" customHeight="1">
      <c r="A3" s="112"/>
      <c r="B3" s="115"/>
      <c r="C3" s="118"/>
      <c r="D3" s="120"/>
      <c r="E3" s="147"/>
      <c r="F3" s="151" t="s">
        <v>5</v>
      </c>
      <c r="G3" s="152"/>
      <c r="H3" s="152"/>
      <c r="I3" s="152"/>
      <c r="J3" s="109"/>
    </row>
    <row r="4" spans="1:10" ht="24.95" customHeight="1" thickBot="1">
      <c r="A4" s="113"/>
      <c r="B4" s="116"/>
      <c r="C4" s="119"/>
      <c r="D4" s="121"/>
      <c r="E4" s="148"/>
      <c r="F4" s="68" t="s">
        <v>85</v>
      </c>
      <c r="G4" s="69" t="s">
        <v>11</v>
      </c>
      <c r="H4" s="69" t="s">
        <v>25</v>
      </c>
      <c r="I4" s="69" t="s">
        <v>73</v>
      </c>
      <c r="J4" s="19" t="s">
        <v>84</v>
      </c>
    </row>
    <row r="5" spans="1:10" ht="23.1" customHeight="1">
      <c r="A5" s="156" t="s">
        <v>87</v>
      </c>
      <c r="B5" s="58" t="s">
        <v>80</v>
      </c>
      <c r="C5" s="2" t="s">
        <v>11</v>
      </c>
      <c r="D5" s="3">
        <v>4200</v>
      </c>
      <c r="E5" s="78">
        <v>2</v>
      </c>
      <c r="F5" s="2"/>
      <c r="G5" s="17">
        <f>D5/1000*E5</f>
        <v>8.4</v>
      </c>
      <c r="H5" s="17"/>
      <c r="I5" s="17"/>
      <c r="J5" s="12"/>
    </row>
    <row r="6" spans="1:10" ht="23.1" customHeight="1">
      <c r="A6" s="89"/>
      <c r="B6" s="33" t="s">
        <v>81</v>
      </c>
      <c r="C6" s="23" t="s">
        <v>11</v>
      </c>
      <c r="D6" s="24">
        <v>3700</v>
      </c>
      <c r="E6" s="70">
        <v>2</v>
      </c>
      <c r="F6" s="5"/>
      <c r="G6" s="14">
        <f>D6/1000*E6</f>
        <v>7.4</v>
      </c>
      <c r="H6" s="14"/>
      <c r="I6" s="14"/>
      <c r="J6" s="11"/>
    </row>
    <row r="7" spans="1:10" ht="23.1" customHeight="1">
      <c r="A7" s="89"/>
      <c r="B7" s="33" t="s">
        <v>82</v>
      </c>
      <c r="C7" s="23" t="s">
        <v>84</v>
      </c>
      <c r="D7" s="24">
        <v>3700</v>
      </c>
      <c r="E7" s="70">
        <v>3</v>
      </c>
      <c r="F7" s="5"/>
      <c r="G7" s="14"/>
      <c r="H7" s="14"/>
      <c r="I7" s="14"/>
      <c r="J7" s="11">
        <f>D7/1000*E7</f>
        <v>11.100000000000001</v>
      </c>
    </row>
    <row r="8" spans="1:10" ht="23.1" customHeight="1" thickBot="1">
      <c r="A8" s="157"/>
      <c r="B8" s="79" t="s">
        <v>83</v>
      </c>
      <c r="C8" s="80" t="s">
        <v>85</v>
      </c>
      <c r="D8" s="81">
        <v>1500</v>
      </c>
      <c r="E8" s="82">
        <v>15</v>
      </c>
      <c r="F8" s="15">
        <f>D8/1000*E8</f>
        <v>22.5</v>
      </c>
      <c r="G8" s="15"/>
      <c r="H8" s="15"/>
      <c r="I8" s="15"/>
      <c r="J8" s="16"/>
    </row>
    <row r="9" spans="1:10" ht="23.1" customHeight="1">
      <c r="A9" s="141" t="s">
        <v>86</v>
      </c>
      <c r="B9" s="58" t="s">
        <v>88</v>
      </c>
      <c r="C9" s="2" t="s">
        <v>11</v>
      </c>
      <c r="D9" s="3">
        <v>1500</v>
      </c>
      <c r="E9" s="78">
        <v>2</v>
      </c>
      <c r="F9" s="2"/>
      <c r="G9" s="17">
        <f>D9/1000*E9</f>
        <v>3</v>
      </c>
      <c r="H9" s="17"/>
      <c r="I9" s="17"/>
      <c r="J9" s="12"/>
    </row>
    <row r="10" spans="1:10" ht="23.1" customHeight="1">
      <c r="A10" s="142"/>
      <c r="B10" s="33" t="s">
        <v>89</v>
      </c>
      <c r="C10" s="23" t="s">
        <v>11</v>
      </c>
      <c r="D10" s="24">
        <v>2300</v>
      </c>
      <c r="E10" s="70">
        <v>2</v>
      </c>
      <c r="F10" s="5"/>
      <c r="G10" s="14">
        <f>D10/1000*E10</f>
        <v>4.5999999999999996</v>
      </c>
      <c r="H10" s="14"/>
      <c r="I10" s="14"/>
      <c r="J10" s="11"/>
    </row>
    <row r="11" spans="1:10" ht="23.1" customHeight="1">
      <c r="A11" s="142"/>
      <c r="B11" s="33" t="s">
        <v>90</v>
      </c>
      <c r="C11" s="23" t="s">
        <v>11</v>
      </c>
      <c r="D11" s="24">
        <v>1500</v>
      </c>
      <c r="E11" s="70">
        <v>3</v>
      </c>
      <c r="F11" s="5"/>
      <c r="G11" s="14">
        <f>D11/1000*E11</f>
        <v>4.5</v>
      </c>
      <c r="H11" s="14"/>
      <c r="I11" s="14"/>
      <c r="J11" s="11"/>
    </row>
    <row r="12" spans="1:10" ht="23.1" customHeight="1">
      <c r="A12" s="142"/>
      <c r="B12" s="33" t="s">
        <v>91</v>
      </c>
      <c r="C12" s="23" t="s">
        <v>11</v>
      </c>
      <c r="D12" s="24">
        <v>2300</v>
      </c>
      <c r="E12" s="70">
        <v>3</v>
      </c>
      <c r="F12" s="5"/>
      <c r="G12" s="14">
        <f>D12/1000*E12</f>
        <v>6.8999999999999995</v>
      </c>
      <c r="H12" s="14"/>
      <c r="I12" s="14"/>
      <c r="J12" s="11"/>
    </row>
    <row r="13" spans="1:10" ht="23.1" customHeight="1" thickBot="1">
      <c r="A13" s="142"/>
      <c r="B13" s="83" t="s">
        <v>92</v>
      </c>
      <c r="C13" s="84" t="s">
        <v>85</v>
      </c>
      <c r="D13" s="85">
        <v>820</v>
      </c>
      <c r="E13" s="86">
        <v>16</v>
      </c>
      <c r="F13" s="71">
        <f>D13/1000*E13</f>
        <v>13.12</v>
      </c>
      <c r="G13" s="71"/>
      <c r="H13" s="71"/>
      <c r="I13" s="71"/>
      <c r="J13" s="51"/>
    </row>
    <row r="14" spans="1:10" ht="23.1" customHeight="1">
      <c r="A14" s="143" t="s">
        <v>93</v>
      </c>
      <c r="B14" s="58" t="s">
        <v>95</v>
      </c>
      <c r="C14" s="2" t="s">
        <v>11</v>
      </c>
      <c r="D14" s="3">
        <v>800</v>
      </c>
      <c r="E14" s="2">
        <v>2</v>
      </c>
      <c r="F14" s="2"/>
      <c r="G14" s="17">
        <f>D14/1000*E14</f>
        <v>1.6</v>
      </c>
      <c r="H14" s="17"/>
      <c r="I14" s="17"/>
      <c r="J14" s="12"/>
    </row>
    <row r="15" spans="1:10" ht="23.1" customHeight="1">
      <c r="A15" s="144"/>
      <c r="B15" s="29" t="s">
        <v>94</v>
      </c>
      <c r="C15" s="5" t="s">
        <v>11</v>
      </c>
      <c r="D15" s="6">
        <v>1000</v>
      </c>
      <c r="E15" s="5">
        <v>2</v>
      </c>
      <c r="F15" s="5"/>
      <c r="G15" s="14">
        <f>D15/1000*E15</f>
        <v>2</v>
      </c>
      <c r="H15" s="14"/>
      <c r="I15" s="14"/>
      <c r="J15" s="11"/>
    </row>
    <row r="16" spans="1:10" ht="23.1" customHeight="1" thickBot="1">
      <c r="A16" s="145"/>
      <c r="B16" s="41" t="s">
        <v>96</v>
      </c>
      <c r="C16" s="42" t="s">
        <v>85</v>
      </c>
      <c r="D16" s="43">
        <v>440</v>
      </c>
      <c r="E16" s="42">
        <v>7</v>
      </c>
      <c r="F16" s="71">
        <f>D16/1000*E16</f>
        <v>3.08</v>
      </c>
      <c r="G16" s="71"/>
      <c r="H16" s="71"/>
      <c r="I16" s="71"/>
      <c r="J16" s="51"/>
    </row>
    <row r="17" spans="1:15" ht="23.1" customHeight="1">
      <c r="A17" s="143" t="s">
        <v>97</v>
      </c>
      <c r="B17" s="58" t="s">
        <v>98</v>
      </c>
      <c r="C17" s="2" t="s">
        <v>73</v>
      </c>
      <c r="D17" s="3">
        <v>2000</v>
      </c>
      <c r="E17" s="2">
        <v>18</v>
      </c>
      <c r="F17" s="2"/>
      <c r="G17" s="17"/>
      <c r="H17" s="17"/>
      <c r="I17" s="17">
        <f>D17/1000*E17</f>
        <v>36</v>
      </c>
      <c r="J17" s="12"/>
    </row>
    <row r="18" spans="1:15" ht="23.1" customHeight="1">
      <c r="A18" s="144"/>
      <c r="B18" s="29" t="s">
        <v>99</v>
      </c>
      <c r="C18" s="5" t="s">
        <v>73</v>
      </c>
      <c r="D18" s="6">
        <v>1500</v>
      </c>
      <c r="E18" s="5">
        <v>3</v>
      </c>
      <c r="F18" s="5"/>
      <c r="G18" s="14"/>
      <c r="H18" s="14"/>
      <c r="I18" s="14">
        <f>D18/1000*E18</f>
        <v>4.5</v>
      </c>
      <c r="J18" s="11"/>
    </row>
    <row r="19" spans="1:15" ht="23.1" customHeight="1">
      <c r="A19" s="144"/>
      <c r="B19" s="29" t="s">
        <v>100</v>
      </c>
      <c r="C19" s="5" t="s">
        <v>25</v>
      </c>
      <c r="D19" s="6">
        <v>1250</v>
      </c>
      <c r="E19" s="5">
        <v>3</v>
      </c>
      <c r="F19" s="5"/>
      <c r="G19" s="14"/>
      <c r="H19" s="14">
        <f>D19/1000*E19</f>
        <v>3.75</v>
      </c>
      <c r="I19" s="14"/>
      <c r="J19" s="11"/>
    </row>
    <row r="20" spans="1:15" ht="23.1" customHeight="1">
      <c r="A20" s="144"/>
      <c r="B20" s="29" t="s">
        <v>125</v>
      </c>
      <c r="C20" s="5" t="s">
        <v>85</v>
      </c>
      <c r="D20" s="6">
        <v>1150</v>
      </c>
      <c r="E20" s="5">
        <v>75</v>
      </c>
      <c r="F20" s="14">
        <f>D20/1000*E20</f>
        <v>86.25</v>
      </c>
      <c r="G20" s="14"/>
      <c r="H20" s="14"/>
      <c r="I20" s="14"/>
      <c r="J20" s="11"/>
    </row>
    <row r="21" spans="1:15" ht="23.1" customHeight="1">
      <c r="A21" s="161" t="s">
        <v>102</v>
      </c>
      <c r="B21" s="29" t="s">
        <v>103</v>
      </c>
      <c r="C21" s="5" t="s">
        <v>11</v>
      </c>
      <c r="D21" s="6">
        <v>6000</v>
      </c>
      <c r="E21" s="5">
        <v>40</v>
      </c>
      <c r="F21" s="5"/>
      <c r="G21" s="14">
        <f>D21/1000*E21</f>
        <v>240</v>
      </c>
      <c r="H21" s="14"/>
      <c r="I21" s="14"/>
      <c r="J21" s="11"/>
    </row>
    <row r="22" spans="1:15" ht="23.1" customHeight="1" thickBot="1">
      <c r="A22" s="162"/>
      <c r="B22" s="61" t="s">
        <v>125</v>
      </c>
      <c r="C22" s="8" t="s">
        <v>85</v>
      </c>
      <c r="D22" s="9">
        <v>1150</v>
      </c>
      <c r="E22" s="8">
        <v>285</v>
      </c>
      <c r="F22" s="15">
        <f>D22/1000*E22</f>
        <v>327.75</v>
      </c>
      <c r="G22" s="15"/>
      <c r="H22" s="15"/>
      <c r="I22" s="15"/>
      <c r="J22" s="16"/>
    </row>
    <row r="23" spans="1:15" ht="23.1" customHeight="1">
      <c r="A23" s="124" t="s">
        <v>7</v>
      </c>
      <c r="B23" s="125"/>
      <c r="C23" s="125"/>
      <c r="D23" s="125"/>
      <c r="E23" s="158"/>
      <c r="F23" s="76">
        <f>SUM(F5:F22)</f>
        <v>452.7</v>
      </c>
      <c r="G23" s="77">
        <f>SUM(G5:G22)</f>
        <v>278.39999999999998</v>
      </c>
      <c r="H23" s="77">
        <f>SUM(H5:H22)</f>
        <v>3.75</v>
      </c>
      <c r="I23" s="77">
        <f>SUM(I5:I22)</f>
        <v>40.5</v>
      </c>
      <c r="J23" s="28">
        <f>SUM(J5:J22)</f>
        <v>11.100000000000001</v>
      </c>
      <c r="M23" s="22"/>
      <c r="N23" s="60"/>
      <c r="O23" s="22"/>
    </row>
    <row r="24" spans="1:15" ht="23.1" customHeight="1">
      <c r="A24" s="95" t="s">
        <v>8</v>
      </c>
      <c r="B24" s="96"/>
      <c r="C24" s="96"/>
      <c r="D24" s="96"/>
      <c r="E24" s="159"/>
      <c r="F24" s="74">
        <v>0.39500000000000002</v>
      </c>
      <c r="G24" s="72">
        <v>0.61699999999999999</v>
      </c>
      <c r="H24" s="72">
        <v>0.89</v>
      </c>
      <c r="I24" s="72">
        <v>1.5780000000000001</v>
      </c>
      <c r="J24" s="18">
        <v>2.4660000000000002</v>
      </c>
      <c r="M24" s="22"/>
      <c r="N24" s="60"/>
      <c r="O24" s="22"/>
    </row>
    <row r="25" spans="1:15" ht="23.1" customHeight="1">
      <c r="A25" s="95" t="s">
        <v>9</v>
      </c>
      <c r="B25" s="96"/>
      <c r="C25" s="96"/>
      <c r="D25" s="96"/>
      <c r="E25" s="159"/>
      <c r="F25" s="75">
        <f>F23*F24</f>
        <v>178.81649999999999</v>
      </c>
      <c r="G25" s="14">
        <f>G23*G24</f>
        <v>171.77279999999999</v>
      </c>
      <c r="H25" s="14">
        <f>H23*H24</f>
        <v>3.3374999999999999</v>
      </c>
      <c r="I25" s="14">
        <f>I23*I24</f>
        <v>63.909000000000006</v>
      </c>
      <c r="J25" s="11">
        <f>J23*J24</f>
        <v>27.372600000000006</v>
      </c>
      <c r="M25" s="22"/>
      <c r="N25" s="60"/>
      <c r="O25" s="22"/>
    </row>
    <row r="26" spans="1:15" ht="23.1" customHeight="1" thickBot="1">
      <c r="A26" s="98" t="s">
        <v>10</v>
      </c>
      <c r="B26" s="99"/>
      <c r="C26" s="99"/>
      <c r="D26" s="99"/>
      <c r="E26" s="160"/>
      <c r="F26" s="153">
        <f>F25+G25+H25+I25+J25*1.05</f>
        <v>446.57702999999998</v>
      </c>
      <c r="G26" s="154"/>
      <c r="H26" s="154"/>
      <c r="I26" s="154"/>
      <c r="J26" s="155"/>
      <c r="M26" s="22"/>
      <c r="N26" s="60"/>
      <c r="O26" s="22"/>
    </row>
    <row r="27" spans="1:15">
      <c r="M27" s="22"/>
      <c r="N27" s="60"/>
      <c r="O27" s="22"/>
    </row>
  </sheetData>
  <mergeCells count="18">
    <mergeCell ref="F26:J26"/>
    <mergeCell ref="A5:A8"/>
    <mergeCell ref="A23:E23"/>
    <mergeCell ref="A24:E24"/>
    <mergeCell ref="A25:E25"/>
    <mergeCell ref="A26:E26"/>
    <mergeCell ref="A17:A20"/>
    <mergeCell ref="A21:A22"/>
    <mergeCell ref="A1:J1"/>
    <mergeCell ref="A9:A13"/>
    <mergeCell ref="A14:A16"/>
    <mergeCell ref="D2:D4"/>
    <mergeCell ref="E2:E4"/>
    <mergeCell ref="A2:A4"/>
    <mergeCell ref="B2:B4"/>
    <mergeCell ref="C2:C4"/>
    <mergeCell ref="F2:J2"/>
    <mergeCell ref="F3:J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0" zoomScaleNormal="70" workbookViewId="0">
      <selection activeCell="I5" sqref="I5"/>
    </sheetView>
  </sheetViews>
  <sheetFormatPr defaultRowHeight="15"/>
  <cols>
    <col min="1" max="1" width="6.5703125" customWidth="1"/>
    <col min="2" max="2" width="10.7109375" customWidth="1"/>
    <col min="3" max="3" width="10.42578125" customWidth="1"/>
    <col min="4" max="4" width="10.85546875" customWidth="1"/>
    <col min="5" max="9" width="10.7109375" customWidth="1"/>
  </cols>
  <sheetData>
    <row r="1" spans="1:9" ht="19.5" thickBot="1">
      <c r="A1" s="110" t="s">
        <v>104</v>
      </c>
      <c r="B1" s="110"/>
      <c r="C1" s="110"/>
      <c r="D1" s="110"/>
      <c r="E1" s="110"/>
      <c r="F1" s="110"/>
      <c r="G1" s="110"/>
      <c r="H1" s="110"/>
      <c r="I1" s="110"/>
    </row>
    <row r="2" spans="1:9" ht="24.95" customHeight="1">
      <c r="A2" s="111" t="s">
        <v>0</v>
      </c>
      <c r="B2" s="114" t="s">
        <v>1</v>
      </c>
      <c r="C2" s="117" t="s">
        <v>2</v>
      </c>
      <c r="D2" s="117" t="s">
        <v>6</v>
      </c>
      <c r="E2" s="150" t="s">
        <v>106</v>
      </c>
      <c r="F2" s="150"/>
      <c r="G2" s="150" t="s">
        <v>4</v>
      </c>
      <c r="H2" s="150"/>
      <c r="I2" s="106"/>
    </row>
    <row r="3" spans="1:9" ht="24.95" customHeight="1">
      <c r="A3" s="112"/>
      <c r="B3" s="115"/>
      <c r="C3" s="118"/>
      <c r="D3" s="120"/>
      <c r="E3" s="120" t="s">
        <v>107</v>
      </c>
      <c r="F3" s="120" t="s">
        <v>108</v>
      </c>
      <c r="G3" s="152" t="s">
        <v>5</v>
      </c>
      <c r="H3" s="152"/>
      <c r="I3" s="109"/>
    </row>
    <row r="4" spans="1:9" ht="24.95" customHeight="1" thickBot="1">
      <c r="A4" s="113"/>
      <c r="B4" s="116"/>
      <c r="C4" s="119"/>
      <c r="D4" s="121"/>
      <c r="E4" s="121"/>
      <c r="F4" s="121"/>
      <c r="G4" s="69" t="s">
        <v>85</v>
      </c>
      <c r="H4" s="69" t="s">
        <v>113</v>
      </c>
      <c r="I4" s="19" t="s">
        <v>73</v>
      </c>
    </row>
    <row r="5" spans="1:9" ht="23.1" customHeight="1">
      <c r="A5" s="156" t="s">
        <v>105</v>
      </c>
      <c r="B5" s="58" t="s">
        <v>110</v>
      </c>
      <c r="C5" s="2" t="s">
        <v>73</v>
      </c>
      <c r="D5" s="3">
        <v>800</v>
      </c>
      <c r="E5" s="2">
        <v>4</v>
      </c>
      <c r="F5" s="2">
        <v>8</v>
      </c>
      <c r="G5" s="2"/>
      <c r="H5" s="17"/>
      <c r="I5" s="12">
        <f>D5/1000*F5</f>
        <v>6.4</v>
      </c>
    </row>
    <row r="6" spans="1:9" ht="23.1" customHeight="1">
      <c r="A6" s="89"/>
      <c r="B6" s="29" t="s">
        <v>111</v>
      </c>
      <c r="C6" s="5" t="s">
        <v>73</v>
      </c>
      <c r="D6" s="6">
        <v>3300</v>
      </c>
      <c r="E6" s="5">
        <v>4</v>
      </c>
      <c r="F6" s="5">
        <v>8</v>
      </c>
      <c r="G6" s="5"/>
      <c r="H6" s="14"/>
      <c r="I6" s="11">
        <f>D6/1000*F6</f>
        <v>26.4</v>
      </c>
    </row>
    <row r="7" spans="1:9" ht="23.1" customHeight="1" thickBot="1">
      <c r="A7" s="157"/>
      <c r="B7" s="61" t="s">
        <v>112</v>
      </c>
      <c r="C7" s="8" t="s">
        <v>85</v>
      </c>
      <c r="D7" s="9">
        <v>1120</v>
      </c>
      <c r="E7" s="8">
        <v>25</v>
      </c>
      <c r="F7" s="8">
        <v>50</v>
      </c>
      <c r="G7" s="15">
        <f>D7/1000*F7</f>
        <v>56.000000000000007</v>
      </c>
      <c r="H7" s="15"/>
      <c r="I7" s="16"/>
    </row>
    <row r="8" spans="1:9" ht="23.1" customHeight="1">
      <c r="A8" s="156" t="s">
        <v>109</v>
      </c>
      <c r="B8" s="58" t="s">
        <v>114</v>
      </c>
      <c r="C8" s="2" t="s">
        <v>73</v>
      </c>
      <c r="D8" s="3">
        <v>800</v>
      </c>
      <c r="E8" s="2">
        <v>8</v>
      </c>
      <c r="F8" s="2">
        <v>8</v>
      </c>
      <c r="G8" s="2"/>
      <c r="H8" s="17"/>
      <c r="I8" s="12">
        <f>D8/1000*F8</f>
        <v>6.4</v>
      </c>
    </row>
    <row r="9" spans="1:9" ht="23.1" customHeight="1">
      <c r="A9" s="89"/>
      <c r="B9" s="29" t="s">
        <v>115</v>
      </c>
      <c r="C9" s="5" t="s">
        <v>73</v>
      </c>
      <c r="D9" s="6">
        <v>3300</v>
      </c>
      <c r="E9" s="5">
        <v>8</v>
      </c>
      <c r="F9" s="5">
        <v>8</v>
      </c>
      <c r="G9" s="5"/>
      <c r="H9" s="14"/>
      <c r="I9" s="11">
        <f>D9/1000*F9</f>
        <v>26.4</v>
      </c>
    </row>
    <row r="10" spans="1:9" ht="23.1" customHeight="1" thickBot="1">
      <c r="A10" s="157"/>
      <c r="B10" s="61" t="s">
        <v>116</v>
      </c>
      <c r="C10" s="8" t="s">
        <v>85</v>
      </c>
      <c r="D10" s="9">
        <v>1120</v>
      </c>
      <c r="E10" s="8">
        <v>31</v>
      </c>
      <c r="F10" s="8">
        <v>31</v>
      </c>
      <c r="G10" s="15">
        <f>D10/1000*F10</f>
        <v>34.720000000000006</v>
      </c>
      <c r="H10" s="15"/>
      <c r="I10" s="16"/>
    </row>
    <row r="11" spans="1:9" ht="23.1" customHeight="1">
      <c r="A11" s="156" t="s">
        <v>117</v>
      </c>
      <c r="B11" s="58" t="s">
        <v>118</v>
      </c>
      <c r="C11" s="2" t="s">
        <v>113</v>
      </c>
      <c r="D11" s="3">
        <v>800</v>
      </c>
      <c r="E11" s="2">
        <v>8</v>
      </c>
      <c r="F11" s="2">
        <v>16</v>
      </c>
      <c r="G11" s="2"/>
      <c r="H11" s="17">
        <f>D11/1000*F11</f>
        <v>12.8</v>
      </c>
      <c r="I11" s="12"/>
    </row>
    <row r="12" spans="1:9" ht="23.1" customHeight="1">
      <c r="A12" s="89"/>
      <c r="B12" s="29" t="s">
        <v>119</v>
      </c>
      <c r="C12" s="5" t="s">
        <v>113</v>
      </c>
      <c r="D12" s="6">
        <v>3300</v>
      </c>
      <c r="E12" s="5">
        <v>8</v>
      </c>
      <c r="F12" s="5">
        <v>16</v>
      </c>
      <c r="G12" s="5"/>
      <c r="H12" s="14">
        <f>D12/1000*F12</f>
        <v>52.8</v>
      </c>
      <c r="I12" s="11"/>
    </row>
    <row r="13" spans="1:9" ht="23.1" customHeight="1" thickBot="1">
      <c r="A13" s="157"/>
      <c r="B13" s="61" t="s">
        <v>120</v>
      </c>
      <c r="C13" s="8" t="s">
        <v>85</v>
      </c>
      <c r="D13" s="9">
        <v>1120</v>
      </c>
      <c r="E13" s="8">
        <v>31</v>
      </c>
      <c r="F13" s="8">
        <v>62</v>
      </c>
      <c r="G13" s="15">
        <f>D13/1000*F13</f>
        <v>69.440000000000012</v>
      </c>
      <c r="H13" s="15"/>
      <c r="I13" s="16"/>
    </row>
    <row r="14" spans="1:9" ht="23.1" customHeight="1">
      <c r="A14" s="156" t="s">
        <v>121</v>
      </c>
      <c r="B14" s="58" t="s">
        <v>122</v>
      </c>
      <c r="C14" s="2" t="s">
        <v>113</v>
      </c>
      <c r="D14" s="3">
        <v>800</v>
      </c>
      <c r="E14" s="2">
        <v>8</v>
      </c>
      <c r="F14" s="2">
        <v>8</v>
      </c>
      <c r="G14" s="2"/>
      <c r="H14" s="17">
        <f>D14/1000*F14</f>
        <v>6.4</v>
      </c>
      <c r="I14" s="12"/>
    </row>
    <row r="15" spans="1:9" ht="23.1" customHeight="1">
      <c r="A15" s="89"/>
      <c r="B15" s="29" t="s">
        <v>123</v>
      </c>
      <c r="C15" s="5" t="s">
        <v>113</v>
      </c>
      <c r="D15" s="6">
        <v>3300</v>
      </c>
      <c r="E15" s="5">
        <v>8</v>
      </c>
      <c r="F15" s="5">
        <v>8</v>
      </c>
      <c r="G15" s="5"/>
      <c r="H15" s="14">
        <f>D15/1000*F15</f>
        <v>26.4</v>
      </c>
      <c r="I15" s="11"/>
    </row>
    <row r="16" spans="1:9" ht="23.1" customHeight="1" thickBot="1">
      <c r="A16" s="157"/>
      <c r="B16" s="61" t="s">
        <v>124</v>
      </c>
      <c r="C16" s="8" t="s">
        <v>85</v>
      </c>
      <c r="D16" s="9">
        <v>1290</v>
      </c>
      <c r="E16" s="8">
        <v>31</v>
      </c>
      <c r="F16" s="8">
        <v>31</v>
      </c>
      <c r="G16" s="15">
        <f>D16/1000*F16</f>
        <v>39.99</v>
      </c>
      <c r="H16" s="15"/>
      <c r="I16" s="16"/>
    </row>
    <row r="17" spans="1:14" ht="23.1" customHeight="1">
      <c r="A17" s="92" t="s">
        <v>7</v>
      </c>
      <c r="B17" s="93"/>
      <c r="C17" s="93"/>
      <c r="D17" s="93"/>
      <c r="E17" s="165"/>
      <c r="F17" s="165"/>
      <c r="G17" s="73">
        <f>SUM(G5:G16)</f>
        <v>200.15000000000003</v>
      </c>
      <c r="H17" s="17">
        <f>SUM(H5:H16)</f>
        <v>98.4</v>
      </c>
      <c r="I17" s="12">
        <f>SUM(I5:I16)</f>
        <v>65.599999999999994</v>
      </c>
      <c r="L17" s="22"/>
      <c r="M17" s="60"/>
      <c r="N17" s="22"/>
    </row>
    <row r="18" spans="1:14" ht="23.1" customHeight="1">
      <c r="A18" s="95" t="s">
        <v>8</v>
      </c>
      <c r="B18" s="96"/>
      <c r="C18" s="96"/>
      <c r="D18" s="96"/>
      <c r="E18" s="159"/>
      <c r="F18" s="159"/>
      <c r="G18" s="74">
        <v>0.39500000000000002</v>
      </c>
      <c r="H18" s="72">
        <v>1.208</v>
      </c>
      <c r="I18" s="18">
        <v>1.5780000000000001</v>
      </c>
      <c r="L18" s="22"/>
      <c r="M18" s="60"/>
      <c r="N18" s="22"/>
    </row>
    <row r="19" spans="1:14" ht="23.1" customHeight="1" thickBot="1">
      <c r="A19" s="95" t="s">
        <v>9</v>
      </c>
      <c r="B19" s="96"/>
      <c r="C19" s="96"/>
      <c r="D19" s="96"/>
      <c r="E19" s="159"/>
      <c r="F19" s="159"/>
      <c r="G19" s="87">
        <f>G17*G18</f>
        <v>79.05925000000002</v>
      </c>
      <c r="H19" s="71">
        <f>H17*H18</f>
        <v>118.8672</v>
      </c>
      <c r="I19" s="51">
        <f>I17*I18</f>
        <v>103.51679999999999</v>
      </c>
      <c r="L19" s="22"/>
      <c r="M19" s="60"/>
      <c r="N19" s="22"/>
    </row>
    <row r="20" spans="1:14" ht="23.1" customHeight="1" thickBot="1">
      <c r="A20" s="98" t="s">
        <v>10</v>
      </c>
      <c r="B20" s="99"/>
      <c r="C20" s="99"/>
      <c r="D20" s="99"/>
      <c r="E20" s="160"/>
      <c r="F20" s="160"/>
      <c r="G20" s="163">
        <f>G19+H19+I19*1.05</f>
        <v>306.61909000000003</v>
      </c>
      <c r="H20" s="102"/>
      <c r="I20" s="164"/>
      <c r="L20" s="22"/>
      <c r="M20" s="60"/>
      <c r="N20" s="22"/>
    </row>
    <row r="21" spans="1:14">
      <c r="L21" s="22"/>
      <c r="M21" s="60"/>
      <c r="N21" s="22"/>
    </row>
  </sheetData>
  <mergeCells count="19">
    <mergeCell ref="A1:I1"/>
    <mergeCell ref="A2:A4"/>
    <mergeCell ref="B2:B4"/>
    <mergeCell ref="C2:C4"/>
    <mergeCell ref="D2:D4"/>
    <mergeCell ref="G2:I2"/>
    <mergeCell ref="G3:I3"/>
    <mergeCell ref="A18:F18"/>
    <mergeCell ref="A19:F19"/>
    <mergeCell ref="A20:F20"/>
    <mergeCell ref="G20:I20"/>
    <mergeCell ref="E2:F2"/>
    <mergeCell ref="E3:E4"/>
    <mergeCell ref="F3:F4"/>
    <mergeCell ref="A8:A10"/>
    <mergeCell ref="A11:A13"/>
    <mergeCell ref="A14:A16"/>
    <mergeCell ref="A5:A7"/>
    <mergeCell ref="A17:F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Doska prúty</vt:lpstr>
      <vt:lpstr>Doska siete</vt:lpstr>
      <vt:lpstr>Nosníky, vence</vt:lpstr>
      <vt:lpstr>Stĺpy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ASUS</cp:lastModifiedBy>
  <cp:lastPrinted>2016-12-22T06:23:49Z</cp:lastPrinted>
  <dcterms:created xsi:type="dcterms:W3CDTF">2016-04-16T17:00:32Z</dcterms:created>
  <dcterms:modified xsi:type="dcterms:W3CDTF">2017-02-24T19:46:57Z</dcterms:modified>
</cp:coreProperties>
</file>