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OZPOČTY 2018\ZÁMEČNÍKOVÁ\Špičák\"/>
    </mc:Choice>
  </mc:AlternateContent>
  <xr:revisionPtr revIDLastSave="0" documentId="8_{D039CEED-ABF0-4931-9448-98E57D5A0E48}" xr6:coauthVersionLast="36" xr6:coauthVersionMax="36" xr10:uidLastSave="{00000000-0000-0000-0000-000000000000}"/>
  <bookViews>
    <workbookView xWindow="360" yWindow="270" windowWidth="18735" windowHeight="1221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D.1.4.1 Pol" sheetId="12" r:id="rId4"/>
    <sheet name="SO 02 D.1.4.2 Pol" sheetId="13" r:id="rId5"/>
    <sheet name="SO 03 D.1.4.3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D.1.4.1 Pol'!$1:$7</definedName>
    <definedName name="_xlnm.Print_Titles" localSheetId="4">'SO 02 D.1.4.2 Pol'!$1:$7</definedName>
    <definedName name="_xlnm.Print_Titles" localSheetId="5">'SO 03 D.1.4.3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D.1.4.1 Pol'!$A$1:$W$145</definedName>
    <definedName name="_xlnm.Print_Area" localSheetId="4">'SO 02 D.1.4.2 Pol'!$A$1:$W$186</definedName>
    <definedName name="_xlnm.Print_Area" localSheetId="5">'SO 03 D.1.4.3 Pol'!$A$1:$W$135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790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5" i="1" l="1"/>
  <c r="I64" i="1"/>
  <c r="I63" i="1"/>
  <c r="I62" i="1"/>
  <c r="I61" i="1"/>
  <c r="I60" i="1"/>
  <c r="I59" i="1"/>
  <c r="I58" i="1"/>
  <c r="I57" i="1"/>
  <c r="I56" i="1"/>
  <c r="I55" i="1"/>
  <c r="I54" i="1"/>
  <c r="I53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134" i="14"/>
  <c r="BA128" i="14"/>
  <c r="BA106" i="14"/>
  <c r="BA95" i="14"/>
  <c r="BA93" i="14"/>
  <c r="BA77" i="14"/>
  <c r="BA75" i="14"/>
  <c r="BA52" i="14"/>
  <c r="BA48" i="14"/>
  <c r="BA44" i="14"/>
  <c r="BA29" i="14"/>
  <c r="BA16" i="14"/>
  <c r="BA12" i="14"/>
  <c r="BA10" i="14"/>
  <c r="G9" i="14"/>
  <c r="I9" i="14"/>
  <c r="I8" i="14" s="1"/>
  <c r="K9" i="14"/>
  <c r="M9" i="14"/>
  <c r="O9" i="14"/>
  <c r="Q9" i="14"/>
  <c r="Q8" i="14" s="1"/>
  <c r="V9" i="14"/>
  <c r="G11" i="14"/>
  <c r="G8" i="14" s="1"/>
  <c r="I11" i="14"/>
  <c r="K11" i="14"/>
  <c r="O11" i="14"/>
  <c r="O8" i="14" s="1"/>
  <c r="Q11" i="14"/>
  <c r="V11" i="14"/>
  <c r="G15" i="14"/>
  <c r="I15" i="14"/>
  <c r="K15" i="14"/>
  <c r="M15" i="14"/>
  <c r="O15" i="14"/>
  <c r="Q15" i="14"/>
  <c r="V15" i="14"/>
  <c r="G20" i="14"/>
  <c r="M20" i="14" s="1"/>
  <c r="I20" i="14"/>
  <c r="K20" i="14"/>
  <c r="K8" i="14" s="1"/>
  <c r="O20" i="14"/>
  <c r="Q20" i="14"/>
  <c r="V20" i="14"/>
  <c r="V8" i="14" s="1"/>
  <c r="G23" i="14"/>
  <c r="I23" i="14"/>
  <c r="K23" i="14"/>
  <c r="M23" i="14"/>
  <c r="O23" i="14"/>
  <c r="Q23" i="14"/>
  <c r="V23" i="14"/>
  <c r="G25" i="14"/>
  <c r="M25" i="14" s="1"/>
  <c r="I25" i="14"/>
  <c r="K25" i="14"/>
  <c r="O25" i="14"/>
  <c r="Q25" i="14"/>
  <c r="V25" i="14"/>
  <c r="G28" i="14"/>
  <c r="I28" i="14"/>
  <c r="K28" i="14"/>
  <c r="M28" i="14"/>
  <c r="O28" i="14"/>
  <c r="Q28" i="14"/>
  <c r="V28" i="14"/>
  <c r="G31" i="14"/>
  <c r="M31" i="14" s="1"/>
  <c r="I31" i="14"/>
  <c r="K31" i="14"/>
  <c r="O31" i="14"/>
  <c r="Q31" i="14"/>
  <c r="V31" i="14"/>
  <c r="G35" i="14"/>
  <c r="I35" i="14"/>
  <c r="K35" i="14"/>
  <c r="M35" i="14"/>
  <c r="O35" i="14"/>
  <c r="Q35" i="14"/>
  <c r="V35" i="14"/>
  <c r="G36" i="14"/>
  <c r="M36" i="14" s="1"/>
  <c r="I36" i="14"/>
  <c r="K36" i="14"/>
  <c r="O36" i="14"/>
  <c r="Q36" i="14"/>
  <c r="V36" i="14"/>
  <c r="G37" i="14"/>
  <c r="I37" i="14"/>
  <c r="K37" i="14"/>
  <c r="M37" i="14"/>
  <c r="O37" i="14"/>
  <c r="Q37" i="14"/>
  <c r="V37" i="14"/>
  <c r="G43" i="14"/>
  <c r="M43" i="14" s="1"/>
  <c r="I43" i="14"/>
  <c r="K43" i="14"/>
  <c r="O43" i="14"/>
  <c r="Q43" i="14"/>
  <c r="V43" i="14"/>
  <c r="G47" i="14"/>
  <c r="I47" i="14"/>
  <c r="K47" i="14"/>
  <c r="M47" i="14"/>
  <c r="O47" i="14"/>
  <c r="Q47" i="14"/>
  <c r="V47" i="14"/>
  <c r="G51" i="14"/>
  <c r="M51" i="14" s="1"/>
  <c r="I51" i="14"/>
  <c r="K51" i="14"/>
  <c r="O51" i="14"/>
  <c r="Q51" i="14"/>
  <c r="V51" i="14"/>
  <c r="G53" i="14"/>
  <c r="I53" i="14"/>
  <c r="K53" i="14"/>
  <c r="M53" i="14"/>
  <c r="O53" i="14"/>
  <c r="Q53" i="14"/>
  <c r="V53" i="14"/>
  <c r="G54" i="14"/>
  <c r="M54" i="14" s="1"/>
  <c r="I54" i="14"/>
  <c r="K54" i="14"/>
  <c r="O54" i="14"/>
  <c r="Q54" i="14"/>
  <c r="V54" i="14"/>
  <c r="G58" i="14"/>
  <c r="I58" i="14"/>
  <c r="K58" i="14"/>
  <c r="M58" i="14"/>
  <c r="O58" i="14"/>
  <c r="Q58" i="14"/>
  <c r="V58" i="14"/>
  <c r="G59" i="14"/>
  <c r="M59" i="14" s="1"/>
  <c r="I59" i="14"/>
  <c r="K59" i="14"/>
  <c r="O59" i="14"/>
  <c r="Q59" i="14"/>
  <c r="V59" i="14"/>
  <c r="G61" i="14"/>
  <c r="M61" i="14" s="1"/>
  <c r="I61" i="14"/>
  <c r="K61" i="14"/>
  <c r="K60" i="14" s="1"/>
  <c r="O61" i="14"/>
  <c r="O60" i="14" s="1"/>
  <c r="Q61" i="14"/>
  <c r="V61" i="14"/>
  <c r="V60" i="14" s="1"/>
  <c r="G64" i="14"/>
  <c r="I64" i="14"/>
  <c r="K64" i="14"/>
  <c r="M64" i="14"/>
  <c r="O64" i="14"/>
  <c r="Q64" i="14"/>
  <c r="V64" i="14"/>
  <c r="G66" i="14"/>
  <c r="M66" i="14" s="1"/>
  <c r="I66" i="14"/>
  <c r="K66" i="14"/>
  <c r="O66" i="14"/>
  <c r="Q66" i="14"/>
  <c r="V66" i="14"/>
  <c r="G68" i="14"/>
  <c r="I68" i="14"/>
  <c r="I60" i="14" s="1"/>
  <c r="K68" i="14"/>
  <c r="M68" i="14"/>
  <c r="O68" i="14"/>
  <c r="Q68" i="14"/>
  <c r="Q60" i="14" s="1"/>
  <c r="V68" i="14"/>
  <c r="G71" i="14"/>
  <c r="I71" i="14"/>
  <c r="I70" i="14" s="1"/>
  <c r="K71" i="14"/>
  <c r="M71" i="14"/>
  <c r="O71" i="14"/>
  <c r="Q71" i="14"/>
  <c r="Q70" i="14" s="1"/>
  <c r="V71" i="14"/>
  <c r="G73" i="14"/>
  <c r="G70" i="14" s="1"/>
  <c r="I73" i="14"/>
  <c r="K73" i="14"/>
  <c r="O73" i="14"/>
  <c r="O70" i="14" s="1"/>
  <c r="Q73" i="14"/>
  <c r="V73" i="14"/>
  <c r="G74" i="14"/>
  <c r="I74" i="14"/>
  <c r="K74" i="14"/>
  <c r="M74" i="14"/>
  <c r="O74" i="14"/>
  <c r="Q74" i="14"/>
  <c r="V74" i="14"/>
  <c r="G76" i="14"/>
  <c r="M76" i="14" s="1"/>
  <c r="I76" i="14"/>
  <c r="K76" i="14"/>
  <c r="K70" i="14" s="1"/>
  <c r="O76" i="14"/>
  <c r="Q76" i="14"/>
  <c r="V76" i="14"/>
  <c r="V70" i="14" s="1"/>
  <c r="G78" i="14"/>
  <c r="I78" i="14"/>
  <c r="K78" i="14"/>
  <c r="M78" i="14"/>
  <c r="O78" i="14"/>
  <c r="Q78" i="14"/>
  <c r="V78" i="14"/>
  <c r="G79" i="14"/>
  <c r="M79" i="14" s="1"/>
  <c r="I79" i="14"/>
  <c r="K79" i="14"/>
  <c r="O79" i="14"/>
  <c r="Q79" i="14"/>
  <c r="V79" i="14"/>
  <c r="G81" i="14"/>
  <c r="I81" i="14"/>
  <c r="K81" i="14"/>
  <c r="M81" i="14"/>
  <c r="O81" i="14"/>
  <c r="Q81" i="14"/>
  <c r="V81" i="14"/>
  <c r="G84" i="14"/>
  <c r="I84" i="14"/>
  <c r="I83" i="14" s="1"/>
  <c r="K84" i="14"/>
  <c r="M84" i="14"/>
  <c r="O84" i="14"/>
  <c r="Q84" i="14"/>
  <c r="Q83" i="14" s="1"/>
  <c r="V84" i="14"/>
  <c r="G85" i="14"/>
  <c r="G83" i="14" s="1"/>
  <c r="I85" i="14"/>
  <c r="K85" i="14"/>
  <c r="O85" i="14"/>
  <c r="O83" i="14" s="1"/>
  <c r="Q85" i="14"/>
  <c r="V85" i="14"/>
  <c r="G86" i="14"/>
  <c r="I86" i="14"/>
  <c r="K86" i="14"/>
  <c r="M86" i="14"/>
  <c r="O86" i="14"/>
  <c r="Q86" i="14"/>
  <c r="V86" i="14"/>
  <c r="G87" i="14"/>
  <c r="M87" i="14" s="1"/>
  <c r="I87" i="14"/>
  <c r="K87" i="14"/>
  <c r="K83" i="14" s="1"/>
  <c r="O87" i="14"/>
  <c r="Q87" i="14"/>
  <c r="V87" i="14"/>
  <c r="V83" i="14" s="1"/>
  <c r="G88" i="14"/>
  <c r="I88" i="14"/>
  <c r="K88" i="14"/>
  <c r="M88" i="14"/>
  <c r="O88" i="14"/>
  <c r="Q88" i="14"/>
  <c r="V88" i="14"/>
  <c r="G89" i="14"/>
  <c r="M89" i="14" s="1"/>
  <c r="I89" i="14"/>
  <c r="K89" i="14"/>
  <c r="O89" i="14"/>
  <c r="Q89" i="14"/>
  <c r="V89" i="14"/>
  <c r="G92" i="14"/>
  <c r="I92" i="14"/>
  <c r="K92" i="14"/>
  <c r="M92" i="14"/>
  <c r="O92" i="14"/>
  <c r="Q92" i="14"/>
  <c r="V92" i="14"/>
  <c r="G94" i="14"/>
  <c r="M94" i="14" s="1"/>
  <c r="I94" i="14"/>
  <c r="K94" i="14"/>
  <c r="O94" i="14"/>
  <c r="Q94" i="14"/>
  <c r="V94" i="14"/>
  <c r="G96" i="14"/>
  <c r="I96" i="14"/>
  <c r="K96" i="14"/>
  <c r="M96" i="14"/>
  <c r="O96" i="14"/>
  <c r="Q96" i="14"/>
  <c r="V96" i="14"/>
  <c r="G97" i="14"/>
  <c r="M97" i="14" s="1"/>
  <c r="I97" i="14"/>
  <c r="K97" i="14"/>
  <c r="O97" i="14"/>
  <c r="Q97" i="14"/>
  <c r="V97" i="14"/>
  <c r="G98" i="14"/>
  <c r="I98" i="14"/>
  <c r="K98" i="14"/>
  <c r="M98" i="14"/>
  <c r="O98" i="14"/>
  <c r="Q98" i="14"/>
  <c r="V98" i="14"/>
  <c r="G99" i="14"/>
  <c r="M99" i="14" s="1"/>
  <c r="I99" i="14"/>
  <c r="K99" i="14"/>
  <c r="O99" i="14"/>
  <c r="Q99" i="14"/>
  <c r="V99" i="14"/>
  <c r="G100" i="14"/>
  <c r="I100" i="14"/>
  <c r="K100" i="14"/>
  <c r="M100" i="14"/>
  <c r="O100" i="14"/>
  <c r="Q100" i="14"/>
  <c r="V100" i="14"/>
  <c r="G101" i="14"/>
  <c r="G102" i="14"/>
  <c r="I102" i="14"/>
  <c r="I101" i="14" s="1"/>
  <c r="K102" i="14"/>
  <c r="M102" i="14"/>
  <c r="O102" i="14"/>
  <c r="Q102" i="14"/>
  <c r="Q101" i="14" s="1"/>
  <c r="V102" i="14"/>
  <c r="G105" i="14"/>
  <c r="M105" i="14" s="1"/>
  <c r="I105" i="14"/>
  <c r="K105" i="14"/>
  <c r="K101" i="14" s="1"/>
  <c r="O105" i="14"/>
  <c r="Q105" i="14"/>
  <c r="V105" i="14"/>
  <c r="V101" i="14" s="1"/>
  <c r="G107" i="14"/>
  <c r="I107" i="14"/>
  <c r="K107" i="14"/>
  <c r="M107" i="14"/>
  <c r="O107" i="14"/>
  <c r="Q107" i="14"/>
  <c r="V107" i="14"/>
  <c r="G109" i="14"/>
  <c r="M109" i="14" s="1"/>
  <c r="I109" i="14"/>
  <c r="K109" i="14"/>
  <c r="O109" i="14"/>
  <c r="O101" i="14" s="1"/>
  <c r="Q109" i="14"/>
  <c r="V109" i="14"/>
  <c r="G111" i="14"/>
  <c r="I111" i="14"/>
  <c r="K111" i="14"/>
  <c r="M111" i="14"/>
  <c r="O111" i="14"/>
  <c r="Q111" i="14"/>
  <c r="V111" i="14"/>
  <c r="G112" i="14"/>
  <c r="M112" i="14" s="1"/>
  <c r="I112" i="14"/>
  <c r="K112" i="14"/>
  <c r="O112" i="14"/>
  <c r="Q112" i="14"/>
  <c r="V112" i="14"/>
  <c r="G113" i="14"/>
  <c r="I113" i="14"/>
  <c r="K113" i="14"/>
  <c r="M113" i="14"/>
  <c r="O113" i="14"/>
  <c r="Q113" i="14"/>
  <c r="V113" i="14"/>
  <c r="G114" i="14"/>
  <c r="K114" i="14"/>
  <c r="O114" i="14"/>
  <c r="V114" i="14"/>
  <c r="G115" i="14"/>
  <c r="I115" i="14"/>
  <c r="I114" i="14" s="1"/>
  <c r="K115" i="14"/>
  <c r="M115" i="14"/>
  <c r="M114" i="14" s="1"/>
  <c r="O115" i="14"/>
  <c r="Q115" i="14"/>
  <c r="Q114" i="14" s="1"/>
  <c r="V115" i="14"/>
  <c r="G118" i="14"/>
  <c r="I118" i="14"/>
  <c r="I117" i="14" s="1"/>
  <c r="K118" i="14"/>
  <c r="M118" i="14"/>
  <c r="O118" i="14"/>
  <c r="Q118" i="14"/>
  <c r="Q117" i="14" s="1"/>
  <c r="V118" i="14"/>
  <c r="G120" i="14"/>
  <c r="G117" i="14" s="1"/>
  <c r="I120" i="14"/>
  <c r="K120" i="14"/>
  <c r="O120" i="14"/>
  <c r="O117" i="14" s="1"/>
  <c r="Q120" i="14"/>
  <c r="V120" i="14"/>
  <c r="G121" i="14"/>
  <c r="I121" i="14"/>
  <c r="K121" i="14"/>
  <c r="M121" i="14"/>
  <c r="O121" i="14"/>
  <c r="Q121" i="14"/>
  <c r="V121" i="14"/>
  <c r="G122" i="14"/>
  <c r="M122" i="14" s="1"/>
  <c r="I122" i="14"/>
  <c r="K122" i="14"/>
  <c r="K117" i="14" s="1"/>
  <c r="O122" i="14"/>
  <c r="Q122" i="14"/>
  <c r="V122" i="14"/>
  <c r="V117" i="14" s="1"/>
  <c r="G123" i="14"/>
  <c r="I123" i="14"/>
  <c r="K123" i="14"/>
  <c r="M123" i="14"/>
  <c r="O123" i="14"/>
  <c r="Q123" i="14"/>
  <c r="V123" i="14"/>
  <c r="G124" i="14"/>
  <c r="M124" i="14" s="1"/>
  <c r="I124" i="14"/>
  <c r="K124" i="14"/>
  <c r="O124" i="14"/>
  <c r="Q124" i="14"/>
  <c r="V124" i="14"/>
  <c r="I126" i="14"/>
  <c r="Q126" i="14"/>
  <c r="G127" i="14"/>
  <c r="M127" i="14" s="1"/>
  <c r="I127" i="14"/>
  <c r="K127" i="14"/>
  <c r="K126" i="14" s="1"/>
  <c r="O127" i="14"/>
  <c r="O126" i="14" s="1"/>
  <c r="Q127" i="14"/>
  <c r="V127" i="14"/>
  <c r="V126" i="14" s="1"/>
  <c r="G129" i="14"/>
  <c r="I129" i="14"/>
  <c r="K129" i="14"/>
  <c r="M129" i="14"/>
  <c r="O129" i="14"/>
  <c r="Q129" i="14"/>
  <c r="V129" i="14"/>
  <c r="G131" i="14"/>
  <c r="M131" i="14" s="1"/>
  <c r="I131" i="14"/>
  <c r="K131" i="14"/>
  <c r="O131" i="14"/>
  <c r="Q131" i="14"/>
  <c r="V131" i="14"/>
  <c r="AE134" i="14"/>
  <c r="AF134" i="14"/>
  <c r="G185" i="13"/>
  <c r="BA73" i="13"/>
  <c r="BA61" i="13"/>
  <c r="BA59" i="13"/>
  <c r="BA50" i="13"/>
  <c r="BA41" i="13"/>
  <c r="BA23" i="13"/>
  <c r="BA13" i="13"/>
  <c r="BA10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V8" i="13" s="1"/>
  <c r="G12" i="13"/>
  <c r="I12" i="13"/>
  <c r="K12" i="13"/>
  <c r="M12" i="13"/>
  <c r="O12" i="13"/>
  <c r="Q12" i="13"/>
  <c r="V12" i="13"/>
  <c r="G15" i="13"/>
  <c r="I15" i="13"/>
  <c r="K15" i="13"/>
  <c r="M15" i="13"/>
  <c r="O15" i="13"/>
  <c r="Q15" i="13"/>
  <c r="V15" i="13"/>
  <c r="G18" i="13"/>
  <c r="I18" i="13"/>
  <c r="K18" i="13"/>
  <c r="M18" i="13"/>
  <c r="O18" i="13"/>
  <c r="Q18" i="13"/>
  <c r="V18" i="13"/>
  <c r="G20" i="13"/>
  <c r="M20" i="13" s="1"/>
  <c r="I20" i="13"/>
  <c r="K20" i="13"/>
  <c r="O20" i="13"/>
  <c r="Q20" i="13"/>
  <c r="V20" i="13"/>
  <c r="G22" i="13"/>
  <c r="I22" i="13"/>
  <c r="K22" i="13"/>
  <c r="M22" i="13"/>
  <c r="O22" i="13"/>
  <c r="Q22" i="13"/>
  <c r="V22" i="13"/>
  <c r="G24" i="13"/>
  <c r="I24" i="13"/>
  <c r="K24" i="13"/>
  <c r="M24" i="13"/>
  <c r="O24" i="13"/>
  <c r="Q24" i="13"/>
  <c r="V24" i="13"/>
  <c r="G29" i="13"/>
  <c r="I29" i="13"/>
  <c r="K29" i="13"/>
  <c r="M29" i="13"/>
  <c r="O29" i="13"/>
  <c r="Q29" i="13"/>
  <c r="V29" i="13"/>
  <c r="G30" i="13"/>
  <c r="M30" i="13" s="1"/>
  <c r="I30" i="13"/>
  <c r="K30" i="13"/>
  <c r="O30" i="13"/>
  <c r="Q30" i="13"/>
  <c r="V30" i="13"/>
  <c r="G32" i="13"/>
  <c r="I32" i="13"/>
  <c r="K32" i="13"/>
  <c r="M32" i="13"/>
  <c r="O32" i="13"/>
  <c r="Q32" i="13"/>
  <c r="V32" i="13"/>
  <c r="G33" i="13"/>
  <c r="I33" i="13"/>
  <c r="K33" i="13"/>
  <c r="M33" i="13"/>
  <c r="O33" i="13"/>
  <c r="Q33" i="13"/>
  <c r="V33" i="13"/>
  <c r="G37" i="13"/>
  <c r="I37" i="13"/>
  <c r="K37" i="13"/>
  <c r="M37" i="13"/>
  <c r="O37" i="13"/>
  <c r="Q37" i="13"/>
  <c r="V37" i="13"/>
  <c r="G40" i="13"/>
  <c r="M40" i="13" s="1"/>
  <c r="I40" i="13"/>
  <c r="K40" i="13"/>
  <c r="O40" i="13"/>
  <c r="Q40" i="13"/>
  <c r="V40" i="13"/>
  <c r="G44" i="13"/>
  <c r="I44" i="13"/>
  <c r="K44" i="13"/>
  <c r="M44" i="13"/>
  <c r="O44" i="13"/>
  <c r="Q44" i="13"/>
  <c r="V44" i="13"/>
  <c r="G45" i="13"/>
  <c r="I45" i="13"/>
  <c r="K45" i="13"/>
  <c r="M45" i="13"/>
  <c r="O45" i="13"/>
  <c r="Q45" i="13"/>
  <c r="V45" i="13"/>
  <c r="G49" i="13"/>
  <c r="I49" i="13"/>
  <c r="K49" i="13"/>
  <c r="M49" i="13"/>
  <c r="O49" i="13"/>
  <c r="Q49" i="13"/>
  <c r="V49" i="13"/>
  <c r="G52" i="13"/>
  <c r="M52" i="13" s="1"/>
  <c r="I52" i="13"/>
  <c r="K52" i="13"/>
  <c r="O52" i="13"/>
  <c r="Q52" i="13"/>
  <c r="V52" i="13"/>
  <c r="G55" i="13"/>
  <c r="G54" i="13" s="1"/>
  <c r="I55" i="13"/>
  <c r="K55" i="13"/>
  <c r="K54" i="13" s="1"/>
  <c r="M55" i="13"/>
  <c r="O55" i="13"/>
  <c r="O54" i="13" s="1"/>
  <c r="Q55" i="13"/>
  <c r="V55" i="13"/>
  <c r="V54" i="13" s="1"/>
  <c r="G57" i="13"/>
  <c r="I57" i="13"/>
  <c r="K57" i="13"/>
  <c r="M57" i="13"/>
  <c r="O57" i="13"/>
  <c r="Q57" i="13"/>
  <c r="V57" i="13"/>
  <c r="G58" i="13"/>
  <c r="M58" i="13" s="1"/>
  <c r="I58" i="13"/>
  <c r="K58" i="13"/>
  <c r="O58" i="13"/>
  <c r="Q58" i="13"/>
  <c r="V58" i="13"/>
  <c r="G60" i="13"/>
  <c r="I60" i="13"/>
  <c r="I54" i="13" s="1"/>
  <c r="K60" i="13"/>
  <c r="M60" i="13"/>
  <c r="O60" i="13"/>
  <c r="Q60" i="13"/>
  <c r="Q54" i="13" s="1"/>
  <c r="V60" i="13"/>
  <c r="G62" i="13"/>
  <c r="I62" i="13"/>
  <c r="K62" i="13"/>
  <c r="M62" i="13"/>
  <c r="O62" i="13"/>
  <c r="Q62" i="13"/>
  <c r="V62" i="13"/>
  <c r="G63" i="13"/>
  <c r="I63" i="13"/>
  <c r="K63" i="13"/>
  <c r="M63" i="13"/>
  <c r="O63" i="13"/>
  <c r="Q63" i="13"/>
  <c r="V63" i="13"/>
  <c r="G65" i="13"/>
  <c r="M65" i="13" s="1"/>
  <c r="I65" i="13"/>
  <c r="K65" i="13"/>
  <c r="O65" i="13"/>
  <c r="Q65" i="13"/>
  <c r="V65" i="13"/>
  <c r="G67" i="13"/>
  <c r="I67" i="13"/>
  <c r="K67" i="13"/>
  <c r="M67" i="13"/>
  <c r="O67" i="13"/>
  <c r="Q67" i="13"/>
  <c r="V67" i="13"/>
  <c r="G71" i="13"/>
  <c r="G70" i="13" s="1"/>
  <c r="I71" i="13"/>
  <c r="I70" i="13" s="1"/>
  <c r="K71" i="13"/>
  <c r="M71" i="13"/>
  <c r="O71" i="13"/>
  <c r="O70" i="13" s="1"/>
  <c r="Q71" i="13"/>
  <c r="Q70" i="13" s="1"/>
  <c r="V71" i="13"/>
  <c r="G72" i="13"/>
  <c r="M72" i="13" s="1"/>
  <c r="I72" i="13"/>
  <c r="K72" i="13"/>
  <c r="O72" i="13"/>
  <c r="Q72" i="13"/>
  <c r="V72" i="13"/>
  <c r="G76" i="13"/>
  <c r="I76" i="13"/>
  <c r="K76" i="13"/>
  <c r="M76" i="13"/>
  <c r="O76" i="13"/>
  <c r="Q76" i="13"/>
  <c r="V76" i="13"/>
  <c r="G78" i="13"/>
  <c r="I78" i="13"/>
  <c r="K78" i="13"/>
  <c r="K70" i="13" s="1"/>
  <c r="M78" i="13"/>
  <c r="O78" i="13"/>
  <c r="Q78" i="13"/>
  <c r="V78" i="13"/>
  <c r="V70" i="13" s="1"/>
  <c r="G81" i="13"/>
  <c r="G80" i="13" s="1"/>
  <c r="I81" i="13"/>
  <c r="I80" i="13" s="1"/>
  <c r="K81" i="13"/>
  <c r="K80" i="13" s="1"/>
  <c r="O81" i="13"/>
  <c r="O80" i="13" s="1"/>
  <c r="Q81" i="13"/>
  <c r="Q80" i="13" s="1"/>
  <c r="V81" i="13"/>
  <c r="V80" i="13" s="1"/>
  <c r="G84" i="13"/>
  <c r="I84" i="13"/>
  <c r="K84" i="13"/>
  <c r="M84" i="13"/>
  <c r="O84" i="13"/>
  <c r="Q84" i="13"/>
  <c r="V84" i="13"/>
  <c r="G87" i="13"/>
  <c r="I87" i="13"/>
  <c r="K87" i="13"/>
  <c r="M87" i="13"/>
  <c r="O87" i="13"/>
  <c r="Q87" i="13"/>
  <c r="V87" i="13"/>
  <c r="G90" i="13"/>
  <c r="I90" i="13"/>
  <c r="K90" i="13"/>
  <c r="M90" i="13"/>
  <c r="O90" i="13"/>
  <c r="Q90" i="13"/>
  <c r="V90" i="13"/>
  <c r="G93" i="13"/>
  <c r="M93" i="13" s="1"/>
  <c r="I93" i="13"/>
  <c r="K93" i="13"/>
  <c r="O93" i="13"/>
  <c r="Q93" i="13"/>
  <c r="V93" i="13"/>
  <c r="G97" i="13"/>
  <c r="I97" i="13"/>
  <c r="K97" i="13"/>
  <c r="M97" i="13"/>
  <c r="O97" i="13"/>
  <c r="Q97" i="13"/>
  <c r="V97" i="13"/>
  <c r="G99" i="13"/>
  <c r="I99" i="13"/>
  <c r="K99" i="13"/>
  <c r="M99" i="13"/>
  <c r="O99" i="13"/>
  <c r="Q99" i="13"/>
  <c r="V99" i="13"/>
  <c r="G104" i="13"/>
  <c r="I104" i="13"/>
  <c r="K104" i="13"/>
  <c r="M104" i="13"/>
  <c r="O104" i="13"/>
  <c r="Q104" i="13"/>
  <c r="V104" i="13"/>
  <c r="G109" i="13"/>
  <c r="M109" i="13" s="1"/>
  <c r="I109" i="13"/>
  <c r="K109" i="13"/>
  <c r="O109" i="13"/>
  <c r="Q109" i="13"/>
  <c r="V109" i="13"/>
  <c r="G110" i="13"/>
  <c r="I110" i="13"/>
  <c r="K110" i="13"/>
  <c r="M110" i="13"/>
  <c r="O110" i="13"/>
  <c r="Q110" i="13"/>
  <c r="V110" i="13"/>
  <c r="G112" i="13"/>
  <c r="I112" i="13"/>
  <c r="K112" i="13"/>
  <c r="M112" i="13"/>
  <c r="O112" i="13"/>
  <c r="Q112" i="13"/>
  <c r="V112" i="13"/>
  <c r="G115" i="13"/>
  <c r="G114" i="13" s="1"/>
  <c r="I115" i="13"/>
  <c r="I114" i="13" s="1"/>
  <c r="K115" i="13"/>
  <c r="K114" i="13" s="1"/>
  <c r="O115" i="13"/>
  <c r="O114" i="13" s="1"/>
  <c r="Q115" i="13"/>
  <c r="Q114" i="13" s="1"/>
  <c r="V115" i="13"/>
  <c r="V114" i="13" s="1"/>
  <c r="G117" i="13"/>
  <c r="I117" i="13"/>
  <c r="K117" i="13"/>
  <c r="M117" i="13"/>
  <c r="O117" i="13"/>
  <c r="Q117" i="13"/>
  <c r="V117" i="13"/>
  <c r="G118" i="13"/>
  <c r="I118" i="13"/>
  <c r="K118" i="13"/>
  <c r="M118" i="13"/>
  <c r="O118" i="13"/>
  <c r="Q118" i="13"/>
  <c r="V118" i="13"/>
  <c r="G122" i="13"/>
  <c r="I122" i="13"/>
  <c r="K122" i="13"/>
  <c r="M122" i="13"/>
  <c r="O122" i="13"/>
  <c r="Q122" i="13"/>
  <c r="V122" i="13"/>
  <c r="G126" i="13"/>
  <c r="M126" i="13" s="1"/>
  <c r="I126" i="13"/>
  <c r="K126" i="13"/>
  <c r="O126" i="13"/>
  <c r="Q126" i="13"/>
  <c r="V126" i="13"/>
  <c r="G127" i="13"/>
  <c r="I127" i="13"/>
  <c r="K127" i="13"/>
  <c r="M127" i="13"/>
  <c r="O127" i="13"/>
  <c r="Q127" i="13"/>
  <c r="V127" i="13"/>
  <c r="G129" i="13"/>
  <c r="I129" i="13"/>
  <c r="K129" i="13"/>
  <c r="M129" i="13"/>
  <c r="O129" i="13"/>
  <c r="Q129" i="13"/>
  <c r="V129" i="13"/>
  <c r="G130" i="13"/>
  <c r="I130" i="13"/>
  <c r="K130" i="13"/>
  <c r="M130" i="13"/>
  <c r="O130" i="13"/>
  <c r="Q130" i="13"/>
  <c r="V130" i="13"/>
  <c r="G137" i="13"/>
  <c r="M137" i="13" s="1"/>
  <c r="I137" i="13"/>
  <c r="K137" i="13"/>
  <c r="O137" i="13"/>
  <c r="Q137" i="13"/>
  <c r="V137" i="13"/>
  <c r="G138" i="13"/>
  <c r="I138" i="13"/>
  <c r="K138" i="13"/>
  <c r="M138" i="13"/>
  <c r="O138" i="13"/>
  <c r="Q138" i="13"/>
  <c r="V138" i="13"/>
  <c r="G139" i="13"/>
  <c r="I139" i="13"/>
  <c r="K139" i="13"/>
  <c r="M139" i="13"/>
  <c r="O139" i="13"/>
  <c r="Q139" i="13"/>
  <c r="V139" i="13"/>
  <c r="G141" i="13"/>
  <c r="I141" i="13"/>
  <c r="K141" i="13"/>
  <c r="M141" i="13"/>
  <c r="O141" i="13"/>
  <c r="Q141" i="13"/>
  <c r="V141" i="13"/>
  <c r="G142" i="13"/>
  <c r="AF185" i="13" s="1"/>
  <c r="I142" i="13"/>
  <c r="K142" i="13"/>
  <c r="O142" i="13"/>
  <c r="Q142" i="13"/>
  <c r="V142" i="13"/>
  <c r="G145" i="13"/>
  <c r="G144" i="13" s="1"/>
  <c r="I145" i="13"/>
  <c r="K145" i="13"/>
  <c r="K144" i="13" s="1"/>
  <c r="M145" i="13"/>
  <c r="O145" i="13"/>
  <c r="O144" i="13" s="1"/>
  <c r="Q145" i="13"/>
  <c r="V145" i="13"/>
  <c r="V144" i="13" s="1"/>
  <c r="G146" i="13"/>
  <c r="I146" i="13"/>
  <c r="K146" i="13"/>
  <c r="M146" i="13"/>
  <c r="O146" i="13"/>
  <c r="Q146" i="13"/>
  <c r="V146" i="13"/>
  <c r="G147" i="13"/>
  <c r="M147" i="13" s="1"/>
  <c r="I147" i="13"/>
  <c r="K147" i="13"/>
  <c r="O147" i="13"/>
  <c r="Q147" i="13"/>
  <c r="V147" i="13"/>
  <c r="G148" i="13"/>
  <c r="I148" i="13"/>
  <c r="I144" i="13" s="1"/>
  <c r="K148" i="13"/>
  <c r="M148" i="13"/>
  <c r="O148" i="13"/>
  <c r="Q148" i="13"/>
  <c r="Q144" i="13" s="1"/>
  <c r="V148" i="13"/>
  <c r="G149" i="13"/>
  <c r="I149" i="13"/>
  <c r="K149" i="13"/>
  <c r="M149" i="13"/>
  <c r="O149" i="13"/>
  <c r="Q149" i="13"/>
  <c r="V149" i="13"/>
  <c r="G150" i="13"/>
  <c r="I150" i="13"/>
  <c r="K150" i="13"/>
  <c r="M150" i="13"/>
  <c r="O150" i="13"/>
  <c r="Q150" i="13"/>
  <c r="V150" i="13"/>
  <c r="G151" i="13"/>
  <c r="M151" i="13" s="1"/>
  <c r="I151" i="13"/>
  <c r="K151" i="13"/>
  <c r="O151" i="13"/>
  <c r="Q151" i="13"/>
  <c r="V151" i="13"/>
  <c r="G152" i="13"/>
  <c r="I152" i="13"/>
  <c r="K152" i="13"/>
  <c r="M152" i="13"/>
  <c r="O152" i="13"/>
  <c r="Q152" i="13"/>
  <c r="V152" i="13"/>
  <c r="G155" i="13"/>
  <c r="I155" i="13"/>
  <c r="K155" i="13"/>
  <c r="M155" i="13"/>
  <c r="O155" i="13"/>
  <c r="Q155" i="13"/>
  <c r="V155" i="13"/>
  <c r="G157" i="13"/>
  <c r="I157" i="13"/>
  <c r="K157" i="13"/>
  <c r="M157" i="13"/>
  <c r="O157" i="13"/>
  <c r="Q157" i="13"/>
  <c r="V157" i="13"/>
  <c r="G158" i="13"/>
  <c r="M158" i="13" s="1"/>
  <c r="I158" i="13"/>
  <c r="K158" i="13"/>
  <c r="O158" i="13"/>
  <c r="Q158" i="13"/>
  <c r="V158" i="13"/>
  <c r="G159" i="13"/>
  <c r="I159" i="13"/>
  <c r="K159" i="13"/>
  <c r="M159" i="13"/>
  <c r="O159" i="13"/>
  <c r="Q159" i="13"/>
  <c r="V159" i="13"/>
  <c r="G160" i="13"/>
  <c r="I160" i="13"/>
  <c r="K160" i="13"/>
  <c r="M160" i="13"/>
  <c r="O160" i="13"/>
  <c r="Q160" i="13"/>
  <c r="V160" i="13"/>
  <c r="G161" i="13"/>
  <c r="I161" i="13"/>
  <c r="K161" i="13"/>
  <c r="M161" i="13"/>
  <c r="O161" i="13"/>
  <c r="Q161" i="13"/>
  <c r="V161" i="13"/>
  <c r="G162" i="13"/>
  <c r="M162" i="13" s="1"/>
  <c r="I162" i="13"/>
  <c r="K162" i="13"/>
  <c r="O162" i="13"/>
  <c r="Q162" i="13"/>
  <c r="V162" i="13"/>
  <c r="G163" i="13"/>
  <c r="I163" i="13"/>
  <c r="K163" i="13"/>
  <c r="M163" i="13"/>
  <c r="O163" i="13"/>
  <c r="Q163" i="13"/>
  <c r="V163" i="13"/>
  <c r="G164" i="13"/>
  <c r="I164" i="13"/>
  <c r="K164" i="13"/>
  <c r="M164" i="13"/>
  <c r="O164" i="13"/>
  <c r="Q164" i="13"/>
  <c r="V164" i="13"/>
  <c r="G165" i="13"/>
  <c r="I165" i="13"/>
  <c r="K165" i="13"/>
  <c r="M165" i="13"/>
  <c r="O165" i="13"/>
  <c r="Q165" i="13"/>
  <c r="V165" i="13"/>
  <c r="G166" i="13"/>
  <c r="M166" i="13" s="1"/>
  <c r="I166" i="13"/>
  <c r="K166" i="13"/>
  <c r="O166" i="13"/>
  <c r="Q166" i="13"/>
  <c r="V166" i="13"/>
  <c r="G167" i="13"/>
  <c r="I167" i="13"/>
  <c r="K167" i="13"/>
  <c r="M167" i="13"/>
  <c r="O167" i="13"/>
  <c r="Q167" i="13"/>
  <c r="V167" i="13"/>
  <c r="G168" i="13"/>
  <c r="I168" i="13"/>
  <c r="K168" i="13"/>
  <c r="M168" i="13"/>
  <c r="O168" i="13"/>
  <c r="Q168" i="13"/>
  <c r="V168" i="13"/>
  <c r="G169" i="13"/>
  <c r="I169" i="13"/>
  <c r="K169" i="13"/>
  <c r="M169" i="13"/>
  <c r="O169" i="13"/>
  <c r="Q169" i="13"/>
  <c r="V169" i="13"/>
  <c r="G171" i="13"/>
  <c r="G172" i="13"/>
  <c r="I172" i="13"/>
  <c r="I171" i="13" s="1"/>
  <c r="K172" i="13"/>
  <c r="K171" i="13" s="1"/>
  <c r="M172" i="13"/>
  <c r="O172" i="13"/>
  <c r="Q172" i="13"/>
  <c r="Q171" i="13" s="1"/>
  <c r="V172" i="13"/>
  <c r="V171" i="13" s="1"/>
  <c r="G174" i="13"/>
  <c r="I174" i="13"/>
  <c r="K174" i="13"/>
  <c r="M174" i="13"/>
  <c r="O174" i="13"/>
  <c r="Q174" i="13"/>
  <c r="V174" i="13"/>
  <c r="G176" i="13"/>
  <c r="I176" i="13"/>
  <c r="K176" i="13"/>
  <c r="M176" i="13"/>
  <c r="O176" i="13"/>
  <c r="Q176" i="13"/>
  <c r="V176" i="13"/>
  <c r="G177" i="13"/>
  <c r="M177" i="13" s="1"/>
  <c r="I177" i="13"/>
  <c r="K177" i="13"/>
  <c r="O177" i="13"/>
  <c r="O171" i="13" s="1"/>
  <c r="Q177" i="13"/>
  <c r="V177" i="13"/>
  <c r="I179" i="13"/>
  <c r="Q179" i="13"/>
  <c r="G180" i="13"/>
  <c r="G179" i="13" s="1"/>
  <c r="I180" i="13"/>
  <c r="K180" i="13"/>
  <c r="K179" i="13" s="1"/>
  <c r="M180" i="13"/>
  <c r="M179" i="13" s="1"/>
  <c r="O180" i="13"/>
  <c r="O179" i="13" s="1"/>
  <c r="Q180" i="13"/>
  <c r="V180" i="13"/>
  <c r="V179" i="13" s="1"/>
  <c r="G182" i="13"/>
  <c r="I182" i="13"/>
  <c r="K182" i="13"/>
  <c r="M182" i="13"/>
  <c r="O182" i="13"/>
  <c r="Q182" i="13"/>
  <c r="V182" i="13"/>
  <c r="AE185" i="13"/>
  <c r="G144" i="12"/>
  <c r="BA27" i="12"/>
  <c r="BA22" i="12"/>
  <c r="BA15" i="12"/>
  <c r="G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4" i="12"/>
  <c r="I14" i="12"/>
  <c r="K14" i="12"/>
  <c r="M14" i="12"/>
  <c r="O14" i="12"/>
  <c r="Q14" i="12"/>
  <c r="V14" i="12"/>
  <c r="G17" i="12"/>
  <c r="AF144" i="12" s="1"/>
  <c r="I17" i="12"/>
  <c r="K17" i="12"/>
  <c r="O17" i="12"/>
  <c r="O8" i="12" s="1"/>
  <c r="Q17" i="12"/>
  <c r="V17" i="12"/>
  <c r="G18" i="12"/>
  <c r="M18" i="12" s="1"/>
  <c r="I18" i="12"/>
  <c r="K18" i="12"/>
  <c r="O18" i="12"/>
  <c r="Q18" i="12"/>
  <c r="V18" i="12"/>
  <c r="G21" i="12"/>
  <c r="I21" i="12"/>
  <c r="K21" i="12"/>
  <c r="M21" i="12"/>
  <c r="O21" i="12"/>
  <c r="Q21" i="12"/>
  <c r="V21" i="12"/>
  <c r="G25" i="12"/>
  <c r="G24" i="12" s="1"/>
  <c r="I25" i="12"/>
  <c r="I24" i="12" s="1"/>
  <c r="K25" i="12"/>
  <c r="O25" i="12"/>
  <c r="O24" i="12" s="1"/>
  <c r="Q25" i="12"/>
  <c r="Q24" i="12" s="1"/>
  <c r="V25" i="12"/>
  <c r="V24" i="12" s="1"/>
  <c r="G26" i="12"/>
  <c r="M26" i="12" s="1"/>
  <c r="I26" i="12"/>
  <c r="K26" i="12"/>
  <c r="K24" i="12" s="1"/>
  <c r="O26" i="12"/>
  <c r="Q26" i="12"/>
  <c r="V26" i="12"/>
  <c r="G30" i="12"/>
  <c r="I30" i="12"/>
  <c r="K30" i="12"/>
  <c r="M30" i="12"/>
  <c r="O30" i="12"/>
  <c r="Q30" i="12"/>
  <c r="V30" i="12"/>
  <c r="G32" i="12"/>
  <c r="I32" i="12"/>
  <c r="K32" i="12"/>
  <c r="M32" i="12"/>
  <c r="O32" i="12"/>
  <c r="Q32" i="12"/>
  <c r="V32" i="12"/>
  <c r="G34" i="12"/>
  <c r="O34" i="12"/>
  <c r="G35" i="12"/>
  <c r="I35" i="12"/>
  <c r="I34" i="12" s="1"/>
  <c r="K35" i="12"/>
  <c r="K34" i="12" s="1"/>
  <c r="M35" i="12"/>
  <c r="M34" i="12" s="1"/>
  <c r="O35" i="12"/>
  <c r="Q35" i="12"/>
  <c r="Q34" i="12" s="1"/>
  <c r="V35" i="12"/>
  <c r="V34" i="12" s="1"/>
  <c r="G38" i="12"/>
  <c r="G37" i="12" s="1"/>
  <c r="I38" i="12"/>
  <c r="I37" i="12" s="1"/>
  <c r="K38" i="12"/>
  <c r="M38" i="12"/>
  <c r="O38" i="12"/>
  <c r="O37" i="12" s="1"/>
  <c r="Q38" i="12"/>
  <c r="Q37" i="12" s="1"/>
  <c r="V38" i="12"/>
  <c r="G40" i="12"/>
  <c r="M40" i="12" s="1"/>
  <c r="I40" i="12"/>
  <c r="K40" i="12"/>
  <c r="O40" i="12"/>
  <c r="Q40" i="12"/>
  <c r="V40" i="12"/>
  <c r="G42" i="12"/>
  <c r="I42" i="12"/>
  <c r="K42" i="12"/>
  <c r="M42" i="12"/>
  <c r="O42" i="12"/>
  <c r="Q42" i="12"/>
  <c r="V42" i="12"/>
  <c r="G44" i="12"/>
  <c r="I44" i="12"/>
  <c r="K44" i="12"/>
  <c r="K37" i="12" s="1"/>
  <c r="M44" i="12"/>
  <c r="O44" i="12"/>
  <c r="Q44" i="12"/>
  <c r="V44" i="12"/>
  <c r="V37" i="12" s="1"/>
  <c r="G46" i="12"/>
  <c r="I46" i="12"/>
  <c r="K46" i="12"/>
  <c r="M46" i="12"/>
  <c r="O46" i="12"/>
  <c r="Q46" i="12"/>
  <c r="V46" i="12"/>
  <c r="G49" i="12"/>
  <c r="M49" i="12" s="1"/>
  <c r="I49" i="12"/>
  <c r="K49" i="12"/>
  <c r="O49" i="12"/>
  <c r="Q49" i="12"/>
  <c r="V49" i="12"/>
  <c r="G51" i="12"/>
  <c r="I51" i="12"/>
  <c r="K51" i="12"/>
  <c r="M51" i="12"/>
  <c r="O51" i="12"/>
  <c r="Q51" i="12"/>
  <c r="V51" i="12"/>
  <c r="G52" i="12"/>
  <c r="I52" i="12"/>
  <c r="K52" i="12"/>
  <c r="M52" i="12"/>
  <c r="O52" i="12"/>
  <c r="Q52" i="12"/>
  <c r="V52" i="12"/>
  <c r="G54" i="12"/>
  <c r="I54" i="12"/>
  <c r="K54" i="12"/>
  <c r="M54" i="12"/>
  <c r="O54" i="12"/>
  <c r="Q54" i="12"/>
  <c r="V54" i="12"/>
  <c r="G57" i="12"/>
  <c r="M57" i="12" s="1"/>
  <c r="I57" i="12"/>
  <c r="K57" i="12"/>
  <c r="O57" i="12"/>
  <c r="Q57" i="12"/>
  <c r="V57" i="12"/>
  <c r="G60" i="12"/>
  <c r="I60" i="12"/>
  <c r="K60" i="12"/>
  <c r="M60" i="12"/>
  <c r="O60" i="12"/>
  <c r="Q60" i="12"/>
  <c r="V60" i="12"/>
  <c r="G63" i="12"/>
  <c r="I63" i="12"/>
  <c r="K63" i="12"/>
  <c r="M63" i="12"/>
  <c r="O63" i="12"/>
  <c r="Q63" i="12"/>
  <c r="V63" i="12"/>
  <c r="G67" i="12"/>
  <c r="I67" i="12"/>
  <c r="K67" i="12"/>
  <c r="M67" i="12"/>
  <c r="O67" i="12"/>
  <c r="Q67" i="12"/>
  <c r="V67" i="12"/>
  <c r="G68" i="12"/>
  <c r="M68" i="12" s="1"/>
  <c r="I68" i="12"/>
  <c r="K68" i="12"/>
  <c r="O68" i="12"/>
  <c r="Q68" i="12"/>
  <c r="V68" i="12"/>
  <c r="G69" i="12"/>
  <c r="I69" i="12"/>
  <c r="K69" i="12"/>
  <c r="M69" i="12"/>
  <c r="O69" i="12"/>
  <c r="Q69" i="12"/>
  <c r="V69" i="12"/>
  <c r="G70" i="12"/>
  <c r="I70" i="12"/>
  <c r="K70" i="12"/>
  <c r="M70" i="12"/>
  <c r="O70" i="12"/>
  <c r="Q70" i="12"/>
  <c r="V70" i="12"/>
  <c r="G72" i="12"/>
  <c r="I72" i="12"/>
  <c r="K72" i="12"/>
  <c r="M72" i="12"/>
  <c r="O72" i="12"/>
  <c r="Q72" i="12"/>
  <c r="V72" i="12"/>
  <c r="G73" i="12"/>
  <c r="M73" i="12" s="1"/>
  <c r="I73" i="12"/>
  <c r="K73" i="12"/>
  <c r="O73" i="12"/>
  <c r="Q73" i="12"/>
  <c r="V73" i="12"/>
  <c r="G76" i="12"/>
  <c r="G75" i="12" s="1"/>
  <c r="I76" i="12"/>
  <c r="K76" i="12"/>
  <c r="K75" i="12" s="1"/>
  <c r="M76" i="12"/>
  <c r="O76" i="12"/>
  <c r="O75" i="12" s="1"/>
  <c r="Q76" i="12"/>
  <c r="V76" i="12"/>
  <c r="V75" i="12" s="1"/>
  <c r="G79" i="12"/>
  <c r="I79" i="12"/>
  <c r="K79" i="12"/>
  <c r="M79" i="12"/>
  <c r="O79" i="12"/>
  <c r="Q79" i="12"/>
  <c r="V79" i="12"/>
  <c r="G82" i="12"/>
  <c r="M82" i="12" s="1"/>
  <c r="I82" i="12"/>
  <c r="K82" i="12"/>
  <c r="O82" i="12"/>
  <c r="Q82" i="12"/>
  <c r="V82" i="12"/>
  <c r="G84" i="12"/>
  <c r="I84" i="12"/>
  <c r="I75" i="12" s="1"/>
  <c r="K84" i="12"/>
  <c r="M84" i="12"/>
  <c r="O84" i="12"/>
  <c r="Q84" i="12"/>
  <c r="Q75" i="12" s="1"/>
  <c r="V84" i="12"/>
  <c r="G85" i="12"/>
  <c r="I85" i="12"/>
  <c r="K85" i="12"/>
  <c r="M85" i="12"/>
  <c r="O85" i="12"/>
  <c r="Q85" i="12"/>
  <c r="V85" i="12"/>
  <c r="G90" i="12"/>
  <c r="I90" i="12"/>
  <c r="K90" i="12"/>
  <c r="M90" i="12"/>
  <c r="O90" i="12"/>
  <c r="Q90" i="12"/>
  <c r="V90" i="12"/>
  <c r="G91" i="12"/>
  <c r="M91" i="12" s="1"/>
  <c r="I91" i="12"/>
  <c r="K91" i="12"/>
  <c r="O91" i="12"/>
  <c r="Q91" i="12"/>
  <c r="V91" i="12"/>
  <c r="G92" i="12"/>
  <c r="I92" i="12"/>
  <c r="K92" i="12"/>
  <c r="M92" i="12"/>
  <c r="O92" i="12"/>
  <c r="Q92" i="12"/>
  <c r="V92" i="12"/>
  <c r="G93" i="12"/>
  <c r="I93" i="12"/>
  <c r="K93" i="12"/>
  <c r="M93" i="12"/>
  <c r="O93" i="12"/>
  <c r="Q93" i="12"/>
  <c r="V93" i="12"/>
  <c r="G94" i="12"/>
  <c r="I94" i="12"/>
  <c r="K94" i="12"/>
  <c r="M94" i="12"/>
  <c r="O94" i="12"/>
  <c r="Q94" i="12"/>
  <c r="V94" i="12"/>
  <c r="G96" i="12"/>
  <c r="M96" i="12" s="1"/>
  <c r="I96" i="12"/>
  <c r="K96" i="12"/>
  <c r="O96" i="12"/>
  <c r="Q96" i="12"/>
  <c r="V96" i="12"/>
  <c r="G97" i="12"/>
  <c r="I97" i="12"/>
  <c r="K97" i="12"/>
  <c r="M97" i="12"/>
  <c r="O97" i="12"/>
  <c r="Q97" i="12"/>
  <c r="V97" i="12"/>
  <c r="G100" i="12"/>
  <c r="G99" i="12" s="1"/>
  <c r="I100" i="12"/>
  <c r="I99" i="12" s="1"/>
  <c r="K100" i="12"/>
  <c r="M100" i="12"/>
  <c r="O100" i="12"/>
  <c r="O99" i="12" s="1"/>
  <c r="Q100" i="12"/>
  <c r="Q99" i="12" s="1"/>
  <c r="V100" i="12"/>
  <c r="G101" i="12"/>
  <c r="M101" i="12" s="1"/>
  <c r="I101" i="12"/>
  <c r="K101" i="12"/>
  <c r="O101" i="12"/>
  <c r="Q101" i="12"/>
  <c r="V101" i="12"/>
  <c r="G102" i="12"/>
  <c r="I102" i="12"/>
  <c r="K102" i="12"/>
  <c r="M102" i="12"/>
  <c r="O102" i="12"/>
  <c r="Q102" i="12"/>
  <c r="V102" i="12"/>
  <c r="G103" i="12"/>
  <c r="M103" i="12" s="1"/>
  <c r="I103" i="12"/>
  <c r="K103" i="12"/>
  <c r="K99" i="12" s="1"/>
  <c r="O103" i="12"/>
  <c r="Q103" i="12"/>
  <c r="V103" i="12"/>
  <c r="V99" i="12" s="1"/>
  <c r="G104" i="12"/>
  <c r="I104" i="12"/>
  <c r="K104" i="12"/>
  <c r="M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I106" i="12"/>
  <c r="K106" i="12"/>
  <c r="M106" i="12"/>
  <c r="O106" i="12"/>
  <c r="Q106" i="12"/>
  <c r="V106" i="12"/>
  <c r="G108" i="12"/>
  <c r="M108" i="12" s="1"/>
  <c r="I108" i="12"/>
  <c r="K108" i="12"/>
  <c r="O108" i="12"/>
  <c r="Q108" i="12"/>
  <c r="V108" i="12"/>
  <c r="G109" i="12"/>
  <c r="I109" i="12"/>
  <c r="K109" i="12"/>
  <c r="M109" i="12"/>
  <c r="O109" i="12"/>
  <c r="Q109" i="12"/>
  <c r="V109" i="12"/>
  <c r="G111" i="12"/>
  <c r="M111" i="12" s="1"/>
  <c r="I111" i="12"/>
  <c r="K111" i="12"/>
  <c r="O111" i="12"/>
  <c r="Q111" i="12"/>
  <c r="V111" i="12"/>
  <c r="G113" i="12"/>
  <c r="I113" i="12"/>
  <c r="K113" i="12"/>
  <c r="M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I115" i="12"/>
  <c r="K115" i="12"/>
  <c r="M115" i="12"/>
  <c r="O115" i="12"/>
  <c r="Q115" i="12"/>
  <c r="V115" i="12"/>
  <c r="G117" i="12"/>
  <c r="M117" i="12" s="1"/>
  <c r="I117" i="12"/>
  <c r="K117" i="12"/>
  <c r="O117" i="12"/>
  <c r="Q117" i="12"/>
  <c r="V117" i="12"/>
  <c r="G118" i="12"/>
  <c r="I118" i="12"/>
  <c r="K118" i="12"/>
  <c r="M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I120" i="12"/>
  <c r="K120" i="12"/>
  <c r="M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I122" i="12"/>
  <c r="K122" i="12"/>
  <c r="M122" i="12"/>
  <c r="O122" i="12"/>
  <c r="Q122" i="12"/>
  <c r="V122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I128" i="12"/>
  <c r="K128" i="12"/>
  <c r="M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2" i="12"/>
  <c r="O132" i="12"/>
  <c r="G133" i="12"/>
  <c r="I133" i="12"/>
  <c r="I132" i="12" s="1"/>
  <c r="K133" i="12"/>
  <c r="M133" i="12"/>
  <c r="O133" i="12"/>
  <c r="Q133" i="12"/>
  <c r="Q132" i="12" s="1"/>
  <c r="V133" i="12"/>
  <c r="V132" i="12" s="1"/>
  <c r="G135" i="12"/>
  <c r="M135" i="12" s="1"/>
  <c r="I135" i="12"/>
  <c r="K135" i="12"/>
  <c r="K132" i="12" s="1"/>
  <c r="O135" i="12"/>
  <c r="Q135" i="12"/>
  <c r="V135" i="12"/>
  <c r="G136" i="12"/>
  <c r="I136" i="12"/>
  <c r="K136" i="12"/>
  <c r="M136" i="12"/>
  <c r="O136" i="12"/>
  <c r="Q136" i="12"/>
  <c r="V136" i="12"/>
  <c r="G138" i="12"/>
  <c r="O138" i="12"/>
  <c r="G139" i="12"/>
  <c r="M139" i="12" s="1"/>
  <c r="M138" i="12" s="1"/>
  <c r="I139" i="12"/>
  <c r="I138" i="12" s="1"/>
  <c r="K139" i="12"/>
  <c r="O139" i="12"/>
  <c r="Q139" i="12"/>
  <c r="Q138" i="12" s="1"/>
  <c r="V139" i="12"/>
  <c r="G141" i="12"/>
  <c r="M141" i="12" s="1"/>
  <c r="I141" i="12"/>
  <c r="K141" i="12"/>
  <c r="K138" i="12" s="1"/>
  <c r="O141" i="12"/>
  <c r="Q141" i="12"/>
  <c r="V141" i="12"/>
  <c r="V138" i="12" s="1"/>
  <c r="AE144" i="12"/>
  <c r="I20" i="1"/>
  <c r="I19" i="1"/>
  <c r="I18" i="1"/>
  <c r="I17" i="1"/>
  <c r="I16" i="1"/>
  <c r="I66" i="1"/>
  <c r="J65" i="1" s="1"/>
  <c r="J63" i="1"/>
  <c r="F46" i="1"/>
  <c r="G23" i="1" s="1"/>
  <c r="G46" i="1"/>
  <c r="G25" i="1" s="1"/>
  <c r="A25" i="1" s="1"/>
  <c r="A26" i="1" s="1"/>
  <c r="G2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I46" i="1" s="1"/>
  <c r="J53" i="1" l="1"/>
  <c r="J61" i="1"/>
  <c r="J57" i="1"/>
  <c r="J59" i="1"/>
  <c r="J55" i="1"/>
  <c r="J56" i="1"/>
  <c r="J58" i="1"/>
  <c r="J60" i="1"/>
  <c r="J62" i="1"/>
  <c r="J64" i="1"/>
  <c r="J54" i="1"/>
  <c r="A23" i="1"/>
  <c r="A24" i="1" s="1"/>
  <c r="G24" i="1" s="1"/>
  <c r="A27" i="1" s="1"/>
  <c r="A29" i="1" s="1"/>
  <c r="G29" i="1" s="1"/>
  <c r="G27" i="1" s="1"/>
  <c r="G28" i="1"/>
  <c r="H46" i="1"/>
  <c r="M126" i="14"/>
  <c r="M60" i="14"/>
  <c r="M101" i="14"/>
  <c r="M70" i="14"/>
  <c r="G126" i="14"/>
  <c r="M120" i="14"/>
  <c r="M117" i="14" s="1"/>
  <c r="M85" i="14"/>
  <c r="M83" i="14" s="1"/>
  <c r="M73" i="14"/>
  <c r="G60" i="14"/>
  <c r="M11" i="14"/>
  <c r="M8" i="14" s="1"/>
  <c r="M144" i="13"/>
  <c r="M70" i="13"/>
  <c r="M171" i="13"/>
  <c r="M54" i="13"/>
  <c r="M142" i="13"/>
  <c r="M115" i="13"/>
  <c r="M114" i="13" s="1"/>
  <c r="M81" i="13"/>
  <c r="M80" i="13" s="1"/>
  <c r="M9" i="13"/>
  <c r="M8" i="13" s="1"/>
  <c r="M99" i="12"/>
  <c r="M75" i="12"/>
  <c r="M37" i="12"/>
  <c r="M132" i="12"/>
  <c r="M8" i="12"/>
  <c r="M25" i="12"/>
  <c r="M24" i="12" s="1"/>
  <c r="M17" i="12"/>
  <c r="J45" i="1"/>
  <c r="J41" i="1"/>
  <c r="J42" i="1"/>
  <c r="J43" i="1"/>
  <c r="J39" i="1"/>
  <c r="J46" i="1" s="1"/>
  <c r="J44" i="1"/>
  <c r="J40" i="1"/>
  <c r="I21" i="1"/>
  <c r="J28" i="1"/>
  <c r="J26" i="1"/>
  <c r="G38" i="1"/>
  <c r="F38" i="1"/>
  <c r="H32" i="1"/>
  <c r="J23" i="1"/>
  <c r="J24" i="1"/>
  <c r="J25" i="1"/>
  <c r="J27" i="1"/>
  <c r="E24" i="1"/>
  <c r="E26" i="1"/>
  <c r="J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Precision</author>
  </authors>
  <commentList>
    <comment ref="S6" authorId="0" shapeId="0" xr:uid="{F46EE4EE-D131-41FB-A399-2F95136E7FF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A12B55F-0C4F-4111-B63F-ECB9B83A06C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Precision</author>
  </authors>
  <commentList>
    <comment ref="S6" authorId="0" shapeId="0" xr:uid="{C6B5F79A-72AF-4CDE-A6A6-644D9927239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96BDBBE-E266-4D13-9DFD-3AAC45B8FD5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Precision</author>
  </authors>
  <commentList>
    <comment ref="S6" authorId="0" shapeId="0" xr:uid="{7B8DBDE6-CC1E-4E85-A890-53A49FEEB3F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4F4350E-7392-483E-9F27-CB7EFB63190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<sst xmlns="http://schemas.openxmlformats.org/spreadsheetml/2006/main" count="2200" uniqueCount="555">
  <si>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</si>
  <si>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</si>
  <si>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</si>
  <si>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</si>
  <si>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</si>
  <si>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</si>
  <si>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</si>
  <si>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</si>
  <si>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</si>
  <si>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</si>
  <si>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</si>
  <si>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</si>
  <si>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</si>
  <si>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</si>
  <si>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</si>
  <si>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</si>
  <si>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</si>
  <si>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</si>
  <si>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</si>
  <si>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</si>
  <si>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</si>
  <si>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</si>
  <si>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</si>
  <si>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</si>
  <si>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</si>
  <si>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</si>
  <si>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</si>
  <si>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</si>
  <si>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</si>
  <si>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</si>
  <si>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</si>
  <si>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</si>
  <si>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</si>
  <si>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</si>
  <si>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</si>
  <si>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</si>
  <si>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</si>
  <si>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</si>
  <si>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</si>
  <si>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</si>
  <si>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</si>
  <si>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</si>
  <si>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</si>
  <si>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HZ18/07</t>
  </si>
  <si>
    <t>Jeskyně Špičák</t>
  </si>
  <si>
    <t>Stavba</t>
  </si>
  <si>
    <t>SO 01</t>
  </si>
  <si>
    <t>ZTI-1</t>
  </si>
  <si>
    <t>D.1.4.1</t>
  </si>
  <si>
    <t>Zdravotechnika</t>
  </si>
  <si>
    <t>SO 02</t>
  </si>
  <si>
    <t>ZTI-2</t>
  </si>
  <si>
    <t>D.1.4.2</t>
  </si>
  <si>
    <t>SO 03</t>
  </si>
  <si>
    <t>ZTI-3</t>
  </si>
  <si>
    <t>D.1.4.3</t>
  </si>
  <si>
    <t>Celkem za stavbu</t>
  </si>
  <si>
    <t>CZK</t>
  </si>
  <si>
    <t>Rekapitulace dílů</t>
  </si>
  <si>
    <t>Typ dílu</t>
  </si>
  <si>
    <t>1</t>
  </si>
  <si>
    <t>Zemní práce</t>
  </si>
  <si>
    <t>8</t>
  </si>
  <si>
    <t>Trubní vedení</t>
  </si>
  <si>
    <t>87</t>
  </si>
  <si>
    <t>Potrubí z trub z plastických hmot</t>
  </si>
  <si>
    <t>89</t>
  </si>
  <si>
    <t>Ostatní konstrukce na trubním vedení</t>
  </si>
  <si>
    <t>9</t>
  </si>
  <si>
    <t>Ostatní konstrukce, bourání</t>
  </si>
  <si>
    <t>96</t>
  </si>
  <si>
    <t>Bourání konstrukcí</t>
  </si>
  <si>
    <t>99</t>
  </si>
  <si>
    <t>Staveništní přesun hmot</t>
  </si>
  <si>
    <t>721</t>
  </si>
  <si>
    <t>Vnitřní kanalizace</t>
  </si>
  <si>
    <t>722</t>
  </si>
  <si>
    <t>Vnitřní vodovod</t>
  </si>
  <si>
    <t>724</t>
  </si>
  <si>
    <t>Strojní vybavení - vystrojení pro odvod splaškových vod</t>
  </si>
  <si>
    <t>725</t>
  </si>
  <si>
    <t>Zařizovací předměty</t>
  </si>
  <si>
    <t>726</t>
  </si>
  <si>
    <t>Instalační prefabrikáty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</si>
  <si>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</si>
  <si>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</si>
  <si>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</si>
  <si>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</si>
  <si>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</si>
  <si>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</si>
  <si>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</si>
  <si>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</si>
  <si>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</si>
  <si>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</si>
  <si>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</si>
  <si>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</si>
  <si>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</si>
  <si>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</si>
  <si>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</si>
  <si>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</si>
  <si>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</si>
  <si>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</si>
  <si>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</si>
  <si>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</si>
  <si>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</si>
  <si>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</si>
  <si>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</si>
  <si>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</si>
  <si>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</si>
  <si>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</si>
  <si>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</si>
  <si>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</si>
  <si>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</si>
  <si>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167101201R00</t>
  </si>
  <si>
    <t>Nakládání, skládání, překládání neulehlého výkopku nakládání, skládání, překládání neulehléno výkopku nebo zeminy - ručně_x000D_
 z horniny 1 až 4</t>
  </si>
  <si>
    <t>m3</t>
  </si>
  <si>
    <t>800-1</t>
  </si>
  <si>
    <t>RTS 18/ II</t>
  </si>
  <si>
    <t>POL1_</t>
  </si>
  <si>
    <t>0,8*34,3*0,8</t>
  </si>
  <si>
    <t>VV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</si>
  <si>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</si>
  <si>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</si>
  <si>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</si>
  <si>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SPI</t>
  </si>
  <si>
    <t>0,8*34,3*0,2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</si>
  <si>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</si>
  <si>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</si>
  <si>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</si>
  <si>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0,8*34,3*0,5</t>
  </si>
  <si>
    <t>199000002R00</t>
  </si>
  <si>
    <t>Poplatky za skládku horniny 1- 4</t>
  </si>
  <si>
    <t>451572111RK6</t>
  </si>
  <si>
    <t>Lože pod potrubí, stoky a drobné objekty z kameniva drobného těženého 0÷4 mm</t>
  </si>
  <si>
    <t>827-1</t>
  </si>
  <si>
    <t>v otevřeném výkopu,</t>
  </si>
  <si>
    <t>kanalizace : 0,8*34,3*0,15</t>
  </si>
  <si>
    <t>139200010RAC</t>
  </si>
  <si>
    <t>Hloubení rýh v uzavřených prostorách v hornině 1-4, rýha 60/120 cm, odvoz 10 km, uložení na skládku</t>
  </si>
  <si>
    <t>m</t>
  </si>
  <si>
    <t>AP-HSV</t>
  </si>
  <si>
    <t>POL2_</t>
  </si>
  <si>
    <t>ruční, v hornině 1 - 4, s ručním přemístěním k dopravnímu prostředku, s naložením na dopravní prostředek, s odvozem a uložením na skládku. Bez poplatku za skládku.</t>
  </si>
  <si>
    <t>kanalizace : 34,3</t>
  </si>
  <si>
    <t>941955001R00</t>
  </si>
  <si>
    <t>Lešení lehké pracovní pomocné pomocné, o výšce lešeňové podlahy do 1,2 m</t>
  </si>
  <si>
    <t>m2</t>
  </si>
  <si>
    <t>800-3</t>
  </si>
  <si>
    <t>630900030RAA</t>
  </si>
  <si>
    <t>Bourání podlahových konstrukcí vybourání dlažby a podkladního betonu, tloušťka 15 cm</t>
  </si>
  <si>
    <t>Vybourání dlažeb z dlaždic kameninových, cementových, teracových, čedičových nebo keramických tloušťky do 10 mm s jakoukoliv výplní spár, odstranění podkladů pod dlažby tloušťky 15 cm, vnitrostaveništní přesunu, svislé přemístění do výše jednoho podlaží a odvoz na skládku do 10 km.</t>
  </si>
  <si>
    <t>POP</t>
  </si>
  <si>
    <t>Položka neobsahuje poplatek za skládku pro vybouranou suť.</t>
  </si>
  <si>
    <t>34,3*0,8</t>
  </si>
  <si>
    <t>974100020RA0</t>
  </si>
  <si>
    <t>Vysekání rýh ve zdivu z cihel rozměr 10x10 cm</t>
  </si>
  <si>
    <t>na jakoukoliv maltu vápennou nebo vápenocementovou. Svislá a vodorovná doprava suti, odvoz do 10 km.</t>
  </si>
  <si>
    <t>974100030RA0</t>
  </si>
  <si>
    <t>Vysekání rýh ve zdivu z cihel rozměr 15x15 cm</t>
  </si>
  <si>
    <t>998276101R00</t>
  </si>
  <si>
    <t>Přesun hmot pro trubní vedení z trub plastových nebo sklolaminátových v otevřeném výkopu</t>
  </si>
  <si>
    <t>t</t>
  </si>
  <si>
    <t>POL7_</t>
  </si>
  <si>
    <t>vodovodu nebo kanalizace ražené nebo hloubené (827 1.1, 827 1.9, 827 2.1, 827 2.9), drobných objektů</t>
  </si>
  <si>
    <t>721176102R00</t>
  </si>
  <si>
    <t>Potrubí z plastových trub polypropylenové (PP), připojovací, D 40 mm, s 1,8 mm, DN 40</t>
  </si>
  <si>
    <t>800-721</t>
  </si>
  <si>
    <t>Potrubí včetně tvarovek. Bez zednických výpomocí.</t>
  </si>
  <si>
    <t>721176103R00</t>
  </si>
  <si>
    <t>Potrubí z plastových trub polypropylenové (PP), připojovací, D 50 mm, s 1,8 mm, DN 50</t>
  </si>
  <si>
    <t>721176104R00</t>
  </si>
  <si>
    <t>Potrubí z plastových trub polypropylenové (PP), připojovací, D 75 mm, s 1,9 mm, DN 70</t>
  </si>
  <si>
    <t>721176105R00</t>
  </si>
  <si>
    <t>Potrubí z plastových trub polypropylenové (PP), připojovací, D 110 mm, s 2,7 mm, DN 100</t>
  </si>
  <si>
    <t>721176115R00</t>
  </si>
  <si>
    <t>Potrubí z plastových trub polypropylenové (PP), odpadní (svislé), D 110 mm, s 2,7 mm, DN 100</t>
  </si>
  <si>
    <t>Potrubí včetně tvarovek, objímek a vložek pro tlumení hluku. Bez zednických výpomocí.</t>
  </si>
  <si>
    <t>Včetně zřízení a demontáže pomocného lešení.</t>
  </si>
  <si>
    <t>721176222R00</t>
  </si>
  <si>
    <t>Potrubí z plastových trub polyvinylchloridové (PVC), svodné (ležaté) v zemi, D 110 mm, s 3,2 mm, DN 100</t>
  </si>
  <si>
    <t>721176223R00</t>
  </si>
  <si>
    <t>Potrubí z plastových trub polyvinylchloridové potrubí PVC, svodné (ležaté) v zemi, D 125 mm, s 3,2 mm, DN 125</t>
  </si>
  <si>
    <t>721176224R00</t>
  </si>
  <si>
    <t>Potrubí z plastových trub polyvinylchloridové (PVC), svodné (ležaté) v zemi, D 160 mm, s 4,0 mm, DN 150</t>
  </si>
  <si>
    <t>721194104R00</t>
  </si>
  <si>
    <t>Zřízení přípojek na potrubí D 40 mm, materiál ve specifikaci</t>
  </si>
  <si>
    <t>kus</t>
  </si>
  <si>
    <t>vyvedení a upevnění odpadních výpustek,</t>
  </si>
  <si>
    <t>U : 2</t>
  </si>
  <si>
    <t>721194105R00</t>
  </si>
  <si>
    <t>Zřízení přípojek na potrubí D 50 mm, materiál ve specifikaci</t>
  </si>
  <si>
    <t>S : 1</t>
  </si>
  <si>
    <t>721194107R00</t>
  </si>
  <si>
    <t>Zřízení přípojek na potrubí D 75 mm, materiál ve specifikaci</t>
  </si>
  <si>
    <t>Vp : 2</t>
  </si>
  <si>
    <t>721194109R00</t>
  </si>
  <si>
    <t>Zřízení přípojek na potrubí D 110  mm, materiál ve specifikaci</t>
  </si>
  <si>
    <t>K : 3</t>
  </si>
  <si>
    <t>Vf : 1</t>
  </si>
  <si>
    <t>721223423RT2</t>
  </si>
  <si>
    <t>Vpusti, zápachové uzávěrky a odtokové žlaby podlahové, D 50, 75, 110 mm, se svislým odtokem, zápachový uzávěr funkční i pří vyschnutí, 123x123mm/115x115mm</t>
  </si>
  <si>
    <t>721273200RT2</t>
  </si>
  <si>
    <t>Ventilační hlavice D 75 mm, souprava z PP</t>
  </si>
  <si>
    <t>721273200RT3</t>
  </si>
  <si>
    <t>Ventilační hlavice D 110 mm, souprava z PP</t>
  </si>
  <si>
    <t>721290111R00</t>
  </si>
  <si>
    <t>Zkouška těsnosti kanalizace v objektech vodou, DN 125</t>
  </si>
  <si>
    <t>1+1+6,5+3+13,5+2,5+28</t>
  </si>
  <si>
    <t>721290112R00</t>
  </si>
  <si>
    <t>Zkouška těsnosti kanalizace v objektech vodou, DN 200</t>
  </si>
  <si>
    <t>998721101R00</t>
  </si>
  <si>
    <t>Přesun hmot pro vnitřní kanalizaci v objektech výšky do 6 m</t>
  </si>
  <si>
    <t>50 m vodorovně, měřeno od těžiště půdorysné plochy skládky do těžiště půdorysné plochy objektu</t>
  </si>
  <si>
    <t>722172711R00</t>
  </si>
  <si>
    <t>Potrubí z plastických hmot polypropylenové potrubí PP-R, D 20 mm, s 2,8 mm, PN 16, polyfúzně svařované, bez zednických výpomocí</t>
  </si>
  <si>
    <t>Potrubí včetně tvarovek bez zednických výpomocí.</t>
  </si>
  <si>
    <t>Včetně pomocného lešení o výšce podlahy do 1900 mm a pro zatížení do 1,5 kPa.</t>
  </si>
  <si>
    <t>722172712R00</t>
  </si>
  <si>
    <t>Potrubí z plastických hmot polypropylenové potrubí PP-R, D 25 mm, s 3,5 mm, PN 16, polyfúzně svařované, bez zednických výpomocí</t>
  </si>
  <si>
    <t>722181213RT7</t>
  </si>
  <si>
    <t>Izolace vodovodního potrubí návleková trubice z pěnového polyetylenu, tloušťka stěny 13 mm, d 22 mm</t>
  </si>
  <si>
    <t>V položce je kalkulována dodávka izolační trubice, spon a lepicí pásky.</t>
  </si>
  <si>
    <t>722181213RT9</t>
  </si>
  <si>
    <t>Izolace vodovodního potrubí návleková trubice z pěnového polyetylenu, tloušťka stěny 13 mm, d 28 mm</t>
  </si>
  <si>
    <t>722190401R00</t>
  </si>
  <si>
    <t>Přípojky ke strojům a zařízením vyvedení a připojení výpustek, DN 15</t>
  </si>
  <si>
    <t>U : 2*2</t>
  </si>
  <si>
    <t>S : 1*2</t>
  </si>
  <si>
    <t>Vf : 1*2</t>
  </si>
  <si>
    <t>722202221R00</t>
  </si>
  <si>
    <t>Armatury k potrubím z plastů nástěnný komplet (dvojnástěnka), vnitřní závit, spoj svařováním, D 20 mm x DN 15</t>
  </si>
  <si>
    <t>722237122R00</t>
  </si>
  <si>
    <t>Armatury závitové se dvěma závity včetně dodávky materiálu kulový kohout, vnitřní-vnitřní závit, DN 20, PN 42, mosaz</t>
  </si>
  <si>
    <t>722237123R00</t>
  </si>
  <si>
    <t>Armatury závitové se dvěma závity včetně dodávky materiálu kulový kohout, vnitřní-vnitřní závit, DN 25, PN 35, mosaz</t>
  </si>
  <si>
    <t>722237124R00</t>
  </si>
  <si>
    <t>Armatury závitové se dvěma závity včetně dodávky materiálu kulový kohout, vnitřní-vnitřní závit, DN 32, PN 35, mosaz</t>
  </si>
  <si>
    <t>722280106R00</t>
  </si>
  <si>
    <t>Tlakové zkoušky vodovodního potrubí do DN 32</t>
  </si>
  <si>
    <t>26+25</t>
  </si>
  <si>
    <t>722290234R00</t>
  </si>
  <si>
    <t>Proplach a dezinfekce vodovodního potrubí do DN 80</t>
  </si>
  <si>
    <t>998722101R00</t>
  </si>
  <si>
    <t>Přesun hmot pro vnitřní vodovod v objektech výšky do 6 m</t>
  </si>
  <si>
    <t>vodorovně do 50 m</t>
  </si>
  <si>
    <t>725119306R00</t>
  </si>
  <si>
    <t>Klozetové mísy montáž  závěsné</t>
  </si>
  <si>
    <t>soubor</t>
  </si>
  <si>
    <t>725219401R00</t>
  </si>
  <si>
    <t>Umyvadlo montáž na šrouby do zdiva</t>
  </si>
  <si>
    <t>725249102R00</t>
  </si>
  <si>
    <t>Sprchové kabiny a mísy montáž_x000D_
 sprchových mís a vaniček</t>
  </si>
  <si>
    <t>725249103R00</t>
  </si>
  <si>
    <t>Sprchové kabiny a mísy montáž_x000D_
 sprchových koutů</t>
  </si>
  <si>
    <t>725339101R00</t>
  </si>
  <si>
    <t>Výlevky diturvitové montáž_x000D_
 diturvitové, bez nádrže a armatur</t>
  </si>
  <si>
    <t>725530152R00</t>
  </si>
  <si>
    <t>Elektrické ohřívače doplňky_x000D_
 ventil pojistný DN 15</t>
  </si>
  <si>
    <t>725539102R00</t>
  </si>
  <si>
    <t>Elektrické ohřívače montáž elektrických ohřívačů_x000D_
 80 l</t>
  </si>
  <si>
    <t>Včetně upevnění zásobníků na příčky tl. 15 cm, na zdi a na nosné konstrukce.</t>
  </si>
  <si>
    <t>725814101R00</t>
  </si>
  <si>
    <t>Rohové ventily rohový ventil, s filtrem, bez matky, DN 15 x DN 10, mosaz</t>
  </si>
  <si>
    <t>725829301R00</t>
  </si>
  <si>
    <t>Montáž baterií umyvadlových a dřezových umyvadlové a dřezové stojánkové</t>
  </si>
  <si>
    <t>725839203R00</t>
  </si>
  <si>
    <t>Montáž baterií vanových nástěnné, G 1/2"</t>
  </si>
  <si>
    <t>k výlevce : 1</t>
  </si>
  <si>
    <t>725849202R00</t>
  </si>
  <si>
    <t>Montáž baterií sprchových termostatických</t>
  </si>
  <si>
    <t>725849302R00</t>
  </si>
  <si>
    <t>Montáž baterií sprchových držáku sprchy</t>
  </si>
  <si>
    <t>725539201U00</t>
  </si>
  <si>
    <t>Montáž tlakových ohřívačů závěsných (svislých i vodorovných) do 15 litrů</t>
  </si>
  <si>
    <t>Vlastní</t>
  </si>
  <si>
    <t>URS 18/I</t>
  </si>
  <si>
    <t>541322321R</t>
  </si>
  <si>
    <t>ohřívač vody elektrický tlakový; provedení závěsné; objem 50 l; v = 931 mm; š = 380 mm; hl = 380 mm; napětí 230 V; příkon 2 000 W; příkon - rychloohřev 3 000 W; do 80 °C</t>
  </si>
  <si>
    <t>SPCM</t>
  </si>
  <si>
    <t>POL3_</t>
  </si>
  <si>
    <t>54132292R</t>
  </si>
  <si>
    <t>ohřívač vody elektrický ohřev zásobníkový; tlakový; provedení závěsné; umístění pod umyvadlo; objem 10 l; v = 500 mm; š = 350 mm; hl = 265 mm; napětí 230 V; příkon 2 000 W</t>
  </si>
  <si>
    <t>55144110R</t>
  </si>
  <si>
    <t>baterie umyvadlová stojánková; ovládání pákové, s otevíráním odpadu; povrch chrom; v. výtoku 49 mm; l ramínka 108 mm; odtoková garnitura, perlátor s pojistkou</t>
  </si>
  <si>
    <t>55145004R</t>
  </si>
  <si>
    <t>baterie kombinovaná vana-umyvadlo nástěnná; rozteč 130 až 170 mm; páková; povrch chrom; příslušenství sprchová růžice, pevný držák, hadice; ramínko kulaté ústí, otočné</t>
  </si>
  <si>
    <t>551674068R</t>
  </si>
  <si>
    <t>sedátko klozetové s poklopem; plast; antibakteriální; bílé; úchyty ocelové</t>
  </si>
  <si>
    <t>5518700497746T</t>
  </si>
  <si>
    <t>Ssprchový sloup s termostatickou baterií  chrom</t>
  </si>
  <si>
    <t>KS</t>
  </si>
  <si>
    <t>Indiv</t>
  </si>
  <si>
    <t>BC11RP2151</t>
  </si>
  <si>
    <t>27146987</t>
  </si>
  <si>
    <t>55428102.AR</t>
  </si>
  <si>
    <t>kout sprchový v = 1 850 mm; š = 900 mm; l = 900 mm; čtvrtkruhový; R 500 mm; vstup rohový; š. vstupu 630 mm; výplň bezpečnostní sklo; dezén chinchila</t>
  </si>
  <si>
    <t>64215340R</t>
  </si>
  <si>
    <t>umyvadlo š = 550 mm; hl. 420 mm; diturvit; s otvorem pro baterii; bílé</t>
  </si>
  <si>
    <t>64240062R</t>
  </si>
  <si>
    <t>mísa klozetová diturvit závěsná; h = 360 mm; š = 360 mm; hl. 530 mm; splach. hluboké; sedátko s poklopem; bílá</t>
  </si>
  <si>
    <t>64271101R</t>
  </si>
  <si>
    <t>výlevka stojící; keramika; bílá; h = 450 mm; š = 425 mm; hl. 500 mm; mřížka plastová; průměr odpadu 102 mm</t>
  </si>
  <si>
    <t>642938210R</t>
  </si>
  <si>
    <t>vanička sprchová čtvrtkruh; l = 900,0 mm; š = 900 mm; hl = 70 mm; průměr odpadu 90 mm; diturvit; bílá; umístění při stěně, v rohu; samonosná, na podlahu</t>
  </si>
  <si>
    <t>RTS 18/ I</t>
  </si>
  <si>
    <t>998725101R00</t>
  </si>
  <si>
    <t>Přesun hmot pro zařizovací předměty v objektech výšky do 6 m</t>
  </si>
  <si>
    <t>726211321R00</t>
  </si>
  <si>
    <t>Klozety montážní prvek pro zavěšené WC s nádržkou, pro instalaci suchým procesem do lehkých sádrokartonových příček nebo k instalaci před masivní stěnu, bez soupravy na tlumení hluku, bez ovladacího tlačitka, ovládání zepředu, stavební výška 112 cm</t>
  </si>
  <si>
    <t>Včetně dodávky a připevnění montážního prvku vč. napojení na kanalizační popř. vodovodní potrubí.</t>
  </si>
  <si>
    <t>551070101R</t>
  </si>
  <si>
    <t>tlačítko ovládací plastové; ovládací síla do 20,0 N; dvoučinné mechanické splachování 3 l/6 l; 247x165x17,5 mm; barva bílá</t>
  </si>
  <si>
    <t>998726121R00</t>
  </si>
  <si>
    <t>Přesun hmot pro předstěnové systémy v objektech výšky do 6 m</t>
  </si>
  <si>
    <t>005121 R</t>
  </si>
  <si>
    <t>Zařízení staveniště</t>
  </si>
  <si>
    <t>Soubor</t>
  </si>
  <si>
    <t>POL99_2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</si>
  <si>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</si>
  <si>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</si>
  <si>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</si>
  <si>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</si>
  <si>
    <t>SUM</t>
  </si>
  <si>
    <t>END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</si>
  <si>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</si>
  <si>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</si>
  <si>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</si>
  <si>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vodovod : 0,6*33,0*1,5</t>
  </si>
  <si>
    <t>132201119R00</t>
  </si>
  <si>
    <t xml:space="preserve">Hloubení rýh šířky do 60 cm příplatek za lepivost, v hornině 3,  </t>
  </si>
  <si>
    <t>50% : 29,7*0,5</t>
  </si>
  <si>
    <t>151101101R00</t>
  </si>
  <si>
    <t>Zřízení pažení a rozepření stěn rýh příložné  pro jakoukoliv mezerovitost, hloubky do 2 m</t>
  </si>
  <si>
    <t>pro podzemní vedení pro všechny šířky rýhy,</t>
  </si>
  <si>
    <t>vodovod : 2*33,0*1,5</t>
  </si>
  <si>
    <t>151101111R00</t>
  </si>
  <si>
    <t>Odstranění pažení a rozepření rýh příložné , hloubky do 2 m</t>
  </si>
  <si>
    <t>pro podzemní vedení s uložením materiálu na vzdálenost do 3 m od kraje výkopu,</t>
  </si>
  <si>
    <t>151101311R00</t>
  </si>
  <si>
    <t>Odstranění rozepření stěn výkopů při roubení příložném, hloubky do 4 m</t>
  </si>
  <si>
    <t>s uložením materiálu na vzdálenost do 3 m od okraje výkopu,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</si>
  <si>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</si>
  <si>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</si>
  <si>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</si>
  <si>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</si>
  <si>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</si>
  <si>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</si>
  <si>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 xml:space="preserve">VODOVOD : </t>
  </si>
  <si>
    <t>vyhloubeno : 29,7</t>
  </si>
  <si>
    <t>zpět.zásypy, obsypy : -19,8</t>
  </si>
  <si>
    <t>167101101R00</t>
  </si>
  <si>
    <t>Nakládání, skládání, překládání neulehlého výkopku nakládání výkopku_x000D_
 do 100 m3, z horniny 1 až 4</t>
  </si>
  <si>
    <t>0,8*9,5*0,8</t>
  </si>
  <si>
    <t>171201201R00</t>
  </si>
  <si>
    <t>Uložení sypaniny na dočasnou skládku tak, že na 1 m2 plochy připadá přes 2 m3 výkopku nebo ornice</t>
  </si>
  <si>
    <t>174101101R00</t>
  </si>
  <si>
    <t>Zásyp sypaninou se zhutněním jam, šachet, rýh nebo kolem objektů v těchto vykopávkách</t>
  </si>
  <si>
    <t>včetně strojního přemístění materiálu pro zásyp ze vzdálenosti do 10 m od okraje zásypu</t>
  </si>
  <si>
    <t>vodovod : 0,6*33,0*(1,5-0,15-0,35)</t>
  </si>
  <si>
    <t>kanalizace : 0,8*9,5*0,2</t>
  </si>
  <si>
    <t>kanalizace : 0,8*9,5*0,5</t>
  </si>
  <si>
    <t>vodovod : 0,6*33,0*0,35</t>
  </si>
  <si>
    <t>kanalizace : 0,8*9,5*0,15</t>
  </si>
  <si>
    <t>vodovod : 0,6*33,0*0,15</t>
  </si>
  <si>
    <t>kanalizace : 9,5</t>
  </si>
  <si>
    <t>831990101RAA</t>
  </si>
  <si>
    <t>Příplatky k cenám trubního vedení za trasu ve vozovce živičné, při šířce rýhy do 0,80 m</t>
  </si>
  <si>
    <t>vodovod : 15,0</t>
  </si>
  <si>
    <t>871161121R00</t>
  </si>
  <si>
    <t>Montáž potrubí z plastických hmot z tlakových trubek polyetylenových, vnějšího průměru 32 mm</t>
  </si>
  <si>
    <t>879172199R00</t>
  </si>
  <si>
    <t>Příplatky za montáž vodovodních přípojek , DN 32-80 mm</t>
  </si>
  <si>
    <t>892241111R00</t>
  </si>
  <si>
    <t>Tlakové zkoušky vodovodního potrubí DN do 80 mm</t>
  </si>
  <si>
    <t>přísun, montáže, demontáže a odsunu zkoušecího čerpadla, napuštění tlakovou vodou a dodání vody pro tlakovou zkoušku,</t>
  </si>
  <si>
    <t>892233111R00</t>
  </si>
  <si>
    <t>Proplach a desinfekce vodovodního potrubí DN od 40 do 70 mm</t>
  </si>
  <si>
    <t>napuštění a vypuštění vody, dodání vody a desinfekčního prostředku, náklady na bakteriologický rozbor vody,</t>
  </si>
  <si>
    <t>722170924R00</t>
  </si>
  <si>
    <t>Opravy vodovodního potrubí z plastových trubek spojka přímá - mosaz_x000D_
 vnější závit, 32x1</t>
  </si>
  <si>
    <t>900      RT3</t>
  </si>
  <si>
    <t>HZS, Práce v tarifní třídě 6</t>
  </si>
  <si>
    <t>h</t>
  </si>
  <si>
    <t>nezměřitelné pomocné práce při montáži vod.přípojky : 4,0</t>
  </si>
  <si>
    <t>286135194R</t>
  </si>
  <si>
    <t>trubka plastová vodovodní hladká; PE 100RC; SDR 11,0; PN 16; D = 35,4 mm; l = 100000,0 mm</t>
  </si>
  <si>
    <t>+1,5% : 33,0*1,015</t>
  </si>
  <si>
    <t>na vzdálenost 15 m od hrany výkopu nebo od okraje šachty</t>
  </si>
  <si>
    <t>9,5*0,8</t>
  </si>
  <si>
    <t>Potrubí HT připojovací vnější průměr D 40 mm, tloušťka stěny 1,8 mm, DN 40</t>
  </si>
  <si>
    <t>včetně tvarovek, objímek. Bez zednických výpomocí.</t>
  </si>
  <si>
    <t>Potrubí HT připojovací vnější průměr D 50 mm, tloušťka stěny 1,8 mm, DN 50</t>
  </si>
  <si>
    <t>Potrubí HT připojovací vnější průměr D 75 mm, tloušťka stěny 1,9 mm, DN 70</t>
  </si>
  <si>
    <t>Potrubí HT připojovací vnější průměr D 110 mm, tloušťka stěny 2,7 mm, DN 100</t>
  </si>
  <si>
    <t>Potrubí HT odpadní svislé vnější průměr D 110 mm, tloušťka stěny 2,7 mm, DN 100</t>
  </si>
  <si>
    <t>Potrubí KG svodné (ležaté) v zemi vnější průměr D 125 mm, tloušťka stěny 3,2 mm, DN 125</t>
  </si>
  <si>
    <t>Ui : 1</t>
  </si>
  <si>
    <t>P : 1</t>
  </si>
  <si>
    <t>K : 2</t>
  </si>
  <si>
    <t>Ki : 1</t>
  </si>
  <si>
    <t>1+1+4,5+3,0+5,0+9,5</t>
  </si>
  <si>
    <t>722131913R00</t>
  </si>
  <si>
    <t>Opravy vodovodního potrubí závitového vsazení odbočky do potrubí, DN 25</t>
  </si>
  <si>
    <t>722131933R00</t>
  </si>
  <si>
    <t>Opravy vodovodního potrubí závitového propojení dosavadního potrubí, DN 25</t>
  </si>
  <si>
    <t>včetně tvarovek, bez zednických výpomocí</t>
  </si>
  <si>
    <t>722179191R00</t>
  </si>
  <si>
    <t>Příplatky za malý rozsah za práce malého rozsahu na zakázce do 20 m rozvodu</t>
  </si>
  <si>
    <t>Izolace vodovodního potrubí návleková z trubic z pěnového polyetylenu, tloušťka stěny 13 mm, d 22 mm</t>
  </si>
  <si>
    <t>Izolace vodovodního potrubí návleková z trubic z pěnového polyetylenu, tloušťka stěny 13 mm, d 28 mm</t>
  </si>
  <si>
    <t>Vyvedení a upevnění výpustek DN 15</t>
  </si>
  <si>
    <t>Ui : 1*2</t>
  </si>
  <si>
    <t>Kohout kulový, mosazný, vnitřní-vnitřní závit, DN 25, PN 35, včetně dodávky materiálu</t>
  </si>
  <si>
    <t>Kohout kulový, mosazný, vnitřní-vnitřní závit, DN 32, PN 35, včetně dodávky materiálu</t>
  </si>
  <si>
    <t>9+14</t>
  </si>
  <si>
    <t>725129201R00</t>
  </si>
  <si>
    <t>Montáž pisoárového záchodku bez nádrže</t>
  </si>
  <si>
    <t>725291131R00</t>
  </si>
  <si>
    <t>Invalidní program madlo dvojité pevné, rozměr 500 mm, bílé</t>
  </si>
  <si>
    <t>725291136R00</t>
  </si>
  <si>
    <t>Invalidní program madlo dvojité sklopné, rozměr 830 mm, bílé</t>
  </si>
  <si>
    <t>55143302R</t>
  </si>
  <si>
    <t>baterie umyvadlová pro 2 vody - nastavení teploty ventily; stojánková; ovládání automatické infračervené; napájení síť; povrch chrom; v. výtoku 107 mm</t>
  </si>
  <si>
    <t>55162340.AR</t>
  </si>
  <si>
    <t>souprava připojovací pro umyvadla; výškově nastavitelná; DN 32 x 5/4"; mosaz, povrch chrom</t>
  </si>
  <si>
    <t>55167408R</t>
  </si>
  <si>
    <t>sedátko klozetové zdravotní; s poklopem; duroplast; antibakteriální; bílé; úchyty zpevněné, kovové</t>
  </si>
  <si>
    <t>64214484R</t>
  </si>
  <si>
    <t>umyvadlo š = 640 mm; hl. 550 mm; diturvit; zdravotní; s otvorem pro baterii; bílá</t>
  </si>
  <si>
    <t>64238839R</t>
  </si>
  <si>
    <t>mísa klozetová diturvit závěsná, zdravotní; h = 335 mm; š = 355 mm; hl. 700 mm; splach. hluboké; bílá</t>
  </si>
  <si>
    <t>64251334R</t>
  </si>
  <si>
    <t>pisoár diturvit; bílý; povrch - standardní; přívod zezadu; odpad dozadu; splachování vrchní; ovládání splachování automatické; sensorový; včetně sensoru; včetně sifonu; napájení síť</t>
  </si>
  <si>
    <t>726211331R00</t>
  </si>
  <si>
    <t>Klozety montážní prvek pro zavěšené WC s nádržkou pro tělesně postižené, pro instalaci suchým procesem do lehkých sádrokartonových příček nebo k instalaci před masivní stěnu, bez soupravy na tlumení hluku, bez ovladacího tlačitka, ovládání zepředu, stavební výška 112 cm</t>
  </si>
  <si>
    <t>130001101R00</t>
  </si>
  <si>
    <t>Příplatek k cenám za ztížené vykopávky v horninách jakékoliv třídy</t>
  </si>
  <si>
    <t>Příplatek k cenám hloubených vykopávek za ztížení vykopávky v blízkosti podzemního vedení nebo výbušnin pro jakoukoliv třídu horniny.</t>
  </si>
  <si>
    <t>131201110R00</t>
  </si>
  <si>
    <t>Hloubení nezapažených jam a zářezů do 50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</si>
  <si>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</si>
  <si>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bet.jímka : 4,5*4,5*2,5</t>
  </si>
  <si>
    <t>retenční nádrž-rozšíření pro obsyp : 2,0</t>
  </si>
  <si>
    <t>132201210R00</t>
  </si>
  <si>
    <t xml:space="preserve">Hloubení rýh šířky přes 60 do 200 cm do 50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</si>
  <si>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</si>
  <si>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kanalizace : 0,8*2,7*0,85</t>
  </si>
  <si>
    <t>0,8*36,0*0,7</t>
  </si>
  <si>
    <t>vodovod : 0,8*8,81*1,5</t>
  </si>
  <si>
    <t>vodovodní přípojka : 2*8,81*1,5</t>
  </si>
  <si>
    <t>vodovodní přípojka : 0,8*8,81*1,5</t>
  </si>
  <si>
    <t>vyhloubeno : 52,625+32,568</t>
  </si>
  <si>
    <t>zpět.zásypy, obsypy : -12,3204-23,02734</t>
  </si>
  <si>
    <t>kanalizace : 0,8*2,7*(0,85-0,15-0,45)</t>
  </si>
  <si>
    <t>0,8*36,0*(0,7-0,15-0,45)</t>
  </si>
  <si>
    <t>vodovod : 0,8*8,81*(1,5-0,1-0,35)</t>
  </si>
  <si>
    <t>retenční nádrž : 1,5</t>
  </si>
  <si>
    <t>kanalizace : 0,8*(2,7+36,0)*0,45</t>
  </si>
  <si>
    <t>vodovod : 0,8*8,81*0,35</t>
  </si>
  <si>
    <t>175101201R00</t>
  </si>
  <si>
    <t>Obsyp objektů bez prohození sypaniny</t>
  </si>
  <si>
    <t>sypaninou z vhodných hornin tř. 1 - 4 nebo materiálem, uloženým ve vzdálenosti do 30 m od vnějšího kraje objektu, pro jakoukoliv míru zhutnění,</t>
  </si>
  <si>
    <t>4,5*4,5*2,5</t>
  </si>
  <si>
    <t>-3,14*3,75*3,75/4*2,5</t>
  </si>
  <si>
    <t>175101209R00</t>
  </si>
  <si>
    <t>Obsyp objektů příplatek k ceně_x000D_
 za prohození sypaniny</t>
  </si>
  <si>
    <t>kanalizace : 0,8*(2,7+36,0)*0,15</t>
  </si>
  <si>
    <t>vodovod : 0,8*8,81*0,1</t>
  </si>
  <si>
    <t>460400062RT3</t>
  </si>
  <si>
    <t>Pažení jam půdorysu do 16 m2, hloubky do.2-4 m, jáma půdorysu do 16 m2, hl. 3 m</t>
  </si>
  <si>
    <t>460400162RT3</t>
  </si>
  <si>
    <t>Odstranění pažení z jámy do 16 m2, hloubky do 4 m, jáma půdorysu do 16 m2, hl. 3 m</t>
  </si>
  <si>
    <t>871313121RT2</t>
  </si>
  <si>
    <t>Montáž potrubí z trub z plastů těsněných gumovým kroužkem  včetně dodávky trub hrdlových_x000D_
 D 160 mm , tloušťky stěny 4 mm, délky 5000 mm</t>
  </si>
  <si>
    <t>v otevřeném výkopu ve sklonu do 20 %,</t>
  </si>
  <si>
    <t>3,0+36,0</t>
  </si>
  <si>
    <t>877375121RT2</t>
  </si>
  <si>
    <t>Výřez a montáž odbočné tvarovky z trub z plastů včetně specifikace odbočky D 315/160 mm, přesuvky D 315 x 7, 7mm</t>
  </si>
  <si>
    <t>na potrubí z kanalizačních trub z plastu,</t>
  </si>
  <si>
    <t>892571111R00</t>
  </si>
  <si>
    <t>Zkoušky těsnosti kanalizačního potrubí zkouška těsnosti kanalizačního potrubí vodou_x000D_
 do DN 200 mm</t>
  </si>
  <si>
    <t>vodou nebo vzduchem,</t>
  </si>
  <si>
    <t>892916111R00</t>
  </si>
  <si>
    <t>Zkoušky těsnosti kanalizačního potrubí utěsnění přípojek při zkoušce kanalizačního potrubí_x000D_
 DN přípojek do 200 mm</t>
  </si>
  <si>
    <t>sada</t>
  </si>
  <si>
    <t>nezměřitelné pomocné práce při montáži vod.přípojky : 8,0</t>
  </si>
  <si>
    <t>+1,5% : 9,0*1,015</t>
  </si>
  <si>
    <t>891173111R00</t>
  </si>
  <si>
    <t>Montáž vodovodních armatur na potrubí ventilů hlavních pro přípojky, DN 32 mm</t>
  </si>
  <si>
    <t>891269111R00</t>
  </si>
  <si>
    <t>Montáž vodovodních armatur na potrubí navrtávacích pasů s ventilem Jt 1 Mpa na potrubí z trub osinkocementových, litinových, ocelových nebo plastických hmot, DN 100 mm</t>
  </si>
  <si>
    <t>894431112R00</t>
  </si>
  <si>
    <t>Osazení plastových šachet z dílců 600 mm</t>
  </si>
  <si>
    <t>894432112R00</t>
  </si>
  <si>
    <t>Osazení plastových šachet revizních průměr 425 mm</t>
  </si>
  <si>
    <t>722219191R00</t>
  </si>
  <si>
    <t>Montáž vodovodních armatur přirubových souprav zemních</t>
  </si>
  <si>
    <t>893151111RET</t>
  </si>
  <si>
    <t>Montáž nádrže plastové kruhové</t>
  </si>
  <si>
    <t>Včetně zřízení podkladního betonu v tl. 10 cm vyztuženého sítí 8/100/100.</t>
  </si>
  <si>
    <t>Dopojení retenční nádrže na kanalizaci : 1</t>
  </si>
  <si>
    <t>894431311RBB</t>
  </si>
  <si>
    <t>Šachty plastové plastové šachty z dílců D 425 mm, dno přímé s výkyvnými hrdly, D 160 mm, délka šachtové roury 1,50 m, poklop litina 40 t</t>
  </si>
  <si>
    <t>Plastové dno, šachta z korugované trouby, těsnění, šachtová roura teleskopická, rám do teleskopické trouby, poklop litinový.</t>
  </si>
  <si>
    <t>894431441RAB</t>
  </si>
  <si>
    <t>Šachty plastové plastové šachty z dílců D 600 mm, dno přímé, D 160 mm, délka šachtové roury 3,00 m, poklop litina 40 t</t>
  </si>
  <si>
    <t>Plastové dno, šachta z korugované trouby, těsnění, teleskopický adaptér, rám do teleskopu, poklop litinový.</t>
  </si>
  <si>
    <t>28697986S</t>
  </si>
  <si>
    <t>Nádrž retenční podzemní, 2000 l, D+M - včetně příslušenství a dopravy</t>
  </si>
  <si>
    <t>42228252R</t>
  </si>
  <si>
    <t>šoupátko pro domovní přípojky pro vodovod; DN 1"; PN 16; L = 170 mm; médium pitná voda; provedení: na obou stranách s hrdlem ISO pro potrubí z PE; těleso tvárná litina</t>
  </si>
  <si>
    <t>42273320R</t>
  </si>
  <si>
    <t>pas navrtávací tvárná litina; provedení univerzální, se závitovým výstupem; PN 16; DN potrubí 100 mm; závit 1"; pro typ potrubí litina, ocel, azbestocementové</t>
  </si>
  <si>
    <t>42293114R</t>
  </si>
  <si>
    <t>souprava zemní tuhá pro domovní přípojky se šroub.napojením; DN DN 3/4"-2"; krycí hloubka 1,25 m</t>
  </si>
  <si>
    <t>5922640225</t>
  </si>
  <si>
    <t>Septik ŽB včetně poklopu - SPV, objem 25 m3 (kruhový d 3750mm), D+M - včetně příslušenství a dopravy</t>
  </si>
  <si>
    <t>130901123RT3</t>
  </si>
  <si>
    <t>Bourání konstrukcí v hloubených vykopávkách z betonu, železového nebo z předpjatého, těžkou technikou</t>
  </si>
  <si>
    <t>s přemístěním suti na hromady na vzdálenost do 20 m nebo s uložením na dopravní prostředek,</t>
  </si>
  <si>
    <t>vybourání stáv.retenční nádrže : 2,0</t>
  </si>
  <si>
    <t>979012112R00</t>
  </si>
  <si>
    <t xml:space="preserve">Svislá doprava suti a vybouraných hmot svislá doprava suti na výšku do 3,5 m,  </t>
  </si>
  <si>
    <t>821-1</t>
  </si>
  <si>
    <t>POL8_</t>
  </si>
  <si>
    <t>s popřípadným nutným naložením do dopravního zařízení, s vyprázdněním dopravního zařízení na hromadu nebo do dopravního prostředku, vč. příplatku za každých dalších i započatých 3,5 m výšky nad 3,5 m,</t>
  </si>
  <si>
    <t>979086112R00</t>
  </si>
  <si>
    <t xml:space="preserve">Vodorovná doprava suti a vybouraných hmot nakládání nebo překládání suti a vybouraných hmot na dopravní prostředek při vodorovné dopravě,  ,  </t>
  </si>
  <si>
    <t>832-1</t>
  </si>
  <si>
    <t>bez naložení, s vyložením a hrubým urovnáním</t>
  </si>
  <si>
    <t>979081111R00</t>
  </si>
  <si>
    <t>Odvoz suti a vybouraných hmot na skládku do 1 km</t>
  </si>
  <si>
    <t>801-3</t>
  </si>
  <si>
    <t>O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</si>
  <si>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</si>
  <si>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</si>
  <si>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</si>
  <si>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</si>
  <si>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979990001R00</t>
  </si>
  <si>
    <t>Poplatek za skládku stavební suti</t>
  </si>
  <si>
    <t>721179108R00</t>
  </si>
  <si>
    <t xml:space="preserve">Potrubí z plastových trub polyetylenové (PE), připojovací, D 110 mm, s 4,3 mm,  </t>
  </si>
  <si>
    <t>Potrubí včetně tvarovek a elektrospojek. Bez zednických výpomocí.</t>
  </si>
  <si>
    <t>721262105R00</t>
  </si>
  <si>
    <t>Koncové klapky DN 100, litinové, hrdlové</t>
  </si>
  <si>
    <t>722190504R00</t>
  </si>
  <si>
    <t>Přípojka odsávací,  , DN 32</t>
  </si>
  <si>
    <t>722253155R00</t>
  </si>
  <si>
    <t>Požární příslušenství šroubení savicocé, typ 110</t>
  </si>
  <si>
    <t>998724101R00</t>
  </si>
  <si>
    <t>Přesun hmot pro strojní vybavení v objektech výšky do 6 m</t>
  </si>
  <si>
    <t>005111021R</t>
  </si>
  <si>
    <t>Vytyčení inženýrských sítí</t>
  </si>
  <si>
    <t>POL99_8</t>
  </si>
  <si>
    <t>Zaměření a vytýčení stávajících inženýrských sítí v místě stavby z hlediska jejich ochrany při provádění stavby.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</si>
</sst>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77" t="s">
        <v>39</v>
      </c>
      <c r="B2" s="77"/>
      <c r="C2" s="77"/>
      <c r="D2" s="77"/>
      <c r="E2" s="77"/>
      <c r="F2" s="77"/>
      <c r="G2" s="77"/>
    </row>
  </sheetData>
  <sheetProtection algorithmName="SHA-512" hashValue="yGN/DM2EgjMelTB+ECBnw8Bcyxzm284FjcqTSMUGTvT6WY9GgyRrg7NkATc7tvMAz6uCrHDGWw8ruKSq7OsIxw==" saltValue="8RC8arhPEdsZIhsHFRxfl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9"/>
  <sheetViews>
    <sheetView showGridLines="0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90" t="s">
        <v>41</v>
      </c>
      <c r="C1" s="91"/>
      <c r="D1" s="91"/>
      <c r="E1" s="91"/>
      <c r="F1" s="91"/>
      <c r="G1" s="91"/>
      <c r="H1" s="91"/>
      <c r="I1" s="91"/>
      <c r="J1" s="92"/>
    </row>
    <row r="2" spans="1:15" ht="36" customHeight="1" x14ac:dyDescent="0.2">
      <c r="A2" s="3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2"/>
    </row>
    <row r="3" spans="1:15" ht="27" hidden="1" customHeight="1" x14ac:dyDescent="0.2">
      <c r="A3" s="3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3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3"/>
      <c r="B5" s="45" t="s">
        <v>42</v>
      </c>
      <c r="C5" s="4"/>
      <c r="D5" s="30"/>
      <c r="E5" s="24"/>
      <c r="F5" s="24"/>
      <c r="G5" s="24"/>
      <c r="H5" s="26" t="s">
        <v>40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34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20</v>
      </c>
      <c r="C8" s="4"/>
      <c r="D8" s="33"/>
      <c r="E8" s="4"/>
      <c r="F8" s="4"/>
      <c r="G8" s="43"/>
      <c r="H8" s="26" t="s">
        <v>40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34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19</v>
      </c>
      <c r="C11" s="4"/>
      <c r="D11" s="120"/>
      <c r="E11" s="120"/>
      <c r="F11" s="120"/>
      <c r="G11" s="120"/>
      <c r="H11" s="26" t="s">
        <v>40</v>
      </c>
      <c r="I11" s="125"/>
      <c r="J11" s="10"/>
    </row>
    <row r="12" spans="1:15" ht="15.75" customHeight="1" x14ac:dyDescent="0.2">
      <c r="A12" s="3"/>
      <c r="B12" s="39"/>
      <c r="C12" s="24"/>
      <c r="D12" s="121"/>
      <c r="E12" s="121"/>
      <c r="F12" s="121"/>
      <c r="G12" s="121"/>
      <c r="H12" s="26" t="s">
        <v>34</v>
      </c>
      <c r="I12" s="125"/>
      <c r="J12" s="10"/>
    </row>
    <row r="13" spans="1:15" ht="15.75" customHeight="1" x14ac:dyDescent="0.2">
      <c r="A13" s="3"/>
      <c r="B13" s="40"/>
      <c r="C13" s="25"/>
      <c r="D13" s="124"/>
      <c r="E13" s="122"/>
      <c r="F13" s="123"/>
      <c r="G13" s="123"/>
      <c r="H13" s="27"/>
      <c r="I13" s="32"/>
      <c r="J13" s="49"/>
    </row>
    <row r="14" spans="1:15" ht="24" hidden="1" customHeight="1" x14ac:dyDescent="0.2">
      <c r="A14" s="3"/>
      <c r="B14" s="64" t="s">
        <v>21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32</v>
      </c>
      <c r="C15" s="70"/>
      <c r="D15" s="51"/>
      <c r="E15" s="96"/>
      <c r="F15" s="96"/>
      <c r="G15" s="97"/>
      <c r="H15" s="97"/>
      <c r="I15" s="97" t="s">
        <v>29</v>
      </c>
      <c r="J15" s="98"/>
    </row>
    <row r="16" spans="1:15" ht="23.25" customHeight="1" x14ac:dyDescent="0.2">
      <c r="A16" s="188" t="s">
        <v>24</v>
      </c>
      <c r="B16" s="55" t="s">
        <v>24</v>
      </c>
      <c r="C16" s="56"/>
      <c r="D16" s="57"/>
      <c r="E16" s="83"/>
      <c r="F16" s="84"/>
      <c r="G16" s="83"/>
      <c r="H16" s="84"/>
      <c r="I16" s="83">
        <f>SUMIF(F53:F65,A16,I53:I65)+SUMIF(F53:F65,"PSU",I53:I65)</f>
        <v>0</v>
      </c>
      <c r="J16" s="85"/>
    </row>
    <row r="17" spans="1:10" ht="23.25" customHeight="1" x14ac:dyDescent="0.2">
      <c r="A17" s="188" t="s">
        <v>25</v>
      </c>
      <c r="B17" s="55" t="s">
        <v>25</v>
      </c>
      <c r="C17" s="56"/>
      <c r="D17" s="57"/>
      <c r="E17" s="83"/>
      <c r="F17" s="84"/>
      <c r="G17" s="83"/>
      <c r="H17" s="84"/>
      <c r="I17" s="83">
        <f>SUMIF(F53:F65,A17,I53:I65)</f>
        <v>0</v>
      </c>
      <c r="J17" s="85"/>
    </row>
    <row r="18" spans="1:10" ht="23.25" customHeight="1" x14ac:dyDescent="0.2">
      <c r="A18" s="188" t="s">
        <v>26</v>
      </c>
      <c r="B18" s="55" t="s">
        <v>26</v>
      </c>
      <c r="C18" s="56"/>
      <c r="D18" s="57"/>
      <c r="E18" s="83"/>
      <c r="F18" s="84"/>
      <c r="G18" s="83"/>
      <c r="H18" s="84"/>
      <c r="I18" s="83">
        <f>SUMIF(F53:F65,A18,I53:I65)</f>
        <v>0</v>
      </c>
      <c r="J18" s="85"/>
    </row>
    <row r="19" spans="1:10" ht="23.25" customHeight="1" x14ac:dyDescent="0.2">
      <c r="A19" s="188" t="s">
        <v>84</v>
      </c>
      <c r="B19" s="55" t="s">
        <v>27</v>
      </c>
      <c r="C19" s="56"/>
      <c r="D19" s="57"/>
      <c r="E19" s="83"/>
      <c r="F19" s="84"/>
      <c r="G19" s="83"/>
      <c r="H19" s="84"/>
      <c r="I19" s="83">
        <f>SUMIF(F53:F65,A19,I53:I65)</f>
        <v>0</v>
      </c>
      <c r="J19" s="85"/>
    </row>
    <row r="20" spans="1:10" ht="23.25" customHeight="1" x14ac:dyDescent="0.2">
      <c r="A20" s="188" t="s">
        <v>85</v>
      </c>
      <c r="B20" s="55" t="s">
        <v>28</v>
      </c>
      <c r="C20" s="56"/>
      <c r="D20" s="57"/>
      <c r="E20" s="83"/>
      <c r="F20" s="84"/>
      <c r="G20" s="83"/>
      <c r="H20" s="84"/>
      <c r="I20" s="83">
        <f>SUMIF(F53:F65,A20,I53:I65)</f>
        <v>0</v>
      </c>
      <c r="J20" s="85"/>
    </row>
    <row r="21" spans="1:10" ht="23.25" customHeight="1" x14ac:dyDescent="0.2">
      <c r="A21" s="3"/>
      <c r="B21" s="72" t="s">
        <v>29</v>
      </c>
      <c r="C21" s="73"/>
      <c r="D21" s="74"/>
      <c r="E21" s="86"/>
      <c r="F21" s="99"/>
      <c r="G21" s="86"/>
      <c r="H21" s="99"/>
      <c r="I21" s="86">
        <f>SUM(I16:J20)</f>
        <v>0</v>
      </c>
      <c r="J21" s="87"/>
    </row>
    <row r="22" spans="1:10" ht="33" customHeight="1" x14ac:dyDescent="0.2">
      <c r="A22" s="3"/>
      <c r="B22" s="63" t="s">
        <v>33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12</v>
      </c>
      <c r="C23" s="56"/>
      <c r="D23" s="57"/>
      <c r="E23" s="58">
        <v>15</v>
      </c>
      <c r="F23" s="59" t="s">
        <v>0</v>
      </c>
      <c r="G23" s="81">
        <f>ZakladDPHSniVypocet</f>
        <v>0</v>
      </c>
      <c r="H23" s="82"/>
      <c r="I23" s="82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13</v>
      </c>
      <c r="C24" s="56"/>
      <c r="D24" s="57"/>
      <c r="E24" s="58">
        <f>SazbaDPH1</f>
        <v>15</v>
      </c>
      <c r="F24" s="59" t="s">
        <v>0</v>
      </c>
      <c r="G24" s="79">
        <f>IF(A24&gt;50, ROUNDUP(A23, 0), ROUNDDOWN(A23, 0))</f>
        <v>0</v>
      </c>
      <c r="H24" s="80"/>
      <c r="I24" s="80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14</v>
      </c>
      <c r="C25" s="56"/>
      <c r="D25" s="57"/>
      <c r="E25" s="58">
        <v>21</v>
      </c>
      <c r="F25" s="59" t="s">
        <v>0</v>
      </c>
      <c r="G25" s="81">
        <f>ZakladDPHZaklVypocet</f>
        <v>0</v>
      </c>
      <c r="H25" s="82"/>
      <c r="I25" s="82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15</v>
      </c>
      <c r="C26" s="21"/>
      <c r="D26" s="17"/>
      <c r="E26" s="41">
        <f>SazbaDPH2</f>
        <v>21</v>
      </c>
      <c r="F26" s="42" t="s">
        <v>0</v>
      </c>
      <c r="G26" s="93">
        <f>IF(A26&gt;50, ROUNDUP(A25, 0), ROUNDDOWN(A25, 0))</f>
        <v>0</v>
      </c>
      <c r="H26" s="94"/>
      <c r="I26" s="94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4</v>
      </c>
      <c r="C27" s="19"/>
      <c r="D27" s="22"/>
      <c r="E27" s="19"/>
      <c r="F27" s="20"/>
      <c r="G27" s="95">
        <f>CenaCelkem-(ZakladDPHSni+DPHSni+ZakladDPHZakl+DPHZakl)</f>
        <v>0</v>
      </c>
      <c r="H27" s="95"/>
      <c r="I27" s="95"/>
      <c r="J27" s="61" t="str">
        <f t="shared" si="0"/>
        <v>CZK</v>
      </c>
    </row>
    <row r="28" spans="1:10" ht="27.75" hidden="1" customHeight="1" thickBot="1" x14ac:dyDescent="0.25">
      <c r="A28" s="3"/>
      <c r="B28" s="161" t="s">
        <v>23</v>
      </c>
      <c r="C28" s="162"/>
      <c r="D28" s="162"/>
      <c r="E28" s="163"/>
      <c r="F28" s="164"/>
      <c r="G28" s="165">
        <f>ZakladDPHSniVypocet+ZakladDPHZaklVypocet</f>
        <v>0</v>
      </c>
      <c r="H28" s="165"/>
      <c r="I28" s="165"/>
      <c r="J28" s="166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1" t="s">
        <v>35</v>
      </c>
      <c r="C29" s="167"/>
      <c r="D29" s="167"/>
      <c r="E29" s="167"/>
      <c r="F29" s="167"/>
      <c r="G29" s="168">
        <f>IF(A29&gt;50, ROUNDUP(A27, 0), ROUNDDOWN(A27, 0))</f>
        <v>0</v>
      </c>
      <c r="H29" s="168"/>
      <c r="I29" s="168"/>
      <c r="J29" s="169" t="s">
        <v>57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11</v>
      </c>
      <c r="D32" s="37"/>
      <c r="E32" s="37"/>
      <c r="F32" s="18" t="s">
        <v>10</v>
      </c>
      <c r="G32" s="37"/>
      <c r="H32" s="38">
        <f ca="1">TODAY()</f>
        <v>43377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88"/>
      <c r="E34" s="89"/>
      <c r="F34" s="29"/>
      <c r="G34" s="88"/>
      <c r="H34" s="89"/>
      <c r="I34" s="89"/>
      <c r="J34" s="36"/>
    </row>
    <row r="35" spans="1:10" ht="12.75" customHeight="1" x14ac:dyDescent="0.2">
      <c r="A35" s="3"/>
      <c r="B35" s="3"/>
      <c r="C35" s="4"/>
      <c r="D35" s="78" t="s">
        <v>2</v>
      </c>
      <c r="E35" s="78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1" t="s">
        <v>16</v>
      </c>
      <c r="C37" s="132"/>
      <c r="D37" s="132"/>
      <c r="E37" s="132"/>
      <c r="F37" s="133"/>
      <c r="G37" s="133"/>
      <c r="H37" s="133"/>
      <c r="I37" s="133"/>
      <c r="J37" s="132"/>
    </row>
    <row r="38" spans="1:10" ht="25.5" customHeight="1" x14ac:dyDescent="0.2">
      <c r="A38" s="130" t="s">
        <v>37</v>
      </c>
      <c r="B38" s="134" t="s">
        <v>17</v>
      </c>
      <c r="C38" s="135" t="s">
        <v>5</v>
      </c>
      <c r="D38" s="136"/>
      <c r="E38" s="136"/>
      <c r="F38" s="137" t="str">
        <f>B23</f>
        <v>Základ pro sníženou DPH</v>
      </c>
      <c r="G38" s="137" t="str">
        <f>B25</f>
        <v>Základ pro základní DPH</v>
      </c>
      <c r="H38" s="138" t="s">
        <v>18</v>
      </c>
      <c r="I38" s="138" t="s">
        <v>1</v>
      </c>
      <c r="J38" s="139" t="s">
        <v>0</v>
      </c>
    </row>
    <row r="39" spans="1:10" ht="25.5" hidden="1" customHeight="1" x14ac:dyDescent="0.2">
      <c r="A39" s="130">
        <v>1</v>
      </c>
      <c r="B39" s="140" t="s">
        <v>45</v>
      </c>
      <c r="C39" s="141"/>
      <c r="D39" s="142"/>
      <c r="E39" s="142"/>
      <c r="F39" s="143">
        <f>'SO 01 D.1.4.1 Pol'!AE144+'SO 02 D.1.4.2 Pol'!AE185+'SO 03 D.1.4.3 Pol'!AE134</f>
        <v>0</v>
      </c>
      <c r="G39" s="144">
        <f>'SO 01 D.1.4.1 Pol'!AF144+'SO 02 D.1.4.2 Pol'!AF185+'SO 03 D.1.4.3 Pol'!AF134</f>
        <v>0</v>
      </c>
      <c r="H39" s="145">
        <f>(F39*SazbaDPH1/100)+(G39*SazbaDPH2/100)</f>
        <v>0</v>
      </c>
      <c r="I39" s="145">
        <f>F39+G39+H39</f>
        <v>0</v>
      </c>
      <c r="J39" s="146" t="str">
        <f>IF(CenaCelkemVypocet=0,"",I39/CenaCelkemVypocet*100)</f>
        <v/>
      </c>
    </row>
    <row r="40" spans="1:10" ht="25.5" customHeight="1" x14ac:dyDescent="0.2">
      <c r="A40" s="130">
        <v>2</v>
      </c>
      <c r="B40" s="147" t="s">
        <v>46</v>
      </c>
      <c r="C40" s="148" t="s">
        <v>47</v>
      </c>
      <c r="D40" s="149"/>
      <c r="E40" s="149"/>
      <c r="F40" s="150">
        <f>'SO 01 D.1.4.1 Pol'!AE144</f>
        <v>0</v>
      </c>
      <c r="G40" s="151">
        <f>'SO 01 D.1.4.1 Pol'!AF144</f>
        <v>0</v>
      </c>
      <c r="H40" s="151">
        <f>(F40*SazbaDPH1/100)+(G40*SazbaDPH2/100)</f>
        <v>0</v>
      </c>
      <c r="I40" s="151">
        <f>F40+G40+H40</f>
        <v>0</v>
      </c>
      <c r="J40" s="152" t="str">
        <f>IF(CenaCelkemVypocet=0,"",I40/CenaCelkemVypocet*100)</f>
        <v/>
      </c>
    </row>
    <row r="41" spans="1:10" ht="25.5" customHeight="1" x14ac:dyDescent="0.2">
      <c r="A41" s="130">
        <v>3</v>
      </c>
      <c r="B41" s="153" t="s">
        <v>48</v>
      </c>
      <c r="C41" s="141" t="s">
        <v>49</v>
      </c>
      <c r="D41" s="142"/>
      <c r="E41" s="142"/>
      <c r="F41" s="154">
        <f>'SO 01 D.1.4.1 Pol'!AE144</f>
        <v>0</v>
      </c>
      <c r="G41" s="145">
        <f>'SO 01 D.1.4.1 Pol'!AF144</f>
        <v>0</v>
      </c>
      <c r="H41" s="145">
        <f>(F41*SazbaDPH1/100)+(G41*SazbaDPH2/100)</f>
        <v>0</v>
      </c>
      <c r="I41" s="145">
        <f>F41+G41+H41</f>
        <v>0</v>
      </c>
      <c r="J41" s="146" t="str">
        <f>IF(CenaCelkemVypocet=0,"",I41/CenaCelkemVypocet*100)</f>
        <v/>
      </c>
    </row>
    <row r="42" spans="1:10" ht="25.5" customHeight="1" x14ac:dyDescent="0.2">
      <c r="A42" s="130">
        <v>2</v>
      </c>
      <c r="B42" s="147" t="s">
        <v>50</v>
      </c>
      <c r="C42" s="148" t="s">
        <v>51</v>
      </c>
      <c r="D42" s="149"/>
      <c r="E42" s="149"/>
      <c r="F42" s="150">
        <f>'SO 02 D.1.4.2 Pol'!AE185</f>
        <v>0</v>
      </c>
      <c r="G42" s="151">
        <f>'SO 02 D.1.4.2 Pol'!AF185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0">
        <v>3</v>
      </c>
      <c r="B43" s="153" t="s">
        <v>52</v>
      </c>
      <c r="C43" s="141" t="s">
        <v>49</v>
      </c>
      <c r="D43" s="142"/>
      <c r="E43" s="142"/>
      <c r="F43" s="154">
        <f>'SO 02 D.1.4.2 Pol'!AE185</f>
        <v>0</v>
      </c>
      <c r="G43" s="145">
        <f>'SO 02 D.1.4.2 Pol'!AF185</f>
        <v>0</v>
      </c>
      <c r="H43" s="145">
        <f>(F43*SazbaDPH1/100)+(G43*SazbaDPH2/100)</f>
        <v>0</v>
      </c>
      <c r="I43" s="145">
        <f>F43+G43+H43</f>
        <v>0</v>
      </c>
      <c r="J43" s="146" t="str">
        <f>IF(CenaCelkemVypocet=0,"",I43/CenaCelkemVypocet*100)</f>
        <v/>
      </c>
    </row>
    <row r="44" spans="1:10" ht="25.5" customHeight="1" x14ac:dyDescent="0.2">
      <c r="A44" s="130">
        <v>2</v>
      </c>
      <c r="B44" s="147" t="s">
        <v>53</v>
      </c>
      <c r="C44" s="148" t="s">
        <v>54</v>
      </c>
      <c r="D44" s="149"/>
      <c r="E44" s="149"/>
      <c r="F44" s="150">
        <f>'SO 03 D.1.4.3 Pol'!AE134</f>
        <v>0</v>
      </c>
      <c r="G44" s="151">
        <f>'SO 03 D.1.4.3 Pol'!AF134</f>
        <v>0</v>
      </c>
      <c r="H44" s="151">
        <f>(F44*SazbaDPH1/100)+(G44*SazbaDPH2/100)</f>
        <v>0</v>
      </c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0">
        <v>3</v>
      </c>
      <c r="B45" s="153" t="s">
        <v>55</v>
      </c>
      <c r="C45" s="141" t="s">
        <v>49</v>
      </c>
      <c r="D45" s="142"/>
      <c r="E45" s="142"/>
      <c r="F45" s="154">
        <f>'SO 03 D.1.4.3 Pol'!AE134</f>
        <v>0</v>
      </c>
      <c r="G45" s="145">
        <f>'SO 03 D.1.4.3 Pol'!AF134</f>
        <v>0</v>
      </c>
      <c r="H45" s="145">
        <f>(F45*SazbaDPH1/100)+(G45*SazbaDPH2/100)</f>
        <v>0</v>
      </c>
      <c r="I45" s="145">
        <f>F45+G45+H45</f>
        <v>0</v>
      </c>
      <c r="J45" s="146" t="str">
        <f>IF(CenaCelkemVypocet=0,"",I45/CenaCelkemVypocet*100)</f>
        <v/>
      </c>
    </row>
    <row r="46" spans="1:10" ht="25.5" customHeight="1" x14ac:dyDescent="0.2">
      <c r="A46" s="130"/>
      <c r="B46" s="155" t="s">
        <v>56</v>
      </c>
      <c r="C46" s="156"/>
      <c r="D46" s="156"/>
      <c r="E46" s="157"/>
      <c r="F46" s="158">
        <f>SUMIF(A39:A45,"=1",F39:F45)</f>
        <v>0</v>
      </c>
      <c r="G46" s="159">
        <f>SUMIF(A39:A45,"=1",G39:G45)</f>
        <v>0</v>
      </c>
      <c r="H46" s="159">
        <f>SUMIF(A39:A45,"=1",H39:H45)</f>
        <v>0</v>
      </c>
      <c r="I46" s="159">
        <f>SUMIF(A39:A45,"=1",I39:I45)</f>
        <v>0</v>
      </c>
      <c r="J46" s="160">
        <f>SUMIF(A39:A45,"=1",J39:J45)</f>
        <v>0</v>
      </c>
    </row>
    <row r="50" spans="1:10" ht="15.75" x14ac:dyDescent="0.25">
      <c r="B50" s="170" t="s">
        <v>58</v>
      </c>
    </row>
    <row r="52" spans="1:10" ht="25.5" customHeight="1" x14ac:dyDescent="0.2">
      <c r="A52" s="171"/>
      <c r="B52" s="174" t="s">
        <v>17</v>
      </c>
      <c r="C52" s="174" t="s">
        <v>5</v>
      </c>
      <c r="D52" s="175"/>
      <c r="E52" s="175"/>
      <c r="F52" s="176" t="s">
        <v>59</v>
      </c>
      <c r="G52" s="176"/>
      <c r="H52" s="176"/>
      <c r="I52" s="176" t="s">
        <v>29</v>
      </c>
      <c r="J52" s="176" t="s">
        <v>0</v>
      </c>
    </row>
    <row r="53" spans="1:10" ht="25.5" customHeight="1" x14ac:dyDescent="0.2">
      <c r="A53" s="172"/>
      <c r="B53" s="177" t="s">
        <v>60</v>
      </c>
      <c r="C53" s="178" t="s">
        <v>61</v>
      </c>
      <c r="D53" s="179"/>
      <c r="E53" s="179"/>
      <c r="F53" s="184" t="s">
        <v>24</v>
      </c>
      <c r="G53" s="185"/>
      <c r="H53" s="185"/>
      <c r="I53" s="185">
        <f>'SO 01 D.1.4.1 Pol'!G8+'SO 02 D.1.4.2 Pol'!G8+'SO 03 D.1.4.3 Pol'!G8</f>
        <v>0</v>
      </c>
      <c r="J53" s="182" t="str">
        <f>IF(I66=0,"",I53/I66*100)</f>
        <v/>
      </c>
    </row>
    <row r="54" spans="1:10" ht="25.5" customHeight="1" x14ac:dyDescent="0.2">
      <c r="A54" s="172"/>
      <c r="B54" s="177" t="s">
        <v>62</v>
      </c>
      <c r="C54" s="178" t="s">
        <v>63</v>
      </c>
      <c r="D54" s="179"/>
      <c r="E54" s="179"/>
      <c r="F54" s="184" t="s">
        <v>24</v>
      </c>
      <c r="G54" s="185"/>
      <c r="H54" s="185"/>
      <c r="I54" s="185">
        <f>'SO 03 D.1.4.3 Pol'!G60</f>
        <v>0</v>
      </c>
      <c r="J54" s="182" t="str">
        <f>IF(I66=0,"",I54/I66*100)</f>
        <v/>
      </c>
    </row>
    <row r="55" spans="1:10" ht="25.5" customHeight="1" x14ac:dyDescent="0.2">
      <c r="A55" s="172"/>
      <c r="B55" s="177" t="s">
        <v>64</v>
      </c>
      <c r="C55" s="178" t="s">
        <v>65</v>
      </c>
      <c r="D55" s="179"/>
      <c r="E55" s="179"/>
      <c r="F55" s="184" t="s">
        <v>24</v>
      </c>
      <c r="G55" s="185"/>
      <c r="H55" s="185"/>
      <c r="I55" s="185">
        <f>'SO 02 D.1.4.2 Pol'!G54+'SO 03 D.1.4.3 Pol'!G70</f>
        <v>0</v>
      </c>
      <c r="J55" s="182" t="str">
        <f>IF(I66=0,"",I55/I66*100)</f>
        <v/>
      </c>
    </row>
    <row r="56" spans="1:10" ht="25.5" customHeight="1" x14ac:dyDescent="0.2">
      <c r="A56" s="172"/>
      <c r="B56" s="177" t="s">
        <v>66</v>
      </c>
      <c r="C56" s="178" t="s">
        <v>67</v>
      </c>
      <c r="D56" s="179"/>
      <c r="E56" s="179"/>
      <c r="F56" s="184" t="s">
        <v>24</v>
      </c>
      <c r="G56" s="185"/>
      <c r="H56" s="185"/>
      <c r="I56" s="185">
        <f>'SO 03 D.1.4.3 Pol'!G83</f>
        <v>0</v>
      </c>
      <c r="J56" s="182" t="str">
        <f>IF(I66=0,"",I56/I66*100)</f>
        <v/>
      </c>
    </row>
    <row r="57" spans="1:10" ht="25.5" customHeight="1" x14ac:dyDescent="0.2">
      <c r="A57" s="172"/>
      <c r="B57" s="177" t="s">
        <v>68</v>
      </c>
      <c r="C57" s="178" t="s">
        <v>69</v>
      </c>
      <c r="D57" s="179"/>
      <c r="E57" s="179"/>
      <c r="F57" s="184" t="s">
        <v>24</v>
      </c>
      <c r="G57" s="185"/>
      <c r="H57" s="185"/>
      <c r="I57" s="185">
        <f>'SO 01 D.1.4.1 Pol'!G24+'SO 02 D.1.4.2 Pol'!G70</f>
        <v>0</v>
      </c>
      <c r="J57" s="182" t="str">
        <f>IF(I66=0,"",I57/I66*100)</f>
        <v/>
      </c>
    </row>
    <row r="58" spans="1:10" ht="25.5" customHeight="1" x14ac:dyDescent="0.2">
      <c r="A58" s="172"/>
      <c r="B58" s="177" t="s">
        <v>70</v>
      </c>
      <c r="C58" s="178" t="s">
        <v>71</v>
      </c>
      <c r="D58" s="179"/>
      <c r="E58" s="179"/>
      <c r="F58" s="184" t="s">
        <v>24</v>
      </c>
      <c r="G58" s="185"/>
      <c r="H58" s="185"/>
      <c r="I58" s="185">
        <f>'SO 03 D.1.4.3 Pol'!G101</f>
        <v>0</v>
      </c>
      <c r="J58" s="182" t="str">
        <f>IF(I66=0,"",I58/I66*100)</f>
        <v/>
      </c>
    </row>
    <row r="59" spans="1:10" ht="25.5" customHeight="1" x14ac:dyDescent="0.2">
      <c r="A59" s="172"/>
      <c r="B59" s="177" t="s">
        <v>72</v>
      </c>
      <c r="C59" s="178" t="s">
        <v>73</v>
      </c>
      <c r="D59" s="179"/>
      <c r="E59" s="179"/>
      <c r="F59" s="184" t="s">
        <v>24</v>
      </c>
      <c r="G59" s="185"/>
      <c r="H59" s="185"/>
      <c r="I59" s="185">
        <f>'SO 01 D.1.4.1 Pol'!G34+'SO 03 D.1.4.3 Pol'!G114</f>
        <v>0</v>
      </c>
      <c r="J59" s="182" t="str">
        <f>IF(I66=0,"",I59/I66*100)</f>
        <v/>
      </c>
    </row>
    <row r="60" spans="1:10" ht="25.5" customHeight="1" x14ac:dyDescent="0.2">
      <c r="A60" s="172"/>
      <c r="B60" s="177" t="s">
        <v>74</v>
      </c>
      <c r="C60" s="178" t="s">
        <v>75</v>
      </c>
      <c r="D60" s="179"/>
      <c r="E60" s="179"/>
      <c r="F60" s="184" t="s">
        <v>25</v>
      </c>
      <c r="G60" s="185"/>
      <c r="H60" s="185"/>
      <c r="I60" s="185">
        <f>'SO 01 D.1.4.1 Pol'!G37+'SO 02 D.1.4.2 Pol'!G80</f>
        <v>0</v>
      </c>
      <c r="J60" s="182" t="str">
        <f>IF(I66=0,"",I60/I66*100)</f>
        <v/>
      </c>
    </row>
    <row r="61" spans="1:10" ht="25.5" customHeight="1" x14ac:dyDescent="0.2">
      <c r="A61" s="172"/>
      <c r="B61" s="177" t="s">
        <v>76</v>
      </c>
      <c r="C61" s="178" t="s">
        <v>77</v>
      </c>
      <c r="D61" s="179"/>
      <c r="E61" s="179"/>
      <c r="F61" s="184" t="s">
        <v>25</v>
      </c>
      <c r="G61" s="185"/>
      <c r="H61" s="185"/>
      <c r="I61" s="185">
        <f>'SO 01 D.1.4.1 Pol'!G75+'SO 02 D.1.4.2 Pol'!G114</f>
        <v>0</v>
      </c>
      <c r="J61" s="182" t="str">
        <f>IF(I66=0,"",I61/I66*100)</f>
        <v/>
      </c>
    </row>
    <row r="62" spans="1:10" ht="25.5" customHeight="1" x14ac:dyDescent="0.2">
      <c r="A62" s="172"/>
      <c r="B62" s="177" t="s">
        <v>78</v>
      </c>
      <c r="C62" s="178" t="s">
        <v>79</v>
      </c>
      <c r="D62" s="179"/>
      <c r="E62" s="179"/>
      <c r="F62" s="184" t="s">
        <v>25</v>
      </c>
      <c r="G62" s="185"/>
      <c r="H62" s="185"/>
      <c r="I62" s="185">
        <f>'SO 03 D.1.4.3 Pol'!G117</f>
        <v>0</v>
      </c>
      <c r="J62" s="182" t="str">
        <f>IF(I66=0,"",I62/I66*100)</f>
        <v/>
      </c>
    </row>
    <row r="63" spans="1:10" ht="25.5" customHeight="1" x14ac:dyDescent="0.2">
      <c r="A63" s="172"/>
      <c r="B63" s="177" t="s">
        <v>80</v>
      </c>
      <c r="C63" s="178" t="s">
        <v>81</v>
      </c>
      <c r="D63" s="179"/>
      <c r="E63" s="179"/>
      <c r="F63" s="184" t="s">
        <v>25</v>
      </c>
      <c r="G63" s="185"/>
      <c r="H63" s="185"/>
      <c r="I63" s="185">
        <f>'SO 01 D.1.4.1 Pol'!G99+'SO 02 D.1.4.2 Pol'!G144</f>
        <v>0</v>
      </c>
      <c r="J63" s="182" t="str">
        <f>IF(I66=0,"",I63/I66*100)</f>
        <v/>
      </c>
    </row>
    <row r="64" spans="1:10" ht="25.5" customHeight="1" x14ac:dyDescent="0.2">
      <c r="A64" s="172"/>
      <c r="B64" s="177" t="s">
        <v>82</v>
      </c>
      <c r="C64" s="178" t="s">
        <v>83</v>
      </c>
      <c r="D64" s="179"/>
      <c r="E64" s="179"/>
      <c r="F64" s="184" t="s">
        <v>25</v>
      </c>
      <c r="G64" s="185"/>
      <c r="H64" s="185"/>
      <c r="I64" s="185">
        <f>'SO 01 D.1.4.1 Pol'!G132+'SO 02 D.1.4.2 Pol'!G171</f>
        <v>0</v>
      </c>
      <c r="J64" s="182" t="str">
        <f>IF(I66=0,"",I64/I66*100)</f>
        <v/>
      </c>
    </row>
    <row r="65" spans="1:10" ht="25.5" customHeight="1" x14ac:dyDescent="0.2">
      <c r="A65" s="172"/>
      <c r="B65" s="177" t="s">
        <v>84</v>
      </c>
      <c r="C65" s="178" t="s">
        <v>27</v>
      </c>
      <c r="D65" s="179"/>
      <c r="E65" s="179"/>
      <c r="F65" s="184" t="s">
        <v>84</v>
      </c>
      <c r="G65" s="185"/>
      <c r="H65" s="185"/>
      <c r="I65" s="185">
        <f>'SO 01 D.1.4.1 Pol'!G138+'SO 02 D.1.4.2 Pol'!G179+'SO 03 D.1.4.3 Pol'!G126</f>
        <v>0</v>
      </c>
      <c r="J65" s="182" t="str">
        <f>IF(I66=0,"",I65/I66*100)</f>
        <v/>
      </c>
    </row>
    <row r="66" spans="1:10" ht="25.5" customHeight="1" x14ac:dyDescent="0.2">
      <c r="A66" s="173"/>
      <c r="B66" s="180" t="s">
        <v>1</v>
      </c>
      <c r="C66" s="180"/>
      <c r="D66" s="181"/>
      <c r="E66" s="181"/>
      <c r="F66" s="186"/>
      <c r="G66" s="187"/>
      <c r="H66" s="187"/>
      <c r="I66" s="187">
        <f>SUM(I53:I65)</f>
        <v>0</v>
      </c>
      <c r="J66" s="183">
        <f>SUM(J53:J65)</f>
        <v>0</v>
      </c>
    </row>
    <row r="67" spans="1:10" x14ac:dyDescent="0.2">
      <c r="F67" s="128"/>
      <c r="G67" s="127"/>
      <c r="H67" s="128"/>
      <c r="I67" s="127"/>
      <c r="J67" s="129"/>
    </row>
    <row r="68" spans="1:10" x14ac:dyDescent="0.2">
      <c r="F68" s="128"/>
      <c r="G68" s="127"/>
      <c r="H68" s="128"/>
      <c r="I68" s="127"/>
      <c r="J68" s="129"/>
    </row>
    <row r="69" spans="1:10" x14ac:dyDescent="0.2">
      <c r="F69" s="128"/>
      <c r="G69" s="127"/>
      <c r="H69" s="128"/>
      <c r="I69" s="127"/>
      <c r="J69" s="129"/>
    </row>
  </sheetData>
  <sheetProtection algorithmName="SHA-512" hashValue="IH74+dIk9D6BeR6FCKddImVUZD11qS3pLoJoVOclQ8o3YnJXfvayxdtiHoYXhhrfmbMxZtVuQ1B+7IFHGhQUbA==" saltValue="Yk2VGjLMDphaeXtkaMh4s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5:E65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6" t="s">
        <v>7</v>
      </c>
      <c r="B2" s="75"/>
      <c r="C2" s="102"/>
      <c r="D2" s="102"/>
      <c r="E2" s="102"/>
      <c r="F2" s="102"/>
      <c r="G2" s="103"/>
    </row>
    <row r="3" spans="1:7" ht="24.95" customHeight="1" x14ac:dyDescent="0.2">
      <c r="A3" s="76" t="s">
        <v>8</v>
      </c>
      <c r="B3" s="75"/>
      <c r="C3" s="102"/>
      <c r="D3" s="102"/>
      <c r="E3" s="102"/>
      <c r="F3" s="102"/>
      <c r="G3" s="103"/>
    </row>
    <row r="4" spans="1:7" ht="24.95" customHeight="1" x14ac:dyDescent="0.2">
      <c r="A4" s="76" t="s">
        <v>9</v>
      </c>
      <c r="B4" s="75"/>
      <c r="C4" s="102"/>
      <c r="D4" s="102"/>
      <c r="E4" s="102"/>
      <c r="F4" s="102"/>
      <c r="G4" s="103"/>
    </row>
    <row r="5" spans="1:7" x14ac:dyDescent="0.2">
      <c r="B5" s="6"/>
      <c r="C5" s="7"/>
      <c r="D5" s="8"/>
    </row>
  </sheetData>
  <sheetProtection algorithmName="SHA-512" hashValue="Tc6LrBWUjb2fbPZDTImyYdU89KfE+wJpqy11Gk/Go+u00LD7SatzKEJpNNsnw+Tc8qvzfvIQ5zEKKSXKssL1LQ==" saltValue="7lGnZzPkevFoh+SpqR4Is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5F1A-47F8-400F-8F16-48B2F6FD7B8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0" t="s">
        <v>86</v>
      </c>
      <c r="B1" s="190"/>
      <c r="C1" s="190"/>
      <c r="D1" s="190"/>
      <c r="E1" s="190"/>
      <c r="F1" s="190"/>
      <c r="G1" s="190"/>
      <c r="AG1" t="s">
        <v>87</v>
      </c>
    </row>
    <row r="2" spans="1:60" ht="24.95" customHeight="1" x14ac:dyDescent="0.2">
      <c r="A2" s="191" t="s">
        <v>7</v>
      </c>
      <c r="B2" s="75" t="s">
        <v>43</v>
      </c>
      <c r="C2" s="194" t="s">
        <v>44</v>
      </c>
      <c r="D2" s="192"/>
      <c r="E2" s="192"/>
      <c r="F2" s="192"/>
      <c r="G2" s="193"/>
      <c r="AG2" t="s">
        <v>88</v>
      </c>
    </row>
    <row r="3" spans="1:60" ht="24.95" customHeight="1" x14ac:dyDescent="0.2">
      <c r="A3" s="191" t="s">
        <v>8</v>
      </c>
      <c r="B3" s="75" t="s">
        <v>46</v>
      </c>
      <c r="C3" s="194" t="s">
        <v>47</v>
      </c>
      <c r="D3" s="192"/>
      <c r="E3" s="192"/>
      <c r="F3" s="192"/>
      <c r="G3" s="193"/>
      <c r="AC3" s="126" t="s">
        <v>88</v>
      </c>
      <c r="AG3" t="s">
        <v>89</v>
      </c>
    </row>
    <row r="4" spans="1:60" ht="24.95" customHeight="1" x14ac:dyDescent="0.2">
      <c r="A4" s="195" t="s">
        <v>9</v>
      </c>
      <c r="B4" s="196" t="s">
        <v>48</v>
      </c>
      <c r="C4" s="197" t="s">
        <v>49</v>
      </c>
      <c r="D4" s="198"/>
      <c r="E4" s="198"/>
      <c r="F4" s="198"/>
      <c r="G4" s="199"/>
      <c r="AG4" t="s">
        <v>90</v>
      </c>
    </row>
    <row r="5" spans="1:60" x14ac:dyDescent="0.2">
      <c r="D5" s="189"/>
    </row>
    <row r="6" spans="1:60" ht="38.25" x14ac:dyDescent="0.2">
      <c r="A6" s="201" t="s">
        <v>91</v>
      </c>
      <c r="B6" s="203" t="s">
        <v>92</v>
      </c>
      <c r="C6" s="203" t="s">
        <v>93</v>
      </c>
      <c r="D6" s="202" t="s">
        <v>94</v>
      </c>
      <c r="E6" s="201" t="s">
        <v>95</v>
      </c>
      <c r="F6" s="200" t="s">
        <v>96</v>
      </c>
      <c r="G6" s="201" t="s">
        <v>29</v>
      </c>
      <c r="H6" s="204" t="s">
        <v>30</v>
      </c>
      <c r="I6" s="204" t="s">
        <v>97</v>
      </c>
      <c r="J6" s="204" t="s">
        <v>31</v>
      </c>
      <c r="K6" s="204" t="s">
        <v>98</v>
      </c>
      <c r="L6" s="204" t="s">
        <v>99</v>
      </c>
      <c r="M6" s="204" t="s">
        <v>100</v>
      </c>
      <c r="N6" s="204" t="s">
        <v>101</v>
      </c>
      <c r="O6" s="204" t="s">
        <v>102</v>
      </c>
      <c r="P6" s="204" t="s">
        <v>103</v>
      </c>
      <c r="Q6" s="204" t="s">
        <v>104</v>
      </c>
      <c r="R6" s="204" t="s">
        <v>105</v>
      </c>
      <c r="S6" s="204" t="s">
        <v>106</v>
      </c>
      <c r="T6" s="204" t="s">
        <v>107</v>
      </c>
      <c r="U6" s="204" t="s">
        <v>108</v>
      </c>
      <c r="V6" s="204" t="s">
        <v>109</v>
      </c>
      <c r="W6" s="204" t="s">
        <v>110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111</v>
      </c>
      <c r="B8" s="219" t="s">
        <v>60</v>
      </c>
      <c r="C8" s="243" t="s">
        <v>61</v>
      </c>
      <c r="D8" s="220"/>
      <c r="E8" s="221"/>
      <c r="F8" s="222"/>
      <c r="G8" s="222">
        <f>SUMIF(AG9:AG23,"&lt;&gt;NOR",G9:G23)</f>
        <v>0</v>
      </c>
      <c r="H8" s="222"/>
      <c r="I8" s="222">
        <f>SUM(I9:I23)</f>
        <v>0</v>
      </c>
      <c r="J8" s="222"/>
      <c r="K8" s="222">
        <f>SUM(K9:K23)</f>
        <v>0</v>
      </c>
      <c r="L8" s="222"/>
      <c r="M8" s="222">
        <f>SUM(M9:M23)</f>
        <v>0</v>
      </c>
      <c r="N8" s="222"/>
      <c r="O8" s="222">
        <f>SUM(O9:O23)</f>
        <v>31.1</v>
      </c>
      <c r="P8" s="222"/>
      <c r="Q8" s="222">
        <f>SUM(Q9:Q23)</f>
        <v>0</v>
      </c>
      <c r="R8" s="222"/>
      <c r="S8" s="222"/>
      <c r="T8" s="223"/>
      <c r="U8" s="217"/>
      <c r="V8" s="217">
        <f>SUM(V9:V23)</f>
        <v>274.60000000000002</v>
      </c>
      <c r="W8" s="217"/>
      <c r="AG8" t="s">
        <v>112</v>
      </c>
    </row>
    <row r="9" spans="1:60" ht="33.75" outlineLevel="1" x14ac:dyDescent="0.2">
      <c r="A9" s="224">
        <v>1</v>
      </c>
      <c r="B9" s="225" t="s">
        <v>113</v>
      </c>
      <c r="C9" s="244" t="s">
        <v>114</v>
      </c>
      <c r="D9" s="226" t="s">
        <v>115</v>
      </c>
      <c r="E9" s="227">
        <v>21.952000000000002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 t="s">
        <v>116</v>
      </c>
      <c r="S9" s="229" t="s">
        <v>117</v>
      </c>
      <c r="T9" s="230" t="s">
        <v>117</v>
      </c>
      <c r="U9" s="214">
        <v>1.9380000000000002</v>
      </c>
      <c r="V9" s="214">
        <f>ROUND(E9*U9,2)</f>
        <v>42.54</v>
      </c>
      <c r="W9" s="214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118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12"/>
      <c r="B10" s="213"/>
      <c r="C10" s="245" t="s">
        <v>119</v>
      </c>
      <c r="D10" s="215"/>
      <c r="E10" s="216">
        <v>21.952000000000002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120</v>
      </c>
      <c r="AH10" s="205">
        <v>0</v>
      </c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ht="22.5" outlineLevel="1" x14ac:dyDescent="0.2">
      <c r="A11" s="224">
        <v>2</v>
      </c>
      <c r="B11" s="225" t="s">
        <v>121</v>
      </c>
      <c r="C11" s="244" t="s">
        <v>122</v>
      </c>
      <c r="D11" s="226" t="s">
        <v>115</v>
      </c>
      <c r="E11" s="227">
        <v>5.4880000000000004</v>
      </c>
      <c r="F11" s="228"/>
      <c r="G11" s="229">
        <f>ROUND(E11*F11,2)</f>
        <v>0</v>
      </c>
      <c r="H11" s="228"/>
      <c r="I11" s="229">
        <f>ROUND(E11*H11,2)</f>
        <v>0</v>
      </c>
      <c r="J11" s="228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29" t="s">
        <v>116</v>
      </c>
      <c r="S11" s="229" t="s">
        <v>117</v>
      </c>
      <c r="T11" s="230" t="s">
        <v>117</v>
      </c>
      <c r="U11" s="214">
        <v>1.1500000000000001</v>
      </c>
      <c r="V11" s="214">
        <f>ROUND(E11*U11,2)</f>
        <v>6.31</v>
      </c>
      <c r="W11" s="214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118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12"/>
      <c r="B12" s="213"/>
      <c r="C12" s="246" t="s">
        <v>123</v>
      </c>
      <c r="D12" s="231"/>
      <c r="E12" s="231"/>
      <c r="F12" s="231"/>
      <c r="G12" s="231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124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12"/>
      <c r="B13" s="213"/>
      <c r="C13" s="245" t="s">
        <v>125</v>
      </c>
      <c r="D13" s="215"/>
      <c r="E13" s="216">
        <v>5.4880000000000004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120</v>
      </c>
      <c r="AH13" s="205">
        <v>0</v>
      </c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24">
        <v>3</v>
      </c>
      <c r="B14" s="225" t="s">
        <v>126</v>
      </c>
      <c r="C14" s="244" t="s">
        <v>127</v>
      </c>
      <c r="D14" s="226" t="s">
        <v>115</v>
      </c>
      <c r="E14" s="227">
        <v>13.72</v>
      </c>
      <c r="F14" s="228"/>
      <c r="G14" s="229">
        <f>ROUND(E14*F14,2)</f>
        <v>0</v>
      </c>
      <c r="H14" s="228"/>
      <c r="I14" s="229">
        <f>ROUND(E14*H14,2)</f>
        <v>0</v>
      </c>
      <c r="J14" s="228"/>
      <c r="K14" s="229">
        <f>ROUND(E14*J14,2)</f>
        <v>0</v>
      </c>
      <c r="L14" s="229">
        <v>21</v>
      </c>
      <c r="M14" s="229">
        <f>G14*(1+L14/100)</f>
        <v>0</v>
      </c>
      <c r="N14" s="229">
        <v>1.7000000000000002</v>
      </c>
      <c r="O14" s="229">
        <f>ROUND(E14*N14,2)</f>
        <v>23.32</v>
      </c>
      <c r="P14" s="229">
        <v>0</v>
      </c>
      <c r="Q14" s="229">
        <f>ROUND(E14*P14,2)</f>
        <v>0</v>
      </c>
      <c r="R14" s="229" t="s">
        <v>116</v>
      </c>
      <c r="S14" s="229" t="s">
        <v>117</v>
      </c>
      <c r="T14" s="230" t="s">
        <v>117</v>
      </c>
      <c r="U14" s="214">
        <v>1.5870000000000002</v>
      </c>
      <c r="V14" s="214">
        <f>ROUND(E14*U14,2)</f>
        <v>21.77</v>
      </c>
      <c r="W14" s="214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118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ht="22.5" outlineLevel="1" x14ac:dyDescent="0.2">
      <c r="A15" s="212"/>
      <c r="B15" s="213"/>
      <c r="C15" s="246" t="s">
        <v>128</v>
      </c>
      <c r="D15" s="231"/>
      <c r="E15" s="231"/>
      <c r="F15" s="231"/>
      <c r="G15" s="231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124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32" t="str">
        <f>C15</f>
        <v>sypaninou z vhodných hornin tř. 1 - 4 nebo materiálem připraveným podél výkopu ve vzdálenosti do 3 m od jeho kraje, pro jakoukoliv hloubku výkopu a jakoukoliv míru zhutnění,</v>
      </c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12"/>
      <c r="B16" s="213"/>
      <c r="C16" s="245" t="s">
        <v>129</v>
      </c>
      <c r="D16" s="215"/>
      <c r="E16" s="216">
        <v>13.72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120</v>
      </c>
      <c r="AH16" s="205">
        <v>0</v>
      </c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 x14ac:dyDescent="0.2">
      <c r="A17" s="233">
        <v>4</v>
      </c>
      <c r="B17" s="234" t="s">
        <v>130</v>
      </c>
      <c r="C17" s="247" t="s">
        <v>131</v>
      </c>
      <c r="D17" s="235" t="s">
        <v>115</v>
      </c>
      <c r="E17" s="236">
        <v>21.952000000000002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21</v>
      </c>
      <c r="M17" s="238">
        <f>G17*(1+L17/100)</f>
        <v>0</v>
      </c>
      <c r="N17" s="238">
        <v>0</v>
      </c>
      <c r="O17" s="238">
        <f>ROUND(E17*N17,2)</f>
        <v>0</v>
      </c>
      <c r="P17" s="238">
        <v>0</v>
      </c>
      <c r="Q17" s="238">
        <f>ROUND(E17*P17,2)</f>
        <v>0</v>
      </c>
      <c r="R17" s="238" t="s">
        <v>116</v>
      </c>
      <c r="S17" s="238" t="s">
        <v>117</v>
      </c>
      <c r="T17" s="239" t="s">
        <v>117</v>
      </c>
      <c r="U17" s="214">
        <v>0</v>
      </c>
      <c r="V17" s="214">
        <f>ROUND(E17*U17,2)</f>
        <v>0</v>
      </c>
      <c r="W17" s="214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118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 x14ac:dyDescent="0.2">
      <c r="A18" s="224">
        <v>5</v>
      </c>
      <c r="B18" s="225" t="s">
        <v>132</v>
      </c>
      <c r="C18" s="244" t="s">
        <v>133</v>
      </c>
      <c r="D18" s="226" t="s">
        <v>115</v>
      </c>
      <c r="E18" s="227">
        <v>4.1160000000000005</v>
      </c>
      <c r="F18" s="228"/>
      <c r="G18" s="229">
        <f>ROUND(E18*F18,2)</f>
        <v>0</v>
      </c>
      <c r="H18" s="228"/>
      <c r="I18" s="229">
        <f>ROUND(E18*H18,2)</f>
        <v>0</v>
      </c>
      <c r="J18" s="228"/>
      <c r="K18" s="229">
        <f>ROUND(E18*J18,2)</f>
        <v>0</v>
      </c>
      <c r="L18" s="229">
        <v>21</v>
      </c>
      <c r="M18" s="229">
        <f>G18*(1+L18/100)</f>
        <v>0</v>
      </c>
      <c r="N18" s="229">
        <v>1.8907700000000001</v>
      </c>
      <c r="O18" s="229">
        <f>ROUND(E18*N18,2)</f>
        <v>7.78</v>
      </c>
      <c r="P18" s="229">
        <v>0</v>
      </c>
      <c r="Q18" s="229">
        <f>ROUND(E18*P18,2)</f>
        <v>0</v>
      </c>
      <c r="R18" s="229" t="s">
        <v>134</v>
      </c>
      <c r="S18" s="229" t="s">
        <v>117</v>
      </c>
      <c r="T18" s="230" t="s">
        <v>117</v>
      </c>
      <c r="U18" s="214">
        <v>1.6950000000000001</v>
      </c>
      <c r="V18" s="214">
        <f>ROUND(E18*U18,2)</f>
        <v>6.98</v>
      </c>
      <c r="W18" s="214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118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12"/>
      <c r="B19" s="213"/>
      <c r="C19" s="246" t="s">
        <v>135</v>
      </c>
      <c r="D19" s="231"/>
      <c r="E19" s="231"/>
      <c r="F19" s="231"/>
      <c r="G19" s="231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124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12"/>
      <c r="B20" s="213"/>
      <c r="C20" s="245" t="s">
        <v>136</v>
      </c>
      <c r="D20" s="215"/>
      <c r="E20" s="216">
        <v>4.1160000000000005</v>
      </c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120</v>
      </c>
      <c r="AH20" s="205">
        <v>0</v>
      </c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ht="22.5" outlineLevel="1" x14ac:dyDescent="0.2">
      <c r="A21" s="224">
        <v>6</v>
      </c>
      <c r="B21" s="225" t="s">
        <v>137</v>
      </c>
      <c r="C21" s="244" t="s">
        <v>138</v>
      </c>
      <c r="D21" s="226" t="s">
        <v>139</v>
      </c>
      <c r="E21" s="227">
        <v>34.300000000000004</v>
      </c>
      <c r="F21" s="228"/>
      <c r="G21" s="229">
        <f>ROUND(E21*F21,2)</f>
        <v>0</v>
      </c>
      <c r="H21" s="228"/>
      <c r="I21" s="229">
        <f>ROUND(E21*H21,2)</f>
        <v>0</v>
      </c>
      <c r="J21" s="228"/>
      <c r="K21" s="229">
        <f>ROUND(E21*J21,2)</f>
        <v>0</v>
      </c>
      <c r="L21" s="229">
        <v>21</v>
      </c>
      <c r="M21" s="229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29" t="s">
        <v>140</v>
      </c>
      <c r="S21" s="229" t="s">
        <v>117</v>
      </c>
      <c r="T21" s="230" t="s">
        <v>117</v>
      </c>
      <c r="U21" s="214">
        <v>5.7434400000000005</v>
      </c>
      <c r="V21" s="214">
        <f>ROUND(E21*U21,2)</f>
        <v>197</v>
      </c>
      <c r="W21" s="214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141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ht="22.5" outlineLevel="1" x14ac:dyDescent="0.2">
      <c r="A22" s="212"/>
      <c r="B22" s="213"/>
      <c r="C22" s="246" t="s">
        <v>142</v>
      </c>
      <c r="D22" s="231"/>
      <c r="E22" s="231"/>
      <c r="F22" s="231"/>
      <c r="G22" s="231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124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32" t="str">
        <f>C22</f>
        <v>ruční, v hornině 1 - 4, s ručním přemístěním k dopravnímu prostředku, s naložením na dopravní prostředek, s odvozem a uložením na skládku. Bez poplatku za skládku.</v>
      </c>
      <c r="BB22" s="205"/>
      <c r="BC22" s="205"/>
      <c r="BD22" s="205"/>
      <c r="BE22" s="205"/>
      <c r="BF22" s="205"/>
      <c r="BG22" s="205"/>
      <c r="BH22" s="205"/>
    </row>
    <row r="23" spans="1:60" outlineLevel="1" x14ac:dyDescent="0.2">
      <c r="A23" s="212"/>
      <c r="B23" s="213"/>
      <c r="C23" s="245" t="s">
        <v>143</v>
      </c>
      <c r="D23" s="215"/>
      <c r="E23" s="216">
        <v>34.300000000000004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120</v>
      </c>
      <c r="AH23" s="205">
        <v>0</v>
      </c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x14ac:dyDescent="0.2">
      <c r="A24" s="218" t="s">
        <v>111</v>
      </c>
      <c r="B24" s="219" t="s">
        <v>68</v>
      </c>
      <c r="C24" s="243" t="s">
        <v>69</v>
      </c>
      <c r="D24" s="220"/>
      <c r="E24" s="221"/>
      <c r="F24" s="222"/>
      <c r="G24" s="222">
        <f>SUMIF(AG25:AG33,"&lt;&gt;NOR",G25:G33)</f>
        <v>0</v>
      </c>
      <c r="H24" s="222"/>
      <c r="I24" s="222">
        <f>SUM(I25:I33)</f>
        <v>0</v>
      </c>
      <c r="J24" s="222"/>
      <c r="K24" s="222">
        <f>SUM(K25:K33)</f>
        <v>0</v>
      </c>
      <c r="L24" s="222"/>
      <c r="M24" s="222">
        <f>SUM(M25:M33)</f>
        <v>0</v>
      </c>
      <c r="N24" s="222"/>
      <c r="O24" s="222">
        <f>SUM(O25:O33)</f>
        <v>0.05</v>
      </c>
      <c r="P24" s="222"/>
      <c r="Q24" s="222">
        <f>SUM(Q25:Q33)</f>
        <v>12.96</v>
      </c>
      <c r="R24" s="222"/>
      <c r="S24" s="222"/>
      <c r="T24" s="223"/>
      <c r="U24" s="217"/>
      <c r="V24" s="217">
        <f>SUM(V25:V33)</f>
        <v>97.94</v>
      </c>
      <c r="W24" s="217"/>
      <c r="AG24" t="s">
        <v>112</v>
      </c>
    </row>
    <row r="25" spans="1:60" outlineLevel="1" x14ac:dyDescent="0.2">
      <c r="A25" s="233">
        <v>7</v>
      </c>
      <c r="B25" s="234" t="s">
        <v>144</v>
      </c>
      <c r="C25" s="247" t="s">
        <v>145</v>
      </c>
      <c r="D25" s="235" t="s">
        <v>146</v>
      </c>
      <c r="E25" s="236">
        <v>20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21</v>
      </c>
      <c r="M25" s="238">
        <f>G25*(1+L25/100)</f>
        <v>0</v>
      </c>
      <c r="N25" s="238">
        <v>1.2100000000000001E-3</v>
      </c>
      <c r="O25" s="238">
        <f>ROUND(E25*N25,2)</f>
        <v>0.02</v>
      </c>
      <c r="P25" s="238">
        <v>0</v>
      </c>
      <c r="Q25" s="238">
        <f>ROUND(E25*P25,2)</f>
        <v>0</v>
      </c>
      <c r="R25" s="238" t="s">
        <v>147</v>
      </c>
      <c r="S25" s="238" t="s">
        <v>117</v>
      </c>
      <c r="T25" s="239" t="s">
        <v>117</v>
      </c>
      <c r="U25" s="214">
        <v>0.17700000000000002</v>
      </c>
      <c r="V25" s="214">
        <f>ROUND(E25*U25,2)</f>
        <v>3.54</v>
      </c>
      <c r="W25" s="214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118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outlineLevel="1" x14ac:dyDescent="0.2">
      <c r="A26" s="224">
        <v>8</v>
      </c>
      <c r="B26" s="225" t="s">
        <v>148</v>
      </c>
      <c r="C26" s="244" t="s">
        <v>149</v>
      </c>
      <c r="D26" s="226" t="s">
        <v>146</v>
      </c>
      <c r="E26" s="227">
        <v>27.44</v>
      </c>
      <c r="F26" s="228"/>
      <c r="G26" s="229">
        <f>ROUND(E26*F26,2)</f>
        <v>0</v>
      </c>
      <c r="H26" s="228"/>
      <c r="I26" s="229">
        <f>ROUND(E26*H26,2)</f>
        <v>0</v>
      </c>
      <c r="J26" s="228"/>
      <c r="K26" s="229">
        <f>ROUND(E26*J26,2)</f>
        <v>0</v>
      </c>
      <c r="L26" s="229">
        <v>21</v>
      </c>
      <c r="M26" s="229">
        <f>G26*(1+L26/100)</f>
        <v>0</v>
      </c>
      <c r="N26" s="229">
        <v>0</v>
      </c>
      <c r="O26" s="229">
        <f>ROUND(E26*N26,2)</f>
        <v>0</v>
      </c>
      <c r="P26" s="229">
        <v>0.41700000000000004</v>
      </c>
      <c r="Q26" s="229">
        <f>ROUND(E26*P26,2)</f>
        <v>11.44</v>
      </c>
      <c r="R26" s="229" t="s">
        <v>140</v>
      </c>
      <c r="S26" s="229" t="s">
        <v>117</v>
      </c>
      <c r="T26" s="230" t="s">
        <v>117</v>
      </c>
      <c r="U26" s="214">
        <v>2.3003900000000002</v>
      </c>
      <c r="V26" s="214">
        <f>ROUND(E26*U26,2)</f>
        <v>63.12</v>
      </c>
      <c r="W26" s="214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141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ht="33.75" outlineLevel="1" x14ac:dyDescent="0.2">
      <c r="A27" s="212"/>
      <c r="B27" s="213"/>
      <c r="C27" s="248" t="s">
        <v>150</v>
      </c>
      <c r="D27" s="240"/>
      <c r="E27" s="240"/>
      <c r="F27" s="240"/>
      <c r="G27" s="240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151</v>
      </c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32" t="str">
        <f>C27</f>
        <v>Vybourání dlažeb z dlaždic kameninových, cementových, teracových, čedičových nebo keramických tloušťky do 10 mm s jakoukoliv výplní spár, odstranění podkladů pod dlažby tloušťky 15 cm, vnitrostaveništní přesunu, svislé přemístění do výše jednoho podlaží a odvoz na skládku do 10 km.</v>
      </c>
      <c r="BB27" s="205"/>
      <c r="BC27" s="205"/>
      <c r="BD27" s="205"/>
      <c r="BE27" s="205"/>
      <c r="BF27" s="205"/>
      <c r="BG27" s="205"/>
      <c r="BH27" s="205"/>
    </row>
    <row r="28" spans="1:60" outlineLevel="1" x14ac:dyDescent="0.2">
      <c r="A28" s="212"/>
      <c r="B28" s="213"/>
      <c r="C28" s="249" t="s">
        <v>152</v>
      </c>
      <c r="D28" s="241"/>
      <c r="E28" s="241"/>
      <c r="F28" s="241"/>
      <c r="G28" s="241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05"/>
      <c r="Y28" s="205"/>
      <c r="Z28" s="205"/>
      <c r="AA28" s="205"/>
      <c r="AB28" s="205"/>
      <c r="AC28" s="205"/>
      <c r="AD28" s="205"/>
      <c r="AE28" s="205"/>
      <c r="AF28" s="205"/>
      <c r="AG28" s="205" t="s">
        <v>151</v>
      </c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</row>
    <row r="29" spans="1:60" outlineLevel="1" x14ac:dyDescent="0.2">
      <c r="A29" s="212"/>
      <c r="B29" s="213"/>
      <c r="C29" s="245" t="s">
        <v>153</v>
      </c>
      <c r="D29" s="215"/>
      <c r="E29" s="216">
        <v>27.44</v>
      </c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120</v>
      </c>
      <c r="AH29" s="205">
        <v>0</v>
      </c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outlineLevel="1" x14ac:dyDescent="0.2">
      <c r="A30" s="224">
        <v>9</v>
      </c>
      <c r="B30" s="225" t="s">
        <v>154</v>
      </c>
      <c r="C30" s="244" t="s">
        <v>155</v>
      </c>
      <c r="D30" s="226" t="s">
        <v>139</v>
      </c>
      <c r="E30" s="227">
        <v>40</v>
      </c>
      <c r="F30" s="228"/>
      <c r="G30" s="229">
        <f>ROUND(E30*F30,2)</f>
        <v>0</v>
      </c>
      <c r="H30" s="228"/>
      <c r="I30" s="229">
        <f>ROUND(E30*H30,2)</f>
        <v>0</v>
      </c>
      <c r="J30" s="228"/>
      <c r="K30" s="229">
        <f>ROUND(E30*J30,2)</f>
        <v>0</v>
      </c>
      <c r="L30" s="229">
        <v>21</v>
      </c>
      <c r="M30" s="229">
        <f>G30*(1+L30/100)</f>
        <v>0</v>
      </c>
      <c r="N30" s="229">
        <v>4.9000000000000009E-4</v>
      </c>
      <c r="O30" s="229">
        <f>ROUND(E30*N30,2)</f>
        <v>0.02</v>
      </c>
      <c r="P30" s="229">
        <v>1.8000000000000002E-2</v>
      </c>
      <c r="Q30" s="229">
        <f>ROUND(E30*P30,2)</f>
        <v>0.72</v>
      </c>
      <c r="R30" s="229" t="s">
        <v>140</v>
      </c>
      <c r="S30" s="229" t="s">
        <v>117</v>
      </c>
      <c r="T30" s="230" t="s">
        <v>117</v>
      </c>
      <c r="U30" s="214">
        <v>0.39213000000000003</v>
      </c>
      <c r="V30" s="214">
        <f>ROUND(E30*U30,2)</f>
        <v>15.69</v>
      </c>
      <c r="W30" s="214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141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outlineLevel="1" x14ac:dyDescent="0.2">
      <c r="A31" s="212"/>
      <c r="B31" s="213"/>
      <c r="C31" s="246" t="s">
        <v>156</v>
      </c>
      <c r="D31" s="231"/>
      <c r="E31" s="231"/>
      <c r="F31" s="231"/>
      <c r="G31" s="231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124</v>
      </c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outlineLevel="1" x14ac:dyDescent="0.2">
      <c r="A32" s="224">
        <v>10</v>
      </c>
      <c r="B32" s="225" t="s">
        <v>157</v>
      </c>
      <c r="C32" s="244" t="s">
        <v>158</v>
      </c>
      <c r="D32" s="226" t="s">
        <v>139</v>
      </c>
      <c r="E32" s="227">
        <v>20</v>
      </c>
      <c r="F32" s="228"/>
      <c r="G32" s="229">
        <f>ROUND(E32*F32,2)</f>
        <v>0</v>
      </c>
      <c r="H32" s="228"/>
      <c r="I32" s="229">
        <f>ROUND(E32*H32,2)</f>
        <v>0</v>
      </c>
      <c r="J32" s="228"/>
      <c r="K32" s="229">
        <f>ROUND(E32*J32,2)</f>
        <v>0</v>
      </c>
      <c r="L32" s="229">
        <v>21</v>
      </c>
      <c r="M32" s="229">
        <f>G32*(1+L32/100)</f>
        <v>0</v>
      </c>
      <c r="N32" s="229">
        <v>4.9000000000000009E-4</v>
      </c>
      <c r="O32" s="229">
        <f>ROUND(E32*N32,2)</f>
        <v>0.01</v>
      </c>
      <c r="P32" s="229">
        <v>0.04</v>
      </c>
      <c r="Q32" s="229">
        <f>ROUND(E32*P32,2)</f>
        <v>0.8</v>
      </c>
      <c r="R32" s="229" t="s">
        <v>140</v>
      </c>
      <c r="S32" s="229" t="s">
        <v>117</v>
      </c>
      <c r="T32" s="230" t="s">
        <v>117</v>
      </c>
      <c r="U32" s="214">
        <v>0.77940000000000009</v>
      </c>
      <c r="V32" s="214">
        <f>ROUND(E32*U32,2)</f>
        <v>15.59</v>
      </c>
      <c r="W32" s="214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141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outlineLevel="1" x14ac:dyDescent="0.2">
      <c r="A33" s="212"/>
      <c r="B33" s="213"/>
      <c r="C33" s="246" t="s">
        <v>156</v>
      </c>
      <c r="D33" s="231"/>
      <c r="E33" s="231"/>
      <c r="F33" s="231"/>
      <c r="G33" s="231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124</v>
      </c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x14ac:dyDescent="0.2">
      <c r="A34" s="218" t="s">
        <v>111</v>
      </c>
      <c r="B34" s="219" t="s">
        <v>72</v>
      </c>
      <c r="C34" s="243" t="s">
        <v>73</v>
      </c>
      <c r="D34" s="220"/>
      <c r="E34" s="221"/>
      <c r="F34" s="222"/>
      <c r="G34" s="222">
        <f>SUMIF(AG35:AG36,"&lt;&gt;NOR",G35:G36)</f>
        <v>0</v>
      </c>
      <c r="H34" s="222"/>
      <c r="I34" s="222">
        <f>SUM(I35:I36)</f>
        <v>0</v>
      </c>
      <c r="J34" s="222"/>
      <c r="K34" s="222">
        <f>SUM(K35:K36)</f>
        <v>0</v>
      </c>
      <c r="L34" s="222"/>
      <c r="M34" s="222">
        <f>SUM(M35:M36)</f>
        <v>0</v>
      </c>
      <c r="N34" s="222"/>
      <c r="O34" s="222">
        <f>SUM(O35:O36)</f>
        <v>0</v>
      </c>
      <c r="P34" s="222"/>
      <c r="Q34" s="222">
        <f>SUM(Q35:Q36)</f>
        <v>0</v>
      </c>
      <c r="R34" s="222"/>
      <c r="S34" s="222"/>
      <c r="T34" s="223"/>
      <c r="U34" s="217"/>
      <c r="V34" s="217">
        <f>SUM(V35:V36)</f>
        <v>6.58</v>
      </c>
      <c r="W34" s="217"/>
      <c r="AG34" t="s">
        <v>112</v>
      </c>
    </row>
    <row r="35" spans="1:60" ht="22.5" outlineLevel="1" x14ac:dyDescent="0.2">
      <c r="A35" s="224">
        <v>11</v>
      </c>
      <c r="B35" s="225" t="s">
        <v>159</v>
      </c>
      <c r="C35" s="244" t="s">
        <v>160</v>
      </c>
      <c r="D35" s="226" t="s">
        <v>161</v>
      </c>
      <c r="E35" s="227">
        <v>31.130610000000001</v>
      </c>
      <c r="F35" s="228"/>
      <c r="G35" s="229">
        <f>ROUND(E35*F35,2)</f>
        <v>0</v>
      </c>
      <c r="H35" s="228"/>
      <c r="I35" s="229">
        <f>ROUND(E35*H35,2)</f>
        <v>0</v>
      </c>
      <c r="J35" s="228"/>
      <c r="K35" s="229">
        <f>ROUND(E35*J35,2)</f>
        <v>0</v>
      </c>
      <c r="L35" s="229">
        <v>21</v>
      </c>
      <c r="M35" s="229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29" t="s">
        <v>134</v>
      </c>
      <c r="S35" s="229" t="s">
        <v>117</v>
      </c>
      <c r="T35" s="230" t="s">
        <v>117</v>
      </c>
      <c r="U35" s="214">
        <v>0.21150000000000002</v>
      </c>
      <c r="V35" s="214">
        <f>ROUND(E35*U35,2)</f>
        <v>6.58</v>
      </c>
      <c r="W35" s="214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162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outlineLevel="1" x14ac:dyDescent="0.2">
      <c r="A36" s="212"/>
      <c r="B36" s="213"/>
      <c r="C36" s="246" t="s">
        <v>163</v>
      </c>
      <c r="D36" s="231"/>
      <c r="E36" s="231"/>
      <c r="F36" s="231"/>
      <c r="G36" s="231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124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x14ac:dyDescent="0.2">
      <c r="A37" s="218" t="s">
        <v>111</v>
      </c>
      <c r="B37" s="219" t="s">
        <v>74</v>
      </c>
      <c r="C37" s="243" t="s">
        <v>75</v>
      </c>
      <c r="D37" s="220"/>
      <c r="E37" s="221"/>
      <c r="F37" s="222"/>
      <c r="G37" s="222">
        <f>SUMIF(AG38:AG74,"&lt;&gt;NOR",G38:G74)</f>
        <v>0</v>
      </c>
      <c r="H37" s="222"/>
      <c r="I37" s="222">
        <f>SUM(I38:I74)</f>
        <v>0</v>
      </c>
      <c r="J37" s="222"/>
      <c r="K37" s="222">
        <f>SUM(K38:K74)</f>
        <v>0</v>
      </c>
      <c r="L37" s="222"/>
      <c r="M37" s="222">
        <f>SUM(M38:M74)</f>
        <v>0</v>
      </c>
      <c r="N37" s="222"/>
      <c r="O37" s="222">
        <f>SUM(O38:O74)</f>
        <v>0.12000000000000001</v>
      </c>
      <c r="P37" s="222"/>
      <c r="Q37" s="222">
        <f>SUM(Q38:Q74)</f>
        <v>0</v>
      </c>
      <c r="R37" s="222"/>
      <c r="S37" s="222"/>
      <c r="T37" s="223"/>
      <c r="U37" s="217"/>
      <c r="V37" s="217">
        <f>SUM(V38:V74)</f>
        <v>51.79999999999999</v>
      </c>
      <c r="W37" s="217"/>
      <c r="AG37" t="s">
        <v>112</v>
      </c>
    </row>
    <row r="38" spans="1:60" outlineLevel="1" x14ac:dyDescent="0.2">
      <c r="A38" s="224">
        <v>12</v>
      </c>
      <c r="B38" s="225" t="s">
        <v>164</v>
      </c>
      <c r="C38" s="244" t="s">
        <v>165</v>
      </c>
      <c r="D38" s="226" t="s">
        <v>139</v>
      </c>
      <c r="E38" s="227">
        <v>1</v>
      </c>
      <c r="F38" s="228"/>
      <c r="G38" s="229">
        <f>ROUND(E38*F38,2)</f>
        <v>0</v>
      </c>
      <c r="H38" s="228"/>
      <c r="I38" s="229">
        <f>ROUND(E38*H38,2)</f>
        <v>0</v>
      </c>
      <c r="J38" s="228"/>
      <c r="K38" s="229">
        <f>ROUND(E38*J38,2)</f>
        <v>0</v>
      </c>
      <c r="L38" s="229">
        <v>21</v>
      </c>
      <c r="M38" s="229">
        <f>G38*(1+L38/100)</f>
        <v>0</v>
      </c>
      <c r="N38" s="229">
        <v>3.8000000000000002E-4</v>
      </c>
      <c r="O38" s="229">
        <f>ROUND(E38*N38,2)</f>
        <v>0</v>
      </c>
      <c r="P38" s="229">
        <v>0</v>
      </c>
      <c r="Q38" s="229">
        <f>ROUND(E38*P38,2)</f>
        <v>0</v>
      </c>
      <c r="R38" s="229" t="s">
        <v>166</v>
      </c>
      <c r="S38" s="229" t="s">
        <v>117</v>
      </c>
      <c r="T38" s="230" t="s">
        <v>117</v>
      </c>
      <c r="U38" s="214">
        <v>0.32</v>
      </c>
      <c r="V38" s="214">
        <f>ROUND(E38*U38,2)</f>
        <v>0.32</v>
      </c>
      <c r="W38" s="214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118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 x14ac:dyDescent="0.2">
      <c r="A39" s="212"/>
      <c r="B39" s="213"/>
      <c r="C39" s="248" t="s">
        <v>167</v>
      </c>
      <c r="D39" s="240"/>
      <c r="E39" s="240"/>
      <c r="F39" s="240"/>
      <c r="G39" s="240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151</v>
      </c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 x14ac:dyDescent="0.2">
      <c r="A40" s="224">
        <v>13</v>
      </c>
      <c r="B40" s="225" t="s">
        <v>168</v>
      </c>
      <c r="C40" s="244" t="s">
        <v>169</v>
      </c>
      <c r="D40" s="226" t="s">
        <v>139</v>
      </c>
      <c r="E40" s="227">
        <v>1</v>
      </c>
      <c r="F40" s="228"/>
      <c r="G40" s="229">
        <f>ROUND(E40*F40,2)</f>
        <v>0</v>
      </c>
      <c r="H40" s="228"/>
      <c r="I40" s="229">
        <f>ROUND(E40*H40,2)</f>
        <v>0</v>
      </c>
      <c r="J40" s="228"/>
      <c r="K40" s="229">
        <f>ROUND(E40*J40,2)</f>
        <v>0</v>
      </c>
      <c r="L40" s="229">
        <v>21</v>
      </c>
      <c r="M40" s="229">
        <f>G40*(1+L40/100)</f>
        <v>0</v>
      </c>
      <c r="N40" s="229">
        <v>4.7000000000000004E-4</v>
      </c>
      <c r="O40" s="229">
        <f>ROUND(E40*N40,2)</f>
        <v>0</v>
      </c>
      <c r="P40" s="229">
        <v>0</v>
      </c>
      <c r="Q40" s="229">
        <f>ROUND(E40*P40,2)</f>
        <v>0</v>
      </c>
      <c r="R40" s="229" t="s">
        <v>166</v>
      </c>
      <c r="S40" s="229" t="s">
        <v>117</v>
      </c>
      <c r="T40" s="230" t="s">
        <v>117</v>
      </c>
      <c r="U40" s="214">
        <v>0.35900000000000004</v>
      </c>
      <c r="V40" s="214">
        <f>ROUND(E40*U40,2)</f>
        <v>0.36</v>
      </c>
      <c r="W40" s="214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118</v>
      </c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outlineLevel="1" x14ac:dyDescent="0.2">
      <c r="A41" s="212"/>
      <c r="B41" s="213"/>
      <c r="C41" s="248" t="s">
        <v>167</v>
      </c>
      <c r="D41" s="240"/>
      <c r="E41" s="240"/>
      <c r="F41" s="240"/>
      <c r="G41" s="240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151</v>
      </c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outlineLevel="1" x14ac:dyDescent="0.2">
      <c r="A42" s="224">
        <v>14</v>
      </c>
      <c r="B42" s="225" t="s">
        <v>170</v>
      </c>
      <c r="C42" s="244" t="s">
        <v>171</v>
      </c>
      <c r="D42" s="226" t="s">
        <v>139</v>
      </c>
      <c r="E42" s="227">
        <v>6.5</v>
      </c>
      <c r="F42" s="228"/>
      <c r="G42" s="229">
        <f>ROUND(E42*F42,2)</f>
        <v>0</v>
      </c>
      <c r="H42" s="228"/>
      <c r="I42" s="229">
        <f>ROUND(E42*H42,2)</f>
        <v>0</v>
      </c>
      <c r="J42" s="228"/>
      <c r="K42" s="229">
        <f>ROUND(E42*J42,2)</f>
        <v>0</v>
      </c>
      <c r="L42" s="229">
        <v>21</v>
      </c>
      <c r="M42" s="229">
        <f>G42*(1+L42/100)</f>
        <v>0</v>
      </c>
      <c r="N42" s="229">
        <v>7.000000000000001E-4</v>
      </c>
      <c r="O42" s="229">
        <f>ROUND(E42*N42,2)</f>
        <v>0</v>
      </c>
      <c r="P42" s="229">
        <v>0</v>
      </c>
      <c r="Q42" s="229">
        <f>ROUND(E42*P42,2)</f>
        <v>0</v>
      </c>
      <c r="R42" s="229" t="s">
        <v>166</v>
      </c>
      <c r="S42" s="229" t="s">
        <v>117</v>
      </c>
      <c r="T42" s="230" t="s">
        <v>117</v>
      </c>
      <c r="U42" s="214">
        <v>0.45200000000000001</v>
      </c>
      <c r="V42" s="214">
        <f>ROUND(E42*U42,2)</f>
        <v>2.94</v>
      </c>
      <c r="W42" s="214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118</v>
      </c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outlineLevel="1" x14ac:dyDescent="0.2">
      <c r="A43" s="212"/>
      <c r="B43" s="213"/>
      <c r="C43" s="248" t="s">
        <v>167</v>
      </c>
      <c r="D43" s="240"/>
      <c r="E43" s="240"/>
      <c r="F43" s="240"/>
      <c r="G43" s="240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151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</row>
    <row r="44" spans="1:60" ht="22.5" outlineLevel="1" x14ac:dyDescent="0.2">
      <c r="A44" s="224">
        <v>15</v>
      </c>
      <c r="B44" s="225" t="s">
        <v>172</v>
      </c>
      <c r="C44" s="244" t="s">
        <v>173</v>
      </c>
      <c r="D44" s="226" t="s">
        <v>139</v>
      </c>
      <c r="E44" s="227">
        <v>3</v>
      </c>
      <c r="F44" s="228"/>
      <c r="G44" s="229">
        <f>ROUND(E44*F44,2)</f>
        <v>0</v>
      </c>
      <c r="H44" s="228"/>
      <c r="I44" s="229">
        <f>ROUND(E44*H44,2)</f>
        <v>0</v>
      </c>
      <c r="J44" s="228"/>
      <c r="K44" s="229">
        <f>ROUND(E44*J44,2)</f>
        <v>0</v>
      </c>
      <c r="L44" s="229">
        <v>21</v>
      </c>
      <c r="M44" s="229">
        <f>G44*(1+L44/100)</f>
        <v>0</v>
      </c>
      <c r="N44" s="229">
        <v>1.5200000000000001E-3</v>
      </c>
      <c r="O44" s="229">
        <f>ROUND(E44*N44,2)</f>
        <v>0</v>
      </c>
      <c r="P44" s="229">
        <v>0</v>
      </c>
      <c r="Q44" s="229">
        <f>ROUND(E44*P44,2)</f>
        <v>0</v>
      </c>
      <c r="R44" s="229" t="s">
        <v>166</v>
      </c>
      <c r="S44" s="229" t="s">
        <v>117</v>
      </c>
      <c r="T44" s="230" t="s">
        <v>117</v>
      </c>
      <c r="U44" s="214">
        <v>1.173</v>
      </c>
      <c r="V44" s="214">
        <f>ROUND(E44*U44,2)</f>
        <v>3.52</v>
      </c>
      <c r="W44" s="214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118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12"/>
      <c r="B45" s="213"/>
      <c r="C45" s="248" t="s">
        <v>167</v>
      </c>
      <c r="D45" s="240"/>
      <c r="E45" s="240"/>
      <c r="F45" s="240"/>
      <c r="G45" s="240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151</v>
      </c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ht="22.5" outlineLevel="1" x14ac:dyDescent="0.2">
      <c r="A46" s="224">
        <v>16</v>
      </c>
      <c r="B46" s="225" t="s">
        <v>174</v>
      </c>
      <c r="C46" s="244" t="s">
        <v>175</v>
      </c>
      <c r="D46" s="226" t="s">
        <v>139</v>
      </c>
      <c r="E46" s="227">
        <v>13.5</v>
      </c>
      <c r="F46" s="228"/>
      <c r="G46" s="229">
        <f>ROUND(E46*F46,2)</f>
        <v>0</v>
      </c>
      <c r="H46" s="228"/>
      <c r="I46" s="229">
        <f>ROUND(E46*H46,2)</f>
        <v>0</v>
      </c>
      <c r="J46" s="228"/>
      <c r="K46" s="229">
        <f>ROUND(E46*J46,2)</f>
        <v>0</v>
      </c>
      <c r="L46" s="229">
        <v>21</v>
      </c>
      <c r="M46" s="229">
        <f>G46*(1+L46/100)</f>
        <v>0</v>
      </c>
      <c r="N46" s="229">
        <v>1.3100000000000002E-3</v>
      </c>
      <c r="O46" s="229">
        <f>ROUND(E46*N46,2)</f>
        <v>0.02</v>
      </c>
      <c r="P46" s="229">
        <v>0</v>
      </c>
      <c r="Q46" s="229">
        <f>ROUND(E46*P46,2)</f>
        <v>0</v>
      </c>
      <c r="R46" s="229" t="s">
        <v>166</v>
      </c>
      <c r="S46" s="229" t="s">
        <v>117</v>
      </c>
      <c r="T46" s="230" t="s">
        <v>117</v>
      </c>
      <c r="U46" s="214">
        <v>0.79700000000000004</v>
      </c>
      <c r="V46" s="214">
        <f>ROUND(E46*U46,2)</f>
        <v>10.76</v>
      </c>
      <c r="W46" s="214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118</v>
      </c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 x14ac:dyDescent="0.2">
      <c r="A47" s="212"/>
      <c r="B47" s="213"/>
      <c r="C47" s="248" t="s">
        <v>176</v>
      </c>
      <c r="D47" s="240"/>
      <c r="E47" s="240"/>
      <c r="F47" s="240"/>
      <c r="G47" s="240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151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outlineLevel="1" x14ac:dyDescent="0.2">
      <c r="A48" s="212"/>
      <c r="B48" s="213"/>
      <c r="C48" s="249" t="s">
        <v>177</v>
      </c>
      <c r="D48" s="241"/>
      <c r="E48" s="241"/>
      <c r="F48" s="241"/>
      <c r="G48" s="241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151</v>
      </c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</row>
    <row r="49" spans="1:60" ht="22.5" outlineLevel="1" x14ac:dyDescent="0.2">
      <c r="A49" s="224">
        <v>17</v>
      </c>
      <c r="B49" s="225" t="s">
        <v>178</v>
      </c>
      <c r="C49" s="244" t="s">
        <v>179</v>
      </c>
      <c r="D49" s="226" t="s">
        <v>139</v>
      </c>
      <c r="E49" s="227">
        <v>2.5</v>
      </c>
      <c r="F49" s="228"/>
      <c r="G49" s="229">
        <f>ROUND(E49*F49,2)</f>
        <v>0</v>
      </c>
      <c r="H49" s="228"/>
      <c r="I49" s="229">
        <f>ROUND(E49*H49,2)</f>
        <v>0</v>
      </c>
      <c r="J49" s="228"/>
      <c r="K49" s="229">
        <f>ROUND(E49*J49,2)</f>
        <v>0</v>
      </c>
      <c r="L49" s="229">
        <v>21</v>
      </c>
      <c r="M49" s="229">
        <f>G49*(1+L49/100)</f>
        <v>0</v>
      </c>
      <c r="N49" s="229">
        <v>2.1000000000000003E-3</v>
      </c>
      <c r="O49" s="229">
        <f>ROUND(E49*N49,2)</f>
        <v>0.01</v>
      </c>
      <c r="P49" s="229">
        <v>0</v>
      </c>
      <c r="Q49" s="229">
        <f>ROUND(E49*P49,2)</f>
        <v>0</v>
      </c>
      <c r="R49" s="229" t="s">
        <v>166</v>
      </c>
      <c r="S49" s="229" t="s">
        <v>117</v>
      </c>
      <c r="T49" s="230" t="s">
        <v>117</v>
      </c>
      <c r="U49" s="214">
        <v>0.8</v>
      </c>
      <c r="V49" s="214">
        <f>ROUND(E49*U49,2)</f>
        <v>2</v>
      </c>
      <c r="W49" s="214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118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outlineLevel="1" x14ac:dyDescent="0.2">
      <c r="A50" s="212"/>
      <c r="B50" s="213"/>
      <c r="C50" s="248" t="s">
        <v>167</v>
      </c>
      <c r="D50" s="240"/>
      <c r="E50" s="240"/>
      <c r="F50" s="240"/>
      <c r="G50" s="240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151</v>
      </c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ht="22.5" outlineLevel="1" x14ac:dyDescent="0.2">
      <c r="A51" s="233">
        <v>18</v>
      </c>
      <c r="B51" s="234" t="s">
        <v>180</v>
      </c>
      <c r="C51" s="247" t="s">
        <v>181</v>
      </c>
      <c r="D51" s="235" t="s">
        <v>139</v>
      </c>
      <c r="E51" s="236">
        <v>28</v>
      </c>
      <c r="F51" s="237"/>
      <c r="G51" s="238">
        <f>ROUND(E51*F51,2)</f>
        <v>0</v>
      </c>
      <c r="H51" s="237"/>
      <c r="I51" s="238">
        <f>ROUND(E51*H51,2)</f>
        <v>0</v>
      </c>
      <c r="J51" s="237"/>
      <c r="K51" s="238">
        <f>ROUND(E51*J51,2)</f>
        <v>0</v>
      </c>
      <c r="L51" s="238">
        <v>21</v>
      </c>
      <c r="M51" s="238">
        <f>G51*(1+L51/100)</f>
        <v>0</v>
      </c>
      <c r="N51" s="238">
        <v>2.5200000000000001E-3</v>
      </c>
      <c r="O51" s="238">
        <f>ROUND(E51*N51,2)</f>
        <v>7.0000000000000007E-2</v>
      </c>
      <c r="P51" s="238">
        <v>0</v>
      </c>
      <c r="Q51" s="238">
        <f>ROUND(E51*P51,2)</f>
        <v>0</v>
      </c>
      <c r="R51" s="238" t="s">
        <v>166</v>
      </c>
      <c r="S51" s="238" t="s">
        <v>117</v>
      </c>
      <c r="T51" s="239" t="s">
        <v>117</v>
      </c>
      <c r="U51" s="214">
        <v>0.8</v>
      </c>
      <c r="V51" s="214">
        <f>ROUND(E51*U51,2)</f>
        <v>22.4</v>
      </c>
      <c r="W51" s="214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118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ht="22.5" outlineLevel="1" x14ac:dyDescent="0.2">
      <c r="A52" s="224">
        <v>19</v>
      </c>
      <c r="B52" s="225" t="s">
        <v>182</v>
      </c>
      <c r="C52" s="244" t="s">
        <v>183</v>
      </c>
      <c r="D52" s="226" t="s">
        <v>139</v>
      </c>
      <c r="E52" s="227">
        <v>6</v>
      </c>
      <c r="F52" s="228"/>
      <c r="G52" s="229">
        <f>ROUND(E52*F52,2)</f>
        <v>0</v>
      </c>
      <c r="H52" s="228"/>
      <c r="I52" s="229">
        <f>ROUND(E52*H52,2)</f>
        <v>0</v>
      </c>
      <c r="J52" s="228"/>
      <c r="K52" s="229">
        <f>ROUND(E52*J52,2)</f>
        <v>0</v>
      </c>
      <c r="L52" s="229">
        <v>21</v>
      </c>
      <c r="M52" s="229">
        <f>G52*(1+L52/100)</f>
        <v>0</v>
      </c>
      <c r="N52" s="229">
        <v>3.5700000000000003E-3</v>
      </c>
      <c r="O52" s="229">
        <f>ROUND(E52*N52,2)</f>
        <v>0.02</v>
      </c>
      <c r="P52" s="229">
        <v>0</v>
      </c>
      <c r="Q52" s="229">
        <f>ROUND(E52*P52,2)</f>
        <v>0</v>
      </c>
      <c r="R52" s="229" t="s">
        <v>166</v>
      </c>
      <c r="S52" s="229" t="s">
        <v>117</v>
      </c>
      <c r="T52" s="230" t="s">
        <v>117</v>
      </c>
      <c r="U52" s="214">
        <v>0.55000000000000004</v>
      </c>
      <c r="V52" s="214">
        <f>ROUND(E52*U52,2)</f>
        <v>3.3</v>
      </c>
      <c r="W52" s="214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118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outlineLevel="1" x14ac:dyDescent="0.2">
      <c r="A53" s="212"/>
      <c r="B53" s="213"/>
      <c r="C53" s="248" t="s">
        <v>167</v>
      </c>
      <c r="D53" s="240"/>
      <c r="E53" s="240"/>
      <c r="F53" s="240"/>
      <c r="G53" s="240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151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 x14ac:dyDescent="0.2">
      <c r="A54" s="224">
        <v>20</v>
      </c>
      <c r="B54" s="225" t="s">
        <v>184</v>
      </c>
      <c r="C54" s="244" t="s">
        <v>185</v>
      </c>
      <c r="D54" s="226" t="s">
        <v>186</v>
      </c>
      <c r="E54" s="227">
        <v>2</v>
      </c>
      <c r="F54" s="228"/>
      <c r="G54" s="229">
        <f>ROUND(E54*F54,2)</f>
        <v>0</v>
      </c>
      <c r="H54" s="228"/>
      <c r="I54" s="229">
        <f>ROUND(E54*H54,2)</f>
        <v>0</v>
      </c>
      <c r="J54" s="228"/>
      <c r="K54" s="229">
        <f>ROUND(E54*J54,2)</f>
        <v>0</v>
      </c>
      <c r="L54" s="229">
        <v>21</v>
      </c>
      <c r="M54" s="229">
        <f>G54*(1+L54/100)</f>
        <v>0</v>
      </c>
      <c r="N54" s="229">
        <v>0</v>
      </c>
      <c r="O54" s="229">
        <f>ROUND(E54*N54,2)</f>
        <v>0</v>
      </c>
      <c r="P54" s="229">
        <v>0</v>
      </c>
      <c r="Q54" s="229">
        <f>ROUND(E54*P54,2)</f>
        <v>0</v>
      </c>
      <c r="R54" s="229" t="s">
        <v>166</v>
      </c>
      <c r="S54" s="229" t="s">
        <v>117</v>
      </c>
      <c r="T54" s="230" t="s">
        <v>117</v>
      </c>
      <c r="U54" s="214">
        <v>0.157</v>
      </c>
      <c r="V54" s="214">
        <f>ROUND(E54*U54,2)</f>
        <v>0.31</v>
      </c>
      <c r="W54" s="214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118</v>
      </c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outlineLevel="1" x14ac:dyDescent="0.2">
      <c r="A55" s="212"/>
      <c r="B55" s="213"/>
      <c r="C55" s="246" t="s">
        <v>187</v>
      </c>
      <c r="D55" s="231"/>
      <c r="E55" s="231"/>
      <c r="F55" s="231"/>
      <c r="G55" s="231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124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12"/>
      <c r="B56" s="213"/>
      <c r="C56" s="245" t="s">
        <v>188</v>
      </c>
      <c r="D56" s="215"/>
      <c r="E56" s="216">
        <v>2</v>
      </c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120</v>
      </c>
      <c r="AH56" s="205">
        <v>0</v>
      </c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24">
        <v>21</v>
      </c>
      <c r="B57" s="225" t="s">
        <v>189</v>
      </c>
      <c r="C57" s="244" t="s">
        <v>190</v>
      </c>
      <c r="D57" s="226" t="s">
        <v>186</v>
      </c>
      <c r="E57" s="227">
        <v>1</v>
      </c>
      <c r="F57" s="228"/>
      <c r="G57" s="229">
        <f>ROUND(E57*F57,2)</f>
        <v>0</v>
      </c>
      <c r="H57" s="228"/>
      <c r="I57" s="229">
        <f>ROUND(E57*H57,2)</f>
        <v>0</v>
      </c>
      <c r="J57" s="228"/>
      <c r="K57" s="229">
        <f>ROUND(E57*J57,2)</f>
        <v>0</v>
      </c>
      <c r="L57" s="229">
        <v>21</v>
      </c>
      <c r="M57" s="229">
        <f>G57*(1+L57/100)</f>
        <v>0</v>
      </c>
      <c r="N57" s="229">
        <v>0</v>
      </c>
      <c r="O57" s="229">
        <f>ROUND(E57*N57,2)</f>
        <v>0</v>
      </c>
      <c r="P57" s="229">
        <v>0</v>
      </c>
      <c r="Q57" s="229">
        <f>ROUND(E57*P57,2)</f>
        <v>0</v>
      </c>
      <c r="R57" s="229" t="s">
        <v>166</v>
      </c>
      <c r="S57" s="229" t="s">
        <v>117</v>
      </c>
      <c r="T57" s="230" t="s">
        <v>117</v>
      </c>
      <c r="U57" s="214">
        <v>0.17400000000000002</v>
      </c>
      <c r="V57" s="214">
        <f>ROUND(E57*U57,2)</f>
        <v>0.17</v>
      </c>
      <c r="W57" s="214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118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outlineLevel="1" x14ac:dyDescent="0.2">
      <c r="A58" s="212"/>
      <c r="B58" s="213"/>
      <c r="C58" s="246" t="s">
        <v>187</v>
      </c>
      <c r="D58" s="231"/>
      <c r="E58" s="231"/>
      <c r="F58" s="231"/>
      <c r="G58" s="231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124</v>
      </c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 x14ac:dyDescent="0.2">
      <c r="A59" s="212"/>
      <c r="B59" s="213"/>
      <c r="C59" s="245" t="s">
        <v>191</v>
      </c>
      <c r="D59" s="215"/>
      <c r="E59" s="216">
        <v>1</v>
      </c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120</v>
      </c>
      <c r="AH59" s="205">
        <v>0</v>
      </c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outlineLevel="1" x14ac:dyDescent="0.2">
      <c r="A60" s="224">
        <v>22</v>
      </c>
      <c r="B60" s="225" t="s">
        <v>192</v>
      </c>
      <c r="C60" s="244" t="s">
        <v>193</v>
      </c>
      <c r="D60" s="226" t="s">
        <v>186</v>
      </c>
      <c r="E60" s="227">
        <v>2</v>
      </c>
      <c r="F60" s="228"/>
      <c r="G60" s="229">
        <f>ROUND(E60*F60,2)</f>
        <v>0</v>
      </c>
      <c r="H60" s="228"/>
      <c r="I60" s="229">
        <f>ROUND(E60*H60,2)</f>
        <v>0</v>
      </c>
      <c r="J60" s="228"/>
      <c r="K60" s="229">
        <f>ROUND(E60*J60,2)</f>
        <v>0</v>
      </c>
      <c r="L60" s="229">
        <v>21</v>
      </c>
      <c r="M60" s="229">
        <f>G60*(1+L60/100)</f>
        <v>0</v>
      </c>
      <c r="N60" s="229">
        <v>0</v>
      </c>
      <c r="O60" s="229">
        <f>ROUND(E60*N60,2)</f>
        <v>0</v>
      </c>
      <c r="P60" s="229">
        <v>0</v>
      </c>
      <c r="Q60" s="229">
        <f>ROUND(E60*P60,2)</f>
        <v>0</v>
      </c>
      <c r="R60" s="229" t="s">
        <v>166</v>
      </c>
      <c r="S60" s="229" t="s">
        <v>117</v>
      </c>
      <c r="T60" s="230" t="s">
        <v>117</v>
      </c>
      <c r="U60" s="214">
        <v>0.21100000000000002</v>
      </c>
      <c r="V60" s="214">
        <f>ROUND(E60*U60,2)</f>
        <v>0.42</v>
      </c>
      <c r="W60" s="214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118</v>
      </c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 x14ac:dyDescent="0.2">
      <c r="A61" s="212"/>
      <c r="B61" s="213"/>
      <c r="C61" s="246" t="s">
        <v>187</v>
      </c>
      <c r="D61" s="231"/>
      <c r="E61" s="231"/>
      <c r="F61" s="231"/>
      <c r="G61" s="231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124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outlineLevel="1" x14ac:dyDescent="0.2">
      <c r="A62" s="212"/>
      <c r="B62" s="213"/>
      <c r="C62" s="245" t="s">
        <v>194</v>
      </c>
      <c r="D62" s="215"/>
      <c r="E62" s="216">
        <v>2</v>
      </c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120</v>
      </c>
      <c r="AH62" s="205">
        <v>0</v>
      </c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outlineLevel="1" x14ac:dyDescent="0.2">
      <c r="A63" s="224">
        <v>23</v>
      </c>
      <c r="B63" s="225" t="s">
        <v>195</v>
      </c>
      <c r="C63" s="244" t="s">
        <v>196</v>
      </c>
      <c r="D63" s="226" t="s">
        <v>186</v>
      </c>
      <c r="E63" s="227">
        <v>4</v>
      </c>
      <c r="F63" s="228"/>
      <c r="G63" s="229">
        <f>ROUND(E63*F63,2)</f>
        <v>0</v>
      </c>
      <c r="H63" s="228"/>
      <c r="I63" s="229">
        <f>ROUND(E63*H63,2)</f>
        <v>0</v>
      </c>
      <c r="J63" s="228"/>
      <c r="K63" s="229">
        <f>ROUND(E63*J63,2)</f>
        <v>0</v>
      </c>
      <c r="L63" s="229">
        <v>21</v>
      </c>
      <c r="M63" s="229">
        <f>G63*(1+L63/100)</f>
        <v>0</v>
      </c>
      <c r="N63" s="229">
        <v>0</v>
      </c>
      <c r="O63" s="229">
        <f>ROUND(E63*N63,2)</f>
        <v>0</v>
      </c>
      <c r="P63" s="229">
        <v>0</v>
      </c>
      <c r="Q63" s="229">
        <f>ROUND(E63*P63,2)</f>
        <v>0</v>
      </c>
      <c r="R63" s="229" t="s">
        <v>166</v>
      </c>
      <c r="S63" s="229" t="s">
        <v>117</v>
      </c>
      <c r="T63" s="230" t="s">
        <v>117</v>
      </c>
      <c r="U63" s="214">
        <v>0.25900000000000001</v>
      </c>
      <c r="V63" s="214">
        <f>ROUND(E63*U63,2)</f>
        <v>1.04</v>
      </c>
      <c r="W63" s="214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118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outlineLevel="1" x14ac:dyDescent="0.2">
      <c r="A64" s="212"/>
      <c r="B64" s="213"/>
      <c r="C64" s="246" t="s">
        <v>187</v>
      </c>
      <c r="D64" s="231"/>
      <c r="E64" s="231"/>
      <c r="F64" s="231"/>
      <c r="G64" s="231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124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outlineLevel="1" x14ac:dyDescent="0.2">
      <c r="A65" s="212"/>
      <c r="B65" s="213"/>
      <c r="C65" s="245" t="s">
        <v>197</v>
      </c>
      <c r="D65" s="215"/>
      <c r="E65" s="216">
        <v>3</v>
      </c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120</v>
      </c>
      <c r="AH65" s="205">
        <v>0</v>
      </c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outlineLevel="1" x14ac:dyDescent="0.2">
      <c r="A66" s="212"/>
      <c r="B66" s="213"/>
      <c r="C66" s="245" t="s">
        <v>198</v>
      </c>
      <c r="D66" s="215"/>
      <c r="E66" s="216">
        <v>1</v>
      </c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120</v>
      </c>
      <c r="AH66" s="205">
        <v>0</v>
      </c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ht="22.5" outlineLevel="1" x14ac:dyDescent="0.2">
      <c r="A67" s="233">
        <v>24</v>
      </c>
      <c r="B67" s="234" t="s">
        <v>199</v>
      </c>
      <c r="C67" s="247" t="s">
        <v>200</v>
      </c>
      <c r="D67" s="235" t="s">
        <v>186</v>
      </c>
      <c r="E67" s="236">
        <v>2</v>
      </c>
      <c r="F67" s="237"/>
      <c r="G67" s="238">
        <f>ROUND(E67*F67,2)</f>
        <v>0</v>
      </c>
      <c r="H67" s="237"/>
      <c r="I67" s="238">
        <f>ROUND(E67*H67,2)</f>
        <v>0</v>
      </c>
      <c r="J67" s="237"/>
      <c r="K67" s="238">
        <f>ROUND(E67*J67,2)</f>
        <v>0</v>
      </c>
      <c r="L67" s="238">
        <v>21</v>
      </c>
      <c r="M67" s="238">
        <f>G67*(1+L67/100)</f>
        <v>0</v>
      </c>
      <c r="N67" s="238">
        <v>7.5000000000000002E-4</v>
      </c>
      <c r="O67" s="238">
        <f>ROUND(E67*N67,2)</f>
        <v>0</v>
      </c>
      <c r="P67" s="238">
        <v>0</v>
      </c>
      <c r="Q67" s="238">
        <f>ROUND(E67*P67,2)</f>
        <v>0</v>
      </c>
      <c r="R67" s="238" t="s">
        <v>166</v>
      </c>
      <c r="S67" s="238" t="s">
        <v>117</v>
      </c>
      <c r="T67" s="239" t="s">
        <v>117</v>
      </c>
      <c r="U67" s="214">
        <v>0.2</v>
      </c>
      <c r="V67" s="214">
        <f>ROUND(E67*U67,2)</f>
        <v>0.4</v>
      </c>
      <c r="W67" s="214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118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outlineLevel="1" x14ac:dyDescent="0.2">
      <c r="A68" s="233">
        <v>25</v>
      </c>
      <c r="B68" s="234" t="s">
        <v>201</v>
      </c>
      <c r="C68" s="247" t="s">
        <v>202</v>
      </c>
      <c r="D68" s="235" t="s">
        <v>186</v>
      </c>
      <c r="E68" s="236">
        <v>1</v>
      </c>
      <c r="F68" s="237"/>
      <c r="G68" s="238">
        <f>ROUND(E68*F68,2)</f>
        <v>0</v>
      </c>
      <c r="H68" s="237"/>
      <c r="I68" s="238">
        <f>ROUND(E68*H68,2)</f>
        <v>0</v>
      </c>
      <c r="J68" s="237"/>
      <c r="K68" s="238">
        <f>ROUND(E68*J68,2)</f>
        <v>0</v>
      </c>
      <c r="L68" s="238">
        <v>21</v>
      </c>
      <c r="M68" s="238">
        <f>G68*(1+L68/100)</f>
        <v>0</v>
      </c>
      <c r="N68" s="238">
        <v>1.3000000000000002E-4</v>
      </c>
      <c r="O68" s="238">
        <f>ROUND(E68*N68,2)</f>
        <v>0</v>
      </c>
      <c r="P68" s="238">
        <v>0</v>
      </c>
      <c r="Q68" s="238">
        <f>ROUND(E68*P68,2)</f>
        <v>0</v>
      </c>
      <c r="R68" s="238" t="s">
        <v>166</v>
      </c>
      <c r="S68" s="238" t="s">
        <v>117</v>
      </c>
      <c r="T68" s="239" t="s">
        <v>117</v>
      </c>
      <c r="U68" s="214">
        <v>0.33300000000000002</v>
      </c>
      <c r="V68" s="214">
        <f>ROUND(E68*U68,2)</f>
        <v>0.33</v>
      </c>
      <c r="W68" s="214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118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33">
        <v>26</v>
      </c>
      <c r="B69" s="234" t="s">
        <v>203</v>
      </c>
      <c r="C69" s="247" t="s">
        <v>204</v>
      </c>
      <c r="D69" s="235" t="s">
        <v>186</v>
      </c>
      <c r="E69" s="236">
        <v>1</v>
      </c>
      <c r="F69" s="237"/>
      <c r="G69" s="238">
        <f>ROUND(E69*F69,2)</f>
        <v>0</v>
      </c>
      <c r="H69" s="237"/>
      <c r="I69" s="238">
        <f>ROUND(E69*H69,2)</f>
        <v>0</v>
      </c>
      <c r="J69" s="237"/>
      <c r="K69" s="238">
        <f>ROUND(E69*J69,2)</f>
        <v>0</v>
      </c>
      <c r="L69" s="238">
        <v>21</v>
      </c>
      <c r="M69" s="238">
        <f>G69*(1+L69/100)</f>
        <v>0</v>
      </c>
      <c r="N69" s="238">
        <v>2.7E-4</v>
      </c>
      <c r="O69" s="238">
        <f>ROUND(E69*N69,2)</f>
        <v>0</v>
      </c>
      <c r="P69" s="238">
        <v>0</v>
      </c>
      <c r="Q69" s="238">
        <f>ROUND(E69*P69,2)</f>
        <v>0</v>
      </c>
      <c r="R69" s="238" t="s">
        <v>166</v>
      </c>
      <c r="S69" s="238" t="s">
        <v>117</v>
      </c>
      <c r="T69" s="239" t="s">
        <v>117</v>
      </c>
      <c r="U69" s="214">
        <v>0.33300000000000002</v>
      </c>
      <c r="V69" s="214">
        <f>ROUND(E69*U69,2)</f>
        <v>0.33</v>
      </c>
      <c r="W69" s="214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118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outlineLevel="1" x14ac:dyDescent="0.2">
      <c r="A70" s="224">
        <v>27</v>
      </c>
      <c r="B70" s="225" t="s">
        <v>205</v>
      </c>
      <c r="C70" s="244" t="s">
        <v>206</v>
      </c>
      <c r="D70" s="226" t="s">
        <v>139</v>
      </c>
      <c r="E70" s="227">
        <v>55.5</v>
      </c>
      <c r="F70" s="228"/>
      <c r="G70" s="229">
        <f>ROUND(E70*F70,2)</f>
        <v>0</v>
      </c>
      <c r="H70" s="228"/>
      <c r="I70" s="229">
        <f>ROUND(E70*H70,2)</f>
        <v>0</v>
      </c>
      <c r="J70" s="228"/>
      <c r="K70" s="229">
        <f>ROUND(E70*J70,2)</f>
        <v>0</v>
      </c>
      <c r="L70" s="229">
        <v>21</v>
      </c>
      <c r="M70" s="229">
        <f>G70*(1+L70/100)</f>
        <v>0</v>
      </c>
      <c r="N70" s="229">
        <v>0</v>
      </c>
      <c r="O70" s="229">
        <f>ROUND(E70*N70,2)</f>
        <v>0</v>
      </c>
      <c r="P70" s="229">
        <v>0</v>
      </c>
      <c r="Q70" s="229">
        <f>ROUND(E70*P70,2)</f>
        <v>0</v>
      </c>
      <c r="R70" s="229" t="s">
        <v>166</v>
      </c>
      <c r="S70" s="229" t="s">
        <v>117</v>
      </c>
      <c r="T70" s="230" t="s">
        <v>117</v>
      </c>
      <c r="U70" s="214">
        <v>4.8000000000000001E-2</v>
      </c>
      <c r="V70" s="214">
        <f>ROUND(E70*U70,2)</f>
        <v>2.66</v>
      </c>
      <c r="W70" s="214"/>
      <c r="X70" s="205"/>
      <c r="Y70" s="205"/>
      <c r="Z70" s="205"/>
      <c r="AA70" s="205"/>
      <c r="AB70" s="205"/>
      <c r="AC70" s="205"/>
      <c r="AD70" s="205"/>
      <c r="AE70" s="205"/>
      <c r="AF70" s="205"/>
      <c r="AG70" s="205" t="s">
        <v>118</v>
      </c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</row>
    <row r="71" spans="1:60" outlineLevel="1" x14ac:dyDescent="0.2">
      <c r="A71" s="212"/>
      <c r="B71" s="213"/>
      <c r="C71" s="245" t="s">
        <v>207</v>
      </c>
      <c r="D71" s="215"/>
      <c r="E71" s="216">
        <v>55.5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120</v>
      </c>
      <c r="AH71" s="205">
        <v>0</v>
      </c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 x14ac:dyDescent="0.2">
      <c r="A72" s="233">
        <v>28</v>
      </c>
      <c r="B72" s="234" t="s">
        <v>208</v>
      </c>
      <c r="C72" s="247" t="s">
        <v>209</v>
      </c>
      <c r="D72" s="235" t="s">
        <v>139</v>
      </c>
      <c r="E72" s="236">
        <v>6</v>
      </c>
      <c r="F72" s="237"/>
      <c r="G72" s="238">
        <f>ROUND(E72*F72,2)</f>
        <v>0</v>
      </c>
      <c r="H72" s="237"/>
      <c r="I72" s="238">
        <f>ROUND(E72*H72,2)</f>
        <v>0</v>
      </c>
      <c r="J72" s="237"/>
      <c r="K72" s="238">
        <f>ROUND(E72*J72,2)</f>
        <v>0</v>
      </c>
      <c r="L72" s="238">
        <v>21</v>
      </c>
      <c r="M72" s="238">
        <f>G72*(1+L72/100)</f>
        <v>0</v>
      </c>
      <c r="N72" s="238">
        <v>0</v>
      </c>
      <c r="O72" s="238">
        <f>ROUND(E72*N72,2)</f>
        <v>0</v>
      </c>
      <c r="P72" s="238">
        <v>0</v>
      </c>
      <c r="Q72" s="238">
        <f>ROUND(E72*P72,2)</f>
        <v>0</v>
      </c>
      <c r="R72" s="238" t="s">
        <v>166</v>
      </c>
      <c r="S72" s="238" t="s">
        <v>117</v>
      </c>
      <c r="T72" s="239" t="s">
        <v>117</v>
      </c>
      <c r="U72" s="214">
        <v>5.9000000000000004E-2</v>
      </c>
      <c r="V72" s="214">
        <f>ROUND(E72*U72,2)</f>
        <v>0.35</v>
      </c>
      <c r="W72" s="214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118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outlineLevel="1" x14ac:dyDescent="0.2">
      <c r="A73" s="224">
        <v>29</v>
      </c>
      <c r="B73" s="225" t="s">
        <v>210</v>
      </c>
      <c r="C73" s="244" t="s">
        <v>211</v>
      </c>
      <c r="D73" s="226" t="s">
        <v>161</v>
      </c>
      <c r="E73" s="227">
        <v>0.12678</v>
      </c>
      <c r="F73" s="228"/>
      <c r="G73" s="229">
        <f>ROUND(E73*F73,2)</f>
        <v>0</v>
      </c>
      <c r="H73" s="228"/>
      <c r="I73" s="229">
        <f>ROUND(E73*H73,2)</f>
        <v>0</v>
      </c>
      <c r="J73" s="228"/>
      <c r="K73" s="229">
        <f>ROUND(E73*J73,2)</f>
        <v>0</v>
      </c>
      <c r="L73" s="229">
        <v>21</v>
      </c>
      <c r="M73" s="229">
        <f>G73*(1+L73/100)</f>
        <v>0</v>
      </c>
      <c r="N73" s="229">
        <v>0</v>
      </c>
      <c r="O73" s="229">
        <f>ROUND(E73*N73,2)</f>
        <v>0</v>
      </c>
      <c r="P73" s="229">
        <v>0</v>
      </c>
      <c r="Q73" s="229">
        <f>ROUND(E73*P73,2)</f>
        <v>0</v>
      </c>
      <c r="R73" s="229" t="s">
        <v>166</v>
      </c>
      <c r="S73" s="229" t="s">
        <v>117</v>
      </c>
      <c r="T73" s="230" t="s">
        <v>117</v>
      </c>
      <c r="U73" s="214">
        <v>1.4700000000000002</v>
      </c>
      <c r="V73" s="214">
        <f>ROUND(E73*U73,2)</f>
        <v>0.19</v>
      </c>
      <c r="W73" s="214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162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 outlineLevel="1" x14ac:dyDescent="0.2">
      <c r="A74" s="212"/>
      <c r="B74" s="213"/>
      <c r="C74" s="246" t="s">
        <v>212</v>
      </c>
      <c r="D74" s="231"/>
      <c r="E74" s="231"/>
      <c r="F74" s="231"/>
      <c r="G74" s="231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124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x14ac:dyDescent="0.2">
      <c r="A75" s="218" t="s">
        <v>111</v>
      </c>
      <c r="B75" s="219" t="s">
        <v>76</v>
      </c>
      <c r="C75" s="243" t="s">
        <v>77</v>
      </c>
      <c r="D75" s="220"/>
      <c r="E75" s="221"/>
      <c r="F75" s="222"/>
      <c r="G75" s="222">
        <f>SUMIF(AG76:AG98,"&lt;&gt;NOR",G76:G98)</f>
        <v>0</v>
      </c>
      <c r="H75" s="222"/>
      <c r="I75" s="222">
        <f>SUM(I76:I98)</f>
        <v>0</v>
      </c>
      <c r="J75" s="222"/>
      <c r="K75" s="222">
        <f>SUM(K76:K98)</f>
        <v>0</v>
      </c>
      <c r="L75" s="222"/>
      <c r="M75" s="222">
        <f>SUM(M76:M98)</f>
        <v>0</v>
      </c>
      <c r="N75" s="222"/>
      <c r="O75" s="222">
        <f>SUM(O76:O98)</f>
        <v>0.02</v>
      </c>
      <c r="P75" s="222"/>
      <c r="Q75" s="222">
        <f>SUM(Q76:Q98)</f>
        <v>0</v>
      </c>
      <c r="R75" s="222"/>
      <c r="S75" s="222"/>
      <c r="T75" s="223"/>
      <c r="U75" s="217"/>
      <c r="V75" s="217">
        <f>SUM(V76:V98)</f>
        <v>32.17</v>
      </c>
      <c r="W75" s="217"/>
      <c r="AG75" t="s">
        <v>112</v>
      </c>
    </row>
    <row r="76" spans="1:60" ht="22.5" outlineLevel="1" x14ac:dyDescent="0.2">
      <c r="A76" s="224">
        <v>30</v>
      </c>
      <c r="B76" s="225" t="s">
        <v>213</v>
      </c>
      <c r="C76" s="244" t="s">
        <v>214</v>
      </c>
      <c r="D76" s="226" t="s">
        <v>139</v>
      </c>
      <c r="E76" s="227">
        <v>26</v>
      </c>
      <c r="F76" s="228"/>
      <c r="G76" s="229">
        <f>ROUND(E76*F76,2)</f>
        <v>0</v>
      </c>
      <c r="H76" s="228"/>
      <c r="I76" s="229">
        <f>ROUND(E76*H76,2)</f>
        <v>0</v>
      </c>
      <c r="J76" s="228"/>
      <c r="K76" s="229">
        <f>ROUND(E76*J76,2)</f>
        <v>0</v>
      </c>
      <c r="L76" s="229">
        <v>21</v>
      </c>
      <c r="M76" s="229">
        <f>G76*(1+L76/100)</f>
        <v>0</v>
      </c>
      <c r="N76" s="229">
        <v>4.1000000000000005E-4</v>
      </c>
      <c r="O76" s="229">
        <f>ROUND(E76*N76,2)</f>
        <v>0.01</v>
      </c>
      <c r="P76" s="229">
        <v>0</v>
      </c>
      <c r="Q76" s="229">
        <f>ROUND(E76*P76,2)</f>
        <v>0</v>
      </c>
      <c r="R76" s="229" t="s">
        <v>166</v>
      </c>
      <c r="S76" s="229" t="s">
        <v>117</v>
      </c>
      <c r="T76" s="230" t="s">
        <v>117</v>
      </c>
      <c r="U76" s="214">
        <v>0.25800000000000001</v>
      </c>
      <c r="V76" s="214">
        <f>ROUND(E76*U76,2)</f>
        <v>6.71</v>
      </c>
      <c r="W76" s="214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118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12"/>
      <c r="B77" s="213"/>
      <c r="C77" s="248" t="s">
        <v>215</v>
      </c>
      <c r="D77" s="240"/>
      <c r="E77" s="240"/>
      <c r="F77" s="240"/>
      <c r="G77" s="240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151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outlineLevel="1" x14ac:dyDescent="0.2">
      <c r="A78" s="212"/>
      <c r="B78" s="213"/>
      <c r="C78" s="249" t="s">
        <v>216</v>
      </c>
      <c r="D78" s="241"/>
      <c r="E78" s="241"/>
      <c r="F78" s="241"/>
      <c r="G78" s="241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151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ht="22.5" outlineLevel="1" x14ac:dyDescent="0.2">
      <c r="A79" s="224">
        <v>31</v>
      </c>
      <c r="B79" s="225" t="s">
        <v>217</v>
      </c>
      <c r="C79" s="244" t="s">
        <v>218</v>
      </c>
      <c r="D79" s="226" t="s">
        <v>139</v>
      </c>
      <c r="E79" s="227">
        <v>25</v>
      </c>
      <c r="F79" s="228"/>
      <c r="G79" s="229">
        <f>ROUND(E79*F79,2)</f>
        <v>0</v>
      </c>
      <c r="H79" s="228"/>
      <c r="I79" s="229">
        <f>ROUND(E79*H79,2)</f>
        <v>0</v>
      </c>
      <c r="J79" s="228"/>
      <c r="K79" s="229">
        <f>ROUND(E79*J79,2)</f>
        <v>0</v>
      </c>
      <c r="L79" s="229">
        <v>21</v>
      </c>
      <c r="M79" s="229">
        <f>G79*(1+L79/100)</f>
        <v>0</v>
      </c>
      <c r="N79" s="229">
        <v>5.3000000000000009E-4</v>
      </c>
      <c r="O79" s="229">
        <f>ROUND(E79*N79,2)</f>
        <v>0.01</v>
      </c>
      <c r="P79" s="229">
        <v>0</v>
      </c>
      <c r="Q79" s="229">
        <f>ROUND(E79*P79,2)</f>
        <v>0</v>
      </c>
      <c r="R79" s="229" t="s">
        <v>166</v>
      </c>
      <c r="S79" s="229" t="s">
        <v>117</v>
      </c>
      <c r="T79" s="230" t="s">
        <v>117</v>
      </c>
      <c r="U79" s="214">
        <v>0.27890000000000004</v>
      </c>
      <c r="V79" s="214">
        <f>ROUND(E79*U79,2)</f>
        <v>6.97</v>
      </c>
      <c r="W79" s="214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118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outlineLevel="1" x14ac:dyDescent="0.2">
      <c r="A80" s="212"/>
      <c r="B80" s="213"/>
      <c r="C80" s="248" t="s">
        <v>215</v>
      </c>
      <c r="D80" s="240"/>
      <c r="E80" s="240"/>
      <c r="F80" s="240"/>
      <c r="G80" s="240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05"/>
      <c r="Y80" s="205"/>
      <c r="Z80" s="205"/>
      <c r="AA80" s="205"/>
      <c r="AB80" s="205"/>
      <c r="AC80" s="205"/>
      <c r="AD80" s="205"/>
      <c r="AE80" s="205"/>
      <c r="AF80" s="205"/>
      <c r="AG80" s="205" t="s">
        <v>151</v>
      </c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</row>
    <row r="81" spans="1:60" outlineLevel="1" x14ac:dyDescent="0.2">
      <c r="A81" s="212"/>
      <c r="B81" s="213"/>
      <c r="C81" s="249" t="s">
        <v>216</v>
      </c>
      <c r="D81" s="241"/>
      <c r="E81" s="241"/>
      <c r="F81" s="241"/>
      <c r="G81" s="241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05"/>
      <c r="Y81" s="205"/>
      <c r="Z81" s="205"/>
      <c r="AA81" s="205"/>
      <c r="AB81" s="205"/>
      <c r="AC81" s="205"/>
      <c r="AD81" s="205"/>
      <c r="AE81" s="205"/>
      <c r="AF81" s="205"/>
      <c r="AG81" s="205" t="s">
        <v>151</v>
      </c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</row>
    <row r="82" spans="1:60" ht="22.5" outlineLevel="1" x14ac:dyDescent="0.2">
      <c r="A82" s="224">
        <v>32</v>
      </c>
      <c r="B82" s="225" t="s">
        <v>219</v>
      </c>
      <c r="C82" s="244" t="s">
        <v>220</v>
      </c>
      <c r="D82" s="226" t="s">
        <v>139</v>
      </c>
      <c r="E82" s="227">
        <v>26</v>
      </c>
      <c r="F82" s="228"/>
      <c r="G82" s="229">
        <f>ROUND(E82*F82,2)</f>
        <v>0</v>
      </c>
      <c r="H82" s="228"/>
      <c r="I82" s="229">
        <f>ROUND(E82*H82,2)</f>
        <v>0</v>
      </c>
      <c r="J82" s="228"/>
      <c r="K82" s="229">
        <f>ROUND(E82*J82,2)</f>
        <v>0</v>
      </c>
      <c r="L82" s="229">
        <v>21</v>
      </c>
      <c r="M82" s="229">
        <f>G82*(1+L82/100)</f>
        <v>0</v>
      </c>
      <c r="N82" s="229">
        <v>4.0000000000000003E-5</v>
      </c>
      <c r="O82" s="229">
        <f>ROUND(E82*N82,2)</f>
        <v>0</v>
      </c>
      <c r="P82" s="229">
        <v>0</v>
      </c>
      <c r="Q82" s="229">
        <f>ROUND(E82*P82,2)</f>
        <v>0</v>
      </c>
      <c r="R82" s="229" t="s">
        <v>166</v>
      </c>
      <c r="S82" s="229" t="s">
        <v>117</v>
      </c>
      <c r="T82" s="230" t="s">
        <v>117</v>
      </c>
      <c r="U82" s="214">
        <v>0.129</v>
      </c>
      <c r="V82" s="214">
        <f>ROUND(E82*U82,2)</f>
        <v>3.35</v>
      </c>
      <c r="W82" s="214"/>
      <c r="X82" s="205"/>
      <c r="Y82" s="205"/>
      <c r="Z82" s="205"/>
      <c r="AA82" s="205"/>
      <c r="AB82" s="205"/>
      <c r="AC82" s="205"/>
      <c r="AD82" s="205"/>
      <c r="AE82" s="205"/>
      <c r="AF82" s="205"/>
      <c r="AG82" s="205" t="s">
        <v>118</v>
      </c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</row>
    <row r="83" spans="1:60" outlineLevel="1" x14ac:dyDescent="0.2">
      <c r="A83" s="212"/>
      <c r="B83" s="213"/>
      <c r="C83" s="248" t="s">
        <v>221</v>
      </c>
      <c r="D83" s="240"/>
      <c r="E83" s="240"/>
      <c r="F83" s="240"/>
      <c r="G83" s="240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05"/>
      <c r="Y83" s="205"/>
      <c r="Z83" s="205"/>
      <c r="AA83" s="205"/>
      <c r="AB83" s="205"/>
      <c r="AC83" s="205"/>
      <c r="AD83" s="205"/>
      <c r="AE83" s="205"/>
      <c r="AF83" s="205"/>
      <c r="AG83" s="205" t="s">
        <v>151</v>
      </c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</row>
    <row r="84" spans="1:60" ht="22.5" outlineLevel="1" x14ac:dyDescent="0.2">
      <c r="A84" s="233">
        <v>33</v>
      </c>
      <c r="B84" s="234" t="s">
        <v>222</v>
      </c>
      <c r="C84" s="247" t="s">
        <v>223</v>
      </c>
      <c r="D84" s="235" t="s">
        <v>139</v>
      </c>
      <c r="E84" s="236">
        <v>25</v>
      </c>
      <c r="F84" s="237"/>
      <c r="G84" s="238">
        <f>ROUND(E84*F84,2)</f>
        <v>0</v>
      </c>
      <c r="H84" s="237"/>
      <c r="I84" s="238">
        <f>ROUND(E84*H84,2)</f>
        <v>0</v>
      </c>
      <c r="J84" s="237"/>
      <c r="K84" s="238">
        <f>ROUND(E84*J84,2)</f>
        <v>0</v>
      </c>
      <c r="L84" s="238">
        <v>21</v>
      </c>
      <c r="M84" s="238">
        <f>G84*(1+L84/100)</f>
        <v>0</v>
      </c>
      <c r="N84" s="238">
        <v>8.0000000000000007E-5</v>
      </c>
      <c r="O84" s="238">
        <f>ROUND(E84*N84,2)</f>
        <v>0</v>
      </c>
      <c r="P84" s="238">
        <v>0</v>
      </c>
      <c r="Q84" s="238">
        <f>ROUND(E84*P84,2)</f>
        <v>0</v>
      </c>
      <c r="R84" s="238" t="s">
        <v>166</v>
      </c>
      <c r="S84" s="238" t="s">
        <v>117</v>
      </c>
      <c r="T84" s="239" t="s">
        <v>117</v>
      </c>
      <c r="U84" s="214">
        <v>0.129</v>
      </c>
      <c r="V84" s="214">
        <f>ROUND(E84*U84,2)</f>
        <v>3.23</v>
      </c>
      <c r="W84" s="214"/>
      <c r="X84" s="205"/>
      <c r="Y84" s="205"/>
      <c r="Z84" s="205"/>
      <c r="AA84" s="205"/>
      <c r="AB84" s="205"/>
      <c r="AC84" s="205"/>
      <c r="AD84" s="205"/>
      <c r="AE84" s="205"/>
      <c r="AF84" s="205"/>
      <c r="AG84" s="205" t="s">
        <v>118</v>
      </c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</row>
    <row r="85" spans="1:60" outlineLevel="1" x14ac:dyDescent="0.2">
      <c r="A85" s="224">
        <v>34</v>
      </c>
      <c r="B85" s="225" t="s">
        <v>224</v>
      </c>
      <c r="C85" s="244" t="s">
        <v>225</v>
      </c>
      <c r="D85" s="226" t="s">
        <v>186</v>
      </c>
      <c r="E85" s="227">
        <v>11</v>
      </c>
      <c r="F85" s="228"/>
      <c r="G85" s="229">
        <f>ROUND(E85*F85,2)</f>
        <v>0</v>
      </c>
      <c r="H85" s="228"/>
      <c r="I85" s="229">
        <f>ROUND(E85*H85,2)</f>
        <v>0</v>
      </c>
      <c r="J85" s="228"/>
      <c r="K85" s="229">
        <f>ROUND(E85*J85,2)</f>
        <v>0</v>
      </c>
      <c r="L85" s="229">
        <v>21</v>
      </c>
      <c r="M85" s="229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29" t="s">
        <v>166</v>
      </c>
      <c r="S85" s="229" t="s">
        <v>117</v>
      </c>
      <c r="T85" s="230" t="s">
        <v>117</v>
      </c>
      <c r="U85" s="214">
        <v>0.42500000000000004</v>
      </c>
      <c r="V85" s="214">
        <f>ROUND(E85*U85,2)</f>
        <v>4.68</v>
      </c>
      <c r="W85" s="214"/>
      <c r="X85" s="205"/>
      <c r="Y85" s="205"/>
      <c r="Z85" s="205"/>
      <c r="AA85" s="205"/>
      <c r="AB85" s="205"/>
      <c r="AC85" s="205"/>
      <c r="AD85" s="205"/>
      <c r="AE85" s="205"/>
      <c r="AF85" s="205"/>
      <c r="AG85" s="205" t="s">
        <v>118</v>
      </c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outlineLevel="1" x14ac:dyDescent="0.2">
      <c r="A86" s="212"/>
      <c r="B86" s="213"/>
      <c r="C86" s="245" t="s">
        <v>226</v>
      </c>
      <c r="D86" s="215"/>
      <c r="E86" s="216">
        <v>4</v>
      </c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05"/>
      <c r="Y86" s="205"/>
      <c r="Z86" s="205"/>
      <c r="AA86" s="205"/>
      <c r="AB86" s="205"/>
      <c r="AC86" s="205"/>
      <c r="AD86" s="205"/>
      <c r="AE86" s="205"/>
      <c r="AF86" s="205"/>
      <c r="AG86" s="205" t="s">
        <v>120</v>
      </c>
      <c r="AH86" s="205">
        <v>0</v>
      </c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</row>
    <row r="87" spans="1:60" outlineLevel="1" x14ac:dyDescent="0.2">
      <c r="A87" s="212"/>
      <c r="B87" s="213"/>
      <c r="C87" s="245" t="s">
        <v>227</v>
      </c>
      <c r="D87" s="215"/>
      <c r="E87" s="216">
        <v>2</v>
      </c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05"/>
      <c r="Y87" s="205"/>
      <c r="Z87" s="205"/>
      <c r="AA87" s="205"/>
      <c r="AB87" s="205"/>
      <c r="AC87" s="205"/>
      <c r="AD87" s="205"/>
      <c r="AE87" s="205"/>
      <c r="AF87" s="205"/>
      <c r="AG87" s="205" t="s">
        <v>120</v>
      </c>
      <c r="AH87" s="205">
        <v>0</v>
      </c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</row>
    <row r="88" spans="1:60" outlineLevel="1" x14ac:dyDescent="0.2">
      <c r="A88" s="212"/>
      <c r="B88" s="213"/>
      <c r="C88" s="245" t="s">
        <v>197</v>
      </c>
      <c r="D88" s="215"/>
      <c r="E88" s="216">
        <v>3</v>
      </c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05"/>
      <c r="Y88" s="205"/>
      <c r="Z88" s="205"/>
      <c r="AA88" s="205"/>
      <c r="AB88" s="205"/>
      <c r="AC88" s="205"/>
      <c r="AD88" s="205"/>
      <c r="AE88" s="205"/>
      <c r="AF88" s="205"/>
      <c r="AG88" s="205" t="s">
        <v>120</v>
      </c>
      <c r="AH88" s="205">
        <v>0</v>
      </c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</row>
    <row r="89" spans="1:60" outlineLevel="1" x14ac:dyDescent="0.2">
      <c r="A89" s="212"/>
      <c r="B89" s="213"/>
      <c r="C89" s="245" t="s">
        <v>228</v>
      </c>
      <c r="D89" s="215"/>
      <c r="E89" s="216">
        <v>2</v>
      </c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05"/>
      <c r="Y89" s="205"/>
      <c r="Z89" s="205"/>
      <c r="AA89" s="205"/>
      <c r="AB89" s="205"/>
      <c r="AC89" s="205"/>
      <c r="AD89" s="205"/>
      <c r="AE89" s="205"/>
      <c r="AF89" s="205"/>
      <c r="AG89" s="205" t="s">
        <v>120</v>
      </c>
      <c r="AH89" s="205">
        <v>0</v>
      </c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</row>
    <row r="90" spans="1:60" ht="22.5" outlineLevel="1" x14ac:dyDescent="0.2">
      <c r="A90" s="233">
        <v>35</v>
      </c>
      <c r="B90" s="234" t="s">
        <v>229</v>
      </c>
      <c r="C90" s="247" t="s">
        <v>230</v>
      </c>
      <c r="D90" s="235" t="s">
        <v>186</v>
      </c>
      <c r="E90" s="236">
        <v>1</v>
      </c>
      <c r="F90" s="237"/>
      <c r="G90" s="238">
        <f>ROUND(E90*F90,2)</f>
        <v>0</v>
      </c>
      <c r="H90" s="237"/>
      <c r="I90" s="238">
        <f>ROUND(E90*H90,2)</f>
        <v>0</v>
      </c>
      <c r="J90" s="237"/>
      <c r="K90" s="238">
        <f>ROUND(E90*J90,2)</f>
        <v>0</v>
      </c>
      <c r="L90" s="238">
        <v>21</v>
      </c>
      <c r="M90" s="238">
        <f>G90*(1+L90/100)</f>
        <v>0</v>
      </c>
      <c r="N90" s="238">
        <v>4.1000000000000005E-4</v>
      </c>
      <c r="O90" s="238">
        <f>ROUND(E90*N90,2)</f>
        <v>0</v>
      </c>
      <c r="P90" s="238">
        <v>0</v>
      </c>
      <c r="Q90" s="238">
        <f>ROUND(E90*P90,2)</f>
        <v>0</v>
      </c>
      <c r="R90" s="238" t="s">
        <v>166</v>
      </c>
      <c r="S90" s="238" t="s">
        <v>117</v>
      </c>
      <c r="T90" s="239" t="s">
        <v>117</v>
      </c>
      <c r="U90" s="214">
        <v>0.50800000000000001</v>
      </c>
      <c r="V90" s="214">
        <f>ROUND(E90*U90,2)</f>
        <v>0.51</v>
      </c>
      <c r="W90" s="214"/>
      <c r="X90" s="205"/>
      <c r="Y90" s="205"/>
      <c r="Z90" s="205"/>
      <c r="AA90" s="205"/>
      <c r="AB90" s="205"/>
      <c r="AC90" s="205"/>
      <c r="AD90" s="205"/>
      <c r="AE90" s="205"/>
      <c r="AF90" s="205"/>
      <c r="AG90" s="205" t="s">
        <v>118</v>
      </c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</row>
    <row r="91" spans="1:60" ht="22.5" outlineLevel="1" x14ac:dyDescent="0.2">
      <c r="A91" s="233">
        <v>36</v>
      </c>
      <c r="B91" s="234" t="s">
        <v>231</v>
      </c>
      <c r="C91" s="247" t="s">
        <v>232</v>
      </c>
      <c r="D91" s="235" t="s">
        <v>186</v>
      </c>
      <c r="E91" s="236">
        <v>2</v>
      </c>
      <c r="F91" s="237"/>
      <c r="G91" s="238">
        <f>ROUND(E91*F91,2)</f>
        <v>0</v>
      </c>
      <c r="H91" s="237"/>
      <c r="I91" s="238">
        <f>ROUND(E91*H91,2)</f>
        <v>0</v>
      </c>
      <c r="J91" s="237"/>
      <c r="K91" s="238">
        <f>ROUND(E91*J91,2)</f>
        <v>0</v>
      </c>
      <c r="L91" s="238">
        <v>21</v>
      </c>
      <c r="M91" s="238">
        <f>G91*(1+L91/100)</f>
        <v>0</v>
      </c>
      <c r="N91" s="238">
        <v>3.1000000000000005E-4</v>
      </c>
      <c r="O91" s="238">
        <f>ROUND(E91*N91,2)</f>
        <v>0</v>
      </c>
      <c r="P91" s="238">
        <v>0</v>
      </c>
      <c r="Q91" s="238">
        <f>ROUND(E91*P91,2)</f>
        <v>0</v>
      </c>
      <c r="R91" s="238" t="s">
        <v>166</v>
      </c>
      <c r="S91" s="238" t="s">
        <v>117</v>
      </c>
      <c r="T91" s="239" t="s">
        <v>117</v>
      </c>
      <c r="U91" s="214">
        <v>0.20700000000000002</v>
      </c>
      <c r="V91" s="214">
        <f>ROUND(E91*U91,2)</f>
        <v>0.41</v>
      </c>
      <c r="W91" s="214"/>
      <c r="X91" s="205"/>
      <c r="Y91" s="205"/>
      <c r="Z91" s="205"/>
      <c r="AA91" s="205"/>
      <c r="AB91" s="205"/>
      <c r="AC91" s="205"/>
      <c r="AD91" s="205"/>
      <c r="AE91" s="205"/>
      <c r="AF91" s="205"/>
      <c r="AG91" s="205" t="s">
        <v>118</v>
      </c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</row>
    <row r="92" spans="1:60" ht="22.5" outlineLevel="1" x14ac:dyDescent="0.2">
      <c r="A92" s="233">
        <v>37</v>
      </c>
      <c r="B92" s="234" t="s">
        <v>233</v>
      </c>
      <c r="C92" s="247" t="s">
        <v>234</v>
      </c>
      <c r="D92" s="235" t="s">
        <v>186</v>
      </c>
      <c r="E92" s="236">
        <v>6</v>
      </c>
      <c r="F92" s="237"/>
      <c r="G92" s="238">
        <f>ROUND(E92*F92,2)</f>
        <v>0</v>
      </c>
      <c r="H92" s="237"/>
      <c r="I92" s="238">
        <f>ROUND(E92*H92,2)</f>
        <v>0</v>
      </c>
      <c r="J92" s="237"/>
      <c r="K92" s="238">
        <f>ROUND(E92*J92,2)</f>
        <v>0</v>
      </c>
      <c r="L92" s="238">
        <v>21</v>
      </c>
      <c r="M92" s="238">
        <f>G92*(1+L92/100)</f>
        <v>0</v>
      </c>
      <c r="N92" s="238">
        <v>4.8000000000000001E-4</v>
      </c>
      <c r="O92" s="238">
        <f>ROUND(E92*N92,2)</f>
        <v>0</v>
      </c>
      <c r="P92" s="238">
        <v>0</v>
      </c>
      <c r="Q92" s="238">
        <f>ROUND(E92*P92,2)</f>
        <v>0</v>
      </c>
      <c r="R92" s="238" t="s">
        <v>166</v>
      </c>
      <c r="S92" s="238" t="s">
        <v>117</v>
      </c>
      <c r="T92" s="239" t="s">
        <v>117</v>
      </c>
      <c r="U92" s="214">
        <v>0.22700000000000001</v>
      </c>
      <c r="V92" s="214">
        <f>ROUND(E92*U92,2)</f>
        <v>1.36</v>
      </c>
      <c r="W92" s="214"/>
      <c r="X92" s="205"/>
      <c r="Y92" s="205"/>
      <c r="Z92" s="205"/>
      <c r="AA92" s="205"/>
      <c r="AB92" s="205"/>
      <c r="AC92" s="205"/>
      <c r="AD92" s="205"/>
      <c r="AE92" s="205"/>
      <c r="AF92" s="205"/>
      <c r="AG92" s="205" t="s">
        <v>118</v>
      </c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</row>
    <row r="93" spans="1:60" ht="22.5" outlineLevel="1" x14ac:dyDescent="0.2">
      <c r="A93" s="233">
        <v>38</v>
      </c>
      <c r="B93" s="234" t="s">
        <v>235</v>
      </c>
      <c r="C93" s="247" t="s">
        <v>236</v>
      </c>
      <c r="D93" s="235" t="s">
        <v>186</v>
      </c>
      <c r="E93" s="236">
        <v>1</v>
      </c>
      <c r="F93" s="237"/>
      <c r="G93" s="238">
        <f>ROUND(E93*F93,2)</f>
        <v>0</v>
      </c>
      <c r="H93" s="237"/>
      <c r="I93" s="238">
        <f>ROUND(E93*H93,2)</f>
        <v>0</v>
      </c>
      <c r="J93" s="237"/>
      <c r="K93" s="238">
        <f>ROUND(E93*J93,2)</f>
        <v>0</v>
      </c>
      <c r="L93" s="238">
        <v>21</v>
      </c>
      <c r="M93" s="238">
        <f>G93*(1+L93/100)</f>
        <v>0</v>
      </c>
      <c r="N93" s="238">
        <v>6.8000000000000005E-4</v>
      </c>
      <c r="O93" s="238">
        <f>ROUND(E93*N93,2)</f>
        <v>0</v>
      </c>
      <c r="P93" s="238">
        <v>0</v>
      </c>
      <c r="Q93" s="238">
        <f>ROUND(E93*P93,2)</f>
        <v>0</v>
      </c>
      <c r="R93" s="238" t="s">
        <v>166</v>
      </c>
      <c r="S93" s="238" t="s">
        <v>117</v>
      </c>
      <c r="T93" s="239" t="s">
        <v>117</v>
      </c>
      <c r="U93" s="214">
        <v>0.26900000000000002</v>
      </c>
      <c r="V93" s="214">
        <f>ROUND(E93*U93,2)</f>
        <v>0.27</v>
      </c>
      <c r="W93" s="214"/>
      <c r="X93" s="205"/>
      <c r="Y93" s="205"/>
      <c r="Z93" s="205"/>
      <c r="AA93" s="205"/>
      <c r="AB93" s="205"/>
      <c r="AC93" s="205"/>
      <c r="AD93" s="205"/>
      <c r="AE93" s="205"/>
      <c r="AF93" s="205"/>
      <c r="AG93" s="205" t="s">
        <v>118</v>
      </c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</row>
    <row r="94" spans="1:60" outlineLevel="1" x14ac:dyDescent="0.2">
      <c r="A94" s="224">
        <v>39</v>
      </c>
      <c r="B94" s="225" t="s">
        <v>237</v>
      </c>
      <c r="C94" s="244" t="s">
        <v>238</v>
      </c>
      <c r="D94" s="226" t="s">
        <v>139</v>
      </c>
      <c r="E94" s="227">
        <v>51</v>
      </c>
      <c r="F94" s="228"/>
      <c r="G94" s="229">
        <f>ROUND(E94*F94,2)</f>
        <v>0</v>
      </c>
      <c r="H94" s="228"/>
      <c r="I94" s="229">
        <f>ROUND(E94*H94,2)</f>
        <v>0</v>
      </c>
      <c r="J94" s="228"/>
      <c r="K94" s="229">
        <f>ROUND(E94*J94,2)</f>
        <v>0</v>
      </c>
      <c r="L94" s="229">
        <v>21</v>
      </c>
      <c r="M94" s="229">
        <f>G94*(1+L94/100)</f>
        <v>0</v>
      </c>
      <c r="N94" s="229">
        <v>0</v>
      </c>
      <c r="O94" s="229">
        <f>ROUND(E94*N94,2)</f>
        <v>0</v>
      </c>
      <c r="P94" s="229">
        <v>0</v>
      </c>
      <c r="Q94" s="229">
        <f>ROUND(E94*P94,2)</f>
        <v>0</v>
      </c>
      <c r="R94" s="229" t="s">
        <v>166</v>
      </c>
      <c r="S94" s="229" t="s">
        <v>117</v>
      </c>
      <c r="T94" s="230" t="s">
        <v>117</v>
      </c>
      <c r="U94" s="214">
        <v>2.9000000000000001E-2</v>
      </c>
      <c r="V94" s="214">
        <f>ROUND(E94*U94,2)</f>
        <v>1.48</v>
      </c>
      <c r="W94" s="214"/>
      <c r="X94" s="205"/>
      <c r="Y94" s="205"/>
      <c r="Z94" s="205"/>
      <c r="AA94" s="205"/>
      <c r="AB94" s="205"/>
      <c r="AC94" s="205"/>
      <c r="AD94" s="205"/>
      <c r="AE94" s="205"/>
      <c r="AF94" s="205"/>
      <c r="AG94" s="205" t="s">
        <v>118</v>
      </c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</row>
    <row r="95" spans="1:60" outlineLevel="1" x14ac:dyDescent="0.2">
      <c r="A95" s="212"/>
      <c r="B95" s="213"/>
      <c r="C95" s="245" t="s">
        <v>239</v>
      </c>
      <c r="D95" s="215"/>
      <c r="E95" s="216">
        <v>51</v>
      </c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05"/>
      <c r="Y95" s="205"/>
      <c r="Z95" s="205"/>
      <c r="AA95" s="205"/>
      <c r="AB95" s="205"/>
      <c r="AC95" s="205"/>
      <c r="AD95" s="205"/>
      <c r="AE95" s="205"/>
      <c r="AF95" s="205"/>
      <c r="AG95" s="205" t="s">
        <v>120</v>
      </c>
      <c r="AH95" s="205">
        <v>0</v>
      </c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</row>
    <row r="96" spans="1:60" outlineLevel="1" x14ac:dyDescent="0.2">
      <c r="A96" s="233">
        <v>40</v>
      </c>
      <c r="B96" s="234" t="s">
        <v>240</v>
      </c>
      <c r="C96" s="247" t="s">
        <v>241</v>
      </c>
      <c r="D96" s="235" t="s">
        <v>139</v>
      </c>
      <c r="E96" s="236">
        <v>51</v>
      </c>
      <c r="F96" s="237"/>
      <c r="G96" s="238">
        <f>ROUND(E96*F96,2)</f>
        <v>0</v>
      </c>
      <c r="H96" s="237"/>
      <c r="I96" s="238">
        <f>ROUND(E96*H96,2)</f>
        <v>0</v>
      </c>
      <c r="J96" s="237"/>
      <c r="K96" s="238">
        <f>ROUND(E96*J96,2)</f>
        <v>0</v>
      </c>
      <c r="L96" s="238">
        <v>21</v>
      </c>
      <c r="M96" s="238">
        <f>G96*(1+L96/100)</f>
        <v>0</v>
      </c>
      <c r="N96" s="238">
        <v>1.0000000000000001E-5</v>
      </c>
      <c r="O96" s="238">
        <f>ROUND(E96*N96,2)</f>
        <v>0</v>
      </c>
      <c r="P96" s="238">
        <v>0</v>
      </c>
      <c r="Q96" s="238">
        <f>ROUND(E96*P96,2)</f>
        <v>0</v>
      </c>
      <c r="R96" s="238" t="s">
        <v>166</v>
      </c>
      <c r="S96" s="238" t="s">
        <v>117</v>
      </c>
      <c r="T96" s="239" t="s">
        <v>117</v>
      </c>
      <c r="U96" s="214">
        <v>6.2000000000000006E-2</v>
      </c>
      <c r="V96" s="214">
        <f>ROUND(E96*U96,2)</f>
        <v>3.16</v>
      </c>
      <c r="W96" s="214"/>
      <c r="X96" s="205"/>
      <c r="Y96" s="205"/>
      <c r="Z96" s="205"/>
      <c r="AA96" s="205"/>
      <c r="AB96" s="205"/>
      <c r="AC96" s="205"/>
      <c r="AD96" s="205"/>
      <c r="AE96" s="205"/>
      <c r="AF96" s="205"/>
      <c r="AG96" s="205" t="s">
        <v>118</v>
      </c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</row>
    <row r="97" spans="1:60" outlineLevel="1" x14ac:dyDescent="0.2">
      <c r="A97" s="224">
        <v>41</v>
      </c>
      <c r="B97" s="225" t="s">
        <v>242</v>
      </c>
      <c r="C97" s="244" t="s">
        <v>243</v>
      </c>
      <c r="D97" s="226" t="s">
        <v>161</v>
      </c>
      <c r="E97" s="227">
        <v>3.2050000000000002E-2</v>
      </c>
      <c r="F97" s="228"/>
      <c r="G97" s="229">
        <f>ROUND(E97*F97,2)</f>
        <v>0</v>
      </c>
      <c r="H97" s="228"/>
      <c r="I97" s="229">
        <f>ROUND(E97*H97,2)</f>
        <v>0</v>
      </c>
      <c r="J97" s="228"/>
      <c r="K97" s="229">
        <f>ROUND(E97*J97,2)</f>
        <v>0</v>
      </c>
      <c r="L97" s="229">
        <v>21</v>
      </c>
      <c r="M97" s="229">
        <f>G97*(1+L97/100)</f>
        <v>0</v>
      </c>
      <c r="N97" s="229">
        <v>0</v>
      </c>
      <c r="O97" s="229">
        <f>ROUND(E97*N97,2)</f>
        <v>0</v>
      </c>
      <c r="P97" s="229">
        <v>0</v>
      </c>
      <c r="Q97" s="229">
        <f>ROUND(E97*P97,2)</f>
        <v>0</v>
      </c>
      <c r="R97" s="229" t="s">
        <v>166</v>
      </c>
      <c r="S97" s="229" t="s">
        <v>117</v>
      </c>
      <c r="T97" s="230" t="s">
        <v>117</v>
      </c>
      <c r="U97" s="214">
        <v>1.3270000000000002</v>
      </c>
      <c r="V97" s="214">
        <f>ROUND(E97*U97,2)</f>
        <v>0.04</v>
      </c>
      <c r="W97" s="214"/>
      <c r="X97" s="205"/>
      <c r="Y97" s="205"/>
      <c r="Z97" s="205"/>
      <c r="AA97" s="205"/>
      <c r="AB97" s="205"/>
      <c r="AC97" s="205"/>
      <c r="AD97" s="205"/>
      <c r="AE97" s="205"/>
      <c r="AF97" s="205"/>
      <c r="AG97" s="205" t="s">
        <v>162</v>
      </c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</row>
    <row r="98" spans="1:60" outlineLevel="1" x14ac:dyDescent="0.2">
      <c r="A98" s="212"/>
      <c r="B98" s="213"/>
      <c r="C98" s="246" t="s">
        <v>244</v>
      </c>
      <c r="D98" s="231"/>
      <c r="E98" s="231"/>
      <c r="F98" s="231"/>
      <c r="G98" s="231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05"/>
      <c r="Y98" s="205"/>
      <c r="Z98" s="205"/>
      <c r="AA98" s="205"/>
      <c r="AB98" s="205"/>
      <c r="AC98" s="205"/>
      <c r="AD98" s="205"/>
      <c r="AE98" s="205"/>
      <c r="AF98" s="205"/>
      <c r="AG98" s="205" t="s">
        <v>124</v>
      </c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</row>
    <row r="99" spans="1:60" x14ac:dyDescent="0.2">
      <c r="A99" s="218" t="s">
        <v>111</v>
      </c>
      <c r="B99" s="219" t="s">
        <v>80</v>
      </c>
      <c r="C99" s="243" t="s">
        <v>81</v>
      </c>
      <c r="D99" s="220"/>
      <c r="E99" s="221"/>
      <c r="F99" s="222"/>
      <c r="G99" s="222">
        <f>SUMIF(AG100:AG131,"&lt;&gt;NOR",G100:G131)</f>
        <v>0</v>
      </c>
      <c r="H99" s="222"/>
      <c r="I99" s="222">
        <f>SUM(I100:I131)</f>
        <v>0</v>
      </c>
      <c r="J99" s="222"/>
      <c r="K99" s="222">
        <f>SUM(K100:K131)</f>
        <v>0</v>
      </c>
      <c r="L99" s="222"/>
      <c r="M99" s="222">
        <f>SUM(M100:M131)</f>
        <v>0</v>
      </c>
      <c r="N99" s="222"/>
      <c r="O99" s="222">
        <f>SUM(O100:O131)</f>
        <v>0.27999999999999997</v>
      </c>
      <c r="P99" s="222"/>
      <c r="Q99" s="222">
        <f>SUM(Q100:Q131)</f>
        <v>0</v>
      </c>
      <c r="R99" s="222"/>
      <c r="S99" s="222"/>
      <c r="T99" s="223"/>
      <c r="U99" s="217"/>
      <c r="V99" s="217">
        <f>SUM(V100:V131)</f>
        <v>23.230000000000004</v>
      </c>
      <c r="W99" s="217"/>
      <c r="AG99" t="s">
        <v>112</v>
      </c>
    </row>
    <row r="100" spans="1:60" outlineLevel="1" x14ac:dyDescent="0.2">
      <c r="A100" s="233">
        <v>42</v>
      </c>
      <c r="B100" s="234" t="s">
        <v>245</v>
      </c>
      <c r="C100" s="247" t="s">
        <v>246</v>
      </c>
      <c r="D100" s="235" t="s">
        <v>247</v>
      </c>
      <c r="E100" s="236">
        <v>3</v>
      </c>
      <c r="F100" s="237"/>
      <c r="G100" s="238">
        <f>ROUND(E100*F100,2)</f>
        <v>0</v>
      </c>
      <c r="H100" s="237"/>
      <c r="I100" s="238">
        <f>ROUND(E100*H100,2)</f>
        <v>0</v>
      </c>
      <c r="J100" s="237"/>
      <c r="K100" s="238">
        <f>ROUND(E100*J100,2)</f>
        <v>0</v>
      </c>
      <c r="L100" s="238">
        <v>21</v>
      </c>
      <c r="M100" s="238">
        <f>G100*(1+L100/100)</f>
        <v>0</v>
      </c>
      <c r="N100" s="238">
        <v>8.9000000000000006E-4</v>
      </c>
      <c r="O100" s="238">
        <f>ROUND(E100*N100,2)</f>
        <v>0</v>
      </c>
      <c r="P100" s="238">
        <v>0</v>
      </c>
      <c r="Q100" s="238">
        <f>ROUND(E100*P100,2)</f>
        <v>0</v>
      </c>
      <c r="R100" s="238" t="s">
        <v>166</v>
      </c>
      <c r="S100" s="238" t="s">
        <v>117</v>
      </c>
      <c r="T100" s="239" t="s">
        <v>117</v>
      </c>
      <c r="U100" s="214">
        <v>1.1200000000000001</v>
      </c>
      <c r="V100" s="214">
        <f>ROUND(E100*U100,2)</f>
        <v>3.36</v>
      </c>
      <c r="W100" s="214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 t="s">
        <v>118</v>
      </c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</row>
    <row r="101" spans="1:60" outlineLevel="1" x14ac:dyDescent="0.2">
      <c r="A101" s="233">
        <v>43</v>
      </c>
      <c r="B101" s="234" t="s">
        <v>248</v>
      </c>
      <c r="C101" s="247" t="s">
        <v>249</v>
      </c>
      <c r="D101" s="235" t="s">
        <v>247</v>
      </c>
      <c r="E101" s="236">
        <v>2</v>
      </c>
      <c r="F101" s="237"/>
      <c r="G101" s="238">
        <f>ROUND(E101*F101,2)</f>
        <v>0</v>
      </c>
      <c r="H101" s="237"/>
      <c r="I101" s="238">
        <f>ROUND(E101*H101,2)</f>
        <v>0</v>
      </c>
      <c r="J101" s="237"/>
      <c r="K101" s="238">
        <f>ROUND(E101*J101,2)</f>
        <v>0</v>
      </c>
      <c r="L101" s="238">
        <v>21</v>
      </c>
      <c r="M101" s="238">
        <f>G101*(1+L101/100)</f>
        <v>0</v>
      </c>
      <c r="N101" s="238">
        <v>1.41E-3</v>
      </c>
      <c r="O101" s="238">
        <f>ROUND(E101*N101,2)</f>
        <v>0</v>
      </c>
      <c r="P101" s="238">
        <v>0</v>
      </c>
      <c r="Q101" s="238">
        <f>ROUND(E101*P101,2)</f>
        <v>0</v>
      </c>
      <c r="R101" s="238" t="s">
        <v>166</v>
      </c>
      <c r="S101" s="238" t="s">
        <v>117</v>
      </c>
      <c r="T101" s="239" t="s">
        <v>117</v>
      </c>
      <c r="U101" s="214">
        <v>1.5750000000000002</v>
      </c>
      <c r="V101" s="214">
        <f>ROUND(E101*U101,2)</f>
        <v>3.15</v>
      </c>
      <c r="W101" s="214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 t="s">
        <v>118</v>
      </c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</row>
    <row r="102" spans="1:60" ht="22.5" outlineLevel="1" x14ac:dyDescent="0.2">
      <c r="A102" s="233">
        <v>44</v>
      </c>
      <c r="B102" s="234" t="s">
        <v>250</v>
      </c>
      <c r="C102" s="247" t="s">
        <v>251</v>
      </c>
      <c r="D102" s="235" t="s">
        <v>247</v>
      </c>
      <c r="E102" s="236">
        <v>1</v>
      </c>
      <c r="F102" s="237"/>
      <c r="G102" s="238">
        <f>ROUND(E102*F102,2)</f>
        <v>0</v>
      </c>
      <c r="H102" s="237"/>
      <c r="I102" s="238">
        <f>ROUND(E102*H102,2)</f>
        <v>0</v>
      </c>
      <c r="J102" s="237"/>
      <c r="K102" s="238">
        <f>ROUND(E102*J102,2)</f>
        <v>0</v>
      </c>
      <c r="L102" s="238">
        <v>21</v>
      </c>
      <c r="M102" s="238">
        <f>G102*(1+L102/100)</f>
        <v>0</v>
      </c>
      <c r="N102" s="238">
        <v>6.2000000000000011E-4</v>
      </c>
      <c r="O102" s="238">
        <f>ROUND(E102*N102,2)</f>
        <v>0</v>
      </c>
      <c r="P102" s="238">
        <v>0</v>
      </c>
      <c r="Q102" s="238">
        <f>ROUND(E102*P102,2)</f>
        <v>0</v>
      </c>
      <c r="R102" s="238" t="s">
        <v>166</v>
      </c>
      <c r="S102" s="238" t="s">
        <v>117</v>
      </c>
      <c r="T102" s="239" t="s">
        <v>117</v>
      </c>
      <c r="U102" s="214">
        <v>2.6</v>
      </c>
      <c r="V102" s="214">
        <f>ROUND(E102*U102,2)</f>
        <v>2.6</v>
      </c>
      <c r="W102" s="214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 t="s">
        <v>118</v>
      </c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</row>
    <row r="103" spans="1:60" ht="22.5" outlineLevel="1" x14ac:dyDescent="0.2">
      <c r="A103" s="233">
        <v>45</v>
      </c>
      <c r="B103" s="234" t="s">
        <v>252</v>
      </c>
      <c r="C103" s="247" t="s">
        <v>253</v>
      </c>
      <c r="D103" s="235" t="s">
        <v>247</v>
      </c>
      <c r="E103" s="236">
        <v>1</v>
      </c>
      <c r="F103" s="237"/>
      <c r="G103" s="238">
        <f>ROUND(E103*F103,2)</f>
        <v>0</v>
      </c>
      <c r="H103" s="237"/>
      <c r="I103" s="238">
        <f>ROUND(E103*H103,2)</f>
        <v>0</v>
      </c>
      <c r="J103" s="237"/>
      <c r="K103" s="238">
        <f>ROUND(E103*J103,2)</f>
        <v>0</v>
      </c>
      <c r="L103" s="238">
        <v>21</v>
      </c>
      <c r="M103" s="238">
        <f>G103*(1+L103/100)</f>
        <v>0</v>
      </c>
      <c r="N103" s="238">
        <v>1.7000000000000001E-4</v>
      </c>
      <c r="O103" s="238">
        <f>ROUND(E103*N103,2)</f>
        <v>0</v>
      </c>
      <c r="P103" s="238">
        <v>0</v>
      </c>
      <c r="Q103" s="238">
        <f>ROUND(E103*P103,2)</f>
        <v>0</v>
      </c>
      <c r="R103" s="238" t="s">
        <v>166</v>
      </c>
      <c r="S103" s="238" t="s">
        <v>117</v>
      </c>
      <c r="T103" s="239" t="s">
        <v>117</v>
      </c>
      <c r="U103" s="214">
        <v>2.9000000000000004</v>
      </c>
      <c r="V103" s="214">
        <f>ROUND(E103*U103,2)</f>
        <v>2.9</v>
      </c>
      <c r="W103" s="214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 t="s">
        <v>118</v>
      </c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</row>
    <row r="104" spans="1:60" ht="22.5" outlineLevel="1" x14ac:dyDescent="0.2">
      <c r="A104" s="233">
        <v>46</v>
      </c>
      <c r="B104" s="234" t="s">
        <v>254</v>
      </c>
      <c r="C104" s="247" t="s">
        <v>255</v>
      </c>
      <c r="D104" s="235" t="s">
        <v>186</v>
      </c>
      <c r="E104" s="236">
        <v>1</v>
      </c>
      <c r="F104" s="237"/>
      <c r="G104" s="238">
        <f>ROUND(E104*F104,2)</f>
        <v>0</v>
      </c>
      <c r="H104" s="237"/>
      <c r="I104" s="238">
        <f>ROUND(E104*H104,2)</f>
        <v>0</v>
      </c>
      <c r="J104" s="237"/>
      <c r="K104" s="238">
        <f>ROUND(E104*J104,2)</f>
        <v>0</v>
      </c>
      <c r="L104" s="238">
        <v>21</v>
      </c>
      <c r="M104" s="238">
        <f>G104*(1+L104/100)</f>
        <v>0</v>
      </c>
      <c r="N104" s="238">
        <v>3.0900000000000003E-3</v>
      </c>
      <c r="O104" s="238">
        <f>ROUND(E104*N104,2)</f>
        <v>0</v>
      </c>
      <c r="P104" s="238">
        <v>0</v>
      </c>
      <c r="Q104" s="238">
        <f>ROUND(E104*P104,2)</f>
        <v>0</v>
      </c>
      <c r="R104" s="238" t="s">
        <v>166</v>
      </c>
      <c r="S104" s="238" t="s">
        <v>117</v>
      </c>
      <c r="T104" s="239" t="s">
        <v>117</v>
      </c>
      <c r="U104" s="214">
        <v>1.25</v>
      </c>
      <c r="V104" s="214">
        <f>ROUND(E104*U104,2)</f>
        <v>1.25</v>
      </c>
      <c r="W104" s="214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 t="s">
        <v>118</v>
      </c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</row>
    <row r="105" spans="1:60" ht="22.5" outlineLevel="1" x14ac:dyDescent="0.2">
      <c r="A105" s="233">
        <v>47</v>
      </c>
      <c r="B105" s="234" t="s">
        <v>256</v>
      </c>
      <c r="C105" s="247" t="s">
        <v>257</v>
      </c>
      <c r="D105" s="235" t="s">
        <v>186</v>
      </c>
      <c r="E105" s="236">
        <v>1</v>
      </c>
      <c r="F105" s="237"/>
      <c r="G105" s="238">
        <f>ROUND(E105*F105,2)</f>
        <v>0</v>
      </c>
      <c r="H105" s="237"/>
      <c r="I105" s="238">
        <f>ROUND(E105*H105,2)</f>
        <v>0</v>
      </c>
      <c r="J105" s="237"/>
      <c r="K105" s="238">
        <f>ROUND(E105*J105,2)</f>
        <v>0</v>
      </c>
      <c r="L105" s="238">
        <v>21</v>
      </c>
      <c r="M105" s="238">
        <f>G105*(1+L105/100)</f>
        <v>0</v>
      </c>
      <c r="N105" s="238">
        <v>6.9000000000000008E-4</v>
      </c>
      <c r="O105" s="238">
        <f>ROUND(E105*N105,2)</f>
        <v>0</v>
      </c>
      <c r="P105" s="238">
        <v>0</v>
      </c>
      <c r="Q105" s="238">
        <f>ROUND(E105*P105,2)</f>
        <v>0</v>
      </c>
      <c r="R105" s="238" t="s">
        <v>166</v>
      </c>
      <c r="S105" s="238" t="s">
        <v>117</v>
      </c>
      <c r="T105" s="239" t="s">
        <v>117</v>
      </c>
      <c r="U105" s="214">
        <v>0.32100000000000001</v>
      </c>
      <c r="V105" s="214">
        <f>ROUND(E105*U105,2)</f>
        <v>0.32</v>
      </c>
      <c r="W105" s="214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 t="s">
        <v>118</v>
      </c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</row>
    <row r="106" spans="1:60" ht="22.5" outlineLevel="1" x14ac:dyDescent="0.2">
      <c r="A106" s="224">
        <v>48</v>
      </c>
      <c r="B106" s="225" t="s">
        <v>258</v>
      </c>
      <c r="C106" s="244" t="s">
        <v>259</v>
      </c>
      <c r="D106" s="226" t="s">
        <v>247</v>
      </c>
      <c r="E106" s="227">
        <v>2</v>
      </c>
      <c r="F106" s="228"/>
      <c r="G106" s="229">
        <f>ROUND(E106*F106,2)</f>
        <v>0</v>
      </c>
      <c r="H106" s="228"/>
      <c r="I106" s="229">
        <f>ROUND(E106*H106,2)</f>
        <v>0</v>
      </c>
      <c r="J106" s="228"/>
      <c r="K106" s="229">
        <f>ROUND(E106*J106,2)</f>
        <v>0</v>
      </c>
      <c r="L106" s="229">
        <v>21</v>
      </c>
      <c r="M106" s="229">
        <f>G106*(1+L106/100)</f>
        <v>0</v>
      </c>
      <c r="N106" s="229">
        <v>2.8820000000000002E-2</v>
      </c>
      <c r="O106" s="229">
        <f>ROUND(E106*N106,2)</f>
        <v>0.06</v>
      </c>
      <c r="P106" s="229">
        <v>0</v>
      </c>
      <c r="Q106" s="229">
        <f>ROUND(E106*P106,2)</f>
        <v>0</v>
      </c>
      <c r="R106" s="229" t="s">
        <v>166</v>
      </c>
      <c r="S106" s="229" t="s">
        <v>117</v>
      </c>
      <c r="T106" s="230" t="s">
        <v>117</v>
      </c>
      <c r="U106" s="214">
        <v>2.9580000000000002</v>
      </c>
      <c r="V106" s="214">
        <f>ROUND(E106*U106,2)</f>
        <v>5.92</v>
      </c>
      <c r="W106" s="214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 t="s">
        <v>118</v>
      </c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</row>
    <row r="107" spans="1:60" outlineLevel="1" x14ac:dyDescent="0.2">
      <c r="A107" s="212"/>
      <c r="B107" s="213"/>
      <c r="C107" s="248" t="s">
        <v>260</v>
      </c>
      <c r="D107" s="240"/>
      <c r="E107" s="240"/>
      <c r="F107" s="240"/>
      <c r="G107" s="240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 t="s">
        <v>151</v>
      </c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</row>
    <row r="108" spans="1:60" outlineLevel="1" x14ac:dyDescent="0.2">
      <c r="A108" s="233">
        <v>49</v>
      </c>
      <c r="B108" s="234" t="s">
        <v>261</v>
      </c>
      <c r="C108" s="247" t="s">
        <v>262</v>
      </c>
      <c r="D108" s="235" t="s">
        <v>247</v>
      </c>
      <c r="E108" s="236">
        <v>4</v>
      </c>
      <c r="F108" s="237"/>
      <c r="G108" s="238">
        <f>ROUND(E108*F108,2)</f>
        <v>0</v>
      </c>
      <c r="H108" s="237"/>
      <c r="I108" s="238">
        <f>ROUND(E108*H108,2)</f>
        <v>0</v>
      </c>
      <c r="J108" s="237"/>
      <c r="K108" s="238">
        <f>ROUND(E108*J108,2)</f>
        <v>0</v>
      </c>
      <c r="L108" s="238">
        <v>21</v>
      </c>
      <c r="M108" s="238">
        <f>G108*(1+L108/100)</f>
        <v>0</v>
      </c>
      <c r="N108" s="238">
        <v>2.4000000000000001E-4</v>
      </c>
      <c r="O108" s="238">
        <f>ROUND(E108*N108,2)</f>
        <v>0</v>
      </c>
      <c r="P108" s="238">
        <v>0</v>
      </c>
      <c r="Q108" s="238">
        <f>ROUND(E108*P108,2)</f>
        <v>0</v>
      </c>
      <c r="R108" s="238" t="s">
        <v>166</v>
      </c>
      <c r="S108" s="238" t="s">
        <v>117</v>
      </c>
      <c r="T108" s="239" t="s">
        <v>117</v>
      </c>
      <c r="U108" s="214">
        <v>0.12400000000000001</v>
      </c>
      <c r="V108" s="214">
        <f>ROUND(E108*U108,2)</f>
        <v>0.5</v>
      </c>
      <c r="W108" s="214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 t="s">
        <v>118</v>
      </c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</row>
    <row r="109" spans="1:60" outlineLevel="1" x14ac:dyDescent="0.2">
      <c r="A109" s="224">
        <v>50</v>
      </c>
      <c r="B109" s="225" t="s">
        <v>263</v>
      </c>
      <c r="C109" s="244" t="s">
        <v>264</v>
      </c>
      <c r="D109" s="226" t="s">
        <v>186</v>
      </c>
      <c r="E109" s="227">
        <v>2</v>
      </c>
      <c r="F109" s="228"/>
      <c r="G109" s="229">
        <f>ROUND(E109*F109,2)</f>
        <v>0</v>
      </c>
      <c r="H109" s="228"/>
      <c r="I109" s="229">
        <f>ROUND(E109*H109,2)</f>
        <v>0</v>
      </c>
      <c r="J109" s="228"/>
      <c r="K109" s="229">
        <f>ROUND(E109*J109,2)</f>
        <v>0</v>
      </c>
      <c r="L109" s="229">
        <v>21</v>
      </c>
      <c r="M109" s="229">
        <f>G109*(1+L109/100)</f>
        <v>0</v>
      </c>
      <c r="N109" s="229">
        <v>4.0000000000000003E-5</v>
      </c>
      <c r="O109" s="229">
        <f>ROUND(E109*N109,2)</f>
        <v>0</v>
      </c>
      <c r="P109" s="229">
        <v>0</v>
      </c>
      <c r="Q109" s="229">
        <f>ROUND(E109*P109,2)</f>
        <v>0</v>
      </c>
      <c r="R109" s="229" t="s">
        <v>166</v>
      </c>
      <c r="S109" s="229" t="s">
        <v>117</v>
      </c>
      <c r="T109" s="230" t="s">
        <v>117</v>
      </c>
      <c r="U109" s="214">
        <v>0.44500000000000001</v>
      </c>
      <c r="V109" s="214">
        <f>ROUND(E109*U109,2)</f>
        <v>0.89</v>
      </c>
      <c r="W109" s="214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 t="s">
        <v>118</v>
      </c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</row>
    <row r="110" spans="1:60" outlineLevel="1" x14ac:dyDescent="0.2">
      <c r="A110" s="212"/>
      <c r="B110" s="213"/>
      <c r="C110" s="245" t="s">
        <v>188</v>
      </c>
      <c r="D110" s="215"/>
      <c r="E110" s="216">
        <v>2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 t="s">
        <v>120</v>
      </c>
      <c r="AH110" s="205">
        <v>0</v>
      </c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</row>
    <row r="111" spans="1:60" outlineLevel="1" x14ac:dyDescent="0.2">
      <c r="A111" s="224">
        <v>51</v>
      </c>
      <c r="B111" s="225" t="s">
        <v>265</v>
      </c>
      <c r="C111" s="244" t="s">
        <v>266</v>
      </c>
      <c r="D111" s="226" t="s">
        <v>247</v>
      </c>
      <c r="E111" s="227">
        <v>1</v>
      </c>
      <c r="F111" s="228"/>
      <c r="G111" s="229">
        <f>ROUND(E111*F111,2)</f>
        <v>0</v>
      </c>
      <c r="H111" s="228"/>
      <c r="I111" s="229">
        <f>ROUND(E111*H111,2)</f>
        <v>0</v>
      </c>
      <c r="J111" s="228"/>
      <c r="K111" s="229">
        <f>ROUND(E111*J111,2)</f>
        <v>0</v>
      </c>
      <c r="L111" s="229">
        <v>21</v>
      </c>
      <c r="M111" s="229">
        <f>G111*(1+L111/100)</f>
        <v>0</v>
      </c>
      <c r="N111" s="229">
        <v>1.2E-4</v>
      </c>
      <c r="O111" s="229">
        <f>ROUND(E111*N111,2)</f>
        <v>0</v>
      </c>
      <c r="P111" s="229">
        <v>0</v>
      </c>
      <c r="Q111" s="229">
        <f>ROUND(E111*P111,2)</f>
        <v>0</v>
      </c>
      <c r="R111" s="229" t="s">
        <v>166</v>
      </c>
      <c r="S111" s="229" t="s">
        <v>117</v>
      </c>
      <c r="T111" s="230" t="s">
        <v>117</v>
      </c>
      <c r="U111" s="214">
        <v>0.51700000000000002</v>
      </c>
      <c r="V111" s="214">
        <f>ROUND(E111*U111,2)</f>
        <v>0.52</v>
      </c>
      <c r="W111" s="214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 t="s">
        <v>118</v>
      </c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</row>
    <row r="112" spans="1:60" outlineLevel="1" x14ac:dyDescent="0.2">
      <c r="A112" s="212"/>
      <c r="B112" s="213"/>
      <c r="C112" s="245" t="s">
        <v>267</v>
      </c>
      <c r="D112" s="215"/>
      <c r="E112" s="216">
        <v>1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 t="s">
        <v>120</v>
      </c>
      <c r="AH112" s="205">
        <v>0</v>
      </c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</row>
    <row r="113" spans="1:60" outlineLevel="1" x14ac:dyDescent="0.2">
      <c r="A113" s="233">
        <v>52</v>
      </c>
      <c r="B113" s="234" t="s">
        <v>268</v>
      </c>
      <c r="C113" s="247" t="s">
        <v>269</v>
      </c>
      <c r="D113" s="235" t="s">
        <v>186</v>
      </c>
      <c r="E113" s="236">
        <v>1</v>
      </c>
      <c r="F113" s="237"/>
      <c r="G113" s="238">
        <f>ROUND(E113*F113,2)</f>
        <v>0</v>
      </c>
      <c r="H113" s="237"/>
      <c r="I113" s="238">
        <f>ROUND(E113*H113,2)</f>
        <v>0</v>
      </c>
      <c r="J113" s="237"/>
      <c r="K113" s="238">
        <f>ROUND(E113*J113,2)</f>
        <v>0</v>
      </c>
      <c r="L113" s="238">
        <v>21</v>
      </c>
      <c r="M113" s="238">
        <f>G113*(1+L113/100)</f>
        <v>0</v>
      </c>
      <c r="N113" s="238">
        <v>1.2E-4</v>
      </c>
      <c r="O113" s="238">
        <f>ROUND(E113*N113,2)</f>
        <v>0</v>
      </c>
      <c r="P113" s="238">
        <v>0</v>
      </c>
      <c r="Q113" s="238">
        <f>ROUND(E113*P113,2)</f>
        <v>0</v>
      </c>
      <c r="R113" s="238" t="s">
        <v>166</v>
      </c>
      <c r="S113" s="238" t="s">
        <v>117</v>
      </c>
      <c r="T113" s="239" t="s">
        <v>117</v>
      </c>
      <c r="U113" s="214">
        <v>0.71100000000000008</v>
      </c>
      <c r="V113" s="214">
        <f>ROUND(E113*U113,2)</f>
        <v>0.71</v>
      </c>
      <c r="W113" s="214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 t="s">
        <v>118</v>
      </c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</row>
    <row r="114" spans="1:60" outlineLevel="1" x14ac:dyDescent="0.2">
      <c r="A114" s="233">
        <v>53</v>
      </c>
      <c r="B114" s="234" t="s">
        <v>270</v>
      </c>
      <c r="C114" s="247" t="s">
        <v>271</v>
      </c>
      <c r="D114" s="235" t="s">
        <v>186</v>
      </c>
      <c r="E114" s="236">
        <v>1</v>
      </c>
      <c r="F114" s="237"/>
      <c r="G114" s="238">
        <f>ROUND(E114*F114,2)</f>
        <v>0</v>
      </c>
      <c r="H114" s="237"/>
      <c r="I114" s="238">
        <f>ROUND(E114*H114,2)</f>
        <v>0</v>
      </c>
      <c r="J114" s="237"/>
      <c r="K114" s="238">
        <f>ROUND(E114*J114,2)</f>
        <v>0</v>
      </c>
      <c r="L114" s="238">
        <v>21</v>
      </c>
      <c r="M114" s="238">
        <f>G114*(1+L114/100)</f>
        <v>0</v>
      </c>
      <c r="N114" s="238">
        <v>2.0000000000000002E-5</v>
      </c>
      <c r="O114" s="238">
        <f>ROUND(E114*N114,2)</f>
        <v>0</v>
      </c>
      <c r="P114" s="238">
        <v>0</v>
      </c>
      <c r="Q114" s="238">
        <f>ROUND(E114*P114,2)</f>
        <v>0</v>
      </c>
      <c r="R114" s="238" t="s">
        <v>166</v>
      </c>
      <c r="S114" s="238" t="s">
        <v>117</v>
      </c>
      <c r="T114" s="239" t="s">
        <v>117</v>
      </c>
      <c r="U114" s="214">
        <v>0.16800000000000001</v>
      </c>
      <c r="V114" s="214">
        <f>ROUND(E114*U114,2)</f>
        <v>0.17</v>
      </c>
      <c r="W114" s="214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 t="s">
        <v>118</v>
      </c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205"/>
      <c r="BF114" s="205"/>
      <c r="BG114" s="205"/>
      <c r="BH114" s="205"/>
    </row>
    <row r="115" spans="1:60" outlineLevel="1" x14ac:dyDescent="0.2">
      <c r="A115" s="224">
        <v>54</v>
      </c>
      <c r="B115" s="225" t="s">
        <v>272</v>
      </c>
      <c r="C115" s="244" t="s">
        <v>273</v>
      </c>
      <c r="D115" s="226" t="s">
        <v>247</v>
      </c>
      <c r="E115" s="227">
        <v>1</v>
      </c>
      <c r="F115" s="228"/>
      <c r="G115" s="229">
        <f>ROUND(E115*F115,2)</f>
        <v>0</v>
      </c>
      <c r="H115" s="228"/>
      <c r="I115" s="229">
        <f>ROUND(E115*H115,2)</f>
        <v>0</v>
      </c>
      <c r="J115" s="228"/>
      <c r="K115" s="229">
        <f>ROUND(E115*J115,2)</f>
        <v>0</v>
      </c>
      <c r="L115" s="229">
        <v>21</v>
      </c>
      <c r="M115" s="229">
        <f>G115*(1+L115/100)</f>
        <v>0</v>
      </c>
      <c r="N115" s="229">
        <v>6.600000000000001E-4</v>
      </c>
      <c r="O115" s="229">
        <f>ROUND(E115*N115,2)</f>
        <v>0</v>
      </c>
      <c r="P115" s="229">
        <v>0</v>
      </c>
      <c r="Q115" s="229">
        <f>ROUND(E115*P115,2)</f>
        <v>0</v>
      </c>
      <c r="R115" s="229"/>
      <c r="S115" s="229" t="s">
        <v>274</v>
      </c>
      <c r="T115" s="230" t="s">
        <v>275</v>
      </c>
      <c r="U115" s="214">
        <v>0.50700000000000001</v>
      </c>
      <c r="V115" s="214">
        <f>ROUND(E115*U115,2)</f>
        <v>0.51</v>
      </c>
      <c r="W115" s="214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 t="s">
        <v>118</v>
      </c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</row>
    <row r="116" spans="1:60" outlineLevel="1" x14ac:dyDescent="0.2">
      <c r="A116" s="212"/>
      <c r="B116" s="213"/>
      <c r="C116" s="248" t="s">
        <v>260</v>
      </c>
      <c r="D116" s="240"/>
      <c r="E116" s="240"/>
      <c r="F116" s="240"/>
      <c r="G116" s="240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 t="s">
        <v>151</v>
      </c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205"/>
      <c r="BF116" s="205"/>
      <c r="BG116" s="205"/>
      <c r="BH116" s="205"/>
    </row>
    <row r="117" spans="1:60" ht="22.5" outlineLevel="1" x14ac:dyDescent="0.2">
      <c r="A117" s="233">
        <v>55</v>
      </c>
      <c r="B117" s="234" t="s">
        <v>276</v>
      </c>
      <c r="C117" s="247" t="s">
        <v>277</v>
      </c>
      <c r="D117" s="235" t="s">
        <v>186</v>
      </c>
      <c r="E117" s="236">
        <v>2</v>
      </c>
      <c r="F117" s="237"/>
      <c r="G117" s="238">
        <f>ROUND(E117*F117,2)</f>
        <v>0</v>
      </c>
      <c r="H117" s="237"/>
      <c r="I117" s="238">
        <f>ROUND(E117*H117,2)</f>
        <v>0</v>
      </c>
      <c r="J117" s="237"/>
      <c r="K117" s="238">
        <f>ROUND(E117*J117,2)</f>
        <v>0</v>
      </c>
      <c r="L117" s="238">
        <v>21</v>
      </c>
      <c r="M117" s="238">
        <f>G117*(1+L117/100)</f>
        <v>0</v>
      </c>
      <c r="N117" s="238">
        <v>2.5000000000000001E-2</v>
      </c>
      <c r="O117" s="238">
        <f>ROUND(E117*N117,2)</f>
        <v>0.05</v>
      </c>
      <c r="P117" s="238">
        <v>0</v>
      </c>
      <c r="Q117" s="238">
        <f>ROUND(E117*P117,2)</f>
        <v>0</v>
      </c>
      <c r="R117" s="238" t="s">
        <v>278</v>
      </c>
      <c r="S117" s="238" t="s">
        <v>117</v>
      </c>
      <c r="T117" s="239" t="s">
        <v>117</v>
      </c>
      <c r="U117" s="214">
        <v>0</v>
      </c>
      <c r="V117" s="214">
        <f>ROUND(E117*U117,2)</f>
        <v>0</v>
      </c>
      <c r="W117" s="214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 t="s">
        <v>279</v>
      </c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  <c r="BH117" s="205"/>
    </row>
    <row r="118" spans="1:60" ht="33.75" outlineLevel="1" x14ac:dyDescent="0.2">
      <c r="A118" s="233">
        <v>56</v>
      </c>
      <c r="B118" s="234" t="s">
        <v>280</v>
      </c>
      <c r="C118" s="247" t="s">
        <v>281</v>
      </c>
      <c r="D118" s="235" t="s">
        <v>186</v>
      </c>
      <c r="E118" s="236">
        <v>1</v>
      </c>
      <c r="F118" s="237"/>
      <c r="G118" s="238">
        <f>ROUND(E118*F118,2)</f>
        <v>0</v>
      </c>
      <c r="H118" s="237"/>
      <c r="I118" s="238">
        <f>ROUND(E118*H118,2)</f>
        <v>0</v>
      </c>
      <c r="J118" s="237"/>
      <c r="K118" s="238">
        <f>ROUND(E118*J118,2)</f>
        <v>0</v>
      </c>
      <c r="L118" s="238">
        <v>21</v>
      </c>
      <c r="M118" s="238">
        <f>G118*(1+L118/100)</f>
        <v>0</v>
      </c>
      <c r="N118" s="238">
        <v>8.0000000000000002E-3</v>
      </c>
      <c r="O118" s="238">
        <f>ROUND(E118*N118,2)</f>
        <v>0.01</v>
      </c>
      <c r="P118" s="238">
        <v>0</v>
      </c>
      <c r="Q118" s="238">
        <f>ROUND(E118*P118,2)</f>
        <v>0</v>
      </c>
      <c r="R118" s="238" t="s">
        <v>278</v>
      </c>
      <c r="S118" s="238" t="s">
        <v>117</v>
      </c>
      <c r="T118" s="239" t="s">
        <v>117</v>
      </c>
      <c r="U118" s="214">
        <v>0</v>
      </c>
      <c r="V118" s="214">
        <f>ROUND(E118*U118,2)</f>
        <v>0</v>
      </c>
      <c r="W118" s="214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 t="s">
        <v>279</v>
      </c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</row>
    <row r="119" spans="1:60" ht="22.5" outlineLevel="1" x14ac:dyDescent="0.2">
      <c r="A119" s="233">
        <v>57</v>
      </c>
      <c r="B119" s="234" t="s">
        <v>282</v>
      </c>
      <c r="C119" s="247" t="s">
        <v>283</v>
      </c>
      <c r="D119" s="235" t="s">
        <v>186</v>
      </c>
      <c r="E119" s="236">
        <v>2</v>
      </c>
      <c r="F119" s="237"/>
      <c r="G119" s="238">
        <f>ROUND(E119*F119,2)</f>
        <v>0</v>
      </c>
      <c r="H119" s="237"/>
      <c r="I119" s="238">
        <f>ROUND(E119*H119,2)</f>
        <v>0</v>
      </c>
      <c r="J119" s="237"/>
      <c r="K119" s="238">
        <f>ROUND(E119*J119,2)</f>
        <v>0</v>
      </c>
      <c r="L119" s="238">
        <v>21</v>
      </c>
      <c r="M119" s="238">
        <f>G119*(1+L119/100)</f>
        <v>0</v>
      </c>
      <c r="N119" s="238">
        <v>2E-3</v>
      </c>
      <c r="O119" s="238">
        <f>ROUND(E119*N119,2)</f>
        <v>0</v>
      </c>
      <c r="P119" s="238">
        <v>0</v>
      </c>
      <c r="Q119" s="238">
        <f>ROUND(E119*P119,2)</f>
        <v>0</v>
      </c>
      <c r="R119" s="238" t="s">
        <v>278</v>
      </c>
      <c r="S119" s="238" t="s">
        <v>117</v>
      </c>
      <c r="T119" s="239" t="s">
        <v>117</v>
      </c>
      <c r="U119" s="214">
        <v>0</v>
      </c>
      <c r="V119" s="214">
        <f>ROUND(E119*U119,2)</f>
        <v>0</v>
      </c>
      <c r="W119" s="214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 t="s">
        <v>279</v>
      </c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  <c r="BH119" s="205"/>
    </row>
    <row r="120" spans="1:60" ht="22.5" outlineLevel="1" x14ac:dyDescent="0.2">
      <c r="A120" s="233">
        <v>58</v>
      </c>
      <c r="B120" s="234" t="s">
        <v>284</v>
      </c>
      <c r="C120" s="247" t="s">
        <v>285</v>
      </c>
      <c r="D120" s="235" t="s">
        <v>186</v>
      </c>
      <c r="E120" s="236">
        <v>1</v>
      </c>
      <c r="F120" s="237"/>
      <c r="G120" s="238">
        <f>ROUND(E120*F120,2)</f>
        <v>0</v>
      </c>
      <c r="H120" s="237"/>
      <c r="I120" s="238">
        <f>ROUND(E120*H120,2)</f>
        <v>0</v>
      </c>
      <c r="J120" s="237"/>
      <c r="K120" s="238">
        <f>ROUND(E120*J120,2)</f>
        <v>0</v>
      </c>
      <c r="L120" s="238">
        <v>21</v>
      </c>
      <c r="M120" s="238">
        <f>G120*(1+L120/100)</f>
        <v>0</v>
      </c>
      <c r="N120" s="238">
        <v>1.3000000000000002E-3</v>
      </c>
      <c r="O120" s="238">
        <f>ROUND(E120*N120,2)</f>
        <v>0</v>
      </c>
      <c r="P120" s="238">
        <v>0</v>
      </c>
      <c r="Q120" s="238">
        <f>ROUND(E120*P120,2)</f>
        <v>0</v>
      </c>
      <c r="R120" s="238" t="s">
        <v>278</v>
      </c>
      <c r="S120" s="238" t="s">
        <v>117</v>
      </c>
      <c r="T120" s="239" t="s">
        <v>117</v>
      </c>
      <c r="U120" s="214">
        <v>0</v>
      </c>
      <c r="V120" s="214">
        <f>ROUND(E120*U120,2)</f>
        <v>0</v>
      </c>
      <c r="W120" s="214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 t="s">
        <v>279</v>
      </c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</row>
    <row r="121" spans="1:60" outlineLevel="1" x14ac:dyDescent="0.2">
      <c r="A121" s="233">
        <v>59</v>
      </c>
      <c r="B121" s="234" t="s">
        <v>286</v>
      </c>
      <c r="C121" s="247" t="s">
        <v>287</v>
      </c>
      <c r="D121" s="235" t="s">
        <v>186</v>
      </c>
      <c r="E121" s="236">
        <v>3</v>
      </c>
      <c r="F121" s="237"/>
      <c r="G121" s="238">
        <f>ROUND(E121*F121,2)</f>
        <v>0</v>
      </c>
      <c r="H121" s="237"/>
      <c r="I121" s="238">
        <f>ROUND(E121*H121,2)</f>
        <v>0</v>
      </c>
      <c r="J121" s="237"/>
      <c r="K121" s="238">
        <f>ROUND(E121*J121,2)</f>
        <v>0</v>
      </c>
      <c r="L121" s="238">
        <v>21</v>
      </c>
      <c r="M121" s="238">
        <f>G121*(1+L121/100)</f>
        <v>0</v>
      </c>
      <c r="N121" s="238">
        <v>2.5000000000000001E-3</v>
      </c>
      <c r="O121" s="238">
        <f>ROUND(E121*N121,2)</f>
        <v>0.01</v>
      </c>
      <c r="P121" s="238">
        <v>0</v>
      </c>
      <c r="Q121" s="238">
        <f>ROUND(E121*P121,2)</f>
        <v>0</v>
      </c>
      <c r="R121" s="238" t="s">
        <v>278</v>
      </c>
      <c r="S121" s="238" t="s">
        <v>117</v>
      </c>
      <c r="T121" s="239" t="s">
        <v>117</v>
      </c>
      <c r="U121" s="214">
        <v>0</v>
      </c>
      <c r="V121" s="214">
        <f>ROUND(E121*U121,2)</f>
        <v>0</v>
      </c>
      <c r="W121" s="214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 t="s">
        <v>279</v>
      </c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</row>
    <row r="122" spans="1:60" outlineLevel="1" x14ac:dyDescent="0.2">
      <c r="A122" s="224">
        <v>60</v>
      </c>
      <c r="B122" s="225" t="s">
        <v>288</v>
      </c>
      <c r="C122" s="244" t="s">
        <v>289</v>
      </c>
      <c r="D122" s="226" t="s">
        <v>290</v>
      </c>
      <c r="E122" s="227">
        <v>1</v>
      </c>
      <c r="F122" s="228"/>
      <c r="G122" s="229">
        <f>ROUND(E122*F122,2)</f>
        <v>0</v>
      </c>
      <c r="H122" s="228"/>
      <c r="I122" s="229">
        <f>ROUND(E122*H122,2)</f>
        <v>0</v>
      </c>
      <c r="J122" s="228"/>
      <c r="K122" s="229">
        <f>ROUND(E122*J122,2)</f>
        <v>0</v>
      </c>
      <c r="L122" s="229">
        <v>21</v>
      </c>
      <c r="M122" s="229">
        <f>G122*(1+L122/100)</f>
        <v>0</v>
      </c>
      <c r="N122" s="229">
        <v>0</v>
      </c>
      <c r="O122" s="229">
        <f>ROUND(E122*N122,2)</f>
        <v>0</v>
      </c>
      <c r="P122" s="229">
        <v>0</v>
      </c>
      <c r="Q122" s="229">
        <f>ROUND(E122*P122,2)</f>
        <v>0</v>
      </c>
      <c r="R122" s="229"/>
      <c r="S122" s="229" t="s">
        <v>274</v>
      </c>
      <c r="T122" s="230" t="s">
        <v>291</v>
      </c>
      <c r="U122" s="214">
        <v>0</v>
      </c>
      <c r="V122" s="214">
        <f>ROUND(E122*U122,2)</f>
        <v>0</v>
      </c>
      <c r="W122" s="214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 t="s">
        <v>279</v>
      </c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</row>
    <row r="123" spans="1:60" outlineLevel="1" x14ac:dyDescent="0.2">
      <c r="A123" s="212"/>
      <c r="B123" s="213"/>
      <c r="C123" s="248" t="s">
        <v>292</v>
      </c>
      <c r="D123" s="240"/>
      <c r="E123" s="240"/>
      <c r="F123" s="240"/>
      <c r="G123" s="240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 t="s">
        <v>151</v>
      </c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</row>
    <row r="124" spans="1:60" outlineLevel="1" x14ac:dyDescent="0.2">
      <c r="A124" s="212"/>
      <c r="B124" s="213"/>
      <c r="C124" s="249" t="s">
        <v>293</v>
      </c>
      <c r="D124" s="241"/>
      <c r="E124" s="241"/>
      <c r="F124" s="241"/>
      <c r="G124" s="241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 t="s">
        <v>151</v>
      </c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</row>
    <row r="125" spans="1:60" ht="22.5" outlineLevel="1" x14ac:dyDescent="0.2">
      <c r="A125" s="233">
        <v>61</v>
      </c>
      <c r="B125" s="234" t="s">
        <v>294</v>
      </c>
      <c r="C125" s="247" t="s">
        <v>295</v>
      </c>
      <c r="D125" s="235" t="s">
        <v>186</v>
      </c>
      <c r="E125" s="236">
        <v>1</v>
      </c>
      <c r="F125" s="237"/>
      <c r="G125" s="238">
        <f>ROUND(E125*F125,2)</f>
        <v>0</v>
      </c>
      <c r="H125" s="237"/>
      <c r="I125" s="238">
        <f>ROUND(E125*H125,2)</f>
        <v>0</v>
      </c>
      <c r="J125" s="237"/>
      <c r="K125" s="238">
        <f>ROUND(E125*J125,2)</f>
        <v>0</v>
      </c>
      <c r="L125" s="238">
        <v>21</v>
      </c>
      <c r="M125" s="238">
        <f>G125*(1+L125/100)</f>
        <v>0</v>
      </c>
      <c r="N125" s="238">
        <v>1.6E-2</v>
      </c>
      <c r="O125" s="238">
        <f>ROUND(E125*N125,2)</f>
        <v>0.02</v>
      </c>
      <c r="P125" s="238">
        <v>0</v>
      </c>
      <c r="Q125" s="238">
        <f>ROUND(E125*P125,2)</f>
        <v>0</v>
      </c>
      <c r="R125" s="238" t="s">
        <v>278</v>
      </c>
      <c r="S125" s="238" t="s">
        <v>117</v>
      </c>
      <c r="T125" s="239" t="s">
        <v>117</v>
      </c>
      <c r="U125" s="214">
        <v>0</v>
      </c>
      <c r="V125" s="214">
        <f>ROUND(E125*U125,2)</f>
        <v>0</v>
      </c>
      <c r="W125" s="214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 t="s">
        <v>279</v>
      </c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</row>
    <row r="126" spans="1:60" outlineLevel="1" x14ac:dyDescent="0.2">
      <c r="A126" s="233">
        <v>62</v>
      </c>
      <c r="B126" s="234" t="s">
        <v>296</v>
      </c>
      <c r="C126" s="247" t="s">
        <v>297</v>
      </c>
      <c r="D126" s="235" t="s">
        <v>186</v>
      </c>
      <c r="E126" s="236">
        <v>2</v>
      </c>
      <c r="F126" s="237"/>
      <c r="G126" s="238">
        <f>ROUND(E126*F126,2)</f>
        <v>0</v>
      </c>
      <c r="H126" s="237"/>
      <c r="I126" s="238">
        <f>ROUND(E126*H126,2)</f>
        <v>0</v>
      </c>
      <c r="J126" s="237"/>
      <c r="K126" s="238">
        <f>ROUND(E126*J126,2)</f>
        <v>0</v>
      </c>
      <c r="L126" s="238">
        <v>21</v>
      </c>
      <c r="M126" s="238">
        <f>G126*(1+L126/100)</f>
        <v>0</v>
      </c>
      <c r="N126" s="238">
        <v>1.3200000000000002E-2</v>
      </c>
      <c r="O126" s="238">
        <f>ROUND(E126*N126,2)</f>
        <v>0.03</v>
      </c>
      <c r="P126" s="238">
        <v>0</v>
      </c>
      <c r="Q126" s="238">
        <f>ROUND(E126*P126,2)</f>
        <v>0</v>
      </c>
      <c r="R126" s="238" t="s">
        <v>278</v>
      </c>
      <c r="S126" s="238" t="s">
        <v>117</v>
      </c>
      <c r="T126" s="239" t="s">
        <v>117</v>
      </c>
      <c r="U126" s="214">
        <v>0</v>
      </c>
      <c r="V126" s="214">
        <f>ROUND(E126*U126,2)</f>
        <v>0</v>
      </c>
      <c r="W126" s="214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 t="s">
        <v>279</v>
      </c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</row>
    <row r="127" spans="1:60" ht="22.5" outlineLevel="1" x14ac:dyDescent="0.2">
      <c r="A127" s="233">
        <v>63</v>
      </c>
      <c r="B127" s="234" t="s">
        <v>298</v>
      </c>
      <c r="C127" s="247" t="s">
        <v>299</v>
      </c>
      <c r="D127" s="235" t="s">
        <v>186</v>
      </c>
      <c r="E127" s="236">
        <v>3</v>
      </c>
      <c r="F127" s="237"/>
      <c r="G127" s="238">
        <f>ROUND(E127*F127,2)</f>
        <v>0</v>
      </c>
      <c r="H127" s="237"/>
      <c r="I127" s="238">
        <f>ROUND(E127*H127,2)</f>
        <v>0</v>
      </c>
      <c r="J127" s="237"/>
      <c r="K127" s="238">
        <f>ROUND(E127*J127,2)</f>
        <v>0</v>
      </c>
      <c r="L127" s="238">
        <v>21</v>
      </c>
      <c r="M127" s="238">
        <f>G127*(1+L127/100)</f>
        <v>0</v>
      </c>
      <c r="N127" s="238">
        <v>1.5500000000000002E-2</v>
      </c>
      <c r="O127" s="238">
        <f>ROUND(E127*N127,2)</f>
        <v>0.05</v>
      </c>
      <c r="P127" s="238">
        <v>0</v>
      </c>
      <c r="Q127" s="238">
        <f>ROUND(E127*P127,2)</f>
        <v>0</v>
      </c>
      <c r="R127" s="238" t="s">
        <v>278</v>
      </c>
      <c r="S127" s="238" t="s">
        <v>117</v>
      </c>
      <c r="T127" s="239" t="s">
        <v>117</v>
      </c>
      <c r="U127" s="214">
        <v>0</v>
      </c>
      <c r="V127" s="214">
        <f>ROUND(E127*U127,2)</f>
        <v>0</v>
      </c>
      <c r="W127" s="214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 t="s">
        <v>279</v>
      </c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</row>
    <row r="128" spans="1:60" ht="22.5" outlineLevel="1" x14ac:dyDescent="0.2">
      <c r="A128" s="233">
        <v>64</v>
      </c>
      <c r="B128" s="234" t="s">
        <v>300</v>
      </c>
      <c r="C128" s="247" t="s">
        <v>301</v>
      </c>
      <c r="D128" s="235" t="s">
        <v>186</v>
      </c>
      <c r="E128" s="236">
        <v>1</v>
      </c>
      <c r="F128" s="237"/>
      <c r="G128" s="238">
        <f>ROUND(E128*F128,2)</f>
        <v>0</v>
      </c>
      <c r="H128" s="237"/>
      <c r="I128" s="238">
        <f>ROUND(E128*H128,2)</f>
        <v>0</v>
      </c>
      <c r="J128" s="237"/>
      <c r="K128" s="238">
        <f>ROUND(E128*J128,2)</f>
        <v>0</v>
      </c>
      <c r="L128" s="238">
        <v>21</v>
      </c>
      <c r="M128" s="238">
        <f>G128*(1+L128/100)</f>
        <v>0</v>
      </c>
      <c r="N128" s="238">
        <v>1.4E-2</v>
      </c>
      <c r="O128" s="238">
        <f>ROUND(E128*N128,2)</f>
        <v>0.01</v>
      </c>
      <c r="P128" s="238">
        <v>0</v>
      </c>
      <c r="Q128" s="238">
        <f>ROUND(E128*P128,2)</f>
        <v>0</v>
      </c>
      <c r="R128" s="238" t="s">
        <v>278</v>
      </c>
      <c r="S128" s="238" t="s">
        <v>117</v>
      </c>
      <c r="T128" s="239" t="s">
        <v>117</v>
      </c>
      <c r="U128" s="214">
        <v>0</v>
      </c>
      <c r="V128" s="214">
        <f>ROUND(E128*U128,2)</f>
        <v>0</v>
      </c>
      <c r="W128" s="214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 t="s">
        <v>279</v>
      </c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</row>
    <row r="129" spans="1:60" ht="22.5" outlineLevel="1" x14ac:dyDescent="0.2">
      <c r="A129" s="233">
        <v>65</v>
      </c>
      <c r="B129" s="234" t="s">
        <v>302</v>
      </c>
      <c r="C129" s="247" t="s">
        <v>303</v>
      </c>
      <c r="D129" s="235" t="s">
        <v>186</v>
      </c>
      <c r="E129" s="236">
        <v>1</v>
      </c>
      <c r="F129" s="237"/>
      <c r="G129" s="238">
        <f>ROUND(E129*F129,2)</f>
        <v>0</v>
      </c>
      <c r="H129" s="237"/>
      <c r="I129" s="238">
        <f>ROUND(E129*H129,2)</f>
        <v>0</v>
      </c>
      <c r="J129" s="237"/>
      <c r="K129" s="238">
        <f>ROUND(E129*J129,2)</f>
        <v>0</v>
      </c>
      <c r="L129" s="238">
        <v>21</v>
      </c>
      <c r="M129" s="238">
        <f>G129*(1+L129/100)</f>
        <v>0</v>
      </c>
      <c r="N129" s="238">
        <v>3.9000000000000007E-2</v>
      </c>
      <c r="O129" s="238">
        <f>ROUND(E129*N129,2)</f>
        <v>0.04</v>
      </c>
      <c r="P129" s="238">
        <v>0</v>
      </c>
      <c r="Q129" s="238">
        <f>ROUND(E129*P129,2)</f>
        <v>0</v>
      </c>
      <c r="R129" s="238" t="s">
        <v>278</v>
      </c>
      <c r="S129" s="238" t="s">
        <v>304</v>
      </c>
      <c r="T129" s="239" t="s">
        <v>304</v>
      </c>
      <c r="U129" s="214">
        <v>0</v>
      </c>
      <c r="V129" s="214">
        <f>ROUND(E129*U129,2)</f>
        <v>0</v>
      </c>
      <c r="W129" s="214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 t="s">
        <v>279</v>
      </c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205"/>
      <c r="BF129" s="205"/>
      <c r="BG129" s="205"/>
      <c r="BH129" s="205"/>
    </row>
    <row r="130" spans="1:60" outlineLevel="1" x14ac:dyDescent="0.2">
      <c r="A130" s="224">
        <v>66</v>
      </c>
      <c r="B130" s="225" t="s">
        <v>305</v>
      </c>
      <c r="C130" s="244" t="s">
        <v>306</v>
      </c>
      <c r="D130" s="226" t="s">
        <v>161</v>
      </c>
      <c r="E130" s="227">
        <v>0.28236000000000006</v>
      </c>
      <c r="F130" s="228"/>
      <c r="G130" s="229">
        <f>ROUND(E130*F130,2)</f>
        <v>0</v>
      </c>
      <c r="H130" s="228"/>
      <c r="I130" s="229">
        <f>ROUND(E130*H130,2)</f>
        <v>0</v>
      </c>
      <c r="J130" s="228"/>
      <c r="K130" s="229">
        <f>ROUND(E130*J130,2)</f>
        <v>0</v>
      </c>
      <c r="L130" s="229">
        <v>21</v>
      </c>
      <c r="M130" s="229">
        <f>G130*(1+L130/100)</f>
        <v>0</v>
      </c>
      <c r="N130" s="229">
        <v>0</v>
      </c>
      <c r="O130" s="229">
        <f>ROUND(E130*N130,2)</f>
        <v>0</v>
      </c>
      <c r="P130" s="229">
        <v>0</v>
      </c>
      <c r="Q130" s="229">
        <f>ROUND(E130*P130,2)</f>
        <v>0</v>
      </c>
      <c r="R130" s="229" t="s">
        <v>166</v>
      </c>
      <c r="S130" s="229" t="s">
        <v>117</v>
      </c>
      <c r="T130" s="230" t="s">
        <v>117</v>
      </c>
      <c r="U130" s="214">
        <v>1.5170000000000001</v>
      </c>
      <c r="V130" s="214">
        <f>ROUND(E130*U130,2)</f>
        <v>0.43</v>
      </c>
      <c r="W130" s="214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 t="s">
        <v>162</v>
      </c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</row>
    <row r="131" spans="1:60" outlineLevel="1" x14ac:dyDescent="0.2">
      <c r="A131" s="212"/>
      <c r="B131" s="213"/>
      <c r="C131" s="246" t="s">
        <v>244</v>
      </c>
      <c r="D131" s="231"/>
      <c r="E131" s="231"/>
      <c r="F131" s="231"/>
      <c r="G131" s="231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 t="s">
        <v>124</v>
      </c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</row>
    <row r="132" spans="1:60" x14ac:dyDescent="0.2">
      <c r="A132" s="218" t="s">
        <v>111</v>
      </c>
      <c r="B132" s="219" t="s">
        <v>82</v>
      </c>
      <c r="C132" s="243" t="s">
        <v>83</v>
      </c>
      <c r="D132" s="220"/>
      <c r="E132" s="221"/>
      <c r="F132" s="222"/>
      <c r="G132" s="222">
        <f>SUMIF(AG133:AG137,"&lt;&gt;NOR",G133:G137)</f>
        <v>0</v>
      </c>
      <c r="H132" s="222"/>
      <c r="I132" s="222">
        <f>SUM(I133:I137)</f>
        <v>0</v>
      </c>
      <c r="J132" s="222"/>
      <c r="K132" s="222">
        <f>SUM(K133:K137)</f>
        <v>0</v>
      </c>
      <c r="L132" s="222"/>
      <c r="M132" s="222">
        <f>SUM(M133:M137)</f>
        <v>0</v>
      </c>
      <c r="N132" s="222"/>
      <c r="O132" s="222">
        <f>SUM(O133:O137)</f>
        <v>0.04</v>
      </c>
      <c r="P132" s="222"/>
      <c r="Q132" s="222">
        <f>SUM(Q133:Q137)</f>
        <v>0</v>
      </c>
      <c r="R132" s="222"/>
      <c r="S132" s="222"/>
      <c r="T132" s="223"/>
      <c r="U132" s="217"/>
      <c r="V132" s="217">
        <f>SUM(V133:V137)</f>
        <v>5.7700000000000005</v>
      </c>
      <c r="W132" s="217"/>
      <c r="AG132" t="s">
        <v>112</v>
      </c>
    </row>
    <row r="133" spans="1:60" ht="33.75" outlineLevel="1" x14ac:dyDescent="0.2">
      <c r="A133" s="224">
        <v>67</v>
      </c>
      <c r="B133" s="225" t="s">
        <v>307</v>
      </c>
      <c r="C133" s="244" t="s">
        <v>308</v>
      </c>
      <c r="D133" s="226" t="s">
        <v>247</v>
      </c>
      <c r="E133" s="227">
        <v>3</v>
      </c>
      <c r="F133" s="228"/>
      <c r="G133" s="229">
        <f>ROUND(E133*F133,2)</f>
        <v>0</v>
      </c>
      <c r="H133" s="228"/>
      <c r="I133" s="229">
        <f>ROUND(E133*H133,2)</f>
        <v>0</v>
      </c>
      <c r="J133" s="228"/>
      <c r="K133" s="229">
        <f>ROUND(E133*J133,2)</f>
        <v>0</v>
      </c>
      <c r="L133" s="229">
        <v>21</v>
      </c>
      <c r="M133" s="229">
        <f>G133*(1+L133/100)</f>
        <v>0</v>
      </c>
      <c r="N133" s="229">
        <v>1.2970000000000001E-2</v>
      </c>
      <c r="O133" s="229">
        <f>ROUND(E133*N133,2)</f>
        <v>0.04</v>
      </c>
      <c r="P133" s="229">
        <v>0</v>
      </c>
      <c r="Q133" s="229">
        <f>ROUND(E133*P133,2)</f>
        <v>0</v>
      </c>
      <c r="R133" s="229" t="s">
        <v>166</v>
      </c>
      <c r="S133" s="229" t="s">
        <v>117</v>
      </c>
      <c r="T133" s="230" t="s">
        <v>117</v>
      </c>
      <c r="U133" s="214">
        <v>1.9000000000000001</v>
      </c>
      <c r="V133" s="214">
        <f>ROUND(E133*U133,2)</f>
        <v>5.7</v>
      </c>
      <c r="W133" s="214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 t="s">
        <v>118</v>
      </c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</row>
    <row r="134" spans="1:60" outlineLevel="1" x14ac:dyDescent="0.2">
      <c r="A134" s="212"/>
      <c r="B134" s="213"/>
      <c r="C134" s="248" t="s">
        <v>309</v>
      </c>
      <c r="D134" s="240"/>
      <c r="E134" s="240"/>
      <c r="F134" s="240"/>
      <c r="G134" s="240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 t="s">
        <v>151</v>
      </c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</row>
    <row r="135" spans="1:60" ht="22.5" outlineLevel="1" x14ac:dyDescent="0.2">
      <c r="A135" s="233">
        <v>68</v>
      </c>
      <c r="B135" s="234" t="s">
        <v>310</v>
      </c>
      <c r="C135" s="247" t="s">
        <v>311</v>
      </c>
      <c r="D135" s="235" t="s">
        <v>186</v>
      </c>
      <c r="E135" s="236">
        <v>3</v>
      </c>
      <c r="F135" s="237"/>
      <c r="G135" s="238">
        <f>ROUND(E135*F135,2)</f>
        <v>0</v>
      </c>
      <c r="H135" s="237"/>
      <c r="I135" s="238">
        <f>ROUND(E135*H135,2)</f>
        <v>0</v>
      </c>
      <c r="J135" s="237"/>
      <c r="K135" s="238">
        <f>ROUND(E135*J135,2)</f>
        <v>0</v>
      </c>
      <c r="L135" s="238">
        <v>21</v>
      </c>
      <c r="M135" s="238">
        <f>G135*(1+L135/100)</f>
        <v>0</v>
      </c>
      <c r="N135" s="238">
        <v>3.9000000000000005E-4</v>
      </c>
      <c r="O135" s="238">
        <f>ROUND(E135*N135,2)</f>
        <v>0</v>
      </c>
      <c r="P135" s="238">
        <v>0</v>
      </c>
      <c r="Q135" s="238">
        <f>ROUND(E135*P135,2)</f>
        <v>0</v>
      </c>
      <c r="R135" s="238" t="s">
        <v>278</v>
      </c>
      <c r="S135" s="238" t="s">
        <v>117</v>
      </c>
      <c r="T135" s="239" t="s">
        <v>117</v>
      </c>
      <c r="U135" s="214">
        <v>0</v>
      </c>
      <c r="V135" s="214">
        <f>ROUND(E135*U135,2)</f>
        <v>0</v>
      </c>
      <c r="W135" s="214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 t="s">
        <v>279</v>
      </c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</row>
    <row r="136" spans="1:60" outlineLevel="1" x14ac:dyDescent="0.2">
      <c r="A136" s="224">
        <v>69</v>
      </c>
      <c r="B136" s="225" t="s">
        <v>312</v>
      </c>
      <c r="C136" s="244" t="s">
        <v>313</v>
      </c>
      <c r="D136" s="226" t="s">
        <v>161</v>
      </c>
      <c r="E136" s="227">
        <v>4.0080000000000005E-2</v>
      </c>
      <c r="F136" s="228"/>
      <c r="G136" s="229">
        <f>ROUND(E136*F136,2)</f>
        <v>0</v>
      </c>
      <c r="H136" s="228"/>
      <c r="I136" s="229">
        <f>ROUND(E136*H136,2)</f>
        <v>0</v>
      </c>
      <c r="J136" s="228"/>
      <c r="K136" s="229">
        <f>ROUND(E136*J136,2)</f>
        <v>0</v>
      </c>
      <c r="L136" s="229">
        <v>21</v>
      </c>
      <c r="M136" s="229">
        <f>G136*(1+L136/100)</f>
        <v>0</v>
      </c>
      <c r="N136" s="229">
        <v>0</v>
      </c>
      <c r="O136" s="229">
        <f>ROUND(E136*N136,2)</f>
        <v>0</v>
      </c>
      <c r="P136" s="229">
        <v>0</v>
      </c>
      <c r="Q136" s="229">
        <f>ROUND(E136*P136,2)</f>
        <v>0</v>
      </c>
      <c r="R136" s="229" t="s">
        <v>166</v>
      </c>
      <c r="S136" s="229" t="s">
        <v>117</v>
      </c>
      <c r="T136" s="230" t="s">
        <v>117</v>
      </c>
      <c r="U136" s="214">
        <v>1.667</v>
      </c>
      <c r="V136" s="214">
        <f>ROUND(E136*U136,2)</f>
        <v>7.0000000000000007E-2</v>
      </c>
      <c r="W136" s="214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 t="s">
        <v>162</v>
      </c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</row>
    <row r="137" spans="1:60" outlineLevel="1" x14ac:dyDescent="0.2">
      <c r="A137" s="212"/>
      <c r="B137" s="213"/>
      <c r="C137" s="246" t="s">
        <v>244</v>
      </c>
      <c r="D137" s="231"/>
      <c r="E137" s="231"/>
      <c r="F137" s="231"/>
      <c r="G137" s="231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 t="s">
        <v>124</v>
      </c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</row>
    <row r="138" spans="1:60" x14ac:dyDescent="0.2">
      <c r="A138" s="218" t="s">
        <v>111</v>
      </c>
      <c r="B138" s="219" t="s">
        <v>84</v>
      </c>
      <c r="C138" s="243" t="s">
        <v>27</v>
      </c>
      <c r="D138" s="220"/>
      <c r="E138" s="221"/>
      <c r="F138" s="222"/>
      <c r="G138" s="222">
        <f>SUMIF(AG139:AG142,"&lt;&gt;NOR",G139:G142)</f>
        <v>0</v>
      </c>
      <c r="H138" s="222"/>
      <c r="I138" s="222">
        <f>SUM(I139:I142)</f>
        <v>0</v>
      </c>
      <c r="J138" s="222"/>
      <c r="K138" s="222">
        <f>SUM(K139:K142)</f>
        <v>0</v>
      </c>
      <c r="L138" s="222"/>
      <c r="M138" s="222">
        <f>SUM(M139:M142)</f>
        <v>0</v>
      </c>
      <c r="N138" s="222"/>
      <c r="O138" s="222">
        <f>SUM(O139:O142)</f>
        <v>0</v>
      </c>
      <c r="P138" s="222"/>
      <c r="Q138" s="222">
        <f>SUM(Q139:Q142)</f>
        <v>0</v>
      </c>
      <c r="R138" s="222"/>
      <c r="S138" s="222"/>
      <c r="T138" s="223"/>
      <c r="U138" s="217"/>
      <c r="V138" s="217">
        <f>SUM(V139:V142)</f>
        <v>0</v>
      </c>
      <c r="W138" s="217"/>
      <c r="AG138" t="s">
        <v>112</v>
      </c>
    </row>
    <row r="139" spans="1:60" outlineLevel="1" x14ac:dyDescent="0.2">
      <c r="A139" s="224">
        <v>70</v>
      </c>
      <c r="B139" s="225" t="s">
        <v>314</v>
      </c>
      <c r="C139" s="244" t="s">
        <v>315</v>
      </c>
      <c r="D139" s="226" t="s">
        <v>316</v>
      </c>
      <c r="E139" s="227">
        <v>1</v>
      </c>
      <c r="F139" s="228"/>
      <c r="G139" s="229">
        <f>ROUND(E139*F139,2)</f>
        <v>0</v>
      </c>
      <c r="H139" s="228"/>
      <c r="I139" s="229">
        <f>ROUND(E139*H139,2)</f>
        <v>0</v>
      </c>
      <c r="J139" s="228"/>
      <c r="K139" s="229">
        <f>ROUND(E139*J139,2)</f>
        <v>0</v>
      </c>
      <c r="L139" s="229">
        <v>21</v>
      </c>
      <c r="M139" s="229">
        <f>G139*(1+L139/100)</f>
        <v>0</v>
      </c>
      <c r="N139" s="229">
        <v>0</v>
      </c>
      <c r="O139" s="229">
        <f>ROUND(E139*N139,2)</f>
        <v>0</v>
      </c>
      <c r="P139" s="229">
        <v>0</v>
      </c>
      <c r="Q139" s="229">
        <f>ROUND(E139*P139,2)</f>
        <v>0</v>
      </c>
      <c r="R139" s="229"/>
      <c r="S139" s="229" t="s">
        <v>117</v>
      </c>
      <c r="T139" s="230" t="s">
        <v>291</v>
      </c>
      <c r="U139" s="214">
        <v>0</v>
      </c>
      <c r="V139" s="214">
        <f>ROUND(E139*U139,2)</f>
        <v>0</v>
      </c>
      <c r="W139" s="214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 t="s">
        <v>317</v>
      </c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</row>
    <row r="140" spans="1:60" outlineLevel="1" x14ac:dyDescent="0.2">
      <c r="A140" s="212"/>
      <c r="B140" s="213"/>
      <c r="C140" s="248" t="s">
        <v>318</v>
      </c>
      <c r="D140" s="240"/>
      <c r="E140" s="240"/>
      <c r="F140" s="240"/>
      <c r="G140" s="240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 t="s">
        <v>151</v>
      </c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</row>
    <row r="141" spans="1:60" outlineLevel="1" x14ac:dyDescent="0.2">
      <c r="A141" s="224">
        <v>71</v>
      </c>
      <c r="B141" s="225" t="s">
        <v>319</v>
      </c>
      <c r="C141" s="244" t="s">
        <v>320</v>
      </c>
      <c r="D141" s="226" t="s">
        <v>316</v>
      </c>
      <c r="E141" s="227">
        <v>1</v>
      </c>
      <c r="F141" s="228"/>
      <c r="G141" s="229">
        <f>ROUND(E141*F141,2)</f>
        <v>0</v>
      </c>
      <c r="H141" s="228"/>
      <c r="I141" s="229">
        <f>ROUND(E141*H141,2)</f>
        <v>0</v>
      </c>
      <c r="J141" s="228"/>
      <c r="K141" s="229">
        <f>ROUND(E141*J141,2)</f>
        <v>0</v>
      </c>
      <c r="L141" s="229">
        <v>21</v>
      </c>
      <c r="M141" s="229">
        <f>G141*(1+L141/100)</f>
        <v>0</v>
      </c>
      <c r="N141" s="229">
        <v>0</v>
      </c>
      <c r="O141" s="229">
        <f>ROUND(E141*N141,2)</f>
        <v>0</v>
      </c>
      <c r="P141" s="229">
        <v>0</v>
      </c>
      <c r="Q141" s="229">
        <f>ROUND(E141*P141,2)</f>
        <v>0</v>
      </c>
      <c r="R141" s="229"/>
      <c r="S141" s="229" t="s">
        <v>117</v>
      </c>
      <c r="T141" s="230" t="s">
        <v>291</v>
      </c>
      <c r="U141" s="214">
        <v>0</v>
      </c>
      <c r="V141" s="214">
        <f>ROUND(E141*U141,2)</f>
        <v>0</v>
      </c>
      <c r="W141" s="214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 t="s">
        <v>317</v>
      </c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</row>
    <row r="142" spans="1:60" outlineLevel="1" x14ac:dyDescent="0.2">
      <c r="A142" s="212"/>
      <c r="B142" s="213"/>
      <c r="C142" s="248" t="s">
        <v>321</v>
      </c>
      <c r="D142" s="240"/>
      <c r="E142" s="240"/>
      <c r="F142" s="240"/>
      <c r="G142" s="240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 t="s">
        <v>151</v>
      </c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</row>
    <row r="143" spans="1:60" x14ac:dyDescent="0.2">
      <c r="A143" s="5"/>
      <c r="B143" s="6"/>
      <c r="C143" s="250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AE143">
        <v>15</v>
      </c>
      <c r="AF143">
        <v>21</v>
      </c>
    </row>
    <row r="144" spans="1:60" x14ac:dyDescent="0.2">
      <c r="A144" s="208"/>
      <c r="B144" s="209" t="s">
        <v>29</v>
      </c>
      <c r="C144" s="251"/>
      <c r="D144" s="210"/>
      <c r="E144" s="211"/>
      <c r="F144" s="211"/>
      <c r="G144" s="242">
        <f>G8+G24+G34+G37+G75+G99+G132+G138</f>
        <v>0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AE144">
        <f>SUMIF(L7:L142,AE143,G7:G142)</f>
        <v>0</v>
      </c>
      <c r="AF144">
        <f>SUMIF(L7:L142,AF143,G7:G142)</f>
        <v>0</v>
      </c>
      <c r="AG144" t="s">
        <v>322</v>
      </c>
    </row>
    <row r="145" spans="3:33" x14ac:dyDescent="0.2">
      <c r="C145" s="252"/>
      <c r="D145" s="189"/>
      <c r="AG145" t="s">
        <v>323</v>
      </c>
    </row>
    <row r="146" spans="3:33" x14ac:dyDescent="0.2">
      <c r="D146" s="189"/>
    </row>
    <row r="147" spans="3:33" x14ac:dyDescent="0.2">
      <c r="D147" s="189"/>
    </row>
    <row r="148" spans="3:33" x14ac:dyDescent="0.2">
      <c r="D148" s="189"/>
    </row>
    <row r="149" spans="3:33" x14ac:dyDescent="0.2">
      <c r="D149" s="189"/>
    </row>
    <row r="150" spans="3:33" x14ac:dyDescent="0.2">
      <c r="D150" s="189"/>
    </row>
    <row r="151" spans="3:33" x14ac:dyDescent="0.2">
      <c r="D151" s="189"/>
    </row>
    <row r="152" spans="3:33" x14ac:dyDescent="0.2">
      <c r="D152" s="189"/>
    </row>
    <row r="153" spans="3:33" x14ac:dyDescent="0.2">
      <c r="D153" s="189"/>
    </row>
    <row r="154" spans="3:33" x14ac:dyDescent="0.2">
      <c r="D154" s="189"/>
    </row>
    <row r="155" spans="3:33" x14ac:dyDescent="0.2">
      <c r="D155" s="189"/>
    </row>
    <row r="156" spans="3:33" x14ac:dyDescent="0.2">
      <c r="D156" s="189"/>
    </row>
    <row r="157" spans="3:33" x14ac:dyDescent="0.2">
      <c r="D157" s="189"/>
    </row>
    <row r="158" spans="3:33" x14ac:dyDescent="0.2">
      <c r="D158" s="189"/>
    </row>
    <row r="159" spans="3:33" x14ac:dyDescent="0.2">
      <c r="D159" s="189"/>
    </row>
    <row r="160" spans="3:33" x14ac:dyDescent="0.2">
      <c r="D160" s="189"/>
    </row>
    <row r="161" spans="4:4" x14ac:dyDescent="0.2">
      <c r="D161" s="189"/>
    </row>
    <row r="162" spans="4:4" x14ac:dyDescent="0.2">
      <c r="D162" s="189"/>
    </row>
    <row r="163" spans="4:4" x14ac:dyDescent="0.2">
      <c r="D163" s="189"/>
    </row>
    <row r="164" spans="4:4" x14ac:dyDescent="0.2">
      <c r="D164" s="189"/>
    </row>
    <row r="165" spans="4:4" x14ac:dyDescent="0.2">
      <c r="D165" s="189"/>
    </row>
    <row r="166" spans="4:4" x14ac:dyDescent="0.2">
      <c r="D166" s="189"/>
    </row>
    <row r="167" spans="4:4" x14ac:dyDescent="0.2">
      <c r="D167" s="189"/>
    </row>
    <row r="168" spans="4:4" x14ac:dyDescent="0.2">
      <c r="D168" s="189"/>
    </row>
    <row r="169" spans="4:4" x14ac:dyDescent="0.2">
      <c r="D169" s="189"/>
    </row>
    <row r="170" spans="4:4" x14ac:dyDescent="0.2">
      <c r="D170" s="189"/>
    </row>
    <row r="171" spans="4:4" x14ac:dyDescent="0.2">
      <c r="D171" s="189"/>
    </row>
    <row r="172" spans="4:4" x14ac:dyDescent="0.2">
      <c r="D172" s="189"/>
    </row>
    <row r="173" spans="4:4" x14ac:dyDescent="0.2">
      <c r="D173" s="189"/>
    </row>
    <row r="174" spans="4:4" x14ac:dyDescent="0.2">
      <c r="D174" s="189"/>
    </row>
    <row r="175" spans="4:4" x14ac:dyDescent="0.2">
      <c r="D175" s="189"/>
    </row>
    <row r="176" spans="4:4" x14ac:dyDescent="0.2">
      <c r="D176" s="189"/>
    </row>
    <row r="177" spans="4:4" x14ac:dyDescent="0.2">
      <c r="D177" s="189"/>
    </row>
    <row r="178" spans="4:4" x14ac:dyDescent="0.2">
      <c r="D178" s="189"/>
    </row>
    <row r="179" spans="4:4" x14ac:dyDescent="0.2">
      <c r="D179" s="189"/>
    </row>
    <row r="180" spans="4:4" x14ac:dyDescent="0.2">
      <c r="D180" s="189"/>
    </row>
    <row r="181" spans="4:4" x14ac:dyDescent="0.2">
      <c r="D181" s="189"/>
    </row>
    <row r="182" spans="4:4" x14ac:dyDescent="0.2">
      <c r="D182" s="189"/>
    </row>
    <row r="183" spans="4:4" x14ac:dyDescent="0.2">
      <c r="D183" s="189"/>
    </row>
    <row r="184" spans="4:4" x14ac:dyDescent="0.2">
      <c r="D184" s="189"/>
    </row>
    <row r="185" spans="4:4" x14ac:dyDescent="0.2">
      <c r="D185" s="189"/>
    </row>
    <row r="186" spans="4:4" x14ac:dyDescent="0.2">
      <c r="D186" s="189"/>
    </row>
    <row r="187" spans="4:4" x14ac:dyDescent="0.2">
      <c r="D187" s="189"/>
    </row>
    <row r="188" spans="4:4" x14ac:dyDescent="0.2">
      <c r="D188" s="189"/>
    </row>
    <row r="189" spans="4:4" x14ac:dyDescent="0.2">
      <c r="D189" s="189"/>
    </row>
    <row r="190" spans="4:4" x14ac:dyDescent="0.2">
      <c r="D190" s="189"/>
    </row>
    <row r="191" spans="4:4" x14ac:dyDescent="0.2">
      <c r="D191" s="189"/>
    </row>
    <row r="192" spans="4:4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P40udbPfPHUdN98KUAaE3CoPga0ltIPAB3oHm/riVuqHkKrpKl+F3ivToWFUos9HmvOUOmT17ejayD8h2wYx0Q==" saltValue="RqKZHP5jFsRdt+NSBlwUAg==" spinCount="100000" sheet="1"/>
  <mergeCells count="41">
    <mergeCell ref="C131:G131"/>
    <mergeCell ref="C134:G134"/>
    <mergeCell ref="C137:G137"/>
    <mergeCell ref="C140:G140"/>
    <mergeCell ref="C142:G142"/>
    <mergeCell ref="C83:G83"/>
    <mergeCell ref="C98:G98"/>
    <mergeCell ref="C107:G107"/>
    <mergeCell ref="C116:G116"/>
    <mergeCell ref="C123:G123"/>
    <mergeCell ref="C124:G124"/>
    <mergeCell ref="C64:G64"/>
    <mergeCell ref="C74:G74"/>
    <mergeCell ref="C77:G77"/>
    <mergeCell ref="C78:G78"/>
    <mergeCell ref="C80:G80"/>
    <mergeCell ref="C81:G81"/>
    <mergeCell ref="C48:G48"/>
    <mergeCell ref="C50:G50"/>
    <mergeCell ref="C53:G53"/>
    <mergeCell ref="C55:G55"/>
    <mergeCell ref="C58:G58"/>
    <mergeCell ref="C61:G61"/>
    <mergeCell ref="C36:G36"/>
    <mergeCell ref="C39:G39"/>
    <mergeCell ref="C41:G41"/>
    <mergeCell ref="C43:G43"/>
    <mergeCell ref="C45:G45"/>
    <mergeCell ref="C47:G47"/>
    <mergeCell ref="C19:G19"/>
    <mergeCell ref="C22:G22"/>
    <mergeCell ref="C27:G27"/>
    <mergeCell ref="C28:G28"/>
    <mergeCell ref="C31:G31"/>
    <mergeCell ref="C33:G33"/>
    <mergeCell ref="A1:G1"/>
    <mergeCell ref="C2:G2"/>
    <mergeCell ref="C3:G3"/>
    <mergeCell ref="C4:G4"/>
    <mergeCell ref="C12:G12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8CA3-67C5-4ADE-A22A-FA427D44E79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0" t="s">
        <v>86</v>
      </c>
      <c r="B1" s="190"/>
      <c r="C1" s="190"/>
      <c r="D1" s="190"/>
      <c r="E1" s="190"/>
      <c r="F1" s="190"/>
      <c r="G1" s="190"/>
      <c r="AG1" t="s">
        <v>87</v>
      </c>
    </row>
    <row r="2" spans="1:60" ht="24.95" customHeight="1" x14ac:dyDescent="0.2">
      <c r="A2" s="191" t="s">
        <v>7</v>
      </c>
      <c r="B2" s="75" t="s">
        <v>43</v>
      </c>
      <c r="C2" s="194" t="s">
        <v>44</v>
      </c>
      <c r="D2" s="192"/>
      <c r="E2" s="192"/>
      <c r="F2" s="192"/>
      <c r="G2" s="193"/>
      <c r="AG2" t="s">
        <v>88</v>
      </c>
    </row>
    <row r="3" spans="1:60" ht="24.95" customHeight="1" x14ac:dyDescent="0.2">
      <c r="A3" s="191" t="s">
        <v>8</v>
      </c>
      <c r="B3" s="75" t="s">
        <v>50</v>
      </c>
      <c r="C3" s="194" t="s">
        <v>51</v>
      </c>
      <c r="D3" s="192"/>
      <c r="E3" s="192"/>
      <c r="F3" s="192"/>
      <c r="G3" s="193"/>
      <c r="AC3" s="126" t="s">
        <v>88</v>
      </c>
      <c r="AG3" t="s">
        <v>89</v>
      </c>
    </row>
    <row r="4" spans="1:60" ht="24.95" customHeight="1" x14ac:dyDescent="0.2">
      <c r="A4" s="195" t="s">
        <v>9</v>
      </c>
      <c r="B4" s="196" t="s">
        <v>52</v>
      </c>
      <c r="C4" s="197" t="s">
        <v>49</v>
      </c>
      <c r="D4" s="198"/>
      <c r="E4" s="198"/>
      <c r="F4" s="198"/>
      <c r="G4" s="199"/>
      <c r="AG4" t="s">
        <v>90</v>
      </c>
    </row>
    <row r="5" spans="1:60" x14ac:dyDescent="0.2">
      <c r="D5" s="189"/>
    </row>
    <row r="6" spans="1:60" ht="38.25" x14ac:dyDescent="0.2">
      <c r="A6" s="201" t="s">
        <v>91</v>
      </c>
      <c r="B6" s="203" t="s">
        <v>92</v>
      </c>
      <c r="C6" s="203" t="s">
        <v>93</v>
      </c>
      <c r="D6" s="202" t="s">
        <v>94</v>
      </c>
      <c r="E6" s="201" t="s">
        <v>95</v>
      </c>
      <c r="F6" s="200" t="s">
        <v>96</v>
      </c>
      <c r="G6" s="201" t="s">
        <v>29</v>
      </c>
      <c r="H6" s="204" t="s">
        <v>30</v>
      </c>
      <c r="I6" s="204" t="s">
        <v>97</v>
      </c>
      <c r="J6" s="204" t="s">
        <v>31</v>
      </c>
      <c r="K6" s="204" t="s">
        <v>98</v>
      </c>
      <c r="L6" s="204" t="s">
        <v>99</v>
      </c>
      <c r="M6" s="204" t="s">
        <v>100</v>
      </c>
      <c r="N6" s="204" t="s">
        <v>101</v>
      </c>
      <c r="O6" s="204" t="s">
        <v>102</v>
      </c>
      <c r="P6" s="204" t="s">
        <v>103</v>
      </c>
      <c r="Q6" s="204" t="s">
        <v>104</v>
      </c>
      <c r="R6" s="204" t="s">
        <v>105</v>
      </c>
      <c r="S6" s="204" t="s">
        <v>106</v>
      </c>
      <c r="T6" s="204" t="s">
        <v>107</v>
      </c>
      <c r="U6" s="204" t="s">
        <v>108</v>
      </c>
      <c r="V6" s="204" t="s">
        <v>109</v>
      </c>
      <c r="W6" s="204" t="s">
        <v>110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111</v>
      </c>
      <c r="B8" s="219" t="s">
        <v>60</v>
      </c>
      <c r="C8" s="243" t="s">
        <v>61</v>
      </c>
      <c r="D8" s="220"/>
      <c r="E8" s="221"/>
      <c r="F8" s="222"/>
      <c r="G8" s="222">
        <f>SUMIF(AG9:AG53,"&lt;&gt;NOR",G9:G53)</f>
        <v>0</v>
      </c>
      <c r="H8" s="222"/>
      <c r="I8" s="222">
        <f>SUM(I9:I53)</f>
        <v>0</v>
      </c>
      <c r="J8" s="222"/>
      <c r="K8" s="222">
        <f>SUM(K9:K53)</f>
        <v>0</v>
      </c>
      <c r="L8" s="222"/>
      <c r="M8" s="222">
        <f>SUM(M9:M53)</f>
        <v>0</v>
      </c>
      <c r="N8" s="222"/>
      <c r="O8" s="222">
        <f>SUM(O9:O53)</f>
        <v>36.629999999999995</v>
      </c>
      <c r="P8" s="222"/>
      <c r="Q8" s="222">
        <f>SUM(Q9:Q53)</f>
        <v>14.52</v>
      </c>
      <c r="R8" s="222"/>
      <c r="S8" s="222"/>
      <c r="T8" s="223"/>
      <c r="U8" s="217"/>
      <c r="V8" s="217">
        <f>SUM(V9:V53)</f>
        <v>187.58</v>
      </c>
      <c r="W8" s="217"/>
      <c r="AG8" t="s">
        <v>112</v>
      </c>
    </row>
    <row r="9" spans="1:60" outlineLevel="1" x14ac:dyDescent="0.2">
      <c r="A9" s="224">
        <v>1</v>
      </c>
      <c r="B9" s="225" t="s">
        <v>324</v>
      </c>
      <c r="C9" s="244" t="s">
        <v>325</v>
      </c>
      <c r="D9" s="226" t="s">
        <v>115</v>
      </c>
      <c r="E9" s="227">
        <v>29.700000000000003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 t="s">
        <v>116</v>
      </c>
      <c r="S9" s="229" t="s">
        <v>117</v>
      </c>
      <c r="T9" s="230" t="s">
        <v>117</v>
      </c>
      <c r="U9" s="214">
        <v>0.36500000000000005</v>
      </c>
      <c r="V9" s="214">
        <f>ROUND(E9*U9,2)</f>
        <v>10.84</v>
      </c>
      <c r="W9" s="214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118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ht="22.5" outlineLevel="1" x14ac:dyDescent="0.2">
      <c r="A10" s="212"/>
      <c r="B10" s="213"/>
      <c r="C10" s="246" t="s">
        <v>326</v>
      </c>
      <c r="D10" s="231"/>
      <c r="E10" s="231"/>
      <c r="F10" s="231"/>
      <c r="G10" s="231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124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32" t="str">
        <f>C10</f>
        <v>zapažených i nezapažených s urovnáním dna do předepsaného profilu a spádu, s přehozením výkopku na přilehlém terénu na vzdálenost do 3 m od podélné osy rýhy nebo s naložením výkopku na dopravní prostředek.</v>
      </c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12"/>
      <c r="B11" s="213"/>
      <c r="C11" s="245" t="s">
        <v>327</v>
      </c>
      <c r="D11" s="215"/>
      <c r="E11" s="216">
        <v>29.700000000000003</v>
      </c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120</v>
      </c>
      <c r="AH11" s="205">
        <v>0</v>
      </c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24">
        <v>2</v>
      </c>
      <c r="B12" s="225" t="s">
        <v>328</v>
      </c>
      <c r="C12" s="244" t="s">
        <v>329</v>
      </c>
      <c r="D12" s="226" t="s">
        <v>115</v>
      </c>
      <c r="E12" s="227">
        <v>14.850000000000001</v>
      </c>
      <c r="F12" s="228"/>
      <c r="G12" s="229">
        <f>ROUND(E12*F12,2)</f>
        <v>0</v>
      </c>
      <c r="H12" s="228"/>
      <c r="I12" s="229">
        <f>ROUND(E12*H12,2)</f>
        <v>0</v>
      </c>
      <c r="J12" s="228"/>
      <c r="K12" s="229">
        <f>ROUND(E12*J12,2)</f>
        <v>0</v>
      </c>
      <c r="L12" s="229">
        <v>21</v>
      </c>
      <c r="M12" s="229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29" t="s">
        <v>116</v>
      </c>
      <c r="S12" s="229" t="s">
        <v>117</v>
      </c>
      <c r="T12" s="230" t="s">
        <v>117</v>
      </c>
      <c r="U12" s="214">
        <v>0.38980000000000004</v>
      </c>
      <c r="V12" s="214">
        <f>ROUND(E12*U12,2)</f>
        <v>5.79</v>
      </c>
      <c r="W12" s="214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118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ht="22.5" outlineLevel="1" x14ac:dyDescent="0.2">
      <c r="A13" s="212"/>
      <c r="B13" s="213"/>
      <c r="C13" s="246" t="s">
        <v>326</v>
      </c>
      <c r="D13" s="231"/>
      <c r="E13" s="231"/>
      <c r="F13" s="231"/>
      <c r="G13" s="231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124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32" t="str">
        <f>C13</f>
        <v>zapažených i nezapažených s urovnáním dna do předepsaného profilu a spádu, s přehozením výkopku na přilehlém terénu na vzdálenost do 3 m od podélné osy rýhy nebo s naložením výkopku na dopravní prostředek.</v>
      </c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12"/>
      <c r="B14" s="213"/>
      <c r="C14" s="245" t="s">
        <v>330</v>
      </c>
      <c r="D14" s="215"/>
      <c r="E14" s="216">
        <v>14.850000000000001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120</v>
      </c>
      <c r="AH14" s="205">
        <v>0</v>
      </c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ht="22.5" outlineLevel="1" x14ac:dyDescent="0.2">
      <c r="A15" s="224">
        <v>3</v>
      </c>
      <c r="B15" s="225" t="s">
        <v>331</v>
      </c>
      <c r="C15" s="244" t="s">
        <v>332</v>
      </c>
      <c r="D15" s="226" t="s">
        <v>146</v>
      </c>
      <c r="E15" s="227">
        <v>99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21</v>
      </c>
      <c r="M15" s="229">
        <f>G15*(1+L15/100)</f>
        <v>0</v>
      </c>
      <c r="N15" s="229">
        <v>9.9000000000000021E-4</v>
      </c>
      <c r="O15" s="229">
        <f>ROUND(E15*N15,2)</f>
        <v>0.1</v>
      </c>
      <c r="P15" s="229">
        <v>0</v>
      </c>
      <c r="Q15" s="229">
        <f>ROUND(E15*P15,2)</f>
        <v>0</v>
      </c>
      <c r="R15" s="229" t="s">
        <v>116</v>
      </c>
      <c r="S15" s="229" t="s">
        <v>117</v>
      </c>
      <c r="T15" s="230" t="s">
        <v>117</v>
      </c>
      <c r="U15" s="214">
        <v>0.23600000000000002</v>
      </c>
      <c r="V15" s="214">
        <f>ROUND(E15*U15,2)</f>
        <v>23.36</v>
      </c>
      <c r="W15" s="214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118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12"/>
      <c r="B16" s="213"/>
      <c r="C16" s="246" t="s">
        <v>333</v>
      </c>
      <c r="D16" s="231"/>
      <c r="E16" s="231"/>
      <c r="F16" s="231"/>
      <c r="G16" s="231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124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 x14ac:dyDescent="0.2">
      <c r="A17" s="212"/>
      <c r="B17" s="213"/>
      <c r="C17" s="245" t="s">
        <v>334</v>
      </c>
      <c r="D17" s="215"/>
      <c r="E17" s="216">
        <v>99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120</v>
      </c>
      <c r="AH17" s="205">
        <v>0</v>
      </c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 x14ac:dyDescent="0.2">
      <c r="A18" s="224">
        <v>4</v>
      </c>
      <c r="B18" s="225" t="s">
        <v>335</v>
      </c>
      <c r="C18" s="244" t="s">
        <v>336</v>
      </c>
      <c r="D18" s="226" t="s">
        <v>146</v>
      </c>
      <c r="E18" s="227">
        <v>99</v>
      </c>
      <c r="F18" s="228"/>
      <c r="G18" s="229">
        <f>ROUND(E18*F18,2)</f>
        <v>0</v>
      </c>
      <c r="H18" s="228"/>
      <c r="I18" s="229">
        <f>ROUND(E18*H18,2)</f>
        <v>0</v>
      </c>
      <c r="J18" s="228"/>
      <c r="K18" s="229">
        <f>ROUND(E18*J18,2)</f>
        <v>0</v>
      </c>
      <c r="L18" s="229">
        <v>21</v>
      </c>
      <c r="M18" s="229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29" t="s">
        <v>116</v>
      </c>
      <c r="S18" s="229" t="s">
        <v>117</v>
      </c>
      <c r="T18" s="230" t="s">
        <v>117</v>
      </c>
      <c r="U18" s="214">
        <v>7.0000000000000007E-2</v>
      </c>
      <c r="V18" s="214">
        <f>ROUND(E18*U18,2)</f>
        <v>6.93</v>
      </c>
      <c r="W18" s="214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118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12"/>
      <c r="B19" s="213"/>
      <c r="C19" s="246" t="s">
        <v>337</v>
      </c>
      <c r="D19" s="231"/>
      <c r="E19" s="231"/>
      <c r="F19" s="231"/>
      <c r="G19" s="231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124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24">
        <v>5</v>
      </c>
      <c r="B20" s="225" t="s">
        <v>338</v>
      </c>
      <c r="C20" s="244" t="s">
        <v>339</v>
      </c>
      <c r="D20" s="226" t="s">
        <v>115</v>
      </c>
      <c r="E20" s="227">
        <v>29.700000000000003</v>
      </c>
      <c r="F20" s="228"/>
      <c r="G20" s="229">
        <f>ROUND(E20*F20,2)</f>
        <v>0</v>
      </c>
      <c r="H20" s="228"/>
      <c r="I20" s="229">
        <f>ROUND(E20*H20,2)</f>
        <v>0</v>
      </c>
      <c r="J20" s="228"/>
      <c r="K20" s="229">
        <f>ROUND(E20*J20,2)</f>
        <v>0</v>
      </c>
      <c r="L20" s="229">
        <v>21</v>
      </c>
      <c r="M20" s="229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29" t="s">
        <v>116</v>
      </c>
      <c r="S20" s="229" t="s">
        <v>117</v>
      </c>
      <c r="T20" s="230" t="s">
        <v>117</v>
      </c>
      <c r="U20" s="214">
        <v>3.8000000000000006E-2</v>
      </c>
      <c r="V20" s="214">
        <f>ROUND(E20*U20,2)</f>
        <v>1.1299999999999999</v>
      </c>
      <c r="W20" s="214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118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12"/>
      <c r="B21" s="213"/>
      <c r="C21" s="246" t="s">
        <v>340</v>
      </c>
      <c r="D21" s="231"/>
      <c r="E21" s="231"/>
      <c r="F21" s="231"/>
      <c r="G21" s="231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124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 x14ac:dyDescent="0.2">
      <c r="A22" s="224">
        <v>6</v>
      </c>
      <c r="B22" s="225" t="s">
        <v>341</v>
      </c>
      <c r="C22" s="244" t="s">
        <v>342</v>
      </c>
      <c r="D22" s="226" t="s">
        <v>115</v>
      </c>
      <c r="E22" s="227">
        <v>29.700000000000003</v>
      </c>
      <c r="F22" s="228"/>
      <c r="G22" s="229">
        <f>ROUND(E22*F22,2)</f>
        <v>0</v>
      </c>
      <c r="H22" s="228"/>
      <c r="I22" s="229">
        <f>ROUND(E22*H22,2)</f>
        <v>0</v>
      </c>
      <c r="J22" s="228"/>
      <c r="K22" s="229">
        <f>ROUND(E22*J22,2)</f>
        <v>0</v>
      </c>
      <c r="L22" s="229">
        <v>21</v>
      </c>
      <c r="M22" s="229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29" t="s">
        <v>116</v>
      </c>
      <c r="S22" s="229" t="s">
        <v>117</v>
      </c>
      <c r="T22" s="230" t="s">
        <v>117</v>
      </c>
      <c r="U22" s="214">
        <v>0.34500000000000003</v>
      </c>
      <c r="V22" s="214">
        <f>ROUND(E22*U22,2)</f>
        <v>10.25</v>
      </c>
      <c r="W22" s="214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118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outlineLevel="1" x14ac:dyDescent="0.2">
      <c r="A23" s="212"/>
      <c r="B23" s="213"/>
      <c r="C23" s="246" t="s">
        <v>343</v>
      </c>
      <c r="D23" s="231"/>
      <c r="E23" s="231"/>
      <c r="F23" s="231"/>
      <c r="G23" s="231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124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32" t="str">
        <f>C23</f>
        <v>bez naložení do dopravní nádoby, ale s vyprázdněním dopravní nádoby na hromadu nebo na dopravní prostředek,</v>
      </c>
      <c r="BB23" s="205"/>
      <c r="BC23" s="205"/>
      <c r="BD23" s="205"/>
      <c r="BE23" s="205"/>
      <c r="BF23" s="205"/>
      <c r="BG23" s="205"/>
      <c r="BH23" s="205"/>
    </row>
    <row r="24" spans="1:60" ht="22.5" outlineLevel="1" x14ac:dyDescent="0.2">
      <c r="A24" s="224">
        <v>7</v>
      </c>
      <c r="B24" s="225" t="s">
        <v>344</v>
      </c>
      <c r="C24" s="244" t="s">
        <v>345</v>
      </c>
      <c r="D24" s="226" t="s">
        <v>115</v>
      </c>
      <c r="E24" s="227">
        <v>9.9</v>
      </c>
      <c r="F24" s="228"/>
      <c r="G24" s="229">
        <f>ROUND(E24*F24,2)</f>
        <v>0</v>
      </c>
      <c r="H24" s="228"/>
      <c r="I24" s="229">
        <f>ROUND(E24*H24,2)</f>
        <v>0</v>
      </c>
      <c r="J24" s="228"/>
      <c r="K24" s="229">
        <f>ROUND(E24*J24,2)</f>
        <v>0</v>
      </c>
      <c r="L24" s="229">
        <v>21</v>
      </c>
      <c r="M24" s="229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29" t="s">
        <v>116</v>
      </c>
      <c r="S24" s="229" t="s">
        <v>117</v>
      </c>
      <c r="T24" s="230" t="s">
        <v>117</v>
      </c>
      <c r="U24" s="214">
        <v>1.1000000000000001E-2</v>
      </c>
      <c r="V24" s="214">
        <f>ROUND(E24*U24,2)</f>
        <v>0.11</v>
      </c>
      <c r="W24" s="214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118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outlineLevel="1" x14ac:dyDescent="0.2">
      <c r="A25" s="212"/>
      <c r="B25" s="213"/>
      <c r="C25" s="246" t="s">
        <v>346</v>
      </c>
      <c r="D25" s="231"/>
      <c r="E25" s="231"/>
      <c r="F25" s="231"/>
      <c r="G25" s="231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124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outlineLevel="1" x14ac:dyDescent="0.2">
      <c r="A26" s="212"/>
      <c r="B26" s="213"/>
      <c r="C26" s="245" t="s">
        <v>347</v>
      </c>
      <c r="D26" s="215"/>
      <c r="E26" s="216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120</v>
      </c>
      <c r="AH26" s="205">
        <v>0</v>
      </c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outlineLevel="1" x14ac:dyDescent="0.2">
      <c r="A27" s="212"/>
      <c r="B27" s="213"/>
      <c r="C27" s="245" t="s">
        <v>348</v>
      </c>
      <c r="D27" s="215"/>
      <c r="E27" s="216">
        <v>29.700000000000003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120</v>
      </c>
      <c r="AH27" s="205">
        <v>0</v>
      </c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 outlineLevel="1" x14ac:dyDescent="0.2">
      <c r="A28" s="212"/>
      <c r="B28" s="213"/>
      <c r="C28" s="245" t="s">
        <v>349</v>
      </c>
      <c r="D28" s="215"/>
      <c r="E28" s="216">
        <v>-19.799999999999997</v>
      </c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05"/>
      <c r="Y28" s="205"/>
      <c r="Z28" s="205"/>
      <c r="AA28" s="205"/>
      <c r="AB28" s="205"/>
      <c r="AC28" s="205"/>
      <c r="AD28" s="205"/>
      <c r="AE28" s="205"/>
      <c r="AF28" s="205"/>
      <c r="AG28" s="205" t="s">
        <v>120</v>
      </c>
      <c r="AH28" s="205">
        <v>0</v>
      </c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</row>
    <row r="29" spans="1:60" ht="22.5" outlineLevel="1" x14ac:dyDescent="0.2">
      <c r="A29" s="233">
        <v>8</v>
      </c>
      <c r="B29" s="234" t="s">
        <v>350</v>
      </c>
      <c r="C29" s="247" t="s">
        <v>351</v>
      </c>
      <c r="D29" s="235" t="s">
        <v>115</v>
      </c>
      <c r="E29" s="236">
        <v>9.9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21</v>
      </c>
      <c r="M29" s="238">
        <f>G29*(1+L29/100)</f>
        <v>0</v>
      </c>
      <c r="N29" s="238">
        <v>0</v>
      </c>
      <c r="O29" s="238">
        <f>ROUND(E29*N29,2)</f>
        <v>0</v>
      </c>
      <c r="P29" s="238">
        <v>0</v>
      </c>
      <c r="Q29" s="238">
        <f>ROUND(E29*P29,2)</f>
        <v>0</v>
      </c>
      <c r="R29" s="238" t="s">
        <v>116</v>
      </c>
      <c r="S29" s="238" t="s">
        <v>117</v>
      </c>
      <c r="T29" s="239" t="s">
        <v>117</v>
      </c>
      <c r="U29" s="214">
        <v>0.65200000000000002</v>
      </c>
      <c r="V29" s="214">
        <f>ROUND(E29*U29,2)</f>
        <v>6.45</v>
      </c>
      <c r="W29" s="214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118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ht="33.75" outlineLevel="1" x14ac:dyDescent="0.2">
      <c r="A30" s="224">
        <v>9</v>
      </c>
      <c r="B30" s="225" t="s">
        <v>113</v>
      </c>
      <c r="C30" s="244" t="s">
        <v>114</v>
      </c>
      <c r="D30" s="226" t="s">
        <v>115</v>
      </c>
      <c r="E30" s="227">
        <v>6.08</v>
      </c>
      <c r="F30" s="228"/>
      <c r="G30" s="229">
        <f>ROUND(E30*F30,2)</f>
        <v>0</v>
      </c>
      <c r="H30" s="228"/>
      <c r="I30" s="229">
        <f>ROUND(E30*H30,2)</f>
        <v>0</v>
      </c>
      <c r="J30" s="228"/>
      <c r="K30" s="229">
        <f>ROUND(E30*J30,2)</f>
        <v>0</v>
      </c>
      <c r="L30" s="229">
        <v>21</v>
      </c>
      <c r="M30" s="229">
        <f>G30*(1+L30/100)</f>
        <v>0</v>
      </c>
      <c r="N30" s="229">
        <v>0</v>
      </c>
      <c r="O30" s="229">
        <f>ROUND(E30*N30,2)</f>
        <v>0</v>
      </c>
      <c r="P30" s="229">
        <v>0</v>
      </c>
      <c r="Q30" s="229">
        <f>ROUND(E30*P30,2)</f>
        <v>0</v>
      </c>
      <c r="R30" s="229" t="s">
        <v>116</v>
      </c>
      <c r="S30" s="229" t="s">
        <v>117</v>
      </c>
      <c r="T30" s="230" t="s">
        <v>117</v>
      </c>
      <c r="U30" s="214">
        <v>1.9380000000000002</v>
      </c>
      <c r="V30" s="214">
        <f>ROUND(E30*U30,2)</f>
        <v>11.78</v>
      </c>
      <c r="W30" s="214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118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outlineLevel="1" x14ac:dyDescent="0.2">
      <c r="A31" s="212"/>
      <c r="B31" s="213"/>
      <c r="C31" s="245" t="s">
        <v>352</v>
      </c>
      <c r="D31" s="215"/>
      <c r="E31" s="216">
        <v>6.08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120</v>
      </c>
      <c r="AH31" s="205">
        <v>0</v>
      </c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ht="22.5" outlineLevel="1" x14ac:dyDescent="0.2">
      <c r="A32" s="233">
        <v>10</v>
      </c>
      <c r="B32" s="234" t="s">
        <v>353</v>
      </c>
      <c r="C32" s="247" t="s">
        <v>354</v>
      </c>
      <c r="D32" s="235" t="s">
        <v>115</v>
      </c>
      <c r="E32" s="236">
        <v>9.9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21</v>
      </c>
      <c r="M32" s="238">
        <f>G32*(1+L32/100)</f>
        <v>0</v>
      </c>
      <c r="N32" s="238">
        <v>0</v>
      </c>
      <c r="O32" s="238">
        <f>ROUND(E32*N32,2)</f>
        <v>0</v>
      </c>
      <c r="P32" s="238">
        <v>0</v>
      </c>
      <c r="Q32" s="238">
        <f>ROUND(E32*P32,2)</f>
        <v>0</v>
      </c>
      <c r="R32" s="238" t="s">
        <v>116</v>
      </c>
      <c r="S32" s="238" t="s">
        <v>117</v>
      </c>
      <c r="T32" s="239" t="s">
        <v>117</v>
      </c>
      <c r="U32" s="214">
        <v>9.0000000000000011E-3</v>
      </c>
      <c r="V32" s="214">
        <f>ROUND(E32*U32,2)</f>
        <v>0.09</v>
      </c>
      <c r="W32" s="214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118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ht="22.5" outlineLevel="1" x14ac:dyDescent="0.2">
      <c r="A33" s="224">
        <v>11</v>
      </c>
      <c r="B33" s="225" t="s">
        <v>355</v>
      </c>
      <c r="C33" s="244" t="s">
        <v>356</v>
      </c>
      <c r="D33" s="226" t="s">
        <v>115</v>
      </c>
      <c r="E33" s="227">
        <v>19.8</v>
      </c>
      <c r="F33" s="228"/>
      <c r="G33" s="229">
        <f>ROUND(E33*F33,2)</f>
        <v>0</v>
      </c>
      <c r="H33" s="228"/>
      <c r="I33" s="229">
        <f>ROUND(E33*H33,2)</f>
        <v>0</v>
      </c>
      <c r="J33" s="228"/>
      <c r="K33" s="229">
        <f>ROUND(E33*J33,2)</f>
        <v>0</v>
      </c>
      <c r="L33" s="229">
        <v>21</v>
      </c>
      <c r="M33" s="229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29" t="s">
        <v>116</v>
      </c>
      <c r="S33" s="229" t="s">
        <v>117</v>
      </c>
      <c r="T33" s="230" t="s">
        <v>117</v>
      </c>
      <c r="U33" s="214">
        <v>0.20200000000000001</v>
      </c>
      <c r="V33" s="214">
        <f>ROUND(E33*U33,2)</f>
        <v>4</v>
      </c>
      <c r="W33" s="214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118</v>
      </c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outlineLevel="1" x14ac:dyDescent="0.2">
      <c r="A34" s="212"/>
      <c r="B34" s="213"/>
      <c r="C34" s="246" t="s">
        <v>123</v>
      </c>
      <c r="D34" s="231"/>
      <c r="E34" s="231"/>
      <c r="F34" s="231"/>
      <c r="G34" s="231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124</v>
      </c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outlineLevel="1" x14ac:dyDescent="0.2">
      <c r="A35" s="212"/>
      <c r="B35" s="213"/>
      <c r="C35" s="249" t="s">
        <v>357</v>
      </c>
      <c r="D35" s="241"/>
      <c r="E35" s="241"/>
      <c r="F35" s="241"/>
      <c r="G35" s="241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151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outlineLevel="1" x14ac:dyDescent="0.2">
      <c r="A36" s="212"/>
      <c r="B36" s="213"/>
      <c r="C36" s="245" t="s">
        <v>358</v>
      </c>
      <c r="D36" s="215"/>
      <c r="E36" s="216">
        <v>19.8</v>
      </c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120</v>
      </c>
      <c r="AH36" s="205">
        <v>0</v>
      </c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ht="22.5" outlineLevel="1" x14ac:dyDescent="0.2">
      <c r="A37" s="224">
        <v>12</v>
      </c>
      <c r="B37" s="225" t="s">
        <v>121</v>
      </c>
      <c r="C37" s="244" t="s">
        <v>122</v>
      </c>
      <c r="D37" s="226" t="s">
        <v>115</v>
      </c>
      <c r="E37" s="227">
        <v>1.52</v>
      </c>
      <c r="F37" s="228"/>
      <c r="G37" s="229">
        <f>ROUND(E37*F37,2)</f>
        <v>0</v>
      </c>
      <c r="H37" s="228"/>
      <c r="I37" s="229">
        <f>ROUND(E37*H37,2)</f>
        <v>0</v>
      </c>
      <c r="J37" s="228"/>
      <c r="K37" s="229">
        <f>ROUND(E37*J37,2)</f>
        <v>0</v>
      </c>
      <c r="L37" s="229">
        <v>21</v>
      </c>
      <c r="M37" s="229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29" t="s">
        <v>116</v>
      </c>
      <c r="S37" s="229" t="s">
        <v>117</v>
      </c>
      <c r="T37" s="230" t="s">
        <v>117</v>
      </c>
      <c r="U37" s="214">
        <v>1.1500000000000001</v>
      </c>
      <c r="V37" s="214">
        <f>ROUND(E37*U37,2)</f>
        <v>1.75</v>
      </c>
      <c r="W37" s="214"/>
      <c r="X37" s="205"/>
      <c r="Y37" s="205"/>
      <c r="Z37" s="205"/>
      <c r="AA37" s="205"/>
      <c r="AB37" s="205"/>
      <c r="AC37" s="205"/>
      <c r="AD37" s="205"/>
      <c r="AE37" s="205"/>
      <c r="AF37" s="205"/>
      <c r="AG37" s="205" t="s">
        <v>118</v>
      </c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</row>
    <row r="38" spans="1:60" outlineLevel="1" x14ac:dyDescent="0.2">
      <c r="A38" s="212"/>
      <c r="B38" s="213"/>
      <c r="C38" s="246" t="s">
        <v>123</v>
      </c>
      <c r="D38" s="231"/>
      <c r="E38" s="231"/>
      <c r="F38" s="231"/>
      <c r="G38" s="231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124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 x14ac:dyDescent="0.2">
      <c r="A39" s="212"/>
      <c r="B39" s="213"/>
      <c r="C39" s="245" t="s">
        <v>359</v>
      </c>
      <c r="D39" s="215"/>
      <c r="E39" s="216">
        <v>1.52</v>
      </c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120</v>
      </c>
      <c r="AH39" s="205">
        <v>0</v>
      </c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 x14ac:dyDescent="0.2">
      <c r="A40" s="224">
        <v>13</v>
      </c>
      <c r="B40" s="225" t="s">
        <v>126</v>
      </c>
      <c r="C40" s="244" t="s">
        <v>127</v>
      </c>
      <c r="D40" s="226" t="s">
        <v>115</v>
      </c>
      <c r="E40" s="227">
        <v>10.73</v>
      </c>
      <c r="F40" s="228"/>
      <c r="G40" s="229">
        <f>ROUND(E40*F40,2)</f>
        <v>0</v>
      </c>
      <c r="H40" s="228"/>
      <c r="I40" s="229">
        <f>ROUND(E40*H40,2)</f>
        <v>0</v>
      </c>
      <c r="J40" s="228"/>
      <c r="K40" s="229">
        <f>ROUND(E40*J40,2)</f>
        <v>0</v>
      </c>
      <c r="L40" s="229">
        <v>21</v>
      </c>
      <c r="M40" s="229">
        <f>G40*(1+L40/100)</f>
        <v>0</v>
      </c>
      <c r="N40" s="229">
        <v>1.7000000000000002</v>
      </c>
      <c r="O40" s="229">
        <f>ROUND(E40*N40,2)</f>
        <v>18.239999999999998</v>
      </c>
      <c r="P40" s="229">
        <v>0</v>
      </c>
      <c r="Q40" s="229">
        <f>ROUND(E40*P40,2)</f>
        <v>0</v>
      </c>
      <c r="R40" s="229" t="s">
        <v>116</v>
      </c>
      <c r="S40" s="229" t="s">
        <v>117</v>
      </c>
      <c r="T40" s="230" t="s">
        <v>117</v>
      </c>
      <c r="U40" s="214">
        <v>1.5870000000000002</v>
      </c>
      <c r="V40" s="214">
        <f>ROUND(E40*U40,2)</f>
        <v>17.03</v>
      </c>
      <c r="W40" s="214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118</v>
      </c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ht="22.5" outlineLevel="1" x14ac:dyDescent="0.2">
      <c r="A41" s="212"/>
      <c r="B41" s="213"/>
      <c r="C41" s="246" t="s">
        <v>128</v>
      </c>
      <c r="D41" s="231"/>
      <c r="E41" s="231"/>
      <c r="F41" s="231"/>
      <c r="G41" s="231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124</v>
      </c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32" t="str">
        <f>C41</f>
        <v>sypaninou z vhodných hornin tř. 1 - 4 nebo materiálem připraveným podél výkopu ve vzdálenosti do 3 m od jeho kraje, pro jakoukoliv hloubku výkopu a jakoukoliv míru zhutnění,</v>
      </c>
      <c r="BB41" s="205"/>
      <c r="BC41" s="205"/>
      <c r="BD41" s="205"/>
      <c r="BE41" s="205"/>
      <c r="BF41" s="205"/>
      <c r="BG41" s="205"/>
      <c r="BH41" s="205"/>
    </row>
    <row r="42" spans="1:60" outlineLevel="1" x14ac:dyDescent="0.2">
      <c r="A42" s="212"/>
      <c r="B42" s="213"/>
      <c r="C42" s="245" t="s">
        <v>360</v>
      </c>
      <c r="D42" s="215"/>
      <c r="E42" s="216">
        <v>3.8000000000000003</v>
      </c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120</v>
      </c>
      <c r="AH42" s="205">
        <v>0</v>
      </c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outlineLevel="1" x14ac:dyDescent="0.2">
      <c r="A43" s="212"/>
      <c r="B43" s="213"/>
      <c r="C43" s="245" t="s">
        <v>361</v>
      </c>
      <c r="D43" s="215"/>
      <c r="E43" s="216">
        <v>6.9300000000000006</v>
      </c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120</v>
      </c>
      <c r="AH43" s="205">
        <v>0</v>
      </c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</row>
    <row r="44" spans="1:60" outlineLevel="1" x14ac:dyDescent="0.2">
      <c r="A44" s="233">
        <v>14</v>
      </c>
      <c r="B44" s="234" t="s">
        <v>130</v>
      </c>
      <c r="C44" s="247" t="s">
        <v>131</v>
      </c>
      <c r="D44" s="235" t="s">
        <v>115</v>
      </c>
      <c r="E44" s="236">
        <v>15.98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21</v>
      </c>
      <c r="M44" s="238">
        <f>G44*(1+L44/100)</f>
        <v>0</v>
      </c>
      <c r="N44" s="238">
        <v>0</v>
      </c>
      <c r="O44" s="238">
        <f>ROUND(E44*N44,2)</f>
        <v>0</v>
      </c>
      <c r="P44" s="238">
        <v>0</v>
      </c>
      <c r="Q44" s="238">
        <f>ROUND(E44*P44,2)</f>
        <v>0</v>
      </c>
      <c r="R44" s="238" t="s">
        <v>116</v>
      </c>
      <c r="S44" s="238" t="s">
        <v>117</v>
      </c>
      <c r="T44" s="239" t="s">
        <v>117</v>
      </c>
      <c r="U44" s="214">
        <v>0</v>
      </c>
      <c r="V44" s="214">
        <f>ROUND(E44*U44,2)</f>
        <v>0</v>
      </c>
      <c r="W44" s="214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118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24">
        <v>15</v>
      </c>
      <c r="B45" s="225" t="s">
        <v>132</v>
      </c>
      <c r="C45" s="244" t="s">
        <v>133</v>
      </c>
      <c r="D45" s="226" t="s">
        <v>115</v>
      </c>
      <c r="E45" s="227">
        <v>4.1100000000000003</v>
      </c>
      <c r="F45" s="228"/>
      <c r="G45" s="229">
        <f>ROUND(E45*F45,2)</f>
        <v>0</v>
      </c>
      <c r="H45" s="228"/>
      <c r="I45" s="229">
        <f>ROUND(E45*H45,2)</f>
        <v>0</v>
      </c>
      <c r="J45" s="228"/>
      <c r="K45" s="229">
        <f>ROUND(E45*J45,2)</f>
        <v>0</v>
      </c>
      <c r="L45" s="229">
        <v>21</v>
      </c>
      <c r="M45" s="229">
        <f>G45*(1+L45/100)</f>
        <v>0</v>
      </c>
      <c r="N45" s="229">
        <v>1.8907700000000001</v>
      </c>
      <c r="O45" s="229">
        <f>ROUND(E45*N45,2)</f>
        <v>7.77</v>
      </c>
      <c r="P45" s="229">
        <v>0</v>
      </c>
      <c r="Q45" s="229">
        <f>ROUND(E45*P45,2)</f>
        <v>0</v>
      </c>
      <c r="R45" s="229" t="s">
        <v>134</v>
      </c>
      <c r="S45" s="229" t="s">
        <v>117</v>
      </c>
      <c r="T45" s="230" t="s">
        <v>117</v>
      </c>
      <c r="U45" s="214">
        <v>1.6950000000000001</v>
      </c>
      <c r="V45" s="214">
        <f>ROUND(E45*U45,2)</f>
        <v>6.97</v>
      </c>
      <c r="W45" s="214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118</v>
      </c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outlineLevel="1" x14ac:dyDescent="0.2">
      <c r="A46" s="212"/>
      <c r="B46" s="213"/>
      <c r="C46" s="246" t="s">
        <v>135</v>
      </c>
      <c r="D46" s="231"/>
      <c r="E46" s="231"/>
      <c r="F46" s="231"/>
      <c r="G46" s="231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124</v>
      </c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 x14ac:dyDescent="0.2">
      <c r="A47" s="212"/>
      <c r="B47" s="213"/>
      <c r="C47" s="245" t="s">
        <v>362</v>
      </c>
      <c r="D47" s="215"/>
      <c r="E47" s="216">
        <v>1.1400000000000001</v>
      </c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120</v>
      </c>
      <c r="AH47" s="205">
        <v>0</v>
      </c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outlineLevel="1" x14ac:dyDescent="0.2">
      <c r="A48" s="212"/>
      <c r="B48" s="213"/>
      <c r="C48" s="245" t="s">
        <v>363</v>
      </c>
      <c r="D48" s="215"/>
      <c r="E48" s="216">
        <v>2.97</v>
      </c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120</v>
      </c>
      <c r="AH48" s="205">
        <v>0</v>
      </c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</row>
    <row r="49" spans="1:60" ht="22.5" outlineLevel="1" x14ac:dyDescent="0.2">
      <c r="A49" s="224">
        <v>16</v>
      </c>
      <c r="B49" s="225" t="s">
        <v>137</v>
      </c>
      <c r="C49" s="244" t="s">
        <v>138</v>
      </c>
      <c r="D49" s="226" t="s">
        <v>139</v>
      </c>
      <c r="E49" s="227">
        <v>9.5</v>
      </c>
      <c r="F49" s="228"/>
      <c r="G49" s="229">
        <f>ROUND(E49*F49,2)</f>
        <v>0</v>
      </c>
      <c r="H49" s="228"/>
      <c r="I49" s="229">
        <f>ROUND(E49*H49,2)</f>
        <v>0</v>
      </c>
      <c r="J49" s="228"/>
      <c r="K49" s="229">
        <f>ROUND(E49*J49,2)</f>
        <v>0</v>
      </c>
      <c r="L49" s="229">
        <v>21</v>
      </c>
      <c r="M49" s="229">
        <f>G49*(1+L49/100)</f>
        <v>0</v>
      </c>
      <c r="N49" s="229">
        <v>0</v>
      </c>
      <c r="O49" s="229">
        <f>ROUND(E49*N49,2)</f>
        <v>0</v>
      </c>
      <c r="P49" s="229">
        <v>0</v>
      </c>
      <c r="Q49" s="229">
        <f>ROUND(E49*P49,2)</f>
        <v>0</v>
      </c>
      <c r="R49" s="229" t="s">
        <v>140</v>
      </c>
      <c r="S49" s="229" t="s">
        <v>117</v>
      </c>
      <c r="T49" s="230" t="s">
        <v>117</v>
      </c>
      <c r="U49" s="214">
        <v>5.7434400000000005</v>
      </c>
      <c r="V49" s="214">
        <f>ROUND(E49*U49,2)</f>
        <v>54.56</v>
      </c>
      <c r="W49" s="214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141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ht="22.5" outlineLevel="1" x14ac:dyDescent="0.2">
      <c r="A50" s="212"/>
      <c r="B50" s="213"/>
      <c r="C50" s="246" t="s">
        <v>142</v>
      </c>
      <c r="D50" s="231"/>
      <c r="E50" s="231"/>
      <c r="F50" s="231"/>
      <c r="G50" s="231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124</v>
      </c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32" t="str">
        <f>C50</f>
        <v>ruční, v hornině 1 - 4, s ručním přemístěním k dopravnímu prostředku, s naložením na dopravní prostředek, s odvozem a uložením na skládku. Bez poplatku za skládku.</v>
      </c>
      <c r="BB50" s="205"/>
      <c r="BC50" s="205"/>
      <c r="BD50" s="205"/>
      <c r="BE50" s="205"/>
      <c r="BF50" s="205"/>
      <c r="BG50" s="205"/>
      <c r="BH50" s="205"/>
    </row>
    <row r="51" spans="1:60" outlineLevel="1" x14ac:dyDescent="0.2">
      <c r="A51" s="212"/>
      <c r="B51" s="213"/>
      <c r="C51" s="245" t="s">
        <v>364</v>
      </c>
      <c r="D51" s="215"/>
      <c r="E51" s="216">
        <v>9.5</v>
      </c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120</v>
      </c>
      <c r="AH51" s="205">
        <v>0</v>
      </c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outlineLevel="1" x14ac:dyDescent="0.2">
      <c r="A52" s="224">
        <v>17</v>
      </c>
      <c r="B52" s="225" t="s">
        <v>365</v>
      </c>
      <c r="C52" s="244" t="s">
        <v>366</v>
      </c>
      <c r="D52" s="226" t="s">
        <v>139</v>
      </c>
      <c r="E52" s="227">
        <v>15</v>
      </c>
      <c r="F52" s="228"/>
      <c r="G52" s="229">
        <f>ROUND(E52*F52,2)</f>
        <v>0</v>
      </c>
      <c r="H52" s="228"/>
      <c r="I52" s="229">
        <f>ROUND(E52*H52,2)</f>
        <v>0</v>
      </c>
      <c r="J52" s="228"/>
      <c r="K52" s="229">
        <f>ROUND(E52*J52,2)</f>
        <v>0</v>
      </c>
      <c r="L52" s="229">
        <v>21</v>
      </c>
      <c r="M52" s="229">
        <f>G52*(1+L52/100)</f>
        <v>0</v>
      </c>
      <c r="N52" s="229">
        <v>0.70110000000000006</v>
      </c>
      <c r="O52" s="229">
        <f>ROUND(E52*N52,2)</f>
        <v>10.52</v>
      </c>
      <c r="P52" s="229">
        <v>0.96800000000000008</v>
      </c>
      <c r="Q52" s="229">
        <f>ROUND(E52*P52,2)</f>
        <v>14.52</v>
      </c>
      <c r="R52" s="229" t="s">
        <v>140</v>
      </c>
      <c r="S52" s="229" t="s">
        <v>117</v>
      </c>
      <c r="T52" s="230" t="s">
        <v>117</v>
      </c>
      <c r="U52" s="214">
        <v>1.7692800000000002</v>
      </c>
      <c r="V52" s="214">
        <f>ROUND(E52*U52,2)</f>
        <v>26.54</v>
      </c>
      <c r="W52" s="214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141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outlineLevel="1" x14ac:dyDescent="0.2">
      <c r="A53" s="212"/>
      <c r="B53" s="213"/>
      <c r="C53" s="245" t="s">
        <v>367</v>
      </c>
      <c r="D53" s="215"/>
      <c r="E53" s="216">
        <v>15</v>
      </c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120</v>
      </c>
      <c r="AH53" s="205">
        <v>0</v>
      </c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x14ac:dyDescent="0.2">
      <c r="A54" s="218" t="s">
        <v>111</v>
      </c>
      <c r="B54" s="219" t="s">
        <v>64</v>
      </c>
      <c r="C54" s="243" t="s">
        <v>65</v>
      </c>
      <c r="D54" s="220"/>
      <c r="E54" s="221"/>
      <c r="F54" s="222"/>
      <c r="G54" s="222">
        <f>SUMIF(AG55:AG69,"&lt;&gt;NOR",G55:G69)</f>
        <v>0</v>
      </c>
      <c r="H54" s="222"/>
      <c r="I54" s="222">
        <f>SUM(I55:I69)</f>
        <v>0</v>
      </c>
      <c r="J54" s="222"/>
      <c r="K54" s="222">
        <f>SUM(K55:K69)</f>
        <v>0</v>
      </c>
      <c r="L54" s="222"/>
      <c r="M54" s="222">
        <f>SUM(M55:M69)</f>
        <v>0</v>
      </c>
      <c r="N54" s="222"/>
      <c r="O54" s="222">
        <f>SUM(O55:O69)</f>
        <v>0.02</v>
      </c>
      <c r="P54" s="222"/>
      <c r="Q54" s="222">
        <f>SUM(Q55:Q69)</f>
        <v>0</v>
      </c>
      <c r="R54" s="222"/>
      <c r="S54" s="222"/>
      <c r="T54" s="223"/>
      <c r="U54" s="217"/>
      <c r="V54" s="217">
        <f>SUM(V55:V69)</f>
        <v>18.32</v>
      </c>
      <c r="W54" s="217"/>
      <c r="AG54" t="s">
        <v>112</v>
      </c>
    </row>
    <row r="55" spans="1:60" ht="22.5" outlineLevel="1" x14ac:dyDescent="0.2">
      <c r="A55" s="224">
        <v>18</v>
      </c>
      <c r="B55" s="225" t="s">
        <v>368</v>
      </c>
      <c r="C55" s="244" t="s">
        <v>369</v>
      </c>
      <c r="D55" s="226" t="s">
        <v>139</v>
      </c>
      <c r="E55" s="227">
        <v>33</v>
      </c>
      <c r="F55" s="228"/>
      <c r="G55" s="229">
        <f>ROUND(E55*F55,2)</f>
        <v>0</v>
      </c>
      <c r="H55" s="228"/>
      <c r="I55" s="229">
        <f>ROUND(E55*H55,2)</f>
        <v>0</v>
      </c>
      <c r="J55" s="228"/>
      <c r="K55" s="229">
        <f>ROUND(E55*J55,2)</f>
        <v>0</v>
      </c>
      <c r="L55" s="229">
        <v>21</v>
      </c>
      <c r="M55" s="229">
        <f>G55*(1+L55/100)</f>
        <v>0</v>
      </c>
      <c r="N55" s="229">
        <v>0</v>
      </c>
      <c r="O55" s="229">
        <f>ROUND(E55*N55,2)</f>
        <v>0</v>
      </c>
      <c r="P55" s="229">
        <v>0</v>
      </c>
      <c r="Q55" s="229">
        <f>ROUND(E55*P55,2)</f>
        <v>0</v>
      </c>
      <c r="R55" s="229" t="s">
        <v>134</v>
      </c>
      <c r="S55" s="229" t="s">
        <v>117</v>
      </c>
      <c r="T55" s="230" t="s">
        <v>117</v>
      </c>
      <c r="U55" s="214">
        <v>3.4000000000000002E-2</v>
      </c>
      <c r="V55" s="214">
        <f>ROUND(E55*U55,2)</f>
        <v>1.1200000000000001</v>
      </c>
      <c r="W55" s="214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118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12"/>
      <c r="B56" s="213"/>
      <c r="C56" s="246" t="s">
        <v>135</v>
      </c>
      <c r="D56" s="231"/>
      <c r="E56" s="231"/>
      <c r="F56" s="231"/>
      <c r="G56" s="231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124</v>
      </c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33">
        <v>19</v>
      </c>
      <c r="B57" s="234" t="s">
        <v>370</v>
      </c>
      <c r="C57" s="247" t="s">
        <v>371</v>
      </c>
      <c r="D57" s="235" t="s">
        <v>186</v>
      </c>
      <c r="E57" s="236">
        <v>1</v>
      </c>
      <c r="F57" s="237"/>
      <c r="G57" s="238">
        <f>ROUND(E57*F57,2)</f>
        <v>0</v>
      </c>
      <c r="H57" s="237"/>
      <c r="I57" s="238">
        <f>ROUND(E57*H57,2)</f>
        <v>0</v>
      </c>
      <c r="J57" s="237"/>
      <c r="K57" s="238">
        <f>ROUND(E57*J57,2)</f>
        <v>0</v>
      </c>
      <c r="L57" s="238">
        <v>21</v>
      </c>
      <c r="M57" s="238">
        <f>G57*(1+L57/100)</f>
        <v>0</v>
      </c>
      <c r="N57" s="238">
        <v>8.0000000000000007E-5</v>
      </c>
      <c r="O57" s="238">
        <f>ROUND(E57*N57,2)</f>
        <v>0</v>
      </c>
      <c r="P57" s="238">
        <v>0</v>
      </c>
      <c r="Q57" s="238">
        <f>ROUND(E57*P57,2)</f>
        <v>0</v>
      </c>
      <c r="R57" s="238" t="s">
        <v>134</v>
      </c>
      <c r="S57" s="238" t="s">
        <v>117</v>
      </c>
      <c r="T57" s="239" t="s">
        <v>117</v>
      </c>
      <c r="U57" s="214">
        <v>0.92</v>
      </c>
      <c r="V57" s="214">
        <f>ROUND(E57*U57,2)</f>
        <v>0.92</v>
      </c>
      <c r="W57" s="214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118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outlineLevel="1" x14ac:dyDescent="0.2">
      <c r="A58" s="224">
        <v>20</v>
      </c>
      <c r="B58" s="225" t="s">
        <v>372</v>
      </c>
      <c r="C58" s="244" t="s">
        <v>373</v>
      </c>
      <c r="D58" s="226" t="s">
        <v>139</v>
      </c>
      <c r="E58" s="227">
        <v>33</v>
      </c>
      <c r="F58" s="228"/>
      <c r="G58" s="229">
        <f>ROUND(E58*F58,2)</f>
        <v>0</v>
      </c>
      <c r="H58" s="228"/>
      <c r="I58" s="229">
        <f>ROUND(E58*H58,2)</f>
        <v>0</v>
      </c>
      <c r="J58" s="228"/>
      <c r="K58" s="229">
        <f>ROUND(E58*J58,2)</f>
        <v>0</v>
      </c>
      <c r="L58" s="229">
        <v>21</v>
      </c>
      <c r="M58" s="229">
        <f>G58*(1+L58/100)</f>
        <v>0</v>
      </c>
      <c r="N58" s="229">
        <v>0</v>
      </c>
      <c r="O58" s="229">
        <f>ROUND(E58*N58,2)</f>
        <v>0</v>
      </c>
      <c r="P58" s="229">
        <v>0</v>
      </c>
      <c r="Q58" s="229">
        <f>ROUND(E58*P58,2)</f>
        <v>0</v>
      </c>
      <c r="R58" s="229" t="s">
        <v>134</v>
      </c>
      <c r="S58" s="229" t="s">
        <v>117</v>
      </c>
      <c r="T58" s="230" t="s">
        <v>117</v>
      </c>
      <c r="U58" s="214">
        <v>4.4000000000000004E-2</v>
      </c>
      <c r="V58" s="214">
        <f>ROUND(E58*U58,2)</f>
        <v>1.45</v>
      </c>
      <c r="W58" s="214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118</v>
      </c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 x14ac:dyDescent="0.2">
      <c r="A59" s="212"/>
      <c r="B59" s="213"/>
      <c r="C59" s="246" t="s">
        <v>374</v>
      </c>
      <c r="D59" s="231"/>
      <c r="E59" s="231"/>
      <c r="F59" s="231"/>
      <c r="G59" s="231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124</v>
      </c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32" t="str">
        <f>C59</f>
        <v>přísun, montáže, demontáže a odsunu zkoušecího čerpadla, napuštění tlakovou vodou a dodání vody pro tlakovou zkoušku,</v>
      </c>
      <c r="BB59" s="205"/>
      <c r="BC59" s="205"/>
      <c r="BD59" s="205"/>
      <c r="BE59" s="205"/>
      <c r="BF59" s="205"/>
      <c r="BG59" s="205"/>
      <c r="BH59" s="205"/>
    </row>
    <row r="60" spans="1:60" outlineLevel="1" x14ac:dyDescent="0.2">
      <c r="A60" s="224">
        <v>21</v>
      </c>
      <c r="B60" s="225" t="s">
        <v>375</v>
      </c>
      <c r="C60" s="244" t="s">
        <v>376</v>
      </c>
      <c r="D60" s="226" t="s">
        <v>139</v>
      </c>
      <c r="E60" s="227">
        <v>33</v>
      </c>
      <c r="F60" s="228"/>
      <c r="G60" s="229">
        <f>ROUND(E60*F60,2)</f>
        <v>0</v>
      </c>
      <c r="H60" s="228"/>
      <c r="I60" s="229">
        <f>ROUND(E60*H60,2)</f>
        <v>0</v>
      </c>
      <c r="J60" s="228"/>
      <c r="K60" s="229">
        <f>ROUND(E60*J60,2)</f>
        <v>0</v>
      </c>
      <c r="L60" s="229">
        <v>21</v>
      </c>
      <c r="M60" s="229">
        <f>G60*(1+L60/100)</f>
        <v>0</v>
      </c>
      <c r="N60" s="229">
        <v>0</v>
      </c>
      <c r="O60" s="229">
        <f>ROUND(E60*N60,2)</f>
        <v>0</v>
      </c>
      <c r="P60" s="229">
        <v>0</v>
      </c>
      <c r="Q60" s="229">
        <f>ROUND(E60*P60,2)</f>
        <v>0</v>
      </c>
      <c r="R60" s="229" t="s">
        <v>134</v>
      </c>
      <c r="S60" s="229" t="s">
        <v>117</v>
      </c>
      <c r="T60" s="230" t="s">
        <v>117</v>
      </c>
      <c r="U60" s="214">
        <v>0.15000000000000002</v>
      </c>
      <c r="V60" s="214">
        <f>ROUND(E60*U60,2)</f>
        <v>4.95</v>
      </c>
      <c r="W60" s="214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118</v>
      </c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 x14ac:dyDescent="0.2">
      <c r="A61" s="212"/>
      <c r="B61" s="213"/>
      <c r="C61" s="246" t="s">
        <v>377</v>
      </c>
      <c r="D61" s="231"/>
      <c r="E61" s="231"/>
      <c r="F61" s="231"/>
      <c r="G61" s="231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124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32" t="str">
        <f>C61</f>
        <v>napuštění a vypuštění vody, dodání vody a desinfekčního prostředku, náklady na bakteriologický rozbor vody,</v>
      </c>
      <c r="BB61" s="205"/>
      <c r="BC61" s="205"/>
      <c r="BD61" s="205"/>
      <c r="BE61" s="205"/>
      <c r="BF61" s="205"/>
      <c r="BG61" s="205"/>
      <c r="BH61" s="205"/>
    </row>
    <row r="62" spans="1:60" ht="22.5" outlineLevel="1" x14ac:dyDescent="0.2">
      <c r="A62" s="233">
        <v>22</v>
      </c>
      <c r="B62" s="234" t="s">
        <v>378</v>
      </c>
      <c r="C62" s="247" t="s">
        <v>379</v>
      </c>
      <c r="D62" s="235" t="s">
        <v>186</v>
      </c>
      <c r="E62" s="236">
        <v>1</v>
      </c>
      <c r="F62" s="237"/>
      <c r="G62" s="238">
        <f>ROUND(E62*F62,2)</f>
        <v>0</v>
      </c>
      <c r="H62" s="237"/>
      <c r="I62" s="238">
        <f>ROUND(E62*H62,2)</f>
        <v>0</v>
      </c>
      <c r="J62" s="237"/>
      <c r="K62" s="238">
        <f>ROUND(E62*J62,2)</f>
        <v>0</v>
      </c>
      <c r="L62" s="238">
        <v>21</v>
      </c>
      <c r="M62" s="238">
        <f>G62*(1+L62/100)</f>
        <v>0</v>
      </c>
      <c r="N62" s="238">
        <v>3.2000000000000003E-4</v>
      </c>
      <c r="O62" s="238">
        <f>ROUND(E62*N62,2)</f>
        <v>0</v>
      </c>
      <c r="P62" s="238">
        <v>0</v>
      </c>
      <c r="Q62" s="238">
        <f>ROUND(E62*P62,2)</f>
        <v>0</v>
      </c>
      <c r="R62" s="238" t="s">
        <v>166</v>
      </c>
      <c r="S62" s="238" t="s">
        <v>117</v>
      </c>
      <c r="T62" s="239" t="s">
        <v>117</v>
      </c>
      <c r="U62" s="214">
        <v>0.35100000000000003</v>
      </c>
      <c r="V62" s="214">
        <f>ROUND(E62*U62,2)</f>
        <v>0.35</v>
      </c>
      <c r="W62" s="214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118</v>
      </c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outlineLevel="1" x14ac:dyDescent="0.2">
      <c r="A63" s="224">
        <v>23</v>
      </c>
      <c r="B63" s="225" t="s">
        <v>380</v>
      </c>
      <c r="C63" s="244" t="s">
        <v>381</v>
      </c>
      <c r="D63" s="226" t="s">
        <v>382</v>
      </c>
      <c r="E63" s="227">
        <v>4</v>
      </c>
      <c r="F63" s="228"/>
      <c r="G63" s="229">
        <f>ROUND(E63*F63,2)</f>
        <v>0</v>
      </c>
      <c r="H63" s="228"/>
      <c r="I63" s="229">
        <f>ROUND(E63*H63,2)</f>
        <v>0</v>
      </c>
      <c r="J63" s="228"/>
      <c r="K63" s="229">
        <f>ROUND(E63*J63,2)</f>
        <v>0</v>
      </c>
      <c r="L63" s="229">
        <v>21</v>
      </c>
      <c r="M63" s="229">
        <f>G63*(1+L63/100)</f>
        <v>0</v>
      </c>
      <c r="N63" s="229">
        <v>0</v>
      </c>
      <c r="O63" s="229">
        <f>ROUND(E63*N63,2)</f>
        <v>0</v>
      </c>
      <c r="P63" s="229">
        <v>0</v>
      </c>
      <c r="Q63" s="229">
        <f>ROUND(E63*P63,2)</f>
        <v>0</v>
      </c>
      <c r="R63" s="229"/>
      <c r="S63" s="229" t="s">
        <v>117</v>
      </c>
      <c r="T63" s="230" t="s">
        <v>117</v>
      </c>
      <c r="U63" s="214">
        <v>1</v>
      </c>
      <c r="V63" s="214">
        <f>ROUND(E63*U63,2)</f>
        <v>4</v>
      </c>
      <c r="W63" s="214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118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outlineLevel="1" x14ac:dyDescent="0.2">
      <c r="A64" s="212"/>
      <c r="B64" s="213"/>
      <c r="C64" s="245" t="s">
        <v>383</v>
      </c>
      <c r="D64" s="215"/>
      <c r="E64" s="216">
        <v>4</v>
      </c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120</v>
      </c>
      <c r="AH64" s="205">
        <v>0</v>
      </c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ht="22.5" outlineLevel="1" x14ac:dyDescent="0.2">
      <c r="A65" s="224">
        <v>24</v>
      </c>
      <c r="B65" s="225" t="s">
        <v>384</v>
      </c>
      <c r="C65" s="244" t="s">
        <v>385</v>
      </c>
      <c r="D65" s="226" t="s">
        <v>139</v>
      </c>
      <c r="E65" s="227">
        <v>33.495000000000005</v>
      </c>
      <c r="F65" s="228"/>
      <c r="G65" s="229">
        <f>ROUND(E65*F65,2)</f>
        <v>0</v>
      </c>
      <c r="H65" s="228"/>
      <c r="I65" s="229">
        <f>ROUND(E65*H65,2)</f>
        <v>0</v>
      </c>
      <c r="J65" s="228"/>
      <c r="K65" s="229">
        <f>ROUND(E65*J65,2)</f>
        <v>0</v>
      </c>
      <c r="L65" s="229">
        <v>21</v>
      </c>
      <c r="M65" s="229">
        <f>G65*(1+L65/100)</f>
        <v>0</v>
      </c>
      <c r="N65" s="229">
        <v>4.8000000000000001E-4</v>
      </c>
      <c r="O65" s="229">
        <f>ROUND(E65*N65,2)</f>
        <v>0.02</v>
      </c>
      <c r="P65" s="229">
        <v>0</v>
      </c>
      <c r="Q65" s="229">
        <f>ROUND(E65*P65,2)</f>
        <v>0</v>
      </c>
      <c r="R65" s="229" t="s">
        <v>278</v>
      </c>
      <c r="S65" s="229" t="s">
        <v>304</v>
      </c>
      <c r="T65" s="230" t="s">
        <v>304</v>
      </c>
      <c r="U65" s="214">
        <v>0</v>
      </c>
      <c r="V65" s="214">
        <f>ROUND(E65*U65,2)</f>
        <v>0</v>
      </c>
      <c r="W65" s="214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279</v>
      </c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outlineLevel="1" x14ac:dyDescent="0.2">
      <c r="A66" s="212"/>
      <c r="B66" s="213"/>
      <c r="C66" s="245" t="s">
        <v>386</v>
      </c>
      <c r="D66" s="215"/>
      <c r="E66" s="216">
        <v>33.495000000000005</v>
      </c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120</v>
      </c>
      <c r="AH66" s="205">
        <v>0</v>
      </c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ht="22.5" outlineLevel="1" x14ac:dyDescent="0.2">
      <c r="A67" s="224">
        <v>25</v>
      </c>
      <c r="B67" s="225" t="s">
        <v>159</v>
      </c>
      <c r="C67" s="244" t="s">
        <v>160</v>
      </c>
      <c r="D67" s="226" t="s">
        <v>161</v>
      </c>
      <c r="E67" s="227">
        <v>26.126550000000002</v>
      </c>
      <c r="F67" s="228"/>
      <c r="G67" s="229">
        <f>ROUND(E67*F67,2)</f>
        <v>0</v>
      </c>
      <c r="H67" s="228"/>
      <c r="I67" s="229">
        <f>ROUND(E67*H67,2)</f>
        <v>0</v>
      </c>
      <c r="J67" s="228"/>
      <c r="K67" s="229">
        <f>ROUND(E67*J67,2)</f>
        <v>0</v>
      </c>
      <c r="L67" s="229">
        <v>21</v>
      </c>
      <c r="M67" s="229">
        <f>G67*(1+L67/100)</f>
        <v>0</v>
      </c>
      <c r="N67" s="229">
        <v>0</v>
      </c>
      <c r="O67" s="229">
        <f>ROUND(E67*N67,2)</f>
        <v>0</v>
      </c>
      <c r="P67" s="229">
        <v>0</v>
      </c>
      <c r="Q67" s="229">
        <f>ROUND(E67*P67,2)</f>
        <v>0</v>
      </c>
      <c r="R67" s="229" t="s">
        <v>134</v>
      </c>
      <c r="S67" s="229" t="s">
        <v>117</v>
      </c>
      <c r="T67" s="230" t="s">
        <v>117</v>
      </c>
      <c r="U67" s="214">
        <v>0.21150000000000002</v>
      </c>
      <c r="V67" s="214">
        <f>ROUND(E67*U67,2)</f>
        <v>5.53</v>
      </c>
      <c r="W67" s="214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162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outlineLevel="1" x14ac:dyDescent="0.2">
      <c r="A68" s="212"/>
      <c r="B68" s="213"/>
      <c r="C68" s="246" t="s">
        <v>163</v>
      </c>
      <c r="D68" s="231"/>
      <c r="E68" s="231"/>
      <c r="F68" s="231"/>
      <c r="G68" s="231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124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12"/>
      <c r="B69" s="213"/>
      <c r="C69" s="249" t="s">
        <v>387</v>
      </c>
      <c r="D69" s="241"/>
      <c r="E69" s="241"/>
      <c r="F69" s="241"/>
      <c r="G69" s="241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151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x14ac:dyDescent="0.2">
      <c r="A70" s="218" t="s">
        <v>111</v>
      </c>
      <c r="B70" s="219" t="s">
        <v>68</v>
      </c>
      <c r="C70" s="243" t="s">
        <v>69</v>
      </c>
      <c r="D70" s="220"/>
      <c r="E70" s="221"/>
      <c r="F70" s="222"/>
      <c r="G70" s="222">
        <f>SUMIF(AG71:AG79,"&lt;&gt;NOR",G71:G79)</f>
        <v>0</v>
      </c>
      <c r="H70" s="222"/>
      <c r="I70" s="222">
        <f>SUM(I71:I79)</f>
        <v>0</v>
      </c>
      <c r="J70" s="222"/>
      <c r="K70" s="222">
        <f>SUM(K71:K79)</f>
        <v>0</v>
      </c>
      <c r="L70" s="222"/>
      <c r="M70" s="222">
        <f>SUM(M71:M79)</f>
        <v>0</v>
      </c>
      <c r="N70" s="222"/>
      <c r="O70" s="222">
        <f>SUM(O71:O79)</f>
        <v>0.02</v>
      </c>
      <c r="P70" s="222"/>
      <c r="Q70" s="222">
        <f>SUM(Q71:Q79)</f>
        <v>3.8499999999999996</v>
      </c>
      <c r="R70" s="222"/>
      <c r="S70" s="222"/>
      <c r="T70" s="223"/>
      <c r="U70" s="217"/>
      <c r="V70" s="217">
        <f>SUM(V71:V79)</f>
        <v>33.33</v>
      </c>
      <c r="W70" s="217"/>
      <c r="AG70" t="s">
        <v>112</v>
      </c>
    </row>
    <row r="71" spans="1:60" outlineLevel="1" x14ac:dyDescent="0.2">
      <c r="A71" s="233">
        <v>26</v>
      </c>
      <c r="B71" s="234" t="s">
        <v>144</v>
      </c>
      <c r="C71" s="247" t="s">
        <v>145</v>
      </c>
      <c r="D71" s="235" t="s">
        <v>146</v>
      </c>
      <c r="E71" s="236">
        <v>10</v>
      </c>
      <c r="F71" s="237"/>
      <c r="G71" s="238">
        <f>ROUND(E71*F71,2)</f>
        <v>0</v>
      </c>
      <c r="H71" s="237"/>
      <c r="I71" s="238">
        <f>ROUND(E71*H71,2)</f>
        <v>0</v>
      </c>
      <c r="J71" s="237"/>
      <c r="K71" s="238">
        <f>ROUND(E71*J71,2)</f>
        <v>0</v>
      </c>
      <c r="L71" s="238">
        <v>21</v>
      </c>
      <c r="M71" s="238">
        <f>G71*(1+L71/100)</f>
        <v>0</v>
      </c>
      <c r="N71" s="238">
        <v>1.2100000000000001E-3</v>
      </c>
      <c r="O71" s="238">
        <f>ROUND(E71*N71,2)</f>
        <v>0.01</v>
      </c>
      <c r="P71" s="238">
        <v>0</v>
      </c>
      <c r="Q71" s="238">
        <f>ROUND(E71*P71,2)</f>
        <v>0</v>
      </c>
      <c r="R71" s="238" t="s">
        <v>147</v>
      </c>
      <c r="S71" s="238" t="s">
        <v>117</v>
      </c>
      <c r="T71" s="239" t="s">
        <v>117</v>
      </c>
      <c r="U71" s="214">
        <v>0.17700000000000002</v>
      </c>
      <c r="V71" s="214">
        <f>ROUND(E71*U71,2)</f>
        <v>1.77</v>
      </c>
      <c r="W71" s="214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118</v>
      </c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 x14ac:dyDescent="0.2">
      <c r="A72" s="224">
        <v>27</v>
      </c>
      <c r="B72" s="225" t="s">
        <v>148</v>
      </c>
      <c r="C72" s="244" t="s">
        <v>149</v>
      </c>
      <c r="D72" s="226" t="s">
        <v>146</v>
      </c>
      <c r="E72" s="227">
        <v>7.6000000000000005</v>
      </c>
      <c r="F72" s="228"/>
      <c r="G72" s="229">
        <f>ROUND(E72*F72,2)</f>
        <v>0</v>
      </c>
      <c r="H72" s="228"/>
      <c r="I72" s="229">
        <f>ROUND(E72*H72,2)</f>
        <v>0</v>
      </c>
      <c r="J72" s="228"/>
      <c r="K72" s="229">
        <f>ROUND(E72*J72,2)</f>
        <v>0</v>
      </c>
      <c r="L72" s="229">
        <v>21</v>
      </c>
      <c r="M72" s="229">
        <f>G72*(1+L72/100)</f>
        <v>0</v>
      </c>
      <c r="N72" s="229">
        <v>0</v>
      </c>
      <c r="O72" s="229">
        <f>ROUND(E72*N72,2)</f>
        <v>0</v>
      </c>
      <c r="P72" s="229">
        <v>0.41700000000000004</v>
      </c>
      <c r="Q72" s="229">
        <f>ROUND(E72*P72,2)</f>
        <v>3.17</v>
      </c>
      <c r="R72" s="229" t="s">
        <v>140</v>
      </c>
      <c r="S72" s="229" t="s">
        <v>117</v>
      </c>
      <c r="T72" s="230" t="s">
        <v>117</v>
      </c>
      <c r="U72" s="214">
        <v>2.3003900000000002</v>
      </c>
      <c r="V72" s="214">
        <f>ROUND(E72*U72,2)</f>
        <v>17.48</v>
      </c>
      <c r="W72" s="214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141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ht="33.75" outlineLevel="1" x14ac:dyDescent="0.2">
      <c r="A73" s="212"/>
      <c r="B73" s="213"/>
      <c r="C73" s="248" t="s">
        <v>150</v>
      </c>
      <c r="D73" s="240"/>
      <c r="E73" s="240"/>
      <c r="F73" s="240"/>
      <c r="G73" s="240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151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32" t="str">
        <f>C73</f>
        <v>Vybourání dlažeb z dlaždic kameninových, cementových, teracových, čedičových nebo keramických tloušťky do 10 mm s jakoukoliv výplní spár, odstranění podkladů pod dlažby tloušťky 15 cm, vnitrostaveništní přesunu, svislé přemístění do výše jednoho podlaží a odvoz na skládku do 10 km.</v>
      </c>
      <c r="BB73" s="205"/>
      <c r="BC73" s="205"/>
      <c r="BD73" s="205"/>
      <c r="BE73" s="205"/>
      <c r="BF73" s="205"/>
      <c r="BG73" s="205"/>
      <c r="BH73" s="205"/>
    </row>
    <row r="74" spans="1:60" outlineLevel="1" x14ac:dyDescent="0.2">
      <c r="A74" s="212"/>
      <c r="B74" s="213"/>
      <c r="C74" s="249" t="s">
        <v>152</v>
      </c>
      <c r="D74" s="241"/>
      <c r="E74" s="241"/>
      <c r="F74" s="241"/>
      <c r="G74" s="241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151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outlineLevel="1" x14ac:dyDescent="0.2">
      <c r="A75" s="212"/>
      <c r="B75" s="213"/>
      <c r="C75" s="245" t="s">
        <v>388</v>
      </c>
      <c r="D75" s="215"/>
      <c r="E75" s="216">
        <v>7.6000000000000005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120</v>
      </c>
      <c r="AH75" s="205">
        <v>0</v>
      </c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</row>
    <row r="76" spans="1:60" outlineLevel="1" x14ac:dyDescent="0.2">
      <c r="A76" s="224">
        <v>28</v>
      </c>
      <c r="B76" s="225" t="s">
        <v>154</v>
      </c>
      <c r="C76" s="244" t="s">
        <v>155</v>
      </c>
      <c r="D76" s="226" t="s">
        <v>139</v>
      </c>
      <c r="E76" s="227">
        <v>20</v>
      </c>
      <c r="F76" s="228"/>
      <c r="G76" s="229">
        <f>ROUND(E76*F76,2)</f>
        <v>0</v>
      </c>
      <c r="H76" s="228"/>
      <c r="I76" s="229">
        <f>ROUND(E76*H76,2)</f>
        <v>0</v>
      </c>
      <c r="J76" s="228"/>
      <c r="K76" s="229">
        <f>ROUND(E76*J76,2)</f>
        <v>0</v>
      </c>
      <c r="L76" s="229">
        <v>21</v>
      </c>
      <c r="M76" s="229">
        <f>G76*(1+L76/100)</f>
        <v>0</v>
      </c>
      <c r="N76" s="229">
        <v>4.9000000000000009E-4</v>
      </c>
      <c r="O76" s="229">
        <f>ROUND(E76*N76,2)</f>
        <v>0.01</v>
      </c>
      <c r="P76" s="229">
        <v>1.8000000000000002E-2</v>
      </c>
      <c r="Q76" s="229">
        <f>ROUND(E76*P76,2)</f>
        <v>0.36</v>
      </c>
      <c r="R76" s="229" t="s">
        <v>140</v>
      </c>
      <c r="S76" s="229" t="s">
        <v>117</v>
      </c>
      <c r="T76" s="230" t="s">
        <v>117</v>
      </c>
      <c r="U76" s="214">
        <v>0.39213000000000003</v>
      </c>
      <c r="V76" s="214">
        <f>ROUND(E76*U76,2)</f>
        <v>7.84</v>
      </c>
      <c r="W76" s="214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141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12"/>
      <c r="B77" s="213"/>
      <c r="C77" s="246" t="s">
        <v>156</v>
      </c>
      <c r="D77" s="231"/>
      <c r="E77" s="231"/>
      <c r="F77" s="231"/>
      <c r="G77" s="231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124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outlineLevel="1" x14ac:dyDescent="0.2">
      <c r="A78" s="224">
        <v>29</v>
      </c>
      <c r="B78" s="225" t="s">
        <v>157</v>
      </c>
      <c r="C78" s="244" t="s">
        <v>158</v>
      </c>
      <c r="D78" s="226" t="s">
        <v>139</v>
      </c>
      <c r="E78" s="227">
        <v>8</v>
      </c>
      <c r="F78" s="228"/>
      <c r="G78" s="229">
        <f>ROUND(E78*F78,2)</f>
        <v>0</v>
      </c>
      <c r="H78" s="228"/>
      <c r="I78" s="229">
        <f>ROUND(E78*H78,2)</f>
        <v>0</v>
      </c>
      <c r="J78" s="228"/>
      <c r="K78" s="229">
        <f>ROUND(E78*J78,2)</f>
        <v>0</v>
      </c>
      <c r="L78" s="229">
        <v>21</v>
      </c>
      <c r="M78" s="229">
        <f>G78*(1+L78/100)</f>
        <v>0</v>
      </c>
      <c r="N78" s="229">
        <v>4.9000000000000009E-4</v>
      </c>
      <c r="O78" s="229">
        <f>ROUND(E78*N78,2)</f>
        <v>0</v>
      </c>
      <c r="P78" s="229">
        <v>0.04</v>
      </c>
      <c r="Q78" s="229">
        <f>ROUND(E78*P78,2)</f>
        <v>0.32</v>
      </c>
      <c r="R78" s="229" t="s">
        <v>140</v>
      </c>
      <c r="S78" s="229" t="s">
        <v>117</v>
      </c>
      <c r="T78" s="230" t="s">
        <v>117</v>
      </c>
      <c r="U78" s="214">
        <v>0.77940000000000009</v>
      </c>
      <c r="V78" s="214">
        <f>ROUND(E78*U78,2)</f>
        <v>6.24</v>
      </c>
      <c r="W78" s="214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141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outlineLevel="1" x14ac:dyDescent="0.2">
      <c r="A79" s="212"/>
      <c r="B79" s="213"/>
      <c r="C79" s="246" t="s">
        <v>156</v>
      </c>
      <c r="D79" s="231"/>
      <c r="E79" s="231"/>
      <c r="F79" s="231"/>
      <c r="G79" s="231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124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x14ac:dyDescent="0.2">
      <c r="A80" s="218" t="s">
        <v>111</v>
      </c>
      <c r="B80" s="219" t="s">
        <v>74</v>
      </c>
      <c r="C80" s="243" t="s">
        <v>75</v>
      </c>
      <c r="D80" s="220"/>
      <c r="E80" s="221"/>
      <c r="F80" s="222"/>
      <c r="G80" s="222">
        <f>SUMIF(AG81:AG113,"&lt;&gt;NOR",G81:G113)</f>
        <v>0</v>
      </c>
      <c r="H80" s="222"/>
      <c r="I80" s="222">
        <f>SUM(I81:I113)</f>
        <v>0</v>
      </c>
      <c r="J80" s="222"/>
      <c r="K80" s="222">
        <f>SUM(K81:K113)</f>
        <v>0</v>
      </c>
      <c r="L80" s="222"/>
      <c r="M80" s="222">
        <f>SUM(M81:M113)</f>
        <v>0</v>
      </c>
      <c r="N80" s="222"/>
      <c r="O80" s="222">
        <f>SUM(O81:O113)</f>
        <v>0.03</v>
      </c>
      <c r="P80" s="222"/>
      <c r="Q80" s="222">
        <f>SUM(Q81:Q113)</f>
        <v>0</v>
      </c>
      <c r="R80" s="222"/>
      <c r="S80" s="222"/>
      <c r="T80" s="223"/>
      <c r="U80" s="217"/>
      <c r="V80" s="217">
        <f>SUM(V81:V113)</f>
        <v>21.029999999999994</v>
      </c>
      <c r="W80" s="217"/>
      <c r="AG80" t="s">
        <v>112</v>
      </c>
    </row>
    <row r="81" spans="1:60" outlineLevel="1" x14ac:dyDescent="0.2">
      <c r="A81" s="224">
        <v>30</v>
      </c>
      <c r="B81" s="225" t="s">
        <v>164</v>
      </c>
      <c r="C81" s="244" t="s">
        <v>389</v>
      </c>
      <c r="D81" s="226" t="s">
        <v>139</v>
      </c>
      <c r="E81" s="227">
        <v>1</v>
      </c>
      <c r="F81" s="228"/>
      <c r="G81" s="229">
        <f>ROUND(E81*F81,2)</f>
        <v>0</v>
      </c>
      <c r="H81" s="228"/>
      <c r="I81" s="229">
        <f>ROUND(E81*H81,2)</f>
        <v>0</v>
      </c>
      <c r="J81" s="228"/>
      <c r="K81" s="229">
        <f>ROUND(E81*J81,2)</f>
        <v>0</v>
      </c>
      <c r="L81" s="229">
        <v>21</v>
      </c>
      <c r="M81" s="229">
        <f>G81*(1+L81/100)</f>
        <v>0</v>
      </c>
      <c r="N81" s="229">
        <v>3.8000000000000002E-4</v>
      </c>
      <c r="O81" s="229">
        <f>ROUND(E81*N81,2)</f>
        <v>0</v>
      </c>
      <c r="P81" s="229">
        <v>0</v>
      </c>
      <c r="Q81" s="229">
        <f>ROUND(E81*P81,2)</f>
        <v>0</v>
      </c>
      <c r="R81" s="229" t="s">
        <v>166</v>
      </c>
      <c r="S81" s="229" t="s">
        <v>117</v>
      </c>
      <c r="T81" s="230" t="s">
        <v>117</v>
      </c>
      <c r="U81" s="214">
        <v>0.32</v>
      </c>
      <c r="V81" s="214">
        <f>ROUND(E81*U81,2)</f>
        <v>0.32</v>
      </c>
      <c r="W81" s="214"/>
      <c r="X81" s="205"/>
      <c r="Y81" s="205"/>
      <c r="Z81" s="205"/>
      <c r="AA81" s="205"/>
      <c r="AB81" s="205"/>
      <c r="AC81" s="205"/>
      <c r="AD81" s="205"/>
      <c r="AE81" s="205"/>
      <c r="AF81" s="205"/>
      <c r="AG81" s="205" t="s">
        <v>118</v>
      </c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</row>
    <row r="82" spans="1:60" outlineLevel="1" x14ac:dyDescent="0.2">
      <c r="A82" s="212"/>
      <c r="B82" s="213"/>
      <c r="C82" s="246" t="s">
        <v>390</v>
      </c>
      <c r="D82" s="231"/>
      <c r="E82" s="231"/>
      <c r="F82" s="231"/>
      <c r="G82" s="231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05"/>
      <c r="Y82" s="205"/>
      <c r="Z82" s="205"/>
      <c r="AA82" s="205"/>
      <c r="AB82" s="205"/>
      <c r="AC82" s="205"/>
      <c r="AD82" s="205"/>
      <c r="AE82" s="205"/>
      <c r="AF82" s="205"/>
      <c r="AG82" s="205" t="s">
        <v>124</v>
      </c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</row>
    <row r="83" spans="1:60" outlineLevel="1" x14ac:dyDescent="0.2">
      <c r="A83" s="212"/>
      <c r="B83" s="213"/>
      <c r="C83" s="249" t="s">
        <v>167</v>
      </c>
      <c r="D83" s="241"/>
      <c r="E83" s="241"/>
      <c r="F83" s="241"/>
      <c r="G83" s="241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05"/>
      <c r="Y83" s="205"/>
      <c r="Z83" s="205"/>
      <c r="AA83" s="205"/>
      <c r="AB83" s="205"/>
      <c r="AC83" s="205"/>
      <c r="AD83" s="205"/>
      <c r="AE83" s="205"/>
      <c r="AF83" s="205"/>
      <c r="AG83" s="205" t="s">
        <v>151</v>
      </c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</row>
    <row r="84" spans="1:60" outlineLevel="1" x14ac:dyDescent="0.2">
      <c r="A84" s="224">
        <v>31</v>
      </c>
      <c r="B84" s="225" t="s">
        <v>168</v>
      </c>
      <c r="C84" s="244" t="s">
        <v>391</v>
      </c>
      <c r="D84" s="226" t="s">
        <v>139</v>
      </c>
      <c r="E84" s="227">
        <v>1</v>
      </c>
      <c r="F84" s="228"/>
      <c r="G84" s="229">
        <f>ROUND(E84*F84,2)</f>
        <v>0</v>
      </c>
      <c r="H84" s="228"/>
      <c r="I84" s="229">
        <f>ROUND(E84*H84,2)</f>
        <v>0</v>
      </c>
      <c r="J84" s="228"/>
      <c r="K84" s="229">
        <f>ROUND(E84*J84,2)</f>
        <v>0</v>
      </c>
      <c r="L84" s="229">
        <v>21</v>
      </c>
      <c r="M84" s="229">
        <f>G84*(1+L84/100)</f>
        <v>0</v>
      </c>
      <c r="N84" s="229">
        <v>4.7000000000000004E-4</v>
      </c>
      <c r="O84" s="229">
        <f>ROUND(E84*N84,2)</f>
        <v>0</v>
      </c>
      <c r="P84" s="229">
        <v>0</v>
      </c>
      <c r="Q84" s="229">
        <f>ROUND(E84*P84,2)</f>
        <v>0</v>
      </c>
      <c r="R84" s="229" t="s">
        <v>166</v>
      </c>
      <c r="S84" s="229" t="s">
        <v>117</v>
      </c>
      <c r="T84" s="230" t="s">
        <v>117</v>
      </c>
      <c r="U84" s="214">
        <v>0.35900000000000004</v>
      </c>
      <c r="V84" s="214">
        <f>ROUND(E84*U84,2)</f>
        <v>0.36</v>
      </c>
      <c r="W84" s="214"/>
      <c r="X84" s="205"/>
      <c r="Y84" s="205"/>
      <c r="Z84" s="205"/>
      <c r="AA84" s="205"/>
      <c r="AB84" s="205"/>
      <c r="AC84" s="205"/>
      <c r="AD84" s="205"/>
      <c r="AE84" s="205"/>
      <c r="AF84" s="205"/>
      <c r="AG84" s="205" t="s">
        <v>118</v>
      </c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</row>
    <row r="85" spans="1:60" outlineLevel="1" x14ac:dyDescent="0.2">
      <c r="A85" s="212"/>
      <c r="B85" s="213"/>
      <c r="C85" s="246" t="s">
        <v>390</v>
      </c>
      <c r="D85" s="231"/>
      <c r="E85" s="231"/>
      <c r="F85" s="231"/>
      <c r="G85" s="231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05"/>
      <c r="Y85" s="205"/>
      <c r="Z85" s="205"/>
      <c r="AA85" s="205"/>
      <c r="AB85" s="205"/>
      <c r="AC85" s="205"/>
      <c r="AD85" s="205"/>
      <c r="AE85" s="205"/>
      <c r="AF85" s="205"/>
      <c r="AG85" s="205" t="s">
        <v>124</v>
      </c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outlineLevel="1" x14ac:dyDescent="0.2">
      <c r="A86" s="212"/>
      <c r="B86" s="213"/>
      <c r="C86" s="249" t="s">
        <v>167</v>
      </c>
      <c r="D86" s="241"/>
      <c r="E86" s="241"/>
      <c r="F86" s="241"/>
      <c r="G86" s="241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05"/>
      <c r="Y86" s="205"/>
      <c r="Z86" s="205"/>
      <c r="AA86" s="205"/>
      <c r="AB86" s="205"/>
      <c r="AC86" s="205"/>
      <c r="AD86" s="205"/>
      <c r="AE86" s="205"/>
      <c r="AF86" s="205"/>
      <c r="AG86" s="205" t="s">
        <v>151</v>
      </c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</row>
    <row r="87" spans="1:60" outlineLevel="1" x14ac:dyDescent="0.2">
      <c r="A87" s="224">
        <v>32</v>
      </c>
      <c r="B87" s="225" t="s">
        <v>170</v>
      </c>
      <c r="C87" s="244" t="s">
        <v>392</v>
      </c>
      <c r="D87" s="226" t="s">
        <v>139</v>
      </c>
      <c r="E87" s="227">
        <v>4.5</v>
      </c>
      <c r="F87" s="228"/>
      <c r="G87" s="229">
        <f>ROUND(E87*F87,2)</f>
        <v>0</v>
      </c>
      <c r="H87" s="228"/>
      <c r="I87" s="229">
        <f>ROUND(E87*H87,2)</f>
        <v>0</v>
      </c>
      <c r="J87" s="228"/>
      <c r="K87" s="229">
        <f>ROUND(E87*J87,2)</f>
        <v>0</v>
      </c>
      <c r="L87" s="229">
        <v>21</v>
      </c>
      <c r="M87" s="229">
        <f>G87*(1+L87/100)</f>
        <v>0</v>
      </c>
      <c r="N87" s="229">
        <v>7.000000000000001E-4</v>
      </c>
      <c r="O87" s="229">
        <f>ROUND(E87*N87,2)</f>
        <v>0</v>
      </c>
      <c r="P87" s="229">
        <v>0</v>
      </c>
      <c r="Q87" s="229">
        <f>ROUND(E87*P87,2)</f>
        <v>0</v>
      </c>
      <c r="R87" s="229" t="s">
        <v>166</v>
      </c>
      <c r="S87" s="229" t="s">
        <v>117</v>
      </c>
      <c r="T87" s="230" t="s">
        <v>117</v>
      </c>
      <c r="U87" s="214">
        <v>0.45200000000000001</v>
      </c>
      <c r="V87" s="214">
        <f>ROUND(E87*U87,2)</f>
        <v>2.0299999999999998</v>
      </c>
      <c r="W87" s="214"/>
      <c r="X87" s="205"/>
      <c r="Y87" s="205"/>
      <c r="Z87" s="205"/>
      <c r="AA87" s="205"/>
      <c r="AB87" s="205"/>
      <c r="AC87" s="205"/>
      <c r="AD87" s="205"/>
      <c r="AE87" s="205"/>
      <c r="AF87" s="205"/>
      <c r="AG87" s="205" t="s">
        <v>118</v>
      </c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</row>
    <row r="88" spans="1:60" outlineLevel="1" x14ac:dyDescent="0.2">
      <c r="A88" s="212"/>
      <c r="B88" s="213"/>
      <c r="C88" s="246" t="s">
        <v>390</v>
      </c>
      <c r="D88" s="231"/>
      <c r="E88" s="231"/>
      <c r="F88" s="231"/>
      <c r="G88" s="231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05"/>
      <c r="Y88" s="205"/>
      <c r="Z88" s="205"/>
      <c r="AA88" s="205"/>
      <c r="AB88" s="205"/>
      <c r="AC88" s="205"/>
      <c r="AD88" s="205"/>
      <c r="AE88" s="205"/>
      <c r="AF88" s="205"/>
      <c r="AG88" s="205" t="s">
        <v>124</v>
      </c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</row>
    <row r="89" spans="1:60" outlineLevel="1" x14ac:dyDescent="0.2">
      <c r="A89" s="212"/>
      <c r="B89" s="213"/>
      <c r="C89" s="249" t="s">
        <v>167</v>
      </c>
      <c r="D89" s="241"/>
      <c r="E89" s="241"/>
      <c r="F89" s="241"/>
      <c r="G89" s="241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05"/>
      <c r="Y89" s="205"/>
      <c r="Z89" s="205"/>
      <c r="AA89" s="205"/>
      <c r="AB89" s="205"/>
      <c r="AC89" s="205"/>
      <c r="AD89" s="205"/>
      <c r="AE89" s="205"/>
      <c r="AF89" s="205"/>
      <c r="AG89" s="205" t="s">
        <v>151</v>
      </c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</row>
    <row r="90" spans="1:60" outlineLevel="1" x14ac:dyDescent="0.2">
      <c r="A90" s="224">
        <v>33</v>
      </c>
      <c r="B90" s="225" t="s">
        <v>172</v>
      </c>
      <c r="C90" s="244" t="s">
        <v>393</v>
      </c>
      <c r="D90" s="226" t="s">
        <v>139</v>
      </c>
      <c r="E90" s="227">
        <v>3</v>
      </c>
      <c r="F90" s="228"/>
      <c r="G90" s="229">
        <f>ROUND(E90*F90,2)</f>
        <v>0</v>
      </c>
      <c r="H90" s="228"/>
      <c r="I90" s="229">
        <f>ROUND(E90*H90,2)</f>
        <v>0</v>
      </c>
      <c r="J90" s="228"/>
      <c r="K90" s="229">
        <f>ROUND(E90*J90,2)</f>
        <v>0</v>
      </c>
      <c r="L90" s="229">
        <v>21</v>
      </c>
      <c r="M90" s="229">
        <f>G90*(1+L90/100)</f>
        <v>0</v>
      </c>
      <c r="N90" s="229">
        <v>1.5200000000000001E-3</v>
      </c>
      <c r="O90" s="229">
        <f>ROUND(E90*N90,2)</f>
        <v>0</v>
      </c>
      <c r="P90" s="229">
        <v>0</v>
      </c>
      <c r="Q90" s="229">
        <f>ROUND(E90*P90,2)</f>
        <v>0</v>
      </c>
      <c r="R90" s="229" t="s">
        <v>166</v>
      </c>
      <c r="S90" s="229" t="s">
        <v>117</v>
      </c>
      <c r="T90" s="230" t="s">
        <v>117</v>
      </c>
      <c r="U90" s="214">
        <v>1.173</v>
      </c>
      <c r="V90" s="214">
        <f>ROUND(E90*U90,2)</f>
        <v>3.52</v>
      </c>
      <c r="W90" s="214"/>
      <c r="X90" s="205"/>
      <c r="Y90" s="205"/>
      <c r="Z90" s="205"/>
      <c r="AA90" s="205"/>
      <c r="AB90" s="205"/>
      <c r="AC90" s="205"/>
      <c r="AD90" s="205"/>
      <c r="AE90" s="205"/>
      <c r="AF90" s="205"/>
      <c r="AG90" s="205" t="s">
        <v>118</v>
      </c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</row>
    <row r="91" spans="1:60" outlineLevel="1" x14ac:dyDescent="0.2">
      <c r="A91" s="212"/>
      <c r="B91" s="213"/>
      <c r="C91" s="246" t="s">
        <v>390</v>
      </c>
      <c r="D91" s="231"/>
      <c r="E91" s="231"/>
      <c r="F91" s="231"/>
      <c r="G91" s="231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05"/>
      <c r="Y91" s="205"/>
      <c r="Z91" s="205"/>
      <c r="AA91" s="205"/>
      <c r="AB91" s="205"/>
      <c r="AC91" s="205"/>
      <c r="AD91" s="205"/>
      <c r="AE91" s="205"/>
      <c r="AF91" s="205"/>
      <c r="AG91" s="205" t="s">
        <v>124</v>
      </c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</row>
    <row r="92" spans="1:60" outlineLevel="1" x14ac:dyDescent="0.2">
      <c r="A92" s="212"/>
      <c r="B92" s="213"/>
      <c r="C92" s="249" t="s">
        <v>167</v>
      </c>
      <c r="D92" s="241"/>
      <c r="E92" s="241"/>
      <c r="F92" s="241"/>
      <c r="G92" s="241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05"/>
      <c r="Y92" s="205"/>
      <c r="Z92" s="205"/>
      <c r="AA92" s="205"/>
      <c r="AB92" s="205"/>
      <c r="AC92" s="205"/>
      <c r="AD92" s="205"/>
      <c r="AE92" s="205"/>
      <c r="AF92" s="205"/>
      <c r="AG92" s="205" t="s">
        <v>151</v>
      </c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</row>
    <row r="93" spans="1:60" outlineLevel="1" x14ac:dyDescent="0.2">
      <c r="A93" s="224">
        <v>34</v>
      </c>
      <c r="B93" s="225" t="s">
        <v>174</v>
      </c>
      <c r="C93" s="244" t="s">
        <v>394</v>
      </c>
      <c r="D93" s="226" t="s">
        <v>139</v>
      </c>
      <c r="E93" s="227">
        <v>5</v>
      </c>
      <c r="F93" s="228"/>
      <c r="G93" s="229">
        <f>ROUND(E93*F93,2)</f>
        <v>0</v>
      </c>
      <c r="H93" s="228"/>
      <c r="I93" s="229">
        <f>ROUND(E93*H93,2)</f>
        <v>0</v>
      </c>
      <c r="J93" s="228"/>
      <c r="K93" s="229">
        <f>ROUND(E93*J93,2)</f>
        <v>0</v>
      </c>
      <c r="L93" s="229">
        <v>21</v>
      </c>
      <c r="M93" s="229">
        <f>G93*(1+L93/100)</f>
        <v>0</v>
      </c>
      <c r="N93" s="229">
        <v>1.3100000000000002E-3</v>
      </c>
      <c r="O93" s="229">
        <f>ROUND(E93*N93,2)</f>
        <v>0.01</v>
      </c>
      <c r="P93" s="229">
        <v>0</v>
      </c>
      <c r="Q93" s="229">
        <f>ROUND(E93*P93,2)</f>
        <v>0</v>
      </c>
      <c r="R93" s="229" t="s">
        <v>166</v>
      </c>
      <c r="S93" s="229" t="s">
        <v>117</v>
      </c>
      <c r="T93" s="230" t="s">
        <v>117</v>
      </c>
      <c r="U93" s="214">
        <v>0.79700000000000004</v>
      </c>
      <c r="V93" s="214">
        <f>ROUND(E93*U93,2)</f>
        <v>3.99</v>
      </c>
      <c r="W93" s="214"/>
      <c r="X93" s="205"/>
      <c r="Y93" s="205"/>
      <c r="Z93" s="205"/>
      <c r="AA93" s="205"/>
      <c r="AB93" s="205"/>
      <c r="AC93" s="205"/>
      <c r="AD93" s="205"/>
      <c r="AE93" s="205"/>
      <c r="AF93" s="205"/>
      <c r="AG93" s="205" t="s">
        <v>118</v>
      </c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</row>
    <row r="94" spans="1:60" outlineLevel="1" x14ac:dyDescent="0.2">
      <c r="A94" s="212"/>
      <c r="B94" s="213"/>
      <c r="C94" s="246" t="s">
        <v>390</v>
      </c>
      <c r="D94" s="231"/>
      <c r="E94" s="231"/>
      <c r="F94" s="231"/>
      <c r="G94" s="231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05"/>
      <c r="Y94" s="205"/>
      <c r="Z94" s="205"/>
      <c r="AA94" s="205"/>
      <c r="AB94" s="205"/>
      <c r="AC94" s="205"/>
      <c r="AD94" s="205"/>
      <c r="AE94" s="205"/>
      <c r="AF94" s="205"/>
      <c r="AG94" s="205" t="s">
        <v>124</v>
      </c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</row>
    <row r="95" spans="1:60" outlineLevel="1" x14ac:dyDescent="0.2">
      <c r="A95" s="212"/>
      <c r="B95" s="213"/>
      <c r="C95" s="249" t="s">
        <v>176</v>
      </c>
      <c r="D95" s="241"/>
      <c r="E95" s="241"/>
      <c r="F95" s="241"/>
      <c r="G95" s="241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05"/>
      <c r="Y95" s="205"/>
      <c r="Z95" s="205"/>
      <c r="AA95" s="205"/>
      <c r="AB95" s="205"/>
      <c r="AC95" s="205"/>
      <c r="AD95" s="205"/>
      <c r="AE95" s="205"/>
      <c r="AF95" s="205"/>
      <c r="AG95" s="205" t="s">
        <v>151</v>
      </c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</row>
    <row r="96" spans="1:60" outlineLevel="1" x14ac:dyDescent="0.2">
      <c r="A96" s="212"/>
      <c r="B96" s="213"/>
      <c r="C96" s="249" t="s">
        <v>177</v>
      </c>
      <c r="D96" s="241"/>
      <c r="E96" s="241"/>
      <c r="F96" s="241"/>
      <c r="G96" s="241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05"/>
      <c r="Y96" s="205"/>
      <c r="Z96" s="205"/>
      <c r="AA96" s="205"/>
      <c r="AB96" s="205"/>
      <c r="AC96" s="205"/>
      <c r="AD96" s="205"/>
      <c r="AE96" s="205"/>
      <c r="AF96" s="205"/>
      <c r="AG96" s="205" t="s">
        <v>151</v>
      </c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</row>
    <row r="97" spans="1:60" ht="22.5" outlineLevel="1" x14ac:dyDescent="0.2">
      <c r="A97" s="224">
        <v>35</v>
      </c>
      <c r="B97" s="225" t="s">
        <v>180</v>
      </c>
      <c r="C97" s="244" t="s">
        <v>395</v>
      </c>
      <c r="D97" s="226" t="s">
        <v>139</v>
      </c>
      <c r="E97" s="227">
        <v>9.5</v>
      </c>
      <c r="F97" s="228"/>
      <c r="G97" s="229">
        <f>ROUND(E97*F97,2)</f>
        <v>0</v>
      </c>
      <c r="H97" s="228"/>
      <c r="I97" s="229">
        <f>ROUND(E97*H97,2)</f>
        <v>0</v>
      </c>
      <c r="J97" s="228"/>
      <c r="K97" s="229">
        <f>ROUND(E97*J97,2)</f>
        <v>0</v>
      </c>
      <c r="L97" s="229">
        <v>21</v>
      </c>
      <c r="M97" s="229">
        <f>G97*(1+L97/100)</f>
        <v>0</v>
      </c>
      <c r="N97" s="229">
        <v>2.5200000000000001E-3</v>
      </c>
      <c r="O97" s="229">
        <f>ROUND(E97*N97,2)</f>
        <v>0.02</v>
      </c>
      <c r="P97" s="229">
        <v>0</v>
      </c>
      <c r="Q97" s="229">
        <f>ROUND(E97*P97,2)</f>
        <v>0</v>
      </c>
      <c r="R97" s="229" t="s">
        <v>166</v>
      </c>
      <c r="S97" s="229" t="s">
        <v>117</v>
      </c>
      <c r="T97" s="230" t="s">
        <v>117</v>
      </c>
      <c r="U97" s="214">
        <v>0.8</v>
      </c>
      <c r="V97" s="214">
        <f>ROUND(E97*U97,2)</f>
        <v>7.6</v>
      </c>
      <c r="W97" s="214"/>
      <c r="X97" s="205"/>
      <c r="Y97" s="205"/>
      <c r="Z97" s="205"/>
      <c r="AA97" s="205"/>
      <c r="AB97" s="205"/>
      <c r="AC97" s="205"/>
      <c r="AD97" s="205"/>
      <c r="AE97" s="205"/>
      <c r="AF97" s="205"/>
      <c r="AG97" s="205" t="s">
        <v>118</v>
      </c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</row>
    <row r="98" spans="1:60" outlineLevel="1" x14ac:dyDescent="0.2">
      <c r="A98" s="212"/>
      <c r="B98" s="213"/>
      <c r="C98" s="246" t="s">
        <v>390</v>
      </c>
      <c r="D98" s="231"/>
      <c r="E98" s="231"/>
      <c r="F98" s="231"/>
      <c r="G98" s="231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05"/>
      <c r="Y98" s="205"/>
      <c r="Z98" s="205"/>
      <c r="AA98" s="205"/>
      <c r="AB98" s="205"/>
      <c r="AC98" s="205"/>
      <c r="AD98" s="205"/>
      <c r="AE98" s="205"/>
      <c r="AF98" s="205"/>
      <c r="AG98" s="205" t="s">
        <v>124</v>
      </c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</row>
    <row r="99" spans="1:60" outlineLevel="1" x14ac:dyDescent="0.2">
      <c r="A99" s="224">
        <v>36</v>
      </c>
      <c r="B99" s="225" t="s">
        <v>184</v>
      </c>
      <c r="C99" s="244" t="s">
        <v>185</v>
      </c>
      <c r="D99" s="226" t="s">
        <v>186</v>
      </c>
      <c r="E99" s="227">
        <v>4</v>
      </c>
      <c r="F99" s="228"/>
      <c r="G99" s="229">
        <f>ROUND(E99*F99,2)</f>
        <v>0</v>
      </c>
      <c r="H99" s="228"/>
      <c r="I99" s="229">
        <f>ROUND(E99*H99,2)</f>
        <v>0</v>
      </c>
      <c r="J99" s="228"/>
      <c r="K99" s="229">
        <f>ROUND(E99*J99,2)</f>
        <v>0</v>
      </c>
      <c r="L99" s="229">
        <v>21</v>
      </c>
      <c r="M99" s="229">
        <f>G99*(1+L99/100)</f>
        <v>0</v>
      </c>
      <c r="N99" s="229">
        <v>0</v>
      </c>
      <c r="O99" s="229">
        <f>ROUND(E99*N99,2)</f>
        <v>0</v>
      </c>
      <c r="P99" s="229">
        <v>0</v>
      </c>
      <c r="Q99" s="229">
        <f>ROUND(E99*P99,2)</f>
        <v>0</v>
      </c>
      <c r="R99" s="229" t="s">
        <v>166</v>
      </c>
      <c r="S99" s="229" t="s">
        <v>117</v>
      </c>
      <c r="T99" s="230" t="s">
        <v>117</v>
      </c>
      <c r="U99" s="214">
        <v>0.157</v>
      </c>
      <c r="V99" s="214">
        <f>ROUND(E99*U99,2)</f>
        <v>0.63</v>
      </c>
      <c r="W99" s="214"/>
      <c r="X99" s="205"/>
      <c r="Y99" s="205"/>
      <c r="Z99" s="205"/>
      <c r="AA99" s="205"/>
      <c r="AB99" s="205"/>
      <c r="AC99" s="205"/>
      <c r="AD99" s="205"/>
      <c r="AE99" s="205"/>
      <c r="AF99" s="205"/>
      <c r="AG99" s="205" t="s">
        <v>118</v>
      </c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</row>
    <row r="100" spans="1:60" outlineLevel="1" x14ac:dyDescent="0.2">
      <c r="A100" s="212"/>
      <c r="B100" s="213"/>
      <c r="C100" s="246" t="s">
        <v>187</v>
      </c>
      <c r="D100" s="231"/>
      <c r="E100" s="231"/>
      <c r="F100" s="231"/>
      <c r="G100" s="231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 t="s">
        <v>124</v>
      </c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</row>
    <row r="101" spans="1:60" outlineLevel="1" x14ac:dyDescent="0.2">
      <c r="A101" s="212"/>
      <c r="B101" s="213"/>
      <c r="C101" s="245" t="s">
        <v>188</v>
      </c>
      <c r="D101" s="215"/>
      <c r="E101" s="216">
        <v>2</v>
      </c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 t="s">
        <v>120</v>
      </c>
      <c r="AH101" s="205">
        <v>0</v>
      </c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</row>
    <row r="102" spans="1:60" outlineLevel="1" x14ac:dyDescent="0.2">
      <c r="A102" s="212"/>
      <c r="B102" s="213"/>
      <c r="C102" s="245" t="s">
        <v>396</v>
      </c>
      <c r="D102" s="215"/>
      <c r="E102" s="216">
        <v>1</v>
      </c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 t="s">
        <v>120</v>
      </c>
      <c r="AH102" s="205">
        <v>0</v>
      </c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</row>
    <row r="103" spans="1:60" outlineLevel="1" x14ac:dyDescent="0.2">
      <c r="A103" s="212"/>
      <c r="B103" s="213"/>
      <c r="C103" s="245" t="s">
        <v>397</v>
      </c>
      <c r="D103" s="215"/>
      <c r="E103" s="216">
        <v>1</v>
      </c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 t="s">
        <v>120</v>
      </c>
      <c r="AH103" s="205">
        <v>0</v>
      </c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</row>
    <row r="104" spans="1:60" outlineLevel="1" x14ac:dyDescent="0.2">
      <c r="A104" s="224">
        <v>37</v>
      </c>
      <c r="B104" s="225" t="s">
        <v>195</v>
      </c>
      <c r="C104" s="244" t="s">
        <v>196</v>
      </c>
      <c r="D104" s="226" t="s">
        <v>186</v>
      </c>
      <c r="E104" s="227">
        <v>4</v>
      </c>
      <c r="F104" s="228"/>
      <c r="G104" s="229">
        <f>ROUND(E104*F104,2)</f>
        <v>0</v>
      </c>
      <c r="H104" s="228"/>
      <c r="I104" s="229">
        <f>ROUND(E104*H104,2)</f>
        <v>0</v>
      </c>
      <c r="J104" s="228"/>
      <c r="K104" s="229">
        <f>ROUND(E104*J104,2)</f>
        <v>0</v>
      </c>
      <c r="L104" s="229">
        <v>21</v>
      </c>
      <c r="M104" s="229">
        <f>G104*(1+L104/100)</f>
        <v>0</v>
      </c>
      <c r="N104" s="229">
        <v>0</v>
      </c>
      <c r="O104" s="229">
        <f>ROUND(E104*N104,2)</f>
        <v>0</v>
      </c>
      <c r="P104" s="229">
        <v>0</v>
      </c>
      <c r="Q104" s="229">
        <f>ROUND(E104*P104,2)</f>
        <v>0</v>
      </c>
      <c r="R104" s="229" t="s">
        <v>166</v>
      </c>
      <c r="S104" s="229" t="s">
        <v>117</v>
      </c>
      <c r="T104" s="230" t="s">
        <v>117</v>
      </c>
      <c r="U104" s="214">
        <v>0.25900000000000001</v>
      </c>
      <c r="V104" s="214">
        <f>ROUND(E104*U104,2)</f>
        <v>1.04</v>
      </c>
      <c r="W104" s="214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 t="s">
        <v>118</v>
      </c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</row>
    <row r="105" spans="1:60" outlineLevel="1" x14ac:dyDescent="0.2">
      <c r="A105" s="212"/>
      <c r="B105" s="213"/>
      <c r="C105" s="246" t="s">
        <v>187</v>
      </c>
      <c r="D105" s="231"/>
      <c r="E105" s="231"/>
      <c r="F105" s="231"/>
      <c r="G105" s="231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 t="s">
        <v>124</v>
      </c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</row>
    <row r="106" spans="1:60" outlineLevel="1" x14ac:dyDescent="0.2">
      <c r="A106" s="212"/>
      <c r="B106" s="213"/>
      <c r="C106" s="245" t="s">
        <v>398</v>
      </c>
      <c r="D106" s="215"/>
      <c r="E106" s="216">
        <v>2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 t="s">
        <v>120</v>
      </c>
      <c r="AH106" s="205">
        <v>0</v>
      </c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</row>
    <row r="107" spans="1:60" outlineLevel="1" x14ac:dyDescent="0.2">
      <c r="A107" s="212"/>
      <c r="B107" s="213"/>
      <c r="C107" s="245" t="s">
        <v>399</v>
      </c>
      <c r="D107" s="215"/>
      <c r="E107" s="216">
        <v>1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 t="s">
        <v>120</v>
      </c>
      <c r="AH107" s="205">
        <v>0</v>
      </c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</row>
    <row r="108" spans="1:60" outlineLevel="1" x14ac:dyDescent="0.2">
      <c r="A108" s="212"/>
      <c r="B108" s="213"/>
      <c r="C108" s="245" t="s">
        <v>198</v>
      </c>
      <c r="D108" s="215"/>
      <c r="E108" s="216">
        <v>1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 t="s">
        <v>120</v>
      </c>
      <c r="AH108" s="205">
        <v>0</v>
      </c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</row>
    <row r="109" spans="1:60" outlineLevel="1" x14ac:dyDescent="0.2">
      <c r="A109" s="233">
        <v>38</v>
      </c>
      <c r="B109" s="234" t="s">
        <v>203</v>
      </c>
      <c r="C109" s="247" t="s">
        <v>204</v>
      </c>
      <c r="D109" s="235" t="s">
        <v>186</v>
      </c>
      <c r="E109" s="236">
        <v>1</v>
      </c>
      <c r="F109" s="237"/>
      <c r="G109" s="238">
        <f>ROUND(E109*F109,2)</f>
        <v>0</v>
      </c>
      <c r="H109" s="237"/>
      <c r="I109" s="238">
        <f>ROUND(E109*H109,2)</f>
        <v>0</v>
      </c>
      <c r="J109" s="237"/>
      <c r="K109" s="238">
        <f>ROUND(E109*J109,2)</f>
        <v>0</v>
      </c>
      <c r="L109" s="238">
        <v>21</v>
      </c>
      <c r="M109" s="238">
        <f>G109*(1+L109/100)</f>
        <v>0</v>
      </c>
      <c r="N109" s="238">
        <v>2.7E-4</v>
      </c>
      <c r="O109" s="238">
        <f>ROUND(E109*N109,2)</f>
        <v>0</v>
      </c>
      <c r="P109" s="238">
        <v>0</v>
      </c>
      <c r="Q109" s="238">
        <f>ROUND(E109*P109,2)</f>
        <v>0</v>
      </c>
      <c r="R109" s="238" t="s">
        <v>166</v>
      </c>
      <c r="S109" s="238" t="s">
        <v>117</v>
      </c>
      <c r="T109" s="239" t="s">
        <v>117</v>
      </c>
      <c r="U109" s="214">
        <v>0.33300000000000002</v>
      </c>
      <c r="V109" s="214">
        <f>ROUND(E109*U109,2)</f>
        <v>0.33</v>
      </c>
      <c r="W109" s="214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 t="s">
        <v>118</v>
      </c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</row>
    <row r="110" spans="1:60" outlineLevel="1" x14ac:dyDescent="0.2">
      <c r="A110" s="224">
        <v>39</v>
      </c>
      <c r="B110" s="225" t="s">
        <v>205</v>
      </c>
      <c r="C110" s="244" t="s">
        <v>206</v>
      </c>
      <c r="D110" s="226" t="s">
        <v>139</v>
      </c>
      <c r="E110" s="227">
        <v>24</v>
      </c>
      <c r="F110" s="228"/>
      <c r="G110" s="229">
        <f>ROUND(E110*F110,2)</f>
        <v>0</v>
      </c>
      <c r="H110" s="228"/>
      <c r="I110" s="229">
        <f>ROUND(E110*H110,2)</f>
        <v>0</v>
      </c>
      <c r="J110" s="228"/>
      <c r="K110" s="229">
        <f>ROUND(E110*J110,2)</f>
        <v>0</v>
      </c>
      <c r="L110" s="229">
        <v>21</v>
      </c>
      <c r="M110" s="229">
        <f>G110*(1+L110/100)</f>
        <v>0</v>
      </c>
      <c r="N110" s="229">
        <v>0</v>
      </c>
      <c r="O110" s="229">
        <f>ROUND(E110*N110,2)</f>
        <v>0</v>
      </c>
      <c r="P110" s="229">
        <v>0</v>
      </c>
      <c r="Q110" s="229">
        <f>ROUND(E110*P110,2)</f>
        <v>0</v>
      </c>
      <c r="R110" s="229" t="s">
        <v>166</v>
      </c>
      <c r="S110" s="229" t="s">
        <v>117</v>
      </c>
      <c r="T110" s="230" t="s">
        <v>117</v>
      </c>
      <c r="U110" s="214">
        <v>4.8000000000000001E-2</v>
      </c>
      <c r="V110" s="214">
        <f>ROUND(E110*U110,2)</f>
        <v>1.1499999999999999</v>
      </c>
      <c r="W110" s="214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 t="s">
        <v>118</v>
      </c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</row>
    <row r="111" spans="1:60" outlineLevel="1" x14ac:dyDescent="0.2">
      <c r="A111" s="212"/>
      <c r="B111" s="213"/>
      <c r="C111" s="245" t="s">
        <v>400</v>
      </c>
      <c r="D111" s="215"/>
      <c r="E111" s="216">
        <v>24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 t="s">
        <v>120</v>
      </c>
      <c r="AH111" s="205">
        <v>0</v>
      </c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</row>
    <row r="112" spans="1:60" outlineLevel="1" x14ac:dyDescent="0.2">
      <c r="A112" s="224">
        <v>40</v>
      </c>
      <c r="B112" s="225" t="s">
        <v>210</v>
      </c>
      <c r="C112" s="244" t="s">
        <v>211</v>
      </c>
      <c r="D112" s="226" t="s">
        <v>161</v>
      </c>
      <c r="E112" s="227">
        <v>3.9320000000000001E-2</v>
      </c>
      <c r="F112" s="228"/>
      <c r="G112" s="229">
        <f>ROUND(E112*F112,2)</f>
        <v>0</v>
      </c>
      <c r="H112" s="228"/>
      <c r="I112" s="229">
        <f>ROUND(E112*H112,2)</f>
        <v>0</v>
      </c>
      <c r="J112" s="228"/>
      <c r="K112" s="229">
        <f>ROUND(E112*J112,2)</f>
        <v>0</v>
      </c>
      <c r="L112" s="229">
        <v>21</v>
      </c>
      <c r="M112" s="229">
        <f>G112*(1+L112/100)</f>
        <v>0</v>
      </c>
      <c r="N112" s="229">
        <v>0</v>
      </c>
      <c r="O112" s="229">
        <f>ROUND(E112*N112,2)</f>
        <v>0</v>
      </c>
      <c r="P112" s="229">
        <v>0</v>
      </c>
      <c r="Q112" s="229">
        <f>ROUND(E112*P112,2)</f>
        <v>0</v>
      </c>
      <c r="R112" s="229" t="s">
        <v>166</v>
      </c>
      <c r="S112" s="229" t="s">
        <v>117</v>
      </c>
      <c r="T112" s="230" t="s">
        <v>117</v>
      </c>
      <c r="U112" s="214">
        <v>1.4700000000000002</v>
      </c>
      <c r="V112" s="214">
        <f>ROUND(E112*U112,2)</f>
        <v>0.06</v>
      </c>
      <c r="W112" s="214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 t="s">
        <v>162</v>
      </c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</row>
    <row r="113" spans="1:60" outlineLevel="1" x14ac:dyDescent="0.2">
      <c r="A113" s="212"/>
      <c r="B113" s="213"/>
      <c r="C113" s="246" t="s">
        <v>212</v>
      </c>
      <c r="D113" s="231"/>
      <c r="E113" s="231"/>
      <c r="F113" s="231"/>
      <c r="G113" s="231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 t="s">
        <v>124</v>
      </c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</row>
    <row r="114" spans="1:60" x14ac:dyDescent="0.2">
      <c r="A114" s="218" t="s">
        <v>111</v>
      </c>
      <c r="B114" s="219" t="s">
        <v>76</v>
      </c>
      <c r="C114" s="243" t="s">
        <v>77</v>
      </c>
      <c r="D114" s="220"/>
      <c r="E114" s="221"/>
      <c r="F114" s="222"/>
      <c r="G114" s="222">
        <f>SUMIF(AG115:AG143,"&lt;&gt;NOR",G115:G143)</f>
        <v>0</v>
      </c>
      <c r="H114" s="222"/>
      <c r="I114" s="222">
        <f>SUM(I115:I143)</f>
        <v>0</v>
      </c>
      <c r="J114" s="222"/>
      <c r="K114" s="222">
        <f>SUM(K115:K143)</f>
        <v>0</v>
      </c>
      <c r="L114" s="222"/>
      <c r="M114" s="222">
        <f>SUM(M115:M143)</f>
        <v>0</v>
      </c>
      <c r="N114" s="222"/>
      <c r="O114" s="222">
        <f>SUM(O115:O143)</f>
        <v>0.02</v>
      </c>
      <c r="P114" s="222"/>
      <c r="Q114" s="222">
        <f>SUM(Q115:Q143)</f>
        <v>0</v>
      </c>
      <c r="R114" s="222"/>
      <c r="S114" s="222"/>
      <c r="T114" s="223"/>
      <c r="U114" s="217"/>
      <c r="V114" s="217">
        <f>SUM(V115:V143)</f>
        <v>19.380000000000003</v>
      </c>
      <c r="W114" s="217"/>
      <c r="AG114" t="s">
        <v>112</v>
      </c>
    </row>
    <row r="115" spans="1:60" outlineLevel="1" x14ac:dyDescent="0.2">
      <c r="A115" s="224">
        <v>41</v>
      </c>
      <c r="B115" s="225" t="s">
        <v>401</v>
      </c>
      <c r="C115" s="244" t="s">
        <v>402</v>
      </c>
      <c r="D115" s="226" t="s">
        <v>247</v>
      </c>
      <c r="E115" s="227">
        <v>1</v>
      </c>
      <c r="F115" s="228"/>
      <c r="G115" s="229">
        <f>ROUND(E115*F115,2)</f>
        <v>0</v>
      </c>
      <c r="H115" s="228"/>
      <c r="I115" s="229">
        <f>ROUND(E115*H115,2)</f>
        <v>0</v>
      </c>
      <c r="J115" s="228"/>
      <c r="K115" s="229">
        <f>ROUND(E115*J115,2)</f>
        <v>0</v>
      </c>
      <c r="L115" s="229">
        <v>21</v>
      </c>
      <c r="M115" s="229">
        <f>G115*(1+L115/100)</f>
        <v>0</v>
      </c>
      <c r="N115" s="229">
        <v>1.0320000000000001E-2</v>
      </c>
      <c r="O115" s="229">
        <f>ROUND(E115*N115,2)</f>
        <v>0.01</v>
      </c>
      <c r="P115" s="229">
        <v>0</v>
      </c>
      <c r="Q115" s="229">
        <f>ROUND(E115*P115,2)</f>
        <v>0</v>
      </c>
      <c r="R115" s="229" t="s">
        <v>166</v>
      </c>
      <c r="S115" s="229" t="s">
        <v>117</v>
      </c>
      <c r="T115" s="230" t="s">
        <v>117</v>
      </c>
      <c r="U115" s="214">
        <v>1.1260000000000001</v>
      </c>
      <c r="V115" s="214">
        <f>ROUND(E115*U115,2)</f>
        <v>1.1299999999999999</v>
      </c>
      <c r="W115" s="214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 t="s">
        <v>118</v>
      </c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</row>
    <row r="116" spans="1:60" outlineLevel="1" x14ac:dyDescent="0.2">
      <c r="A116" s="212"/>
      <c r="B116" s="213"/>
      <c r="C116" s="248" t="s">
        <v>216</v>
      </c>
      <c r="D116" s="240"/>
      <c r="E116" s="240"/>
      <c r="F116" s="240"/>
      <c r="G116" s="240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 t="s">
        <v>151</v>
      </c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205"/>
      <c r="BF116" s="205"/>
      <c r="BG116" s="205"/>
      <c r="BH116" s="205"/>
    </row>
    <row r="117" spans="1:60" outlineLevel="1" x14ac:dyDescent="0.2">
      <c r="A117" s="233">
        <v>42</v>
      </c>
      <c r="B117" s="234" t="s">
        <v>403</v>
      </c>
      <c r="C117" s="247" t="s">
        <v>404</v>
      </c>
      <c r="D117" s="235" t="s">
        <v>186</v>
      </c>
      <c r="E117" s="236">
        <v>1</v>
      </c>
      <c r="F117" s="237"/>
      <c r="G117" s="238">
        <f>ROUND(E117*F117,2)</f>
        <v>0</v>
      </c>
      <c r="H117" s="237"/>
      <c r="I117" s="238">
        <f>ROUND(E117*H117,2)</f>
        <v>0</v>
      </c>
      <c r="J117" s="237"/>
      <c r="K117" s="238">
        <f>ROUND(E117*J117,2)</f>
        <v>0</v>
      </c>
      <c r="L117" s="238">
        <v>21</v>
      </c>
      <c r="M117" s="238">
        <f>G117*(1+L117/100)</f>
        <v>0</v>
      </c>
      <c r="N117" s="238">
        <v>9.9000000000000021E-4</v>
      </c>
      <c r="O117" s="238">
        <f>ROUND(E117*N117,2)</f>
        <v>0</v>
      </c>
      <c r="P117" s="238">
        <v>0</v>
      </c>
      <c r="Q117" s="238">
        <f>ROUND(E117*P117,2)</f>
        <v>0</v>
      </c>
      <c r="R117" s="238" t="s">
        <v>166</v>
      </c>
      <c r="S117" s="238" t="s">
        <v>117</v>
      </c>
      <c r="T117" s="239" t="s">
        <v>117</v>
      </c>
      <c r="U117" s="214">
        <v>0.66900000000000004</v>
      </c>
      <c r="V117" s="214">
        <f>ROUND(E117*U117,2)</f>
        <v>0.67</v>
      </c>
      <c r="W117" s="214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 t="s">
        <v>118</v>
      </c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  <c r="BH117" s="205"/>
    </row>
    <row r="118" spans="1:60" ht="22.5" outlineLevel="1" x14ac:dyDescent="0.2">
      <c r="A118" s="224">
        <v>43</v>
      </c>
      <c r="B118" s="225" t="s">
        <v>213</v>
      </c>
      <c r="C118" s="244" t="s">
        <v>214</v>
      </c>
      <c r="D118" s="226" t="s">
        <v>139</v>
      </c>
      <c r="E118" s="227">
        <v>9</v>
      </c>
      <c r="F118" s="228"/>
      <c r="G118" s="229">
        <f>ROUND(E118*F118,2)</f>
        <v>0</v>
      </c>
      <c r="H118" s="228"/>
      <c r="I118" s="229">
        <f>ROUND(E118*H118,2)</f>
        <v>0</v>
      </c>
      <c r="J118" s="228"/>
      <c r="K118" s="229">
        <f>ROUND(E118*J118,2)</f>
        <v>0</v>
      </c>
      <c r="L118" s="229">
        <v>21</v>
      </c>
      <c r="M118" s="229">
        <f>G118*(1+L118/100)</f>
        <v>0</v>
      </c>
      <c r="N118" s="229">
        <v>4.1000000000000005E-4</v>
      </c>
      <c r="O118" s="229">
        <f>ROUND(E118*N118,2)</f>
        <v>0</v>
      </c>
      <c r="P118" s="229">
        <v>0</v>
      </c>
      <c r="Q118" s="229">
        <f>ROUND(E118*P118,2)</f>
        <v>0</v>
      </c>
      <c r="R118" s="229" t="s">
        <v>166</v>
      </c>
      <c r="S118" s="229" t="s">
        <v>117</v>
      </c>
      <c r="T118" s="230" t="s">
        <v>117</v>
      </c>
      <c r="U118" s="214">
        <v>0.25800000000000001</v>
      </c>
      <c r="V118" s="214">
        <f>ROUND(E118*U118,2)</f>
        <v>2.3199999999999998</v>
      </c>
      <c r="W118" s="214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 t="s">
        <v>118</v>
      </c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</row>
    <row r="119" spans="1:60" outlineLevel="1" x14ac:dyDescent="0.2">
      <c r="A119" s="212"/>
      <c r="B119" s="213"/>
      <c r="C119" s="246" t="s">
        <v>405</v>
      </c>
      <c r="D119" s="231"/>
      <c r="E119" s="231"/>
      <c r="F119" s="231"/>
      <c r="G119" s="231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 t="s">
        <v>124</v>
      </c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  <c r="BH119" s="205"/>
    </row>
    <row r="120" spans="1:60" outlineLevel="1" x14ac:dyDescent="0.2">
      <c r="A120" s="212"/>
      <c r="B120" s="213"/>
      <c r="C120" s="249" t="s">
        <v>215</v>
      </c>
      <c r="D120" s="241"/>
      <c r="E120" s="241"/>
      <c r="F120" s="241"/>
      <c r="G120" s="241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 t="s">
        <v>151</v>
      </c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</row>
    <row r="121" spans="1:60" outlineLevel="1" x14ac:dyDescent="0.2">
      <c r="A121" s="212"/>
      <c r="B121" s="213"/>
      <c r="C121" s="249" t="s">
        <v>216</v>
      </c>
      <c r="D121" s="241"/>
      <c r="E121" s="241"/>
      <c r="F121" s="241"/>
      <c r="G121" s="241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 t="s">
        <v>151</v>
      </c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</row>
    <row r="122" spans="1:60" ht="22.5" outlineLevel="1" x14ac:dyDescent="0.2">
      <c r="A122" s="224">
        <v>44</v>
      </c>
      <c r="B122" s="225" t="s">
        <v>217</v>
      </c>
      <c r="C122" s="244" t="s">
        <v>218</v>
      </c>
      <c r="D122" s="226" t="s">
        <v>139</v>
      </c>
      <c r="E122" s="227">
        <v>14</v>
      </c>
      <c r="F122" s="228"/>
      <c r="G122" s="229">
        <f>ROUND(E122*F122,2)</f>
        <v>0</v>
      </c>
      <c r="H122" s="228"/>
      <c r="I122" s="229">
        <f>ROUND(E122*H122,2)</f>
        <v>0</v>
      </c>
      <c r="J122" s="228"/>
      <c r="K122" s="229">
        <f>ROUND(E122*J122,2)</f>
        <v>0</v>
      </c>
      <c r="L122" s="229">
        <v>21</v>
      </c>
      <c r="M122" s="229">
        <f>G122*(1+L122/100)</f>
        <v>0</v>
      </c>
      <c r="N122" s="229">
        <v>5.3000000000000009E-4</v>
      </c>
      <c r="O122" s="229">
        <f>ROUND(E122*N122,2)</f>
        <v>0.01</v>
      </c>
      <c r="P122" s="229">
        <v>0</v>
      </c>
      <c r="Q122" s="229">
        <f>ROUND(E122*P122,2)</f>
        <v>0</v>
      </c>
      <c r="R122" s="229" t="s">
        <v>166</v>
      </c>
      <c r="S122" s="229" t="s">
        <v>117</v>
      </c>
      <c r="T122" s="230" t="s">
        <v>117</v>
      </c>
      <c r="U122" s="214">
        <v>0.27890000000000004</v>
      </c>
      <c r="V122" s="214">
        <f>ROUND(E122*U122,2)</f>
        <v>3.9</v>
      </c>
      <c r="W122" s="214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 t="s">
        <v>118</v>
      </c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</row>
    <row r="123" spans="1:60" outlineLevel="1" x14ac:dyDescent="0.2">
      <c r="A123" s="212"/>
      <c r="B123" s="213"/>
      <c r="C123" s="246" t="s">
        <v>405</v>
      </c>
      <c r="D123" s="231"/>
      <c r="E123" s="231"/>
      <c r="F123" s="231"/>
      <c r="G123" s="231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 t="s">
        <v>124</v>
      </c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</row>
    <row r="124" spans="1:60" outlineLevel="1" x14ac:dyDescent="0.2">
      <c r="A124" s="212"/>
      <c r="B124" s="213"/>
      <c r="C124" s="249" t="s">
        <v>215</v>
      </c>
      <c r="D124" s="241"/>
      <c r="E124" s="241"/>
      <c r="F124" s="241"/>
      <c r="G124" s="241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 t="s">
        <v>151</v>
      </c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</row>
    <row r="125" spans="1:60" outlineLevel="1" x14ac:dyDescent="0.2">
      <c r="A125" s="212"/>
      <c r="B125" s="213"/>
      <c r="C125" s="249" t="s">
        <v>216</v>
      </c>
      <c r="D125" s="241"/>
      <c r="E125" s="241"/>
      <c r="F125" s="241"/>
      <c r="G125" s="241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 t="s">
        <v>151</v>
      </c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</row>
    <row r="126" spans="1:60" outlineLevel="1" x14ac:dyDescent="0.2">
      <c r="A126" s="233">
        <v>45</v>
      </c>
      <c r="B126" s="234" t="s">
        <v>406</v>
      </c>
      <c r="C126" s="247" t="s">
        <v>407</v>
      </c>
      <c r="D126" s="235" t="s">
        <v>247</v>
      </c>
      <c r="E126" s="236">
        <v>1</v>
      </c>
      <c r="F126" s="237"/>
      <c r="G126" s="238">
        <f>ROUND(E126*F126,2)</f>
        <v>0</v>
      </c>
      <c r="H126" s="237"/>
      <c r="I126" s="238">
        <f>ROUND(E126*H126,2)</f>
        <v>0</v>
      </c>
      <c r="J126" s="237"/>
      <c r="K126" s="238">
        <f>ROUND(E126*J126,2)</f>
        <v>0</v>
      </c>
      <c r="L126" s="238">
        <v>21</v>
      </c>
      <c r="M126" s="238">
        <f>G126*(1+L126/100)</f>
        <v>0</v>
      </c>
      <c r="N126" s="238">
        <v>0</v>
      </c>
      <c r="O126" s="238">
        <f>ROUND(E126*N126,2)</f>
        <v>0</v>
      </c>
      <c r="P126" s="238">
        <v>0</v>
      </c>
      <c r="Q126" s="238">
        <f>ROUND(E126*P126,2)</f>
        <v>0</v>
      </c>
      <c r="R126" s="238" t="s">
        <v>166</v>
      </c>
      <c r="S126" s="238" t="s">
        <v>117</v>
      </c>
      <c r="T126" s="239" t="s">
        <v>117</v>
      </c>
      <c r="U126" s="214">
        <v>0.65566000000000002</v>
      </c>
      <c r="V126" s="214">
        <f>ROUND(E126*U126,2)</f>
        <v>0.66</v>
      </c>
      <c r="W126" s="214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 t="s">
        <v>118</v>
      </c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</row>
    <row r="127" spans="1:60" ht="22.5" outlineLevel="1" x14ac:dyDescent="0.2">
      <c r="A127" s="224">
        <v>46</v>
      </c>
      <c r="B127" s="225" t="s">
        <v>219</v>
      </c>
      <c r="C127" s="244" t="s">
        <v>408</v>
      </c>
      <c r="D127" s="226" t="s">
        <v>139</v>
      </c>
      <c r="E127" s="227">
        <v>9</v>
      </c>
      <c r="F127" s="228"/>
      <c r="G127" s="229">
        <f>ROUND(E127*F127,2)</f>
        <v>0</v>
      </c>
      <c r="H127" s="228"/>
      <c r="I127" s="229">
        <f>ROUND(E127*H127,2)</f>
        <v>0</v>
      </c>
      <c r="J127" s="228"/>
      <c r="K127" s="229">
        <f>ROUND(E127*J127,2)</f>
        <v>0</v>
      </c>
      <c r="L127" s="229">
        <v>21</v>
      </c>
      <c r="M127" s="229">
        <f>G127*(1+L127/100)</f>
        <v>0</v>
      </c>
      <c r="N127" s="229">
        <v>4.0000000000000003E-5</v>
      </c>
      <c r="O127" s="229">
        <f>ROUND(E127*N127,2)</f>
        <v>0</v>
      </c>
      <c r="P127" s="229">
        <v>0</v>
      </c>
      <c r="Q127" s="229">
        <f>ROUND(E127*P127,2)</f>
        <v>0</v>
      </c>
      <c r="R127" s="229" t="s">
        <v>166</v>
      </c>
      <c r="S127" s="229" t="s">
        <v>117</v>
      </c>
      <c r="T127" s="230" t="s">
        <v>117</v>
      </c>
      <c r="U127" s="214">
        <v>0.129</v>
      </c>
      <c r="V127" s="214">
        <f>ROUND(E127*U127,2)</f>
        <v>1.1599999999999999</v>
      </c>
      <c r="W127" s="214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 t="s">
        <v>118</v>
      </c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</row>
    <row r="128" spans="1:60" outlineLevel="1" x14ac:dyDescent="0.2">
      <c r="A128" s="212"/>
      <c r="B128" s="213"/>
      <c r="C128" s="248" t="s">
        <v>221</v>
      </c>
      <c r="D128" s="240"/>
      <c r="E128" s="240"/>
      <c r="F128" s="240"/>
      <c r="G128" s="240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 t="s">
        <v>151</v>
      </c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</row>
    <row r="129" spans="1:60" ht="22.5" outlineLevel="1" x14ac:dyDescent="0.2">
      <c r="A129" s="233">
        <v>47</v>
      </c>
      <c r="B129" s="234" t="s">
        <v>222</v>
      </c>
      <c r="C129" s="247" t="s">
        <v>409</v>
      </c>
      <c r="D129" s="235" t="s">
        <v>139</v>
      </c>
      <c r="E129" s="236">
        <v>14</v>
      </c>
      <c r="F129" s="237"/>
      <c r="G129" s="238">
        <f>ROUND(E129*F129,2)</f>
        <v>0</v>
      </c>
      <c r="H129" s="237"/>
      <c r="I129" s="238">
        <f>ROUND(E129*H129,2)</f>
        <v>0</v>
      </c>
      <c r="J129" s="237"/>
      <c r="K129" s="238">
        <f>ROUND(E129*J129,2)</f>
        <v>0</v>
      </c>
      <c r="L129" s="238">
        <v>21</v>
      </c>
      <c r="M129" s="238">
        <f>G129*(1+L129/100)</f>
        <v>0</v>
      </c>
      <c r="N129" s="238">
        <v>8.0000000000000007E-5</v>
      </c>
      <c r="O129" s="238">
        <f>ROUND(E129*N129,2)</f>
        <v>0</v>
      </c>
      <c r="P129" s="238">
        <v>0</v>
      </c>
      <c r="Q129" s="238">
        <f>ROUND(E129*P129,2)</f>
        <v>0</v>
      </c>
      <c r="R129" s="238" t="s">
        <v>166</v>
      </c>
      <c r="S129" s="238" t="s">
        <v>117</v>
      </c>
      <c r="T129" s="239" t="s">
        <v>117</v>
      </c>
      <c r="U129" s="214">
        <v>0.129</v>
      </c>
      <c r="V129" s="214">
        <f>ROUND(E129*U129,2)</f>
        <v>1.81</v>
      </c>
      <c r="W129" s="214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 t="s">
        <v>118</v>
      </c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205"/>
      <c r="BF129" s="205"/>
      <c r="BG129" s="205"/>
      <c r="BH129" s="205"/>
    </row>
    <row r="130" spans="1:60" outlineLevel="1" x14ac:dyDescent="0.2">
      <c r="A130" s="224">
        <v>48</v>
      </c>
      <c r="B130" s="225" t="s">
        <v>224</v>
      </c>
      <c r="C130" s="244" t="s">
        <v>410</v>
      </c>
      <c r="D130" s="226" t="s">
        <v>186</v>
      </c>
      <c r="E130" s="227">
        <v>12</v>
      </c>
      <c r="F130" s="228"/>
      <c r="G130" s="229">
        <f>ROUND(E130*F130,2)</f>
        <v>0</v>
      </c>
      <c r="H130" s="228"/>
      <c r="I130" s="229">
        <f>ROUND(E130*H130,2)</f>
        <v>0</v>
      </c>
      <c r="J130" s="228"/>
      <c r="K130" s="229">
        <f>ROUND(E130*J130,2)</f>
        <v>0</v>
      </c>
      <c r="L130" s="229">
        <v>21</v>
      </c>
      <c r="M130" s="229">
        <f>G130*(1+L130/100)</f>
        <v>0</v>
      </c>
      <c r="N130" s="229">
        <v>0</v>
      </c>
      <c r="O130" s="229">
        <f>ROUND(E130*N130,2)</f>
        <v>0</v>
      </c>
      <c r="P130" s="229">
        <v>0</v>
      </c>
      <c r="Q130" s="229">
        <f>ROUND(E130*P130,2)</f>
        <v>0</v>
      </c>
      <c r="R130" s="229" t="s">
        <v>166</v>
      </c>
      <c r="S130" s="229" t="s">
        <v>117</v>
      </c>
      <c r="T130" s="230" t="s">
        <v>117</v>
      </c>
      <c r="U130" s="214">
        <v>0.42500000000000004</v>
      </c>
      <c r="V130" s="214">
        <f>ROUND(E130*U130,2)</f>
        <v>5.0999999999999996</v>
      </c>
      <c r="W130" s="214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 t="s">
        <v>118</v>
      </c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</row>
    <row r="131" spans="1:60" outlineLevel="1" x14ac:dyDescent="0.2">
      <c r="A131" s="212"/>
      <c r="B131" s="213"/>
      <c r="C131" s="245" t="s">
        <v>226</v>
      </c>
      <c r="D131" s="215"/>
      <c r="E131" s="216">
        <v>4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 t="s">
        <v>120</v>
      </c>
      <c r="AH131" s="205">
        <v>0</v>
      </c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</row>
    <row r="132" spans="1:60" outlineLevel="1" x14ac:dyDescent="0.2">
      <c r="A132" s="212"/>
      <c r="B132" s="213"/>
      <c r="C132" s="245" t="s">
        <v>411</v>
      </c>
      <c r="D132" s="215"/>
      <c r="E132" s="216">
        <v>2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 t="s">
        <v>120</v>
      </c>
      <c r="AH132" s="205">
        <v>0</v>
      </c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</row>
    <row r="133" spans="1:60" outlineLevel="1" x14ac:dyDescent="0.2">
      <c r="A133" s="212"/>
      <c r="B133" s="213"/>
      <c r="C133" s="245" t="s">
        <v>397</v>
      </c>
      <c r="D133" s="215"/>
      <c r="E133" s="216">
        <v>1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 t="s">
        <v>120</v>
      </c>
      <c r="AH133" s="205">
        <v>0</v>
      </c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</row>
    <row r="134" spans="1:60" outlineLevel="1" x14ac:dyDescent="0.2">
      <c r="A134" s="212"/>
      <c r="B134" s="213"/>
      <c r="C134" s="245" t="s">
        <v>398</v>
      </c>
      <c r="D134" s="215"/>
      <c r="E134" s="216">
        <v>2</v>
      </c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 t="s">
        <v>120</v>
      </c>
      <c r="AH134" s="205">
        <v>0</v>
      </c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</row>
    <row r="135" spans="1:60" outlineLevel="1" x14ac:dyDescent="0.2">
      <c r="A135" s="212"/>
      <c r="B135" s="213"/>
      <c r="C135" s="245" t="s">
        <v>399</v>
      </c>
      <c r="D135" s="215"/>
      <c r="E135" s="216">
        <v>1</v>
      </c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 t="s">
        <v>120</v>
      </c>
      <c r="AH135" s="205">
        <v>0</v>
      </c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</row>
    <row r="136" spans="1:60" outlineLevel="1" x14ac:dyDescent="0.2">
      <c r="A136" s="212"/>
      <c r="B136" s="213"/>
      <c r="C136" s="245" t="s">
        <v>228</v>
      </c>
      <c r="D136" s="215"/>
      <c r="E136" s="216">
        <v>2</v>
      </c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 t="s">
        <v>120</v>
      </c>
      <c r="AH136" s="205">
        <v>0</v>
      </c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</row>
    <row r="137" spans="1:60" outlineLevel="1" x14ac:dyDescent="0.2">
      <c r="A137" s="233">
        <v>49</v>
      </c>
      <c r="B137" s="234" t="s">
        <v>233</v>
      </c>
      <c r="C137" s="247" t="s">
        <v>412</v>
      </c>
      <c r="D137" s="235" t="s">
        <v>186</v>
      </c>
      <c r="E137" s="236">
        <v>1</v>
      </c>
      <c r="F137" s="237"/>
      <c r="G137" s="238">
        <f>ROUND(E137*F137,2)</f>
        <v>0</v>
      </c>
      <c r="H137" s="237"/>
      <c r="I137" s="238">
        <f>ROUND(E137*H137,2)</f>
        <v>0</v>
      </c>
      <c r="J137" s="237"/>
      <c r="K137" s="238">
        <f>ROUND(E137*J137,2)</f>
        <v>0</v>
      </c>
      <c r="L137" s="238">
        <v>21</v>
      </c>
      <c r="M137" s="238">
        <f>G137*(1+L137/100)</f>
        <v>0</v>
      </c>
      <c r="N137" s="238">
        <v>4.8000000000000001E-4</v>
      </c>
      <c r="O137" s="238">
        <f>ROUND(E137*N137,2)</f>
        <v>0</v>
      </c>
      <c r="P137" s="238">
        <v>0</v>
      </c>
      <c r="Q137" s="238">
        <f>ROUND(E137*P137,2)</f>
        <v>0</v>
      </c>
      <c r="R137" s="238" t="s">
        <v>166</v>
      </c>
      <c r="S137" s="238" t="s">
        <v>117</v>
      </c>
      <c r="T137" s="239" t="s">
        <v>117</v>
      </c>
      <c r="U137" s="214">
        <v>0.22700000000000001</v>
      </c>
      <c r="V137" s="214">
        <f>ROUND(E137*U137,2)</f>
        <v>0.23</v>
      </c>
      <c r="W137" s="214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 t="s">
        <v>118</v>
      </c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</row>
    <row r="138" spans="1:60" outlineLevel="1" x14ac:dyDescent="0.2">
      <c r="A138" s="233">
        <v>50</v>
      </c>
      <c r="B138" s="234" t="s">
        <v>235</v>
      </c>
      <c r="C138" s="247" t="s">
        <v>413</v>
      </c>
      <c r="D138" s="235" t="s">
        <v>186</v>
      </c>
      <c r="E138" s="236">
        <v>1</v>
      </c>
      <c r="F138" s="237"/>
      <c r="G138" s="238">
        <f>ROUND(E138*F138,2)</f>
        <v>0</v>
      </c>
      <c r="H138" s="237"/>
      <c r="I138" s="238">
        <f>ROUND(E138*H138,2)</f>
        <v>0</v>
      </c>
      <c r="J138" s="237"/>
      <c r="K138" s="238">
        <f>ROUND(E138*J138,2)</f>
        <v>0</v>
      </c>
      <c r="L138" s="238">
        <v>21</v>
      </c>
      <c r="M138" s="238">
        <f>G138*(1+L138/100)</f>
        <v>0</v>
      </c>
      <c r="N138" s="238">
        <v>6.8000000000000005E-4</v>
      </c>
      <c r="O138" s="238">
        <f>ROUND(E138*N138,2)</f>
        <v>0</v>
      </c>
      <c r="P138" s="238">
        <v>0</v>
      </c>
      <c r="Q138" s="238">
        <f>ROUND(E138*P138,2)</f>
        <v>0</v>
      </c>
      <c r="R138" s="238" t="s">
        <v>166</v>
      </c>
      <c r="S138" s="238" t="s">
        <v>117</v>
      </c>
      <c r="T138" s="239" t="s">
        <v>117</v>
      </c>
      <c r="U138" s="214">
        <v>0.26900000000000002</v>
      </c>
      <c r="V138" s="214">
        <f>ROUND(E138*U138,2)</f>
        <v>0.27</v>
      </c>
      <c r="W138" s="214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 t="s">
        <v>118</v>
      </c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</row>
    <row r="139" spans="1:60" outlineLevel="1" x14ac:dyDescent="0.2">
      <c r="A139" s="224">
        <v>51</v>
      </c>
      <c r="B139" s="225" t="s">
        <v>237</v>
      </c>
      <c r="C139" s="244" t="s">
        <v>238</v>
      </c>
      <c r="D139" s="226" t="s">
        <v>139</v>
      </c>
      <c r="E139" s="227">
        <v>23</v>
      </c>
      <c r="F139" s="228"/>
      <c r="G139" s="229">
        <f>ROUND(E139*F139,2)</f>
        <v>0</v>
      </c>
      <c r="H139" s="228"/>
      <c r="I139" s="229">
        <f>ROUND(E139*H139,2)</f>
        <v>0</v>
      </c>
      <c r="J139" s="228"/>
      <c r="K139" s="229">
        <f>ROUND(E139*J139,2)</f>
        <v>0</v>
      </c>
      <c r="L139" s="229">
        <v>21</v>
      </c>
      <c r="M139" s="229">
        <f>G139*(1+L139/100)</f>
        <v>0</v>
      </c>
      <c r="N139" s="229">
        <v>0</v>
      </c>
      <c r="O139" s="229">
        <f>ROUND(E139*N139,2)</f>
        <v>0</v>
      </c>
      <c r="P139" s="229">
        <v>0</v>
      </c>
      <c r="Q139" s="229">
        <f>ROUND(E139*P139,2)</f>
        <v>0</v>
      </c>
      <c r="R139" s="229" t="s">
        <v>166</v>
      </c>
      <c r="S139" s="229" t="s">
        <v>117</v>
      </c>
      <c r="T139" s="230" t="s">
        <v>117</v>
      </c>
      <c r="U139" s="214">
        <v>2.9000000000000001E-2</v>
      </c>
      <c r="V139" s="214">
        <f>ROUND(E139*U139,2)</f>
        <v>0.67</v>
      </c>
      <c r="W139" s="214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 t="s">
        <v>118</v>
      </c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</row>
    <row r="140" spans="1:60" outlineLevel="1" x14ac:dyDescent="0.2">
      <c r="A140" s="212"/>
      <c r="B140" s="213"/>
      <c r="C140" s="245" t="s">
        <v>414</v>
      </c>
      <c r="D140" s="215"/>
      <c r="E140" s="216">
        <v>23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 t="s">
        <v>120</v>
      </c>
      <c r="AH140" s="205">
        <v>0</v>
      </c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</row>
    <row r="141" spans="1:60" outlineLevel="1" x14ac:dyDescent="0.2">
      <c r="A141" s="233">
        <v>52</v>
      </c>
      <c r="B141" s="234" t="s">
        <v>240</v>
      </c>
      <c r="C141" s="247" t="s">
        <v>241</v>
      </c>
      <c r="D141" s="235" t="s">
        <v>139</v>
      </c>
      <c r="E141" s="236">
        <v>23</v>
      </c>
      <c r="F141" s="237"/>
      <c r="G141" s="238">
        <f>ROUND(E141*F141,2)</f>
        <v>0</v>
      </c>
      <c r="H141" s="237"/>
      <c r="I141" s="238">
        <f>ROUND(E141*H141,2)</f>
        <v>0</v>
      </c>
      <c r="J141" s="237"/>
      <c r="K141" s="238">
        <f>ROUND(E141*J141,2)</f>
        <v>0</v>
      </c>
      <c r="L141" s="238">
        <v>21</v>
      </c>
      <c r="M141" s="238">
        <f>G141*(1+L141/100)</f>
        <v>0</v>
      </c>
      <c r="N141" s="238">
        <v>1.0000000000000001E-5</v>
      </c>
      <c r="O141" s="238">
        <f>ROUND(E141*N141,2)</f>
        <v>0</v>
      </c>
      <c r="P141" s="238">
        <v>0</v>
      </c>
      <c r="Q141" s="238">
        <f>ROUND(E141*P141,2)</f>
        <v>0</v>
      </c>
      <c r="R141" s="238" t="s">
        <v>166</v>
      </c>
      <c r="S141" s="238" t="s">
        <v>117</v>
      </c>
      <c r="T141" s="239" t="s">
        <v>117</v>
      </c>
      <c r="U141" s="214">
        <v>6.2000000000000006E-2</v>
      </c>
      <c r="V141" s="214">
        <f>ROUND(E141*U141,2)</f>
        <v>1.43</v>
      </c>
      <c r="W141" s="214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 t="s">
        <v>118</v>
      </c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</row>
    <row r="142" spans="1:60" outlineLevel="1" x14ac:dyDescent="0.2">
      <c r="A142" s="224">
        <v>53</v>
      </c>
      <c r="B142" s="225" t="s">
        <v>242</v>
      </c>
      <c r="C142" s="244" t="s">
        <v>243</v>
      </c>
      <c r="D142" s="226" t="s">
        <v>161</v>
      </c>
      <c r="E142" s="227">
        <v>2.5290000000000003E-2</v>
      </c>
      <c r="F142" s="228"/>
      <c r="G142" s="229">
        <f>ROUND(E142*F142,2)</f>
        <v>0</v>
      </c>
      <c r="H142" s="228"/>
      <c r="I142" s="229">
        <f>ROUND(E142*H142,2)</f>
        <v>0</v>
      </c>
      <c r="J142" s="228"/>
      <c r="K142" s="229">
        <f>ROUND(E142*J142,2)</f>
        <v>0</v>
      </c>
      <c r="L142" s="229">
        <v>21</v>
      </c>
      <c r="M142" s="229">
        <f>G142*(1+L142/100)</f>
        <v>0</v>
      </c>
      <c r="N142" s="229">
        <v>0</v>
      </c>
      <c r="O142" s="229">
        <f>ROUND(E142*N142,2)</f>
        <v>0</v>
      </c>
      <c r="P142" s="229">
        <v>0</v>
      </c>
      <c r="Q142" s="229">
        <f>ROUND(E142*P142,2)</f>
        <v>0</v>
      </c>
      <c r="R142" s="229" t="s">
        <v>166</v>
      </c>
      <c r="S142" s="229" t="s">
        <v>117</v>
      </c>
      <c r="T142" s="230" t="s">
        <v>117</v>
      </c>
      <c r="U142" s="214">
        <v>1.3270000000000002</v>
      </c>
      <c r="V142" s="214">
        <f>ROUND(E142*U142,2)</f>
        <v>0.03</v>
      </c>
      <c r="W142" s="214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 t="s">
        <v>162</v>
      </c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</row>
    <row r="143" spans="1:60" outlineLevel="1" x14ac:dyDescent="0.2">
      <c r="A143" s="212"/>
      <c r="B143" s="213"/>
      <c r="C143" s="246" t="s">
        <v>244</v>
      </c>
      <c r="D143" s="231"/>
      <c r="E143" s="231"/>
      <c r="F143" s="231"/>
      <c r="G143" s="231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 t="s">
        <v>124</v>
      </c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</row>
    <row r="144" spans="1:60" x14ac:dyDescent="0.2">
      <c r="A144" s="218" t="s">
        <v>111</v>
      </c>
      <c r="B144" s="219" t="s">
        <v>80</v>
      </c>
      <c r="C144" s="243" t="s">
        <v>81</v>
      </c>
      <c r="D144" s="220"/>
      <c r="E144" s="221"/>
      <c r="F144" s="222"/>
      <c r="G144" s="222">
        <f>SUMIF(AG145:AG170,"&lt;&gt;NOR",G145:G170)</f>
        <v>0</v>
      </c>
      <c r="H144" s="222"/>
      <c r="I144" s="222">
        <f>SUM(I145:I170)</f>
        <v>0</v>
      </c>
      <c r="J144" s="222"/>
      <c r="K144" s="222">
        <f>SUM(K145:K170)</f>
        <v>0</v>
      </c>
      <c r="L144" s="222"/>
      <c r="M144" s="222">
        <f>SUM(M145:M170)</f>
        <v>0</v>
      </c>
      <c r="N144" s="222"/>
      <c r="O144" s="222">
        <f>SUM(O145:O170)</f>
        <v>0.14000000000000001</v>
      </c>
      <c r="P144" s="222"/>
      <c r="Q144" s="222">
        <f>SUM(Q145:Q170)</f>
        <v>0</v>
      </c>
      <c r="R144" s="222"/>
      <c r="S144" s="222"/>
      <c r="T144" s="223"/>
      <c r="U144" s="217"/>
      <c r="V144" s="217">
        <f>SUM(V145:V170)</f>
        <v>14.090000000000002</v>
      </c>
      <c r="W144" s="217"/>
      <c r="AG144" t="s">
        <v>112</v>
      </c>
    </row>
    <row r="145" spans="1:60" outlineLevel="1" x14ac:dyDescent="0.2">
      <c r="A145" s="233">
        <v>54</v>
      </c>
      <c r="B145" s="234" t="s">
        <v>245</v>
      </c>
      <c r="C145" s="247" t="s">
        <v>246</v>
      </c>
      <c r="D145" s="235" t="s">
        <v>247</v>
      </c>
      <c r="E145" s="236">
        <v>3</v>
      </c>
      <c r="F145" s="237"/>
      <c r="G145" s="238">
        <f>ROUND(E145*F145,2)</f>
        <v>0</v>
      </c>
      <c r="H145" s="237"/>
      <c r="I145" s="238">
        <f>ROUND(E145*H145,2)</f>
        <v>0</v>
      </c>
      <c r="J145" s="237"/>
      <c r="K145" s="238">
        <f>ROUND(E145*J145,2)</f>
        <v>0</v>
      </c>
      <c r="L145" s="238">
        <v>21</v>
      </c>
      <c r="M145" s="238">
        <f>G145*(1+L145/100)</f>
        <v>0</v>
      </c>
      <c r="N145" s="238">
        <v>8.9000000000000006E-4</v>
      </c>
      <c r="O145" s="238">
        <f>ROUND(E145*N145,2)</f>
        <v>0</v>
      </c>
      <c r="P145" s="238">
        <v>0</v>
      </c>
      <c r="Q145" s="238">
        <f>ROUND(E145*P145,2)</f>
        <v>0</v>
      </c>
      <c r="R145" s="238" t="s">
        <v>166</v>
      </c>
      <c r="S145" s="238" t="s">
        <v>117</v>
      </c>
      <c r="T145" s="239" t="s">
        <v>117</v>
      </c>
      <c r="U145" s="214">
        <v>1.1200000000000001</v>
      </c>
      <c r="V145" s="214">
        <f>ROUND(E145*U145,2)</f>
        <v>3.36</v>
      </c>
      <c r="W145" s="214"/>
      <c r="X145" s="205"/>
      <c r="Y145" s="205"/>
      <c r="Z145" s="205"/>
      <c r="AA145" s="205"/>
      <c r="AB145" s="205"/>
      <c r="AC145" s="205"/>
      <c r="AD145" s="205"/>
      <c r="AE145" s="205"/>
      <c r="AF145" s="205"/>
      <c r="AG145" s="205" t="s">
        <v>118</v>
      </c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205"/>
      <c r="BF145" s="205"/>
      <c r="BG145" s="205"/>
      <c r="BH145" s="205"/>
    </row>
    <row r="146" spans="1:60" outlineLevel="1" x14ac:dyDescent="0.2">
      <c r="A146" s="233">
        <v>55</v>
      </c>
      <c r="B146" s="234" t="s">
        <v>415</v>
      </c>
      <c r="C146" s="247" t="s">
        <v>416</v>
      </c>
      <c r="D146" s="235" t="s">
        <v>247</v>
      </c>
      <c r="E146" s="236">
        <v>1</v>
      </c>
      <c r="F146" s="237"/>
      <c r="G146" s="238">
        <f>ROUND(E146*F146,2)</f>
        <v>0</v>
      </c>
      <c r="H146" s="237"/>
      <c r="I146" s="238">
        <f>ROUND(E146*H146,2)</f>
        <v>0</v>
      </c>
      <c r="J146" s="237"/>
      <c r="K146" s="238">
        <f>ROUND(E146*J146,2)</f>
        <v>0</v>
      </c>
      <c r="L146" s="238">
        <v>21</v>
      </c>
      <c r="M146" s="238">
        <f>G146*(1+L146/100)</f>
        <v>0</v>
      </c>
      <c r="N146" s="238">
        <v>3.9200000000000007E-3</v>
      </c>
      <c r="O146" s="238">
        <f>ROUND(E146*N146,2)</f>
        <v>0</v>
      </c>
      <c r="P146" s="238">
        <v>0</v>
      </c>
      <c r="Q146" s="238">
        <f>ROUND(E146*P146,2)</f>
        <v>0</v>
      </c>
      <c r="R146" s="238" t="s">
        <v>166</v>
      </c>
      <c r="S146" s="238" t="s">
        <v>117</v>
      </c>
      <c r="T146" s="239" t="s">
        <v>117</v>
      </c>
      <c r="U146" s="214">
        <v>0.755</v>
      </c>
      <c r="V146" s="214">
        <f>ROUND(E146*U146,2)</f>
        <v>0.76</v>
      </c>
      <c r="W146" s="214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 t="s">
        <v>118</v>
      </c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205"/>
      <c r="BF146" s="205"/>
      <c r="BG146" s="205"/>
      <c r="BH146" s="205"/>
    </row>
    <row r="147" spans="1:60" outlineLevel="1" x14ac:dyDescent="0.2">
      <c r="A147" s="233">
        <v>56</v>
      </c>
      <c r="B147" s="234" t="s">
        <v>248</v>
      </c>
      <c r="C147" s="247" t="s">
        <v>249</v>
      </c>
      <c r="D147" s="235" t="s">
        <v>247</v>
      </c>
      <c r="E147" s="236">
        <v>3</v>
      </c>
      <c r="F147" s="237"/>
      <c r="G147" s="238">
        <f>ROUND(E147*F147,2)</f>
        <v>0</v>
      </c>
      <c r="H147" s="237"/>
      <c r="I147" s="238">
        <f>ROUND(E147*H147,2)</f>
        <v>0</v>
      </c>
      <c r="J147" s="237"/>
      <c r="K147" s="238">
        <f>ROUND(E147*J147,2)</f>
        <v>0</v>
      </c>
      <c r="L147" s="238">
        <v>21</v>
      </c>
      <c r="M147" s="238">
        <f>G147*(1+L147/100)</f>
        <v>0</v>
      </c>
      <c r="N147" s="238">
        <v>1.41E-3</v>
      </c>
      <c r="O147" s="238">
        <f>ROUND(E147*N147,2)</f>
        <v>0</v>
      </c>
      <c r="P147" s="238">
        <v>0</v>
      </c>
      <c r="Q147" s="238">
        <f>ROUND(E147*P147,2)</f>
        <v>0</v>
      </c>
      <c r="R147" s="238" t="s">
        <v>166</v>
      </c>
      <c r="S147" s="238" t="s">
        <v>117</v>
      </c>
      <c r="T147" s="239" t="s">
        <v>117</v>
      </c>
      <c r="U147" s="214">
        <v>1.5750000000000002</v>
      </c>
      <c r="V147" s="214">
        <f>ROUND(E147*U147,2)</f>
        <v>4.7300000000000004</v>
      </c>
      <c r="W147" s="214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 t="s">
        <v>118</v>
      </c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  <c r="BH147" s="205"/>
    </row>
    <row r="148" spans="1:60" outlineLevel="1" x14ac:dyDescent="0.2">
      <c r="A148" s="233">
        <v>57</v>
      </c>
      <c r="B148" s="234" t="s">
        <v>417</v>
      </c>
      <c r="C148" s="247" t="s">
        <v>418</v>
      </c>
      <c r="D148" s="235" t="s">
        <v>247</v>
      </c>
      <c r="E148" s="236">
        <v>1</v>
      </c>
      <c r="F148" s="237"/>
      <c r="G148" s="238">
        <f>ROUND(E148*F148,2)</f>
        <v>0</v>
      </c>
      <c r="H148" s="237"/>
      <c r="I148" s="238">
        <f>ROUND(E148*H148,2)</f>
        <v>0</v>
      </c>
      <c r="J148" s="237"/>
      <c r="K148" s="238">
        <f>ROUND(E148*J148,2)</f>
        <v>0</v>
      </c>
      <c r="L148" s="238">
        <v>21</v>
      </c>
      <c r="M148" s="238">
        <f>G148*(1+L148/100)</f>
        <v>0</v>
      </c>
      <c r="N148" s="238">
        <v>1.8000000000000002E-3</v>
      </c>
      <c r="O148" s="238">
        <f>ROUND(E148*N148,2)</f>
        <v>0</v>
      </c>
      <c r="P148" s="238">
        <v>0</v>
      </c>
      <c r="Q148" s="238">
        <f>ROUND(E148*P148,2)</f>
        <v>0</v>
      </c>
      <c r="R148" s="238" t="s">
        <v>166</v>
      </c>
      <c r="S148" s="238" t="s">
        <v>117</v>
      </c>
      <c r="T148" s="239" t="s">
        <v>117</v>
      </c>
      <c r="U148" s="214">
        <v>0.38</v>
      </c>
      <c r="V148" s="214">
        <f>ROUND(E148*U148,2)</f>
        <v>0.38</v>
      </c>
      <c r="W148" s="214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 t="s">
        <v>118</v>
      </c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205"/>
      <c r="BF148" s="205"/>
      <c r="BG148" s="205"/>
      <c r="BH148" s="205"/>
    </row>
    <row r="149" spans="1:60" outlineLevel="1" x14ac:dyDescent="0.2">
      <c r="A149" s="233">
        <v>58</v>
      </c>
      <c r="B149" s="234" t="s">
        <v>419</v>
      </c>
      <c r="C149" s="247" t="s">
        <v>420</v>
      </c>
      <c r="D149" s="235" t="s">
        <v>247</v>
      </c>
      <c r="E149" s="236">
        <v>2</v>
      </c>
      <c r="F149" s="237"/>
      <c r="G149" s="238">
        <f>ROUND(E149*F149,2)</f>
        <v>0</v>
      </c>
      <c r="H149" s="237"/>
      <c r="I149" s="238">
        <f>ROUND(E149*H149,2)</f>
        <v>0</v>
      </c>
      <c r="J149" s="237"/>
      <c r="K149" s="238">
        <f>ROUND(E149*J149,2)</f>
        <v>0</v>
      </c>
      <c r="L149" s="238">
        <v>21</v>
      </c>
      <c r="M149" s="238">
        <f>G149*(1+L149/100)</f>
        <v>0</v>
      </c>
      <c r="N149" s="238">
        <v>2.3000000000000004E-3</v>
      </c>
      <c r="O149" s="238">
        <f>ROUND(E149*N149,2)</f>
        <v>0</v>
      </c>
      <c r="P149" s="238">
        <v>0</v>
      </c>
      <c r="Q149" s="238">
        <f>ROUND(E149*P149,2)</f>
        <v>0</v>
      </c>
      <c r="R149" s="238" t="s">
        <v>166</v>
      </c>
      <c r="S149" s="238" t="s">
        <v>117</v>
      </c>
      <c r="T149" s="239" t="s">
        <v>117</v>
      </c>
      <c r="U149" s="214">
        <v>0.38</v>
      </c>
      <c r="V149" s="214">
        <f>ROUND(E149*U149,2)</f>
        <v>0.76</v>
      </c>
      <c r="W149" s="214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 t="s">
        <v>118</v>
      </c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205"/>
      <c r="BF149" s="205"/>
      <c r="BG149" s="205"/>
      <c r="BH149" s="205"/>
    </row>
    <row r="150" spans="1:60" ht="22.5" outlineLevel="1" x14ac:dyDescent="0.2">
      <c r="A150" s="233">
        <v>59</v>
      </c>
      <c r="B150" s="234" t="s">
        <v>254</v>
      </c>
      <c r="C150" s="247" t="s">
        <v>255</v>
      </c>
      <c r="D150" s="235" t="s">
        <v>186</v>
      </c>
      <c r="E150" s="236">
        <v>1</v>
      </c>
      <c r="F150" s="237"/>
      <c r="G150" s="238">
        <f>ROUND(E150*F150,2)</f>
        <v>0</v>
      </c>
      <c r="H150" s="237"/>
      <c r="I150" s="238">
        <f>ROUND(E150*H150,2)</f>
        <v>0</v>
      </c>
      <c r="J150" s="237"/>
      <c r="K150" s="238">
        <f>ROUND(E150*J150,2)</f>
        <v>0</v>
      </c>
      <c r="L150" s="238">
        <v>21</v>
      </c>
      <c r="M150" s="238">
        <f>G150*(1+L150/100)</f>
        <v>0</v>
      </c>
      <c r="N150" s="238">
        <v>3.0900000000000003E-3</v>
      </c>
      <c r="O150" s="238">
        <f>ROUND(E150*N150,2)</f>
        <v>0</v>
      </c>
      <c r="P150" s="238">
        <v>0</v>
      </c>
      <c r="Q150" s="238">
        <f>ROUND(E150*P150,2)</f>
        <v>0</v>
      </c>
      <c r="R150" s="238" t="s">
        <v>166</v>
      </c>
      <c r="S150" s="238" t="s">
        <v>117</v>
      </c>
      <c r="T150" s="239" t="s">
        <v>117</v>
      </c>
      <c r="U150" s="214">
        <v>1.25</v>
      </c>
      <c r="V150" s="214">
        <f>ROUND(E150*U150,2)</f>
        <v>1.25</v>
      </c>
      <c r="W150" s="214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 t="s">
        <v>118</v>
      </c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  <c r="BH150" s="205"/>
    </row>
    <row r="151" spans="1:60" outlineLevel="1" x14ac:dyDescent="0.2">
      <c r="A151" s="233">
        <v>60</v>
      </c>
      <c r="B151" s="234" t="s">
        <v>261</v>
      </c>
      <c r="C151" s="247" t="s">
        <v>262</v>
      </c>
      <c r="D151" s="235" t="s">
        <v>247</v>
      </c>
      <c r="E151" s="236">
        <v>6</v>
      </c>
      <c r="F151" s="237"/>
      <c r="G151" s="238">
        <f>ROUND(E151*F151,2)</f>
        <v>0</v>
      </c>
      <c r="H151" s="237"/>
      <c r="I151" s="238">
        <f>ROUND(E151*H151,2)</f>
        <v>0</v>
      </c>
      <c r="J151" s="237"/>
      <c r="K151" s="238">
        <f>ROUND(E151*J151,2)</f>
        <v>0</v>
      </c>
      <c r="L151" s="238">
        <v>21</v>
      </c>
      <c r="M151" s="238">
        <f>G151*(1+L151/100)</f>
        <v>0</v>
      </c>
      <c r="N151" s="238">
        <v>2.4000000000000001E-4</v>
      </c>
      <c r="O151" s="238">
        <f>ROUND(E151*N151,2)</f>
        <v>0</v>
      </c>
      <c r="P151" s="238">
        <v>0</v>
      </c>
      <c r="Q151" s="238">
        <f>ROUND(E151*P151,2)</f>
        <v>0</v>
      </c>
      <c r="R151" s="238" t="s">
        <v>166</v>
      </c>
      <c r="S151" s="238" t="s">
        <v>117</v>
      </c>
      <c r="T151" s="239" t="s">
        <v>117</v>
      </c>
      <c r="U151" s="214">
        <v>0.12400000000000001</v>
      </c>
      <c r="V151" s="214">
        <f>ROUND(E151*U151,2)</f>
        <v>0.74</v>
      </c>
      <c r="W151" s="214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 t="s">
        <v>118</v>
      </c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205"/>
      <c r="BF151" s="205"/>
      <c r="BG151" s="205"/>
      <c r="BH151" s="205"/>
    </row>
    <row r="152" spans="1:60" outlineLevel="1" x14ac:dyDescent="0.2">
      <c r="A152" s="224">
        <v>61</v>
      </c>
      <c r="B152" s="225" t="s">
        <v>263</v>
      </c>
      <c r="C152" s="244" t="s">
        <v>264</v>
      </c>
      <c r="D152" s="226" t="s">
        <v>186</v>
      </c>
      <c r="E152" s="227">
        <v>3</v>
      </c>
      <c r="F152" s="228"/>
      <c r="G152" s="229">
        <f>ROUND(E152*F152,2)</f>
        <v>0</v>
      </c>
      <c r="H152" s="228"/>
      <c r="I152" s="229">
        <f>ROUND(E152*H152,2)</f>
        <v>0</v>
      </c>
      <c r="J152" s="228"/>
      <c r="K152" s="229">
        <f>ROUND(E152*J152,2)</f>
        <v>0</v>
      </c>
      <c r="L152" s="229">
        <v>21</v>
      </c>
      <c r="M152" s="229">
        <f>G152*(1+L152/100)</f>
        <v>0</v>
      </c>
      <c r="N152" s="229">
        <v>4.0000000000000003E-5</v>
      </c>
      <c r="O152" s="229">
        <f>ROUND(E152*N152,2)</f>
        <v>0</v>
      </c>
      <c r="P152" s="229">
        <v>0</v>
      </c>
      <c r="Q152" s="229">
        <f>ROUND(E152*P152,2)</f>
        <v>0</v>
      </c>
      <c r="R152" s="229" t="s">
        <v>166</v>
      </c>
      <c r="S152" s="229" t="s">
        <v>117</v>
      </c>
      <c r="T152" s="230" t="s">
        <v>117</v>
      </c>
      <c r="U152" s="214">
        <v>0.44500000000000001</v>
      </c>
      <c r="V152" s="214">
        <f>ROUND(E152*U152,2)</f>
        <v>1.34</v>
      </c>
      <c r="W152" s="214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 t="s">
        <v>118</v>
      </c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  <c r="BH152" s="205"/>
    </row>
    <row r="153" spans="1:60" outlineLevel="1" x14ac:dyDescent="0.2">
      <c r="A153" s="212"/>
      <c r="B153" s="213"/>
      <c r="C153" s="245" t="s">
        <v>188</v>
      </c>
      <c r="D153" s="215"/>
      <c r="E153" s="216">
        <v>2</v>
      </c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 t="s">
        <v>120</v>
      </c>
      <c r="AH153" s="205">
        <v>0</v>
      </c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205"/>
      <c r="BF153" s="205"/>
      <c r="BG153" s="205"/>
      <c r="BH153" s="205"/>
    </row>
    <row r="154" spans="1:60" outlineLevel="1" x14ac:dyDescent="0.2">
      <c r="A154" s="212"/>
      <c r="B154" s="213"/>
      <c r="C154" s="245" t="s">
        <v>396</v>
      </c>
      <c r="D154" s="215"/>
      <c r="E154" s="216">
        <v>1</v>
      </c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 t="s">
        <v>120</v>
      </c>
      <c r="AH154" s="205">
        <v>0</v>
      </c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  <c r="BH154" s="205"/>
    </row>
    <row r="155" spans="1:60" outlineLevel="1" x14ac:dyDescent="0.2">
      <c r="A155" s="224">
        <v>62</v>
      </c>
      <c r="B155" s="225" t="s">
        <v>265</v>
      </c>
      <c r="C155" s="244" t="s">
        <v>266</v>
      </c>
      <c r="D155" s="226" t="s">
        <v>247</v>
      </c>
      <c r="E155" s="227">
        <v>1</v>
      </c>
      <c r="F155" s="228"/>
      <c r="G155" s="229">
        <f>ROUND(E155*F155,2)</f>
        <v>0</v>
      </c>
      <c r="H155" s="228"/>
      <c r="I155" s="229">
        <f>ROUND(E155*H155,2)</f>
        <v>0</v>
      </c>
      <c r="J155" s="228"/>
      <c r="K155" s="229">
        <f>ROUND(E155*J155,2)</f>
        <v>0</v>
      </c>
      <c r="L155" s="229">
        <v>21</v>
      </c>
      <c r="M155" s="229">
        <f>G155*(1+L155/100)</f>
        <v>0</v>
      </c>
      <c r="N155" s="229">
        <v>1.2E-4</v>
      </c>
      <c r="O155" s="229">
        <f>ROUND(E155*N155,2)</f>
        <v>0</v>
      </c>
      <c r="P155" s="229">
        <v>0</v>
      </c>
      <c r="Q155" s="229">
        <f>ROUND(E155*P155,2)</f>
        <v>0</v>
      </c>
      <c r="R155" s="229" t="s">
        <v>166</v>
      </c>
      <c r="S155" s="229" t="s">
        <v>117</v>
      </c>
      <c r="T155" s="230" t="s">
        <v>117</v>
      </c>
      <c r="U155" s="214">
        <v>0.51700000000000002</v>
      </c>
      <c r="V155" s="214">
        <f>ROUND(E155*U155,2)</f>
        <v>0.52</v>
      </c>
      <c r="W155" s="214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 t="s">
        <v>118</v>
      </c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</row>
    <row r="156" spans="1:60" outlineLevel="1" x14ac:dyDescent="0.2">
      <c r="A156" s="212"/>
      <c r="B156" s="213"/>
      <c r="C156" s="245" t="s">
        <v>267</v>
      </c>
      <c r="D156" s="215"/>
      <c r="E156" s="216">
        <v>1</v>
      </c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 t="s">
        <v>120</v>
      </c>
      <c r="AH156" s="205">
        <v>0</v>
      </c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205"/>
      <c r="BF156" s="205"/>
      <c r="BG156" s="205"/>
      <c r="BH156" s="205"/>
    </row>
    <row r="157" spans="1:60" ht="22.5" outlineLevel="1" x14ac:dyDescent="0.2">
      <c r="A157" s="233">
        <v>63</v>
      </c>
      <c r="B157" s="234" t="s">
        <v>421</v>
      </c>
      <c r="C157" s="247" t="s">
        <v>422</v>
      </c>
      <c r="D157" s="235" t="s">
        <v>186</v>
      </c>
      <c r="E157" s="236">
        <v>2</v>
      </c>
      <c r="F157" s="237"/>
      <c r="G157" s="238">
        <f>ROUND(E157*F157,2)</f>
        <v>0</v>
      </c>
      <c r="H157" s="237"/>
      <c r="I157" s="238">
        <f>ROUND(E157*H157,2)</f>
        <v>0</v>
      </c>
      <c r="J157" s="237"/>
      <c r="K157" s="238">
        <f>ROUND(E157*J157,2)</f>
        <v>0</v>
      </c>
      <c r="L157" s="238">
        <v>21</v>
      </c>
      <c r="M157" s="238">
        <f>G157*(1+L157/100)</f>
        <v>0</v>
      </c>
      <c r="N157" s="238">
        <v>1.8000000000000002E-3</v>
      </c>
      <c r="O157" s="238">
        <f>ROUND(E157*N157,2)</f>
        <v>0</v>
      </c>
      <c r="P157" s="238">
        <v>0</v>
      </c>
      <c r="Q157" s="238">
        <f>ROUND(E157*P157,2)</f>
        <v>0</v>
      </c>
      <c r="R157" s="238" t="s">
        <v>278</v>
      </c>
      <c r="S157" s="238" t="s">
        <v>117</v>
      </c>
      <c r="T157" s="239" t="s">
        <v>117</v>
      </c>
      <c r="U157" s="214">
        <v>0</v>
      </c>
      <c r="V157" s="214">
        <f>ROUND(E157*U157,2)</f>
        <v>0</v>
      </c>
      <c r="W157" s="214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 t="s">
        <v>279</v>
      </c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5"/>
      <c r="BE157" s="205"/>
      <c r="BF157" s="205"/>
      <c r="BG157" s="205"/>
      <c r="BH157" s="205"/>
    </row>
    <row r="158" spans="1:60" ht="22.5" outlineLevel="1" x14ac:dyDescent="0.2">
      <c r="A158" s="233">
        <v>64</v>
      </c>
      <c r="B158" s="234" t="s">
        <v>282</v>
      </c>
      <c r="C158" s="247" t="s">
        <v>283</v>
      </c>
      <c r="D158" s="235" t="s">
        <v>186</v>
      </c>
      <c r="E158" s="236">
        <v>2</v>
      </c>
      <c r="F158" s="237"/>
      <c r="G158" s="238">
        <f>ROUND(E158*F158,2)</f>
        <v>0</v>
      </c>
      <c r="H158" s="237"/>
      <c r="I158" s="238">
        <f>ROUND(E158*H158,2)</f>
        <v>0</v>
      </c>
      <c r="J158" s="237"/>
      <c r="K158" s="238">
        <f>ROUND(E158*J158,2)</f>
        <v>0</v>
      </c>
      <c r="L158" s="238">
        <v>21</v>
      </c>
      <c r="M158" s="238">
        <f>G158*(1+L158/100)</f>
        <v>0</v>
      </c>
      <c r="N158" s="238">
        <v>2E-3</v>
      </c>
      <c r="O158" s="238">
        <f>ROUND(E158*N158,2)</f>
        <v>0</v>
      </c>
      <c r="P158" s="238">
        <v>0</v>
      </c>
      <c r="Q158" s="238">
        <f>ROUND(E158*P158,2)</f>
        <v>0</v>
      </c>
      <c r="R158" s="238" t="s">
        <v>278</v>
      </c>
      <c r="S158" s="238" t="s">
        <v>117</v>
      </c>
      <c r="T158" s="239" t="s">
        <v>117</v>
      </c>
      <c r="U158" s="214">
        <v>0</v>
      </c>
      <c r="V158" s="214">
        <f>ROUND(E158*U158,2)</f>
        <v>0</v>
      </c>
      <c r="W158" s="214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 t="s">
        <v>279</v>
      </c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205"/>
      <c r="BF158" s="205"/>
      <c r="BG158" s="205"/>
      <c r="BH158" s="205"/>
    </row>
    <row r="159" spans="1:60" ht="22.5" outlineLevel="1" x14ac:dyDescent="0.2">
      <c r="A159" s="233">
        <v>65</v>
      </c>
      <c r="B159" s="234" t="s">
        <v>284</v>
      </c>
      <c r="C159" s="247" t="s">
        <v>285</v>
      </c>
      <c r="D159" s="235" t="s">
        <v>186</v>
      </c>
      <c r="E159" s="236">
        <v>1</v>
      </c>
      <c r="F159" s="237"/>
      <c r="G159" s="238">
        <f>ROUND(E159*F159,2)</f>
        <v>0</v>
      </c>
      <c r="H159" s="237"/>
      <c r="I159" s="238">
        <f>ROUND(E159*H159,2)</f>
        <v>0</v>
      </c>
      <c r="J159" s="237"/>
      <c r="K159" s="238">
        <f>ROUND(E159*J159,2)</f>
        <v>0</v>
      </c>
      <c r="L159" s="238">
        <v>21</v>
      </c>
      <c r="M159" s="238">
        <f>G159*(1+L159/100)</f>
        <v>0</v>
      </c>
      <c r="N159" s="238">
        <v>1.3000000000000002E-3</v>
      </c>
      <c r="O159" s="238">
        <f>ROUND(E159*N159,2)</f>
        <v>0</v>
      </c>
      <c r="P159" s="238">
        <v>0</v>
      </c>
      <c r="Q159" s="238">
        <f>ROUND(E159*P159,2)</f>
        <v>0</v>
      </c>
      <c r="R159" s="238" t="s">
        <v>278</v>
      </c>
      <c r="S159" s="238" t="s">
        <v>117</v>
      </c>
      <c r="T159" s="239" t="s">
        <v>117</v>
      </c>
      <c r="U159" s="214">
        <v>0</v>
      </c>
      <c r="V159" s="214">
        <f>ROUND(E159*U159,2)</f>
        <v>0</v>
      </c>
      <c r="W159" s="214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 t="s">
        <v>279</v>
      </c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5"/>
      <c r="BE159" s="205"/>
      <c r="BF159" s="205"/>
      <c r="BG159" s="205"/>
      <c r="BH159" s="205"/>
    </row>
    <row r="160" spans="1:60" ht="22.5" outlineLevel="1" x14ac:dyDescent="0.2">
      <c r="A160" s="233">
        <v>66</v>
      </c>
      <c r="B160" s="234" t="s">
        <v>423</v>
      </c>
      <c r="C160" s="247" t="s">
        <v>424</v>
      </c>
      <c r="D160" s="235" t="s">
        <v>186</v>
      </c>
      <c r="E160" s="236">
        <v>1</v>
      </c>
      <c r="F160" s="237"/>
      <c r="G160" s="238">
        <f>ROUND(E160*F160,2)</f>
        <v>0</v>
      </c>
      <c r="H160" s="237"/>
      <c r="I160" s="238">
        <f>ROUND(E160*H160,2)</f>
        <v>0</v>
      </c>
      <c r="J160" s="237"/>
      <c r="K160" s="238">
        <f>ROUND(E160*J160,2)</f>
        <v>0</v>
      </c>
      <c r="L160" s="238">
        <v>21</v>
      </c>
      <c r="M160" s="238">
        <f>G160*(1+L160/100)</f>
        <v>0</v>
      </c>
      <c r="N160" s="238">
        <v>3.7000000000000005E-4</v>
      </c>
      <c r="O160" s="238">
        <f>ROUND(E160*N160,2)</f>
        <v>0</v>
      </c>
      <c r="P160" s="238">
        <v>0</v>
      </c>
      <c r="Q160" s="238">
        <f>ROUND(E160*P160,2)</f>
        <v>0</v>
      </c>
      <c r="R160" s="238" t="s">
        <v>278</v>
      </c>
      <c r="S160" s="238" t="s">
        <v>117</v>
      </c>
      <c r="T160" s="239" t="s">
        <v>117</v>
      </c>
      <c r="U160" s="214">
        <v>0</v>
      </c>
      <c r="V160" s="214">
        <f>ROUND(E160*U160,2)</f>
        <v>0</v>
      </c>
      <c r="W160" s="214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 t="s">
        <v>279</v>
      </c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205"/>
      <c r="BF160" s="205"/>
      <c r="BG160" s="205"/>
      <c r="BH160" s="205"/>
    </row>
    <row r="161" spans="1:60" outlineLevel="1" x14ac:dyDescent="0.2">
      <c r="A161" s="233">
        <v>67</v>
      </c>
      <c r="B161" s="234" t="s">
        <v>286</v>
      </c>
      <c r="C161" s="247" t="s">
        <v>287</v>
      </c>
      <c r="D161" s="235" t="s">
        <v>186</v>
      </c>
      <c r="E161" s="236">
        <v>2</v>
      </c>
      <c r="F161" s="237"/>
      <c r="G161" s="238">
        <f>ROUND(E161*F161,2)</f>
        <v>0</v>
      </c>
      <c r="H161" s="237"/>
      <c r="I161" s="238">
        <f>ROUND(E161*H161,2)</f>
        <v>0</v>
      </c>
      <c r="J161" s="237"/>
      <c r="K161" s="238">
        <f>ROUND(E161*J161,2)</f>
        <v>0</v>
      </c>
      <c r="L161" s="238">
        <v>21</v>
      </c>
      <c r="M161" s="238">
        <f>G161*(1+L161/100)</f>
        <v>0</v>
      </c>
      <c r="N161" s="238">
        <v>2.5000000000000001E-3</v>
      </c>
      <c r="O161" s="238">
        <f>ROUND(E161*N161,2)</f>
        <v>0.01</v>
      </c>
      <c r="P161" s="238">
        <v>0</v>
      </c>
      <c r="Q161" s="238">
        <f>ROUND(E161*P161,2)</f>
        <v>0</v>
      </c>
      <c r="R161" s="238" t="s">
        <v>278</v>
      </c>
      <c r="S161" s="238" t="s">
        <v>117</v>
      </c>
      <c r="T161" s="239" t="s">
        <v>117</v>
      </c>
      <c r="U161" s="214">
        <v>0</v>
      </c>
      <c r="V161" s="214">
        <f>ROUND(E161*U161,2)</f>
        <v>0</v>
      </c>
      <c r="W161" s="214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 t="s">
        <v>279</v>
      </c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5"/>
      <c r="BE161" s="205"/>
      <c r="BF161" s="205"/>
      <c r="BG161" s="205"/>
      <c r="BH161" s="205"/>
    </row>
    <row r="162" spans="1:60" ht="22.5" outlineLevel="1" x14ac:dyDescent="0.2">
      <c r="A162" s="233">
        <v>68</v>
      </c>
      <c r="B162" s="234" t="s">
        <v>425</v>
      </c>
      <c r="C162" s="247" t="s">
        <v>426</v>
      </c>
      <c r="D162" s="235" t="s">
        <v>186</v>
      </c>
      <c r="E162" s="236">
        <v>1</v>
      </c>
      <c r="F162" s="237"/>
      <c r="G162" s="238">
        <f>ROUND(E162*F162,2)</f>
        <v>0</v>
      </c>
      <c r="H162" s="237"/>
      <c r="I162" s="238">
        <f>ROUND(E162*H162,2)</f>
        <v>0</v>
      </c>
      <c r="J162" s="237"/>
      <c r="K162" s="238">
        <f>ROUND(E162*J162,2)</f>
        <v>0</v>
      </c>
      <c r="L162" s="238">
        <v>21</v>
      </c>
      <c r="M162" s="238">
        <f>G162*(1+L162/100)</f>
        <v>0</v>
      </c>
      <c r="N162" s="238">
        <v>2.5000000000000001E-3</v>
      </c>
      <c r="O162" s="238">
        <f>ROUND(E162*N162,2)</f>
        <v>0</v>
      </c>
      <c r="P162" s="238">
        <v>0</v>
      </c>
      <c r="Q162" s="238">
        <f>ROUND(E162*P162,2)</f>
        <v>0</v>
      </c>
      <c r="R162" s="238" t="s">
        <v>278</v>
      </c>
      <c r="S162" s="238" t="s">
        <v>117</v>
      </c>
      <c r="T162" s="239" t="s">
        <v>117</v>
      </c>
      <c r="U162" s="214">
        <v>0</v>
      </c>
      <c r="V162" s="214">
        <f>ROUND(E162*U162,2)</f>
        <v>0</v>
      </c>
      <c r="W162" s="214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 t="s">
        <v>279</v>
      </c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205"/>
      <c r="BA162" s="205"/>
      <c r="BB162" s="205"/>
      <c r="BC162" s="205"/>
      <c r="BD162" s="205"/>
      <c r="BE162" s="205"/>
      <c r="BF162" s="205"/>
      <c r="BG162" s="205"/>
      <c r="BH162" s="205"/>
    </row>
    <row r="163" spans="1:60" outlineLevel="1" x14ac:dyDescent="0.2">
      <c r="A163" s="233">
        <v>69</v>
      </c>
      <c r="B163" s="234" t="s">
        <v>427</v>
      </c>
      <c r="C163" s="247" t="s">
        <v>428</v>
      </c>
      <c r="D163" s="235" t="s">
        <v>186</v>
      </c>
      <c r="E163" s="236">
        <v>1</v>
      </c>
      <c r="F163" s="237"/>
      <c r="G163" s="238">
        <f>ROUND(E163*F163,2)</f>
        <v>0</v>
      </c>
      <c r="H163" s="237"/>
      <c r="I163" s="238">
        <f>ROUND(E163*H163,2)</f>
        <v>0</v>
      </c>
      <c r="J163" s="237"/>
      <c r="K163" s="238">
        <f>ROUND(E163*J163,2)</f>
        <v>0</v>
      </c>
      <c r="L163" s="238">
        <v>21</v>
      </c>
      <c r="M163" s="238">
        <f>G163*(1+L163/100)</f>
        <v>0</v>
      </c>
      <c r="N163" s="238">
        <v>1.6E-2</v>
      </c>
      <c r="O163" s="238">
        <f>ROUND(E163*N163,2)</f>
        <v>0.02</v>
      </c>
      <c r="P163" s="238">
        <v>0</v>
      </c>
      <c r="Q163" s="238">
        <f>ROUND(E163*P163,2)</f>
        <v>0</v>
      </c>
      <c r="R163" s="238" t="s">
        <v>278</v>
      </c>
      <c r="S163" s="238" t="s">
        <v>117</v>
      </c>
      <c r="T163" s="239" t="s">
        <v>117</v>
      </c>
      <c r="U163" s="214">
        <v>0</v>
      </c>
      <c r="V163" s="214">
        <f>ROUND(E163*U163,2)</f>
        <v>0</v>
      </c>
      <c r="W163" s="214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 t="s">
        <v>279</v>
      </c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  <c r="AZ163" s="205"/>
      <c r="BA163" s="205"/>
      <c r="BB163" s="205"/>
      <c r="BC163" s="205"/>
      <c r="BD163" s="205"/>
      <c r="BE163" s="205"/>
      <c r="BF163" s="205"/>
      <c r="BG163" s="205"/>
      <c r="BH163" s="205"/>
    </row>
    <row r="164" spans="1:60" outlineLevel="1" x14ac:dyDescent="0.2">
      <c r="A164" s="233">
        <v>70</v>
      </c>
      <c r="B164" s="234" t="s">
        <v>296</v>
      </c>
      <c r="C164" s="247" t="s">
        <v>297</v>
      </c>
      <c r="D164" s="235" t="s">
        <v>186</v>
      </c>
      <c r="E164" s="236">
        <v>2</v>
      </c>
      <c r="F164" s="237"/>
      <c r="G164" s="238">
        <f>ROUND(E164*F164,2)</f>
        <v>0</v>
      </c>
      <c r="H164" s="237"/>
      <c r="I164" s="238">
        <f>ROUND(E164*H164,2)</f>
        <v>0</v>
      </c>
      <c r="J164" s="237"/>
      <c r="K164" s="238">
        <f>ROUND(E164*J164,2)</f>
        <v>0</v>
      </c>
      <c r="L164" s="238">
        <v>21</v>
      </c>
      <c r="M164" s="238">
        <f>G164*(1+L164/100)</f>
        <v>0</v>
      </c>
      <c r="N164" s="238">
        <v>1.3200000000000002E-2</v>
      </c>
      <c r="O164" s="238">
        <f>ROUND(E164*N164,2)</f>
        <v>0.03</v>
      </c>
      <c r="P164" s="238">
        <v>0</v>
      </c>
      <c r="Q164" s="238">
        <f>ROUND(E164*P164,2)</f>
        <v>0</v>
      </c>
      <c r="R164" s="238" t="s">
        <v>278</v>
      </c>
      <c r="S164" s="238" t="s">
        <v>117</v>
      </c>
      <c r="T164" s="239" t="s">
        <v>117</v>
      </c>
      <c r="U164" s="214">
        <v>0</v>
      </c>
      <c r="V164" s="214">
        <f>ROUND(E164*U164,2)</f>
        <v>0</v>
      </c>
      <c r="W164" s="214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 t="s">
        <v>279</v>
      </c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05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205"/>
      <c r="BF164" s="205"/>
      <c r="BG164" s="205"/>
      <c r="BH164" s="205"/>
    </row>
    <row r="165" spans="1:60" ht="22.5" outlineLevel="1" x14ac:dyDescent="0.2">
      <c r="A165" s="233">
        <v>71</v>
      </c>
      <c r="B165" s="234" t="s">
        <v>429</v>
      </c>
      <c r="C165" s="247" t="s">
        <v>430</v>
      </c>
      <c r="D165" s="235" t="s">
        <v>186</v>
      </c>
      <c r="E165" s="236">
        <v>1</v>
      </c>
      <c r="F165" s="237"/>
      <c r="G165" s="238">
        <f>ROUND(E165*F165,2)</f>
        <v>0</v>
      </c>
      <c r="H165" s="237"/>
      <c r="I165" s="238">
        <f>ROUND(E165*H165,2)</f>
        <v>0</v>
      </c>
      <c r="J165" s="237"/>
      <c r="K165" s="238">
        <f>ROUND(E165*J165,2)</f>
        <v>0</v>
      </c>
      <c r="L165" s="238">
        <v>21</v>
      </c>
      <c r="M165" s="238">
        <f>G165*(1+L165/100)</f>
        <v>0</v>
      </c>
      <c r="N165" s="238">
        <v>2.3000000000000003E-2</v>
      </c>
      <c r="O165" s="238">
        <f>ROUND(E165*N165,2)</f>
        <v>0.02</v>
      </c>
      <c r="P165" s="238">
        <v>0</v>
      </c>
      <c r="Q165" s="238">
        <f>ROUND(E165*P165,2)</f>
        <v>0</v>
      </c>
      <c r="R165" s="238" t="s">
        <v>278</v>
      </c>
      <c r="S165" s="238" t="s">
        <v>117</v>
      </c>
      <c r="T165" s="239" t="s">
        <v>117</v>
      </c>
      <c r="U165" s="214">
        <v>0</v>
      </c>
      <c r="V165" s="214">
        <f>ROUND(E165*U165,2)</f>
        <v>0</v>
      </c>
      <c r="W165" s="214"/>
      <c r="X165" s="205"/>
      <c r="Y165" s="205"/>
      <c r="Z165" s="205"/>
      <c r="AA165" s="205"/>
      <c r="AB165" s="205"/>
      <c r="AC165" s="205"/>
      <c r="AD165" s="205"/>
      <c r="AE165" s="205"/>
      <c r="AF165" s="205"/>
      <c r="AG165" s="205" t="s">
        <v>279</v>
      </c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  <c r="AX165" s="205"/>
      <c r="AY165" s="205"/>
      <c r="AZ165" s="205"/>
      <c r="BA165" s="205"/>
      <c r="BB165" s="205"/>
      <c r="BC165" s="205"/>
      <c r="BD165" s="205"/>
      <c r="BE165" s="205"/>
      <c r="BF165" s="205"/>
      <c r="BG165" s="205"/>
      <c r="BH165" s="205"/>
    </row>
    <row r="166" spans="1:60" ht="22.5" outlineLevel="1" x14ac:dyDescent="0.2">
      <c r="A166" s="233">
        <v>72</v>
      </c>
      <c r="B166" s="234" t="s">
        <v>298</v>
      </c>
      <c r="C166" s="247" t="s">
        <v>299</v>
      </c>
      <c r="D166" s="235" t="s">
        <v>186</v>
      </c>
      <c r="E166" s="236">
        <v>2</v>
      </c>
      <c r="F166" s="237"/>
      <c r="G166" s="238">
        <f>ROUND(E166*F166,2)</f>
        <v>0</v>
      </c>
      <c r="H166" s="237"/>
      <c r="I166" s="238">
        <f>ROUND(E166*H166,2)</f>
        <v>0</v>
      </c>
      <c r="J166" s="237"/>
      <c r="K166" s="238">
        <f>ROUND(E166*J166,2)</f>
        <v>0</v>
      </c>
      <c r="L166" s="238">
        <v>21</v>
      </c>
      <c r="M166" s="238">
        <f>G166*(1+L166/100)</f>
        <v>0</v>
      </c>
      <c r="N166" s="238">
        <v>1.5500000000000002E-2</v>
      </c>
      <c r="O166" s="238">
        <f>ROUND(E166*N166,2)</f>
        <v>0.03</v>
      </c>
      <c r="P166" s="238">
        <v>0</v>
      </c>
      <c r="Q166" s="238">
        <f>ROUND(E166*P166,2)</f>
        <v>0</v>
      </c>
      <c r="R166" s="238" t="s">
        <v>278</v>
      </c>
      <c r="S166" s="238" t="s">
        <v>117</v>
      </c>
      <c r="T166" s="239" t="s">
        <v>117</v>
      </c>
      <c r="U166" s="214">
        <v>0</v>
      </c>
      <c r="V166" s="214">
        <f>ROUND(E166*U166,2)</f>
        <v>0</v>
      </c>
      <c r="W166" s="214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 t="s">
        <v>279</v>
      </c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  <c r="AZ166" s="205"/>
      <c r="BA166" s="205"/>
      <c r="BB166" s="205"/>
      <c r="BC166" s="205"/>
      <c r="BD166" s="205"/>
      <c r="BE166" s="205"/>
      <c r="BF166" s="205"/>
      <c r="BG166" s="205"/>
      <c r="BH166" s="205"/>
    </row>
    <row r="167" spans="1:60" ht="33.75" outlineLevel="1" x14ac:dyDescent="0.2">
      <c r="A167" s="233">
        <v>73</v>
      </c>
      <c r="B167" s="234" t="s">
        <v>431</v>
      </c>
      <c r="C167" s="247" t="s">
        <v>432</v>
      </c>
      <c r="D167" s="235" t="s">
        <v>186</v>
      </c>
      <c r="E167" s="236">
        <v>1</v>
      </c>
      <c r="F167" s="237"/>
      <c r="G167" s="238">
        <f>ROUND(E167*F167,2)</f>
        <v>0</v>
      </c>
      <c r="H167" s="237"/>
      <c r="I167" s="238">
        <f>ROUND(E167*H167,2)</f>
        <v>0</v>
      </c>
      <c r="J167" s="237"/>
      <c r="K167" s="238">
        <f>ROUND(E167*J167,2)</f>
        <v>0</v>
      </c>
      <c r="L167" s="238">
        <v>21</v>
      </c>
      <c r="M167" s="238">
        <f>G167*(1+L167/100)</f>
        <v>0</v>
      </c>
      <c r="N167" s="238">
        <v>1.6E-2</v>
      </c>
      <c r="O167" s="238">
        <f>ROUND(E167*N167,2)</f>
        <v>0.02</v>
      </c>
      <c r="P167" s="238">
        <v>0</v>
      </c>
      <c r="Q167" s="238">
        <f>ROUND(E167*P167,2)</f>
        <v>0</v>
      </c>
      <c r="R167" s="238" t="s">
        <v>278</v>
      </c>
      <c r="S167" s="238" t="s">
        <v>117</v>
      </c>
      <c r="T167" s="239" t="s">
        <v>117</v>
      </c>
      <c r="U167" s="214">
        <v>0</v>
      </c>
      <c r="V167" s="214">
        <f>ROUND(E167*U167,2)</f>
        <v>0</v>
      </c>
      <c r="W167" s="214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 t="s">
        <v>279</v>
      </c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  <c r="AZ167" s="205"/>
      <c r="BA167" s="205"/>
      <c r="BB167" s="205"/>
      <c r="BC167" s="205"/>
      <c r="BD167" s="205"/>
      <c r="BE167" s="205"/>
      <c r="BF167" s="205"/>
      <c r="BG167" s="205"/>
      <c r="BH167" s="205"/>
    </row>
    <row r="168" spans="1:60" ht="22.5" outlineLevel="1" x14ac:dyDescent="0.2">
      <c r="A168" s="233">
        <v>74</v>
      </c>
      <c r="B168" s="234" t="s">
        <v>300</v>
      </c>
      <c r="C168" s="247" t="s">
        <v>301</v>
      </c>
      <c r="D168" s="235" t="s">
        <v>186</v>
      </c>
      <c r="E168" s="236">
        <v>1</v>
      </c>
      <c r="F168" s="237"/>
      <c r="G168" s="238">
        <f>ROUND(E168*F168,2)</f>
        <v>0</v>
      </c>
      <c r="H168" s="237"/>
      <c r="I168" s="238">
        <f>ROUND(E168*H168,2)</f>
        <v>0</v>
      </c>
      <c r="J168" s="237"/>
      <c r="K168" s="238">
        <f>ROUND(E168*J168,2)</f>
        <v>0</v>
      </c>
      <c r="L168" s="238">
        <v>21</v>
      </c>
      <c r="M168" s="238">
        <f>G168*(1+L168/100)</f>
        <v>0</v>
      </c>
      <c r="N168" s="238">
        <v>1.4E-2</v>
      </c>
      <c r="O168" s="238">
        <f>ROUND(E168*N168,2)</f>
        <v>0.01</v>
      </c>
      <c r="P168" s="238">
        <v>0</v>
      </c>
      <c r="Q168" s="238">
        <f>ROUND(E168*P168,2)</f>
        <v>0</v>
      </c>
      <c r="R168" s="238" t="s">
        <v>278</v>
      </c>
      <c r="S168" s="238" t="s">
        <v>117</v>
      </c>
      <c r="T168" s="239" t="s">
        <v>117</v>
      </c>
      <c r="U168" s="214">
        <v>0</v>
      </c>
      <c r="V168" s="214">
        <f>ROUND(E168*U168,2)</f>
        <v>0</v>
      </c>
      <c r="W168" s="214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 t="s">
        <v>279</v>
      </c>
      <c r="AH168" s="205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205"/>
      <c r="BE168" s="205"/>
      <c r="BF168" s="205"/>
      <c r="BG168" s="205"/>
      <c r="BH168" s="205"/>
    </row>
    <row r="169" spans="1:60" outlineLevel="1" x14ac:dyDescent="0.2">
      <c r="A169" s="224">
        <v>75</v>
      </c>
      <c r="B169" s="225" t="s">
        <v>305</v>
      </c>
      <c r="C169" s="244" t="s">
        <v>306</v>
      </c>
      <c r="D169" s="226" t="s">
        <v>161</v>
      </c>
      <c r="E169" s="227">
        <v>0.16516</v>
      </c>
      <c r="F169" s="228"/>
      <c r="G169" s="229">
        <f>ROUND(E169*F169,2)</f>
        <v>0</v>
      </c>
      <c r="H169" s="228"/>
      <c r="I169" s="229">
        <f>ROUND(E169*H169,2)</f>
        <v>0</v>
      </c>
      <c r="J169" s="228"/>
      <c r="K169" s="229">
        <f>ROUND(E169*J169,2)</f>
        <v>0</v>
      </c>
      <c r="L169" s="229">
        <v>21</v>
      </c>
      <c r="M169" s="229">
        <f>G169*(1+L169/100)</f>
        <v>0</v>
      </c>
      <c r="N169" s="229">
        <v>0</v>
      </c>
      <c r="O169" s="229">
        <f>ROUND(E169*N169,2)</f>
        <v>0</v>
      </c>
      <c r="P169" s="229">
        <v>0</v>
      </c>
      <c r="Q169" s="229">
        <f>ROUND(E169*P169,2)</f>
        <v>0</v>
      </c>
      <c r="R169" s="229" t="s">
        <v>166</v>
      </c>
      <c r="S169" s="229" t="s">
        <v>117</v>
      </c>
      <c r="T169" s="230" t="s">
        <v>117</v>
      </c>
      <c r="U169" s="214">
        <v>1.5170000000000001</v>
      </c>
      <c r="V169" s="214">
        <f>ROUND(E169*U169,2)</f>
        <v>0.25</v>
      </c>
      <c r="W169" s="214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 t="s">
        <v>162</v>
      </c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5"/>
      <c r="BE169" s="205"/>
      <c r="BF169" s="205"/>
      <c r="BG169" s="205"/>
      <c r="BH169" s="205"/>
    </row>
    <row r="170" spans="1:60" outlineLevel="1" x14ac:dyDescent="0.2">
      <c r="A170" s="212"/>
      <c r="B170" s="213"/>
      <c r="C170" s="246" t="s">
        <v>244</v>
      </c>
      <c r="D170" s="231"/>
      <c r="E170" s="231"/>
      <c r="F170" s="231"/>
      <c r="G170" s="231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 t="s">
        <v>124</v>
      </c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205"/>
      <c r="AZ170" s="205"/>
      <c r="BA170" s="205"/>
      <c r="BB170" s="205"/>
      <c r="BC170" s="205"/>
      <c r="BD170" s="205"/>
      <c r="BE170" s="205"/>
      <c r="BF170" s="205"/>
      <c r="BG170" s="205"/>
      <c r="BH170" s="205"/>
    </row>
    <row r="171" spans="1:60" x14ac:dyDescent="0.2">
      <c r="A171" s="218" t="s">
        <v>111</v>
      </c>
      <c r="B171" s="219" t="s">
        <v>82</v>
      </c>
      <c r="C171" s="243" t="s">
        <v>83</v>
      </c>
      <c r="D171" s="220"/>
      <c r="E171" s="221"/>
      <c r="F171" s="222"/>
      <c r="G171" s="222">
        <f>SUMIF(AG172:AG178,"&lt;&gt;NOR",G172:G178)</f>
        <v>0</v>
      </c>
      <c r="H171" s="222"/>
      <c r="I171" s="222">
        <f>SUM(I172:I178)</f>
        <v>0</v>
      </c>
      <c r="J171" s="222"/>
      <c r="K171" s="222">
        <f>SUM(K172:K178)</f>
        <v>0</v>
      </c>
      <c r="L171" s="222"/>
      <c r="M171" s="222">
        <f>SUM(M172:M178)</f>
        <v>0</v>
      </c>
      <c r="N171" s="222"/>
      <c r="O171" s="222">
        <f>SUM(O172:O178)</f>
        <v>0.04</v>
      </c>
      <c r="P171" s="222"/>
      <c r="Q171" s="222">
        <f>SUM(Q172:Q178)</f>
        <v>0</v>
      </c>
      <c r="R171" s="222"/>
      <c r="S171" s="222"/>
      <c r="T171" s="223"/>
      <c r="U171" s="217"/>
      <c r="V171" s="217">
        <f>SUM(V172:V178)</f>
        <v>5.77</v>
      </c>
      <c r="W171" s="217"/>
      <c r="AG171" t="s">
        <v>112</v>
      </c>
    </row>
    <row r="172" spans="1:60" ht="33.75" outlineLevel="1" x14ac:dyDescent="0.2">
      <c r="A172" s="224">
        <v>76</v>
      </c>
      <c r="B172" s="225" t="s">
        <v>307</v>
      </c>
      <c r="C172" s="244" t="s">
        <v>308</v>
      </c>
      <c r="D172" s="226" t="s">
        <v>247</v>
      </c>
      <c r="E172" s="227">
        <v>2</v>
      </c>
      <c r="F172" s="228"/>
      <c r="G172" s="229">
        <f>ROUND(E172*F172,2)</f>
        <v>0</v>
      </c>
      <c r="H172" s="228"/>
      <c r="I172" s="229">
        <f>ROUND(E172*H172,2)</f>
        <v>0</v>
      </c>
      <c r="J172" s="228"/>
      <c r="K172" s="229">
        <f>ROUND(E172*J172,2)</f>
        <v>0</v>
      </c>
      <c r="L172" s="229">
        <v>21</v>
      </c>
      <c r="M172" s="229">
        <f>G172*(1+L172/100)</f>
        <v>0</v>
      </c>
      <c r="N172" s="229">
        <v>1.2970000000000001E-2</v>
      </c>
      <c r="O172" s="229">
        <f>ROUND(E172*N172,2)</f>
        <v>0.03</v>
      </c>
      <c r="P172" s="229">
        <v>0</v>
      </c>
      <c r="Q172" s="229">
        <f>ROUND(E172*P172,2)</f>
        <v>0</v>
      </c>
      <c r="R172" s="229" t="s">
        <v>166</v>
      </c>
      <c r="S172" s="229" t="s">
        <v>117</v>
      </c>
      <c r="T172" s="230" t="s">
        <v>117</v>
      </c>
      <c r="U172" s="214">
        <v>1.9000000000000001</v>
      </c>
      <c r="V172" s="214">
        <f>ROUND(E172*U172,2)</f>
        <v>3.8</v>
      </c>
      <c r="W172" s="214"/>
      <c r="X172" s="205"/>
      <c r="Y172" s="205"/>
      <c r="Z172" s="205"/>
      <c r="AA172" s="205"/>
      <c r="AB172" s="205"/>
      <c r="AC172" s="205"/>
      <c r="AD172" s="205"/>
      <c r="AE172" s="205"/>
      <c r="AF172" s="205"/>
      <c r="AG172" s="205" t="s">
        <v>118</v>
      </c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205"/>
      <c r="BF172" s="205"/>
      <c r="BG172" s="205"/>
      <c r="BH172" s="205"/>
    </row>
    <row r="173" spans="1:60" outlineLevel="1" x14ac:dyDescent="0.2">
      <c r="A173" s="212"/>
      <c r="B173" s="213"/>
      <c r="C173" s="248" t="s">
        <v>309</v>
      </c>
      <c r="D173" s="240"/>
      <c r="E173" s="240"/>
      <c r="F173" s="240"/>
      <c r="G173" s="240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205" t="s">
        <v>151</v>
      </c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  <c r="BH173" s="205"/>
    </row>
    <row r="174" spans="1:60" ht="45" outlineLevel="1" x14ac:dyDescent="0.2">
      <c r="A174" s="224">
        <v>77</v>
      </c>
      <c r="B174" s="225" t="s">
        <v>433</v>
      </c>
      <c r="C174" s="244" t="s">
        <v>434</v>
      </c>
      <c r="D174" s="226" t="s">
        <v>247</v>
      </c>
      <c r="E174" s="227">
        <v>1</v>
      </c>
      <c r="F174" s="228"/>
      <c r="G174" s="229">
        <f>ROUND(E174*F174,2)</f>
        <v>0</v>
      </c>
      <c r="H174" s="228"/>
      <c r="I174" s="229">
        <f>ROUND(E174*H174,2)</f>
        <v>0</v>
      </c>
      <c r="J174" s="228"/>
      <c r="K174" s="229">
        <f>ROUND(E174*J174,2)</f>
        <v>0</v>
      </c>
      <c r="L174" s="229">
        <v>21</v>
      </c>
      <c r="M174" s="229">
        <f>G174*(1+L174/100)</f>
        <v>0</v>
      </c>
      <c r="N174" s="229">
        <v>1.4500000000000001E-2</v>
      </c>
      <c r="O174" s="229">
        <f>ROUND(E174*N174,2)</f>
        <v>0.01</v>
      </c>
      <c r="P174" s="229">
        <v>0</v>
      </c>
      <c r="Q174" s="229">
        <f>ROUND(E174*P174,2)</f>
        <v>0</v>
      </c>
      <c r="R174" s="229" t="s">
        <v>166</v>
      </c>
      <c r="S174" s="229" t="s">
        <v>117</v>
      </c>
      <c r="T174" s="230" t="s">
        <v>117</v>
      </c>
      <c r="U174" s="214">
        <v>1.9000000000000001</v>
      </c>
      <c r="V174" s="214">
        <f>ROUND(E174*U174,2)</f>
        <v>1.9</v>
      </c>
      <c r="W174" s="214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 t="s">
        <v>118</v>
      </c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  <c r="BH174" s="205"/>
    </row>
    <row r="175" spans="1:60" outlineLevel="1" x14ac:dyDescent="0.2">
      <c r="A175" s="212"/>
      <c r="B175" s="213"/>
      <c r="C175" s="248" t="s">
        <v>309</v>
      </c>
      <c r="D175" s="240"/>
      <c r="E175" s="240"/>
      <c r="F175" s="240"/>
      <c r="G175" s="240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 t="s">
        <v>151</v>
      </c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  <c r="BH175" s="205"/>
    </row>
    <row r="176" spans="1:60" ht="22.5" outlineLevel="1" x14ac:dyDescent="0.2">
      <c r="A176" s="233">
        <v>78</v>
      </c>
      <c r="B176" s="234" t="s">
        <v>310</v>
      </c>
      <c r="C176" s="247" t="s">
        <v>311</v>
      </c>
      <c r="D176" s="235" t="s">
        <v>186</v>
      </c>
      <c r="E176" s="236">
        <v>3</v>
      </c>
      <c r="F176" s="237"/>
      <c r="G176" s="238">
        <f>ROUND(E176*F176,2)</f>
        <v>0</v>
      </c>
      <c r="H176" s="237"/>
      <c r="I176" s="238">
        <f>ROUND(E176*H176,2)</f>
        <v>0</v>
      </c>
      <c r="J176" s="237"/>
      <c r="K176" s="238">
        <f>ROUND(E176*J176,2)</f>
        <v>0</v>
      </c>
      <c r="L176" s="238">
        <v>21</v>
      </c>
      <c r="M176" s="238">
        <f>G176*(1+L176/100)</f>
        <v>0</v>
      </c>
      <c r="N176" s="238">
        <v>3.9000000000000005E-4</v>
      </c>
      <c r="O176" s="238">
        <f>ROUND(E176*N176,2)</f>
        <v>0</v>
      </c>
      <c r="P176" s="238">
        <v>0</v>
      </c>
      <c r="Q176" s="238">
        <f>ROUND(E176*P176,2)</f>
        <v>0</v>
      </c>
      <c r="R176" s="238" t="s">
        <v>278</v>
      </c>
      <c r="S176" s="238" t="s">
        <v>117</v>
      </c>
      <c r="T176" s="239" t="s">
        <v>117</v>
      </c>
      <c r="U176" s="214">
        <v>0</v>
      </c>
      <c r="V176" s="214">
        <f>ROUND(E176*U176,2)</f>
        <v>0</v>
      </c>
      <c r="W176" s="214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 t="s">
        <v>279</v>
      </c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  <c r="BH176" s="205"/>
    </row>
    <row r="177" spans="1:60" outlineLevel="1" x14ac:dyDescent="0.2">
      <c r="A177" s="224">
        <v>79</v>
      </c>
      <c r="B177" s="225" t="s">
        <v>312</v>
      </c>
      <c r="C177" s="244" t="s">
        <v>313</v>
      </c>
      <c r="D177" s="226" t="s">
        <v>161</v>
      </c>
      <c r="E177" s="227">
        <v>4.1610000000000001E-2</v>
      </c>
      <c r="F177" s="228"/>
      <c r="G177" s="229">
        <f>ROUND(E177*F177,2)</f>
        <v>0</v>
      </c>
      <c r="H177" s="228"/>
      <c r="I177" s="229">
        <f>ROUND(E177*H177,2)</f>
        <v>0</v>
      </c>
      <c r="J177" s="228"/>
      <c r="K177" s="229">
        <f>ROUND(E177*J177,2)</f>
        <v>0</v>
      </c>
      <c r="L177" s="229">
        <v>21</v>
      </c>
      <c r="M177" s="229">
        <f>G177*(1+L177/100)</f>
        <v>0</v>
      </c>
      <c r="N177" s="229">
        <v>0</v>
      </c>
      <c r="O177" s="229">
        <f>ROUND(E177*N177,2)</f>
        <v>0</v>
      </c>
      <c r="P177" s="229">
        <v>0</v>
      </c>
      <c r="Q177" s="229">
        <f>ROUND(E177*P177,2)</f>
        <v>0</v>
      </c>
      <c r="R177" s="229" t="s">
        <v>166</v>
      </c>
      <c r="S177" s="229" t="s">
        <v>117</v>
      </c>
      <c r="T177" s="230" t="s">
        <v>117</v>
      </c>
      <c r="U177" s="214">
        <v>1.667</v>
      </c>
      <c r="V177" s="214">
        <f>ROUND(E177*U177,2)</f>
        <v>7.0000000000000007E-2</v>
      </c>
      <c r="W177" s="214"/>
      <c r="X177" s="205"/>
      <c r="Y177" s="205"/>
      <c r="Z177" s="205"/>
      <c r="AA177" s="205"/>
      <c r="AB177" s="205"/>
      <c r="AC177" s="205"/>
      <c r="AD177" s="205"/>
      <c r="AE177" s="205"/>
      <c r="AF177" s="205"/>
      <c r="AG177" s="205" t="s">
        <v>162</v>
      </c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5"/>
      <c r="BE177" s="205"/>
      <c r="BF177" s="205"/>
      <c r="BG177" s="205"/>
      <c r="BH177" s="205"/>
    </row>
    <row r="178" spans="1:60" outlineLevel="1" x14ac:dyDescent="0.2">
      <c r="A178" s="212"/>
      <c r="B178" s="213"/>
      <c r="C178" s="246" t="s">
        <v>244</v>
      </c>
      <c r="D178" s="231"/>
      <c r="E178" s="231"/>
      <c r="F178" s="231"/>
      <c r="G178" s="231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05"/>
      <c r="Y178" s="205"/>
      <c r="Z178" s="205"/>
      <c r="AA178" s="205"/>
      <c r="AB178" s="205"/>
      <c r="AC178" s="205"/>
      <c r="AD178" s="205"/>
      <c r="AE178" s="205"/>
      <c r="AF178" s="205"/>
      <c r="AG178" s="205" t="s">
        <v>124</v>
      </c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5"/>
      <c r="BE178" s="205"/>
      <c r="BF178" s="205"/>
      <c r="BG178" s="205"/>
      <c r="BH178" s="205"/>
    </row>
    <row r="179" spans="1:60" x14ac:dyDescent="0.2">
      <c r="A179" s="218" t="s">
        <v>111</v>
      </c>
      <c r="B179" s="219" t="s">
        <v>84</v>
      </c>
      <c r="C179" s="243" t="s">
        <v>27</v>
      </c>
      <c r="D179" s="220"/>
      <c r="E179" s="221"/>
      <c r="F179" s="222"/>
      <c r="G179" s="222">
        <f>SUMIF(AG180:AG183,"&lt;&gt;NOR",G180:G183)</f>
        <v>0</v>
      </c>
      <c r="H179" s="222"/>
      <c r="I179" s="222">
        <f>SUM(I180:I183)</f>
        <v>0</v>
      </c>
      <c r="J179" s="222"/>
      <c r="K179" s="222">
        <f>SUM(K180:K183)</f>
        <v>0</v>
      </c>
      <c r="L179" s="222"/>
      <c r="M179" s="222">
        <f>SUM(M180:M183)</f>
        <v>0</v>
      </c>
      <c r="N179" s="222"/>
      <c r="O179" s="222">
        <f>SUM(O180:O183)</f>
        <v>0</v>
      </c>
      <c r="P179" s="222"/>
      <c r="Q179" s="222">
        <f>SUM(Q180:Q183)</f>
        <v>0</v>
      </c>
      <c r="R179" s="222"/>
      <c r="S179" s="222"/>
      <c r="T179" s="223"/>
      <c r="U179" s="217"/>
      <c r="V179" s="217">
        <f>SUM(V180:V183)</f>
        <v>0</v>
      </c>
      <c r="W179" s="217"/>
      <c r="AG179" t="s">
        <v>112</v>
      </c>
    </row>
    <row r="180" spans="1:60" outlineLevel="1" x14ac:dyDescent="0.2">
      <c r="A180" s="224">
        <v>80</v>
      </c>
      <c r="B180" s="225" t="s">
        <v>314</v>
      </c>
      <c r="C180" s="244" t="s">
        <v>315</v>
      </c>
      <c r="D180" s="226" t="s">
        <v>316</v>
      </c>
      <c r="E180" s="227">
        <v>1</v>
      </c>
      <c r="F180" s="228"/>
      <c r="G180" s="229">
        <f>ROUND(E180*F180,2)</f>
        <v>0</v>
      </c>
      <c r="H180" s="228"/>
      <c r="I180" s="229">
        <f>ROUND(E180*H180,2)</f>
        <v>0</v>
      </c>
      <c r="J180" s="228"/>
      <c r="K180" s="229">
        <f>ROUND(E180*J180,2)</f>
        <v>0</v>
      </c>
      <c r="L180" s="229">
        <v>21</v>
      </c>
      <c r="M180" s="229">
        <f>G180*(1+L180/100)</f>
        <v>0</v>
      </c>
      <c r="N180" s="229">
        <v>0</v>
      </c>
      <c r="O180" s="229">
        <f>ROUND(E180*N180,2)</f>
        <v>0</v>
      </c>
      <c r="P180" s="229">
        <v>0</v>
      </c>
      <c r="Q180" s="229">
        <f>ROUND(E180*P180,2)</f>
        <v>0</v>
      </c>
      <c r="R180" s="229"/>
      <c r="S180" s="229" t="s">
        <v>117</v>
      </c>
      <c r="T180" s="230" t="s">
        <v>291</v>
      </c>
      <c r="U180" s="214">
        <v>0</v>
      </c>
      <c r="V180" s="214">
        <f>ROUND(E180*U180,2)</f>
        <v>0</v>
      </c>
      <c r="W180" s="214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 t="s">
        <v>317</v>
      </c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205"/>
      <c r="BA180" s="205"/>
      <c r="BB180" s="205"/>
      <c r="BC180" s="205"/>
      <c r="BD180" s="205"/>
      <c r="BE180" s="205"/>
      <c r="BF180" s="205"/>
      <c r="BG180" s="205"/>
      <c r="BH180" s="205"/>
    </row>
    <row r="181" spans="1:60" outlineLevel="1" x14ac:dyDescent="0.2">
      <c r="A181" s="212"/>
      <c r="B181" s="213"/>
      <c r="C181" s="248" t="s">
        <v>318</v>
      </c>
      <c r="D181" s="240"/>
      <c r="E181" s="240"/>
      <c r="F181" s="240"/>
      <c r="G181" s="240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05"/>
      <c r="Y181" s="205"/>
      <c r="Z181" s="205"/>
      <c r="AA181" s="205"/>
      <c r="AB181" s="205"/>
      <c r="AC181" s="205"/>
      <c r="AD181" s="205"/>
      <c r="AE181" s="205"/>
      <c r="AF181" s="205"/>
      <c r="AG181" s="205" t="s">
        <v>151</v>
      </c>
      <c r="AH181" s="205"/>
      <c r="AI181" s="205"/>
      <c r="AJ181" s="205"/>
      <c r="AK181" s="205"/>
      <c r="AL181" s="205"/>
      <c r="AM181" s="205"/>
      <c r="AN181" s="205"/>
      <c r="AO181" s="205"/>
      <c r="AP181" s="205"/>
      <c r="AQ181" s="205"/>
      <c r="AR181" s="205"/>
      <c r="AS181" s="205"/>
      <c r="AT181" s="205"/>
      <c r="AU181" s="205"/>
      <c r="AV181" s="205"/>
      <c r="AW181" s="205"/>
      <c r="AX181" s="205"/>
      <c r="AY181" s="205"/>
      <c r="AZ181" s="205"/>
      <c r="BA181" s="205"/>
      <c r="BB181" s="205"/>
      <c r="BC181" s="205"/>
      <c r="BD181" s="205"/>
      <c r="BE181" s="205"/>
      <c r="BF181" s="205"/>
      <c r="BG181" s="205"/>
      <c r="BH181" s="205"/>
    </row>
    <row r="182" spans="1:60" outlineLevel="1" x14ac:dyDescent="0.2">
      <c r="A182" s="224">
        <v>81</v>
      </c>
      <c r="B182" s="225" t="s">
        <v>319</v>
      </c>
      <c r="C182" s="244" t="s">
        <v>320</v>
      </c>
      <c r="D182" s="226" t="s">
        <v>316</v>
      </c>
      <c r="E182" s="227">
        <v>1</v>
      </c>
      <c r="F182" s="228"/>
      <c r="G182" s="229">
        <f>ROUND(E182*F182,2)</f>
        <v>0</v>
      </c>
      <c r="H182" s="228"/>
      <c r="I182" s="229">
        <f>ROUND(E182*H182,2)</f>
        <v>0</v>
      </c>
      <c r="J182" s="228"/>
      <c r="K182" s="229">
        <f>ROUND(E182*J182,2)</f>
        <v>0</v>
      </c>
      <c r="L182" s="229">
        <v>21</v>
      </c>
      <c r="M182" s="229">
        <f>G182*(1+L182/100)</f>
        <v>0</v>
      </c>
      <c r="N182" s="229">
        <v>0</v>
      </c>
      <c r="O182" s="229">
        <f>ROUND(E182*N182,2)</f>
        <v>0</v>
      </c>
      <c r="P182" s="229">
        <v>0</v>
      </c>
      <c r="Q182" s="229">
        <f>ROUND(E182*P182,2)</f>
        <v>0</v>
      </c>
      <c r="R182" s="229"/>
      <c r="S182" s="229" t="s">
        <v>117</v>
      </c>
      <c r="T182" s="230" t="s">
        <v>291</v>
      </c>
      <c r="U182" s="214">
        <v>0</v>
      </c>
      <c r="V182" s="214">
        <f>ROUND(E182*U182,2)</f>
        <v>0</v>
      </c>
      <c r="W182" s="214"/>
      <c r="X182" s="205"/>
      <c r="Y182" s="205"/>
      <c r="Z182" s="205"/>
      <c r="AA182" s="205"/>
      <c r="AB182" s="205"/>
      <c r="AC182" s="205"/>
      <c r="AD182" s="205"/>
      <c r="AE182" s="205"/>
      <c r="AF182" s="205"/>
      <c r="AG182" s="205" t="s">
        <v>317</v>
      </c>
      <c r="AH182" s="205"/>
      <c r="AI182" s="205"/>
      <c r="AJ182" s="205"/>
      <c r="AK182" s="205"/>
      <c r="AL182" s="205"/>
      <c r="AM182" s="205"/>
      <c r="AN182" s="205"/>
      <c r="AO182" s="205"/>
      <c r="AP182" s="205"/>
      <c r="AQ182" s="205"/>
      <c r="AR182" s="205"/>
      <c r="AS182" s="205"/>
      <c r="AT182" s="205"/>
      <c r="AU182" s="205"/>
      <c r="AV182" s="205"/>
      <c r="AW182" s="205"/>
      <c r="AX182" s="205"/>
      <c r="AY182" s="205"/>
      <c r="AZ182" s="205"/>
      <c r="BA182" s="205"/>
      <c r="BB182" s="205"/>
      <c r="BC182" s="205"/>
      <c r="BD182" s="205"/>
      <c r="BE182" s="205"/>
      <c r="BF182" s="205"/>
      <c r="BG182" s="205"/>
      <c r="BH182" s="205"/>
    </row>
    <row r="183" spans="1:60" outlineLevel="1" x14ac:dyDescent="0.2">
      <c r="A183" s="212"/>
      <c r="B183" s="213"/>
      <c r="C183" s="248" t="s">
        <v>321</v>
      </c>
      <c r="D183" s="240"/>
      <c r="E183" s="240"/>
      <c r="F183" s="240"/>
      <c r="G183" s="240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05"/>
      <c r="Y183" s="205"/>
      <c r="Z183" s="205"/>
      <c r="AA183" s="205"/>
      <c r="AB183" s="205"/>
      <c r="AC183" s="205"/>
      <c r="AD183" s="205"/>
      <c r="AE183" s="205"/>
      <c r="AF183" s="205"/>
      <c r="AG183" s="205" t="s">
        <v>151</v>
      </c>
      <c r="AH183" s="205"/>
      <c r="AI183" s="205"/>
      <c r="AJ183" s="205"/>
      <c r="AK183" s="205"/>
      <c r="AL183" s="205"/>
      <c r="AM183" s="205"/>
      <c r="AN183" s="205"/>
      <c r="AO183" s="205"/>
      <c r="AP183" s="205"/>
      <c r="AQ183" s="205"/>
      <c r="AR183" s="205"/>
      <c r="AS183" s="205"/>
      <c r="AT183" s="205"/>
      <c r="AU183" s="205"/>
      <c r="AV183" s="205"/>
      <c r="AW183" s="205"/>
      <c r="AX183" s="205"/>
      <c r="AY183" s="205"/>
      <c r="AZ183" s="205"/>
      <c r="BA183" s="205"/>
      <c r="BB183" s="205"/>
      <c r="BC183" s="205"/>
      <c r="BD183" s="205"/>
      <c r="BE183" s="205"/>
      <c r="BF183" s="205"/>
      <c r="BG183" s="205"/>
      <c r="BH183" s="205"/>
    </row>
    <row r="184" spans="1:60" x14ac:dyDescent="0.2">
      <c r="A184" s="5"/>
      <c r="B184" s="6"/>
      <c r="C184" s="250"/>
      <c r="D184" s="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AE184">
        <v>15</v>
      </c>
      <c r="AF184">
        <v>21</v>
      </c>
    </row>
    <row r="185" spans="1:60" x14ac:dyDescent="0.2">
      <c r="A185" s="208"/>
      <c r="B185" s="209" t="s">
        <v>29</v>
      </c>
      <c r="C185" s="251"/>
      <c r="D185" s="210"/>
      <c r="E185" s="211"/>
      <c r="F185" s="211"/>
      <c r="G185" s="242">
        <f>G8+G54+G70+G80+G114+G144+G171+G179</f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AE185">
        <f>SUMIF(L7:L183,AE184,G7:G183)</f>
        <v>0</v>
      </c>
      <c r="AF185">
        <f>SUMIF(L7:L183,AF184,G7:G183)</f>
        <v>0</v>
      </c>
      <c r="AG185" t="s">
        <v>322</v>
      </c>
    </row>
    <row r="186" spans="1:60" x14ac:dyDescent="0.2">
      <c r="C186" s="252"/>
      <c r="D186" s="189"/>
      <c r="AG186" t="s">
        <v>323</v>
      </c>
    </row>
    <row r="187" spans="1:60" x14ac:dyDescent="0.2">
      <c r="D187" s="189"/>
    </row>
    <row r="188" spans="1:60" x14ac:dyDescent="0.2">
      <c r="D188" s="189"/>
    </row>
    <row r="189" spans="1:60" x14ac:dyDescent="0.2">
      <c r="D189" s="189"/>
    </row>
    <row r="190" spans="1:60" x14ac:dyDescent="0.2">
      <c r="D190" s="189"/>
    </row>
    <row r="191" spans="1:60" x14ac:dyDescent="0.2">
      <c r="D191" s="189"/>
    </row>
    <row r="192" spans="1:60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o46+ODdv4vFuQvfqfvtqOImB3Jdnr1Rea0QYfjZ8aar4Cn8lPi4aoUQTuc4FQqo6CXRyUeZ/VCW0ps/zlRjE2g==" saltValue="QHL3IU4cSWHMOmyqWyX9MQ==" spinCount="100000" sheet="1"/>
  <mergeCells count="56">
    <mergeCell ref="C181:G181"/>
    <mergeCell ref="C183:G183"/>
    <mergeCell ref="C128:G128"/>
    <mergeCell ref="C143:G143"/>
    <mergeCell ref="C170:G170"/>
    <mergeCell ref="C173:G173"/>
    <mergeCell ref="C175:G175"/>
    <mergeCell ref="C178:G178"/>
    <mergeCell ref="C119:G119"/>
    <mergeCell ref="C120:G120"/>
    <mergeCell ref="C121:G121"/>
    <mergeCell ref="C123:G123"/>
    <mergeCell ref="C124:G124"/>
    <mergeCell ref="C125:G125"/>
    <mergeCell ref="C96:G96"/>
    <mergeCell ref="C98:G98"/>
    <mergeCell ref="C100:G100"/>
    <mergeCell ref="C105:G105"/>
    <mergeCell ref="C113:G113"/>
    <mergeCell ref="C116:G116"/>
    <mergeCell ref="C88:G88"/>
    <mergeCell ref="C89:G89"/>
    <mergeCell ref="C91:G91"/>
    <mergeCell ref="C92:G92"/>
    <mergeCell ref="C94:G94"/>
    <mergeCell ref="C95:G95"/>
    <mergeCell ref="C77:G77"/>
    <mergeCell ref="C79:G79"/>
    <mergeCell ref="C82:G82"/>
    <mergeCell ref="C83:G83"/>
    <mergeCell ref="C85:G85"/>
    <mergeCell ref="C86:G86"/>
    <mergeCell ref="C59:G59"/>
    <mergeCell ref="C61:G61"/>
    <mergeCell ref="C68:G68"/>
    <mergeCell ref="C69:G69"/>
    <mergeCell ref="C73:G73"/>
    <mergeCell ref="C74:G74"/>
    <mergeCell ref="C35:G35"/>
    <mergeCell ref="C38:G38"/>
    <mergeCell ref="C41:G41"/>
    <mergeCell ref="C46:G46"/>
    <mergeCell ref="C50:G50"/>
    <mergeCell ref="C56:G56"/>
    <mergeCell ref="C16:G16"/>
    <mergeCell ref="C19:G19"/>
    <mergeCell ref="C21:G21"/>
    <mergeCell ref="C23:G23"/>
    <mergeCell ref="C25:G25"/>
    <mergeCell ref="C34:G34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54B0-24FF-43C2-B0A5-FCE96FFAAD9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0" t="s">
        <v>86</v>
      </c>
      <c r="B1" s="190"/>
      <c r="C1" s="190"/>
      <c r="D1" s="190"/>
      <c r="E1" s="190"/>
      <c r="F1" s="190"/>
      <c r="G1" s="190"/>
      <c r="AG1" t="s">
        <v>87</v>
      </c>
    </row>
    <row r="2" spans="1:60" ht="24.95" customHeight="1" x14ac:dyDescent="0.2">
      <c r="A2" s="191" t="s">
        <v>7</v>
      </c>
      <c r="B2" s="75" t="s">
        <v>43</v>
      </c>
      <c r="C2" s="194" t="s">
        <v>44</v>
      </c>
      <c r="D2" s="192"/>
      <c r="E2" s="192"/>
      <c r="F2" s="192"/>
      <c r="G2" s="193"/>
      <c r="AG2" t="s">
        <v>88</v>
      </c>
    </row>
    <row r="3" spans="1:60" ht="24.95" customHeight="1" x14ac:dyDescent="0.2">
      <c r="A3" s="191" t="s">
        <v>8</v>
      </c>
      <c r="B3" s="75" t="s">
        <v>53</v>
      </c>
      <c r="C3" s="194" t="s">
        <v>54</v>
      </c>
      <c r="D3" s="192"/>
      <c r="E3" s="192"/>
      <c r="F3" s="192"/>
      <c r="G3" s="193"/>
      <c r="AC3" s="126" t="s">
        <v>88</v>
      </c>
      <c r="AG3" t="s">
        <v>89</v>
      </c>
    </row>
    <row r="4" spans="1:60" ht="24.95" customHeight="1" x14ac:dyDescent="0.2">
      <c r="A4" s="195" t="s">
        <v>9</v>
      </c>
      <c r="B4" s="196" t="s">
        <v>55</v>
      </c>
      <c r="C4" s="197" t="s">
        <v>49</v>
      </c>
      <c r="D4" s="198"/>
      <c r="E4" s="198"/>
      <c r="F4" s="198"/>
      <c r="G4" s="199"/>
      <c r="AG4" t="s">
        <v>90</v>
      </c>
    </row>
    <row r="5" spans="1:60" x14ac:dyDescent="0.2">
      <c r="D5" s="189"/>
    </row>
    <row r="6" spans="1:60" ht="38.25" x14ac:dyDescent="0.2">
      <c r="A6" s="201" t="s">
        <v>91</v>
      </c>
      <c r="B6" s="203" t="s">
        <v>92</v>
      </c>
      <c r="C6" s="203" t="s">
        <v>93</v>
      </c>
      <c r="D6" s="202" t="s">
        <v>94</v>
      </c>
      <c r="E6" s="201" t="s">
        <v>95</v>
      </c>
      <c r="F6" s="200" t="s">
        <v>96</v>
      </c>
      <c r="G6" s="201" t="s">
        <v>29</v>
      </c>
      <c r="H6" s="204" t="s">
        <v>30</v>
      </c>
      <c r="I6" s="204" t="s">
        <v>97</v>
      </c>
      <c r="J6" s="204" t="s">
        <v>31</v>
      </c>
      <c r="K6" s="204" t="s">
        <v>98</v>
      </c>
      <c r="L6" s="204" t="s">
        <v>99</v>
      </c>
      <c r="M6" s="204" t="s">
        <v>100</v>
      </c>
      <c r="N6" s="204" t="s">
        <v>101</v>
      </c>
      <c r="O6" s="204" t="s">
        <v>102</v>
      </c>
      <c r="P6" s="204" t="s">
        <v>103</v>
      </c>
      <c r="Q6" s="204" t="s">
        <v>104</v>
      </c>
      <c r="R6" s="204" t="s">
        <v>105</v>
      </c>
      <c r="S6" s="204" t="s">
        <v>106</v>
      </c>
      <c r="T6" s="204" t="s">
        <v>107</v>
      </c>
      <c r="U6" s="204" t="s">
        <v>108</v>
      </c>
      <c r="V6" s="204" t="s">
        <v>109</v>
      </c>
      <c r="W6" s="204" t="s">
        <v>110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111</v>
      </c>
      <c r="B8" s="219" t="s">
        <v>60</v>
      </c>
      <c r="C8" s="243" t="s">
        <v>61</v>
      </c>
      <c r="D8" s="220"/>
      <c r="E8" s="221"/>
      <c r="F8" s="222"/>
      <c r="G8" s="222">
        <f>SUMIF(AG9:AG59,"&lt;&gt;NOR",G9:G59)</f>
        <v>0</v>
      </c>
      <c r="H8" s="222"/>
      <c r="I8" s="222">
        <f>SUM(I9:I59)</f>
        <v>0</v>
      </c>
      <c r="J8" s="222"/>
      <c r="K8" s="222">
        <f>SUM(K9:K59)</f>
        <v>0</v>
      </c>
      <c r="L8" s="222"/>
      <c r="M8" s="222">
        <f>SUM(M9:M59)</f>
        <v>0</v>
      </c>
      <c r="N8" s="222"/>
      <c r="O8" s="222">
        <f>SUM(O9:O59)</f>
        <v>38.22</v>
      </c>
      <c r="P8" s="222"/>
      <c r="Q8" s="222">
        <f>SUM(Q9:Q59)</f>
        <v>0</v>
      </c>
      <c r="R8" s="222"/>
      <c r="S8" s="222"/>
      <c r="T8" s="223"/>
      <c r="U8" s="217"/>
      <c r="V8" s="217">
        <f>SUM(V9:V59)</f>
        <v>207.15999999999997</v>
      </c>
      <c r="W8" s="217"/>
      <c r="AG8" t="s">
        <v>112</v>
      </c>
    </row>
    <row r="9" spans="1:60" outlineLevel="1" x14ac:dyDescent="0.2">
      <c r="A9" s="224">
        <v>1</v>
      </c>
      <c r="B9" s="225" t="s">
        <v>435</v>
      </c>
      <c r="C9" s="244" t="s">
        <v>436</v>
      </c>
      <c r="D9" s="226" t="s">
        <v>115</v>
      </c>
      <c r="E9" s="227">
        <v>2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 t="s">
        <v>116</v>
      </c>
      <c r="S9" s="229" t="s">
        <v>117</v>
      </c>
      <c r="T9" s="230" t="s">
        <v>117</v>
      </c>
      <c r="U9" s="214">
        <v>1.7630000000000001</v>
      </c>
      <c r="V9" s="214">
        <f>ROUND(E9*U9,2)</f>
        <v>3.53</v>
      </c>
      <c r="W9" s="214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118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12"/>
      <c r="B10" s="213"/>
      <c r="C10" s="246" t="s">
        <v>437</v>
      </c>
      <c r="D10" s="231"/>
      <c r="E10" s="231"/>
      <c r="F10" s="231"/>
      <c r="G10" s="231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124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32" t="str">
        <f>C10</f>
        <v>Příplatek k cenám hloubených vykopávek za ztížení vykopávky v blízkosti podzemního vedení nebo výbušnin pro jakoukoliv třídu horniny.</v>
      </c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24">
        <v>2</v>
      </c>
      <c r="B11" s="225" t="s">
        <v>438</v>
      </c>
      <c r="C11" s="244" t="s">
        <v>439</v>
      </c>
      <c r="D11" s="226" t="s">
        <v>115</v>
      </c>
      <c r="E11" s="227">
        <v>52.625</v>
      </c>
      <c r="F11" s="228"/>
      <c r="G11" s="229">
        <f>ROUND(E11*F11,2)</f>
        <v>0</v>
      </c>
      <c r="H11" s="228"/>
      <c r="I11" s="229">
        <f>ROUND(E11*H11,2)</f>
        <v>0</v>
      </c>
      <c r="J11" s="228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29" t="s">
        <v>116</v>
      </c>
      <c r="S11" s="229" t="s">
        <v>117</v>
      </c>
      <c r="T11" s="230" t="s">
        <v>117</v>
      </c>
      <c r="U11" s="214">
        <v>0.26666000000000001</v>
      </c>
      <c r="V11" s="214">
        <f>ROUND(E11*U11,2)</f>
        <v>14.03</v>
      </c>
      <c r="W11" s="214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118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ht="33.75" outlineLevel="1" x14ac:dyDescent="0.2">
      <c r="A12" s="212"/>
      <c r="B12" s="213"/>
      <c r="C12" s="246" t="s">
        <v>440</v>
      </c>
      <c r="D12" s="231"/>
      <c r="E12" s="231"/>
      <c r="F12" s="231"/>
      <c r="G12" s="231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124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32" t="str">
        <f>C12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12"/>
      <c r="B13" s="213"/>
      <c r="C13" s="245" t="s">
        <v>441</v>
      </c>
      <c r="D13" s="215"/>
      <c r="E13" s="216">
        <v>50.625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120</v>
      </c>
      <c r="AH13" s="205">
        <v>0</v>
      </c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12"/>
      <c r="B14" s="213"/>
      <c r="C14" s="245" t="s">
        <v>442</v>
      </c>
      <c r="D14" s="215"/>
      <c r="E14" s="216">
        <v>2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120</v>
      </c>
      <c r="AH14" s="205">
        <v>0</v>
      </c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 x14ac:dyDescent="0.2">
      <c r="A15" s="224">
        <v>3</v>
      </c>
      <c r="B15" s="225" t="s">
        <v>443</v>
      </c>
      <c r="C15" s="244" t="s">
        <v>444</v>
      </c>
      <c r="D15" s="226" t="s">
        <v>115</v>
      </c>
      <c r="E15" s="227">
        <v>32.568000000000005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29" t="s">
        <v>116</v>
      </c>
      <c r="S15" s="229" t="s">
        <v>117</v>
      </c>
      <c r="T15" s="230" t="s">
        <v>117</v>
      </c>
      <c r="U15" s="214">
        <v>0.36500000000000005</v>
      </c>
      <c r="V15" s="214">
        <f>ROUND(E15*U15,2)</f>
        <v>11.89</v>
      </c>
      <c r="W15" s="214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118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ht="33.75" outlineLevel="1" x14ac:dyDescent="0.2">
      <c r="A16" s="212"/>
      <c r="B16" s="213"/>
      <c r="C16" s="246" t="s">
        <v>445</v>
      </c>
      <c r="D16" s="231"/>
      <c r="E16" s="231"/>
      <c r="F16" s="231"/>
      <c r="G16" s="231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124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32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205"/>
      <c r="BC16" s="205"/>
      <c r="BD16" s="205"/>
      <c r="BE16" s="205"/>
      <c r="BF16" s="205"/>
      <c r="BG16" s="205"/>
      <c r="BH16" s="205"/>
    </row>
    <row r="17" spans="1:60" outlineLevel="1" x14ac:dyDescent="0.2">
      <c r="A17" s="212"/>
      <c r="B17" s="213"/>
      <c r="C17" s="245" t="s">
        <v>446</v>
      </c>
      <c r="D17" s="215"/>
      <c r="E17" s="216">
        <v>1.8360000000000001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120</v>
      </c>
      <c r="AH17" s="205">
        <v>0</v>
      </c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 x14ac:dyDescent="0.2">
      <c r="A18" s="212"/>
      <c r="B18" s="213"/>
      <c r="C18" s="245" t="s">
        <v>447</v>
      </c>
      <c r="D18" s="215"/>
      <c r="E18" s="216">
        <v>20.16</v>
      </c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120</v>
      </c>
      <c r="AH18" s="205">
        <v>0</v>
      </c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12"/>
      <c r="B19" s="213"/>
      <c r="C19" s="245" t="s">
        <v>448</v>
      </c>
      <c r="D19" s="215"/>
      <c r="E19" s="216">
        <v>10.572000000000001</v>
      </c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120</v>
      </c>
      <c r="AH19" s="205">
        <v>0</v>
      </c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ht="22.5" outlineLevel="1" x14ac:dyDescent="0.2">
      <c r="A20" s="224">
        <v>4</v>
      </c>
      <c r="B20" s="225" t="s">
        <v>331</v>
      </c>
      <c r="C20" s="244" t="s">
        <v>332</v>
      </c>
      <c r="D20" s="226" t="s">
        <v>146</v>
      </c>
      <c r="E20" s="227">
        <v>26.430000000000003</v>
      </c>
      <c r="F20" s="228"/>
      <c r="G20" s="229">
        <f>ROUND(E20*F20,2)</f>
        <v>0</v>
      </c>
      <c r="H20" s="228"/>
      <c r="I20" s="229">
        <f>ROUND(E20*H20,2)</f>
        <v>0</v>
      </c>
      <c r="J20" s="228"/>
      <c r="K20" s="229">
        <f>ROUND(E20*J20,2)</f>
        <v>0</v>
      </c>
      <c r="L20" s="229">
        <v>21</v>
      </c>
      <c r="M20" s="229">
        <f>G20*(1+L20/100)</f>
        <v>0</v>
      </c>
      <c r="N20" s="229">
        <v>9.9000000000000021E-4</v>
      </c>
      <c r="O20" s="229">
        <f>ROUND(E20*N20,2)</f>
        <v>0.03</v>
      </c>
      <c r="P20" s="229">
        <v>0</v>
      </c>
      <c r="Q20" s="229">
        <f>ROUND(E20*P20,2)</f>
        <v>0</v>
      </c>
      <c r="R20" s="229" t="s">
        <v>116</v>
      </c>
      <c r="S20" s="229" t="s">
        <v>117</v>
      </c>
      <c r="T20" s="230" t="s">
        <v>117</v>
      </c>
      <c r="U20" s="214">
        <v>0.23600000000000002</v>
      </c>
      <c r="V20" s="214">
        <f>ROUND(E20*U20,2)</f>
        <v>6.24</v>
      </c>
      <c r="W20" s="214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118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12"/>
      <c r="B21" s="213"/>
      <c r="C21" s="246" t="s">
        <v>333</v>
      </c>
      <c r="D21" s="231"/>
      <c r="E21" s="231"/>
      <c r="F21" s="231"/>
      <c r="G21" s="231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124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 x14ac:dyDescent="0.2">
      <c r="A22" s="212"/>
      <c r="B22" s="213"/>
      <c r="C22" s="245" t="s">
        <v>449</v>
      </c>
      <c r="D22" s="215"/>
      <c r="E22" s="216">
        <v>26.430000000000003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120</v>
      </c>
      <c r="AH22" s="205">
        <v>0</v>
      </c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outlineLevel="1" x14ac:dyDescent="0.2">
      <c r="A23" s="224">
        <v>5</v>
      </c>
      <c r="B23" s="225" t="s">
        <v>335</v>
      </c>
      <c r="C23" s="244" t="s">
        <v>336</v>
      </c>
      <c r="D23" s="226" t="s">
        <v>146</v>
      </c>
      <c r="E23" s="227">
        <v>26.430000000000003</v>
      </c>
      <c r="F23" s="228"/>
      <c r="G23" s="229">
        <f>ROUND(E23*F23,2)</f>
        <v>0</v>
      </c>
      <c r="H23" s="228"/>
      <c r="I23" s="229">
        <f>ROUND(E23*H23,2)</f>
        <v>0</v>
      </c>
      <c r="J23" s="228"/>
      <c r="K23" s="229">
        <f>ROUND(E23*J23,2)</f>
        <v>0</v>
      </c>
      <c r="L23" s="229">
        <v>21</v>
      </c>
      <c r="M23" s="229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29" t="s">
        <v>116</v>
      </c>
      <c r="S23" s="229" t="s">
        <v>117</v>
      </c>
      <c r="T23" s="230" t="s">
        <v>117</v>
      </c>
      <c r="U23" s="214">
        <v>7.0000000000000007E-2</v>
      </c>
      <c r="V23" s="214">
        <f>ROUND(E23*U23,2)</f>
        <v>1.85</v>
      </c>
      <c r="W23" s="214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118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outlineLevel="1" x14ac:dyDescent="0.2">
      <c r="A24" s="212"/>
      <c r="B24" s="213"/>
      <c r="C24" s="246" t="s">
        <v>337</v>
      </c>
      <c r="D24" s="231"/>
      <c r="E24" s="231"/>
      <c r="F24" s="231"/>
      <c r="G24" s="231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124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outlineLevel="1" x14ac:dyDescent="0.2">
      <c r="A25" s="224">
        <v>6</v>
      </c>
      <c r="B25" s="225" t="s">
        <v>338</v>
      </c>
      <c r="C25" s="244" t="s">
        <v>339</v>
      </c>
      <c r="D25" s="226" t="s">
        <v>115</v>
      </c>
      <c r="E25" s="227">
        <v>10.572000000000001</v>
      </c>
      <c r="F25" s="228"/>
      <c r="G25" s="229">
        <f>ROUND(E25*F25,2)</f>
        <v>0</v>
      </c>
      <c r="H25" s="228"/>
      <c r="I25" s="229">
        <f>ROUND(E25*H25,2)</f>
        <v>0</v>
      </c>
      <c r="J25" s="228"/>
      <c r="K25" s="229">
        <f>ROUND(E25*J25,2)</f>
        <v>0</v>
      </c>
      <c r="L25" s="229">
        <v>21</v>
      </c>
      <c r="M25" s="229">
        <f>G25*(1+L25/100)</f>
        <v>0</v>
      </c>
      <c r="N25" s="229">
        <v>0</v>
      </c>
      <c r="O25" s="229">
        <f>ROUND(E25*N25,2)</f>
        <v>0</v>
      </c>
      <c r="P25" s="229">
        <v>0</v>
      </c>
      <c r="Q25" s="229">
        <f>ROUND(E25*P25,2)</f>
        <v>0</v>
      </c>
      <c r="R25" s="229" t="s">
        <v>116</v>
      </c>
      <c r="S25" s="229" t="s">
        <v>117</v>
      </c>
      <c r="T25" s="230" t="s">
        <v>117</v>
      </c>
      <c r="U25" s="214">
        <v>3.8000000000000006E-2</v>
      </c>
      <c r="V25" s="214">
        <f>ROUND(E25*U25,2)</f>
        <v>0.4</v>
      </c>
      <c r="W25" s="214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118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outlineLevel="1" x14ac:dyDescent="0.2">
      <c r="A26" s="212"/>
      <c r="B26" s="213"/>
      <c r="C26" s="246" t="s">
        <v>340</v>
      </c>
      <c r="D26" s="231"/>
      <c r="E26" s="231"/>
      <c r="F26" s="231"/>
      <c r="G26" s="231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124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outlineLevel="1" x14ac:dyDescent="0.2">
      <c r="A27" s="212"/>
      <c r="B27" s="213"/>
      <c r="C27" s="245" t="s">
        <v>450</v>
      </c>
      <c r="D27" s="215"/>
      <c r="E27" s="216">
        <v>10.572000000000001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120</v>
      </c>
      <c r="AH27" s="205">
        <v>0</v>
      </c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 outlineLevel="1" x14ac:dyDescent="0.2">
      <c r="A28" s="224">
        <v>7</v>
      </c>
      <c r="B28" s="225" t="s">
        <v>341</v>
      </c>
      <c r="C28" s="244" t="s">
        <v>342</v>
      </c>
      <c r="D28" s="226" t="s">
        <v>115</v>
      </c>
      <c r="E28" s="227">
        <v>10.572000000000001</v>
      </c>
      <c r="F28" s="228"/>
      <c r="G28" s="229">
        <f>ROUND(E28*F28,2)</f>
        <v>0</v>
      </c>
      <c r="H28" s="228"/>
      <c r="I28" s="229">
        <f>ROUND(E28*H28,2)</f>
        <v>0</v>
      </c>
      <c r="J28" s="228"/>
      <c r="K28" s="229">
        <f>ROUND(E28*J28,2)</f>
        <v>0</v>
      </c>
      <c r="L28" s="229">
        <v>21</v>
      </c>
      <c r="M28" s="229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29" t="s">
        <v>116</v>
      </c>
      <c r="S28" s="229" t="s">
        <v>117</v>
      </c>
      <c r="T28" s="230" t="s">
        <v>117</v>
      </c>
      <c r="U28" s="214">
        <v>0.34500000000000003</v>
      </c>
      <c r="V28" s="214">
        <f>ROUND(E28*U28,2)</f>
        <v>3.65</v>
      </c>
      <c r="W28" s="214"/>
      <c r="X28" s="205"/>
      <c r="Y28" s="205"/>
      <c r="Z28" s="205"/>
      <c r="AA28" s="205"/>
      <c r="AB28" s="205"/>
      <c r="AC28" s="205"/>
      <c r="AD28" s="205"/>
      <c r="AE28" s="205"/>
      <c r="AF28" s="205"/>
      <c r="AG28" s="205" t="s">
        <v>118</v>
      </c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</row>
    <row r="29" spans="1:60" outlineLevel="1" x14ac:dyDescent="0.2">
      <c r="A29" s="212"/>
      <c r="B29" s="213"/>
      <c r="C29" s="246" t="s">
        <v>343</v>
      </c>
      <c r="D29" s="231"/>
      <c r="E29" s="231"/>
      <c r="F29" s="231"/>
      <c r="G29" s="231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124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32" t="str">
        <f>C29</f>
        <v>bez naložení do dopravní nádoby, ale s vyprázdněním dopravní nádoby na hromadu nebo na dopravní prostředek,</v>
      </c>
      <c r="BB29" s="205"/>
      <c r="BC29" s="205"/>
      <c r="BD29" s="205"/>
      <c r="BE29" s="205"/>
      <c r="BF29" s="205"/>
      <c r="BG29" s="205"/>
      <c r="BH29" s="205"/>
    </row>
    <row r="30" spans="1:60" outlineLevel="1" x14ac:dyDescent="0.2">
      <c r="A30" s="212"/>
      <c r="B30" s="213"/>
      <c r="C30" s="245" t="s">
        <v>448</v>
      </c>
      <c r="D30" s="215"/>
      <c r="E30" s="216">
        <v>10.572000000000001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120</v>
      </c>
      <c r="AH30" s="205">
        <v>0</v>
      </c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ht="22.5" outlineLevel="1" x14ac:dyDescent="0.2">
      <c r="A31" s="224">
        <v>8</v>
      </c>
      <c r="B31" s="225" t="s">
        <v>344</v>
      </c>
      <c r="C31" s="244" t="s">
        <v>345</v>
      </c>
      <c r="D31" s="226" t="s">
        <v>115</v>
      </c>
      <c r="E31" s="227">
        <v>49.845260000000003</v>
      </c>
      <c r="F31" s="228"/>
      <c r="G31" s="229">
        <f>ROUND(E31*F31,2)</f>
        <v>0</v>
      </c>
      <c r="H31" s="228"/>
      <c r="I31" s="229">
        <f>ROUND(E31*H31,2)</f>
        <v>0</v>
      </c>
      <c r="J31" s="228"/>
      <c r="K31" s="229">
        <f>ROUND(E31*J31,2)</f>
        <v>0</v>
      </c>
      <c r="L31" s="229">
        <v>21</v>
      </c>
      <c r="M31" s="229">
        <f>G31*(1+L31/100)</f>
        <v>0</v>
      </c>
      <c r="N31" s="229">
        <v>0</v>
      </c>
      <c r="O31" s="229">
        <f>ROUND(E31*N31,2)</f>
        <v>0</v>
      </c>
      <c r="P31" s="229">
        <v>0</v>
      </c>
      <c r="Q31" s="229">
        <f>ROUND(E31*P31,2)</f>
        <v>0</v>
      </c>
      <c r="R31" s="229" t="s">
        <v>116</v>
      </c>
      <c r="S31" s="229" t="s">
        <v>117</v>
      </c>
      <c r="T31" s="230" t="s">
        <v>117</v>
      </c>
      <c r="U31" s="214">
        <v>1.1000000000000001E-2</v>
      </c>
      <c r="V31" s="214">
        <f>ROUND(E31*U31,2)</f>
        <v>0.55000000000000004</v>
      </c>
      <c r="W31" s="214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118</v>
      </c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outlineLevel="1" x14ac:dyDescent="0.2">
      <c r="A32" s="212"/>
      <c r="B32" s="213"/>
      <c r="C32" s="246" t="s">
        <v>346</v>
      </c>
      <c r="D32" s="231"/>
      <c r="E32" s="231"/>
      <c r="F32" s="231"/>
      <c r="G32" s="231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124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outlineLevel="1" x14ac:dyDescent="0.2">
      <c r="A33" s="212"/>
      <c r="B33" s="213"/>
      <c r="C33" s="245" t="s">
        <v>451</v>
      </c>
      <c r="D33" s="215"/>
      <c r="E33" s="216">
        <v>85.193000000000012</v>
      </c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120</v>
      </c>
      <c r="AH33" s="205">
        <v>0</v>
      </c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outlineLevel="1" x14ac:dyDescent="0.2">
      <c r="A34" s="212"/>
      <c r="B34" s="213"/>
      <c r="C34" s="245" t="s">
        <v>452</v>
      </c>
      <c r="D34" s="215"/>
      <c r="E34" s="216">
        <v>-35.347739999999995</v>
      </c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120</v>
      </c>
      <c r="AH34" s="205">
        <v>0</v>
      </c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ht="22.5" outlineLevel="1" x14ac:dyDescent="0.2">
      <c r="A35" s="233">
        <v>9</v>
      </c>
      <c r="B35" s="234" t="s">
        <v>350</v>
      </c>
      <c r="C35" s="247" t="s">
        <v>351</v>
      </c>
      <c r="D35" s="235" t="s">
        <v>115</v>
      </c>
      <c r="E35" s="236">
        <v>49.845260000000003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21</v>
      </c>
      <c r="M35" s="238">
        <f>G35*(1+L35/100)</f>
        <v>0</v>
      </c>
      <c r="N35" s="238">
        <v>0</v>
      </c>
      <c r="O35" s="238">
        <f>ROUND(E35*N35,2)</f>
        <v>0</v>
      </c>
      <c r="P35" s="238">
        <v>0</v>
      </c>
      <c r="Q35" s="238">
        <f>ROUND(E35*P35,2)</f>
        <v>0</v>
      </c>
      <c r="R35" s="238" t="s">
        <v>116</v>
      </c>
      <c r="S35" s="238" t="s">
        <v>117</v>
      </c>
      <c r="T35" s="239" t="s">
        <v>117</v>
      </c>
      <c r="U35" s="214">
        <v>0.65200000000000002</v>
      </c>
      <c r="V35" s="214">
        <f>ROUND(E35*U35,2)</f>
        <v>32.5</v>
      </c>
      <c r="W35" s="214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118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ht="22.5" outlineLevel="1" x14ac:dyDescent="0.2">
      <c r="A36" s="233">
        <v>10</v>
      </c>
      <c r="B36" s="234" t="s">
        <v>353</v>
      </c>
      <c r="C36" s="247" t="s">
        <v>354</v>
      </c>
      <c r="D36" s="235" t="s">
        <v>115</v>
      </c>
      <c r="E36" s="236">
        <v>49.845260000000003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21</v>
      </c>
      <c r="M36" s="238">
        <f>G36*(1+L36/100)</f>
        <v>0</v>
      </c>
      <c r="N36" s="238">
        <v>0</v>
      </c>
      <c r="O36" s="238">
        <f>ROUND(E36*N36,2)</f>
        <v>0</v>
      </c>
      <c r="P36" s="238">
        <v>0</v>
      </c>
      <c r="Q36" s="238">
        <f>ROUND(E36*P36,2)</f>
        <v>0</v>
      </c>
      <c r="R36" s="238" t="s">
        <v>116</v>
      </c>
      <c r="S36" s="238" t="s">
        <v>117</v>
      </c>
      <c r="T36" s="239" t="s">
        <v>117</v>
      </c>
      <c r="U36" s="214">
        <v>9.0000000000000011E-3</v>
      </c>
      <c r="V36" s="214">
        <f>ROUND(E36*U36,2)</f>
        <v>0.45</v>
      </c>
      <c r="W36" s="214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118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ht="22.5" outlineLevel="1" x14ac:dyDescent="0.2">
      <c r="A37" s="224">
        <v>11</v>
      </c>
      <c r="B37" s="225" t="s">
        <v>355</v>
      </c>
      <c r="C37" s="244" t="s">
        <v>356</v>
      </c>
      <c r="D37" s="226" t="s">
        <v>115</v>
      </c>
      <c r="E37" s="227">
        <v>12.320400000000001</v>
      </c>
      <c r="F37" s="228"/>
      <c r="G37" s="229">
        <f>ROUND(E37*F37,2)</f>
        <v>0</v>
      </c>
      <c r="H37" s="228"/>
      <c r="I37" s="229">
        <f>ROUND(E37*H37,2)</f>
        <v>0</v>
      </c>
      <c r="J37" s="228"/>
      <c r="K37" s="229">
        <f>ROUND(E37*J37,2)</f>
        <v>0</v>
      </c>
      <c r="L37" s="229">
        <v>21</v>
      </c>
      <c r="M37" s="229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29" t="s">
        <v>116</v>
      </c>
      <c r="S37" s="229" t="s">
        <v>117</v>
      </c>
      <c r="T37" s="230" t="s">
        <v>117</v>
      </c>
      <c r="U37" s="214">
        <v>0.20200000000000001</v>
      </c>
      <c r="V37" s="214">
        <f>ROUND(E37*U37,2)</f>
        <v>2.4900000000000002</v>
      </c>
      <c r="W37" s="214"/>
      <c r="X37" s="205"/>
      <c r="Y37" s="205"/>
      <c r="Z37" s="205"/>
      <c r="AA37" s="205"/>
      <c r="AB37" s="205"/>
      <c r="AC37" s="205"/>
      <c r="AD37" s="205"/>
      <c r="AE37" s="205"/>
      <c r="AF37" s="205"/>
      <c r="AG37" s="205" t="s">
        <v>118</v>
      </c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</row>
    <row r="38" spans="1:60" outlineLevel="1" x14ac:dyDescent="0.2">
      <c r="A38" s="212"/>
      <c r="B38" s="213"/>
      <c r="C38" s="246" t="s">
        <v>123</v>
      </c>
      <c r="D38" s="231"/>
      <c r="E38" s="231"/>
      <c r="F38" s="231"/>
      <c r="G38" s="231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124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 x14ac:dyDescent="0.2">
      <c r="A39" s="212"/>
      <c r="B39" s="213"/>
      <c r="C39" s="245" t="s">
        <v>453</v>
      </c>
      <c r="D39" s="215"/>
      <c r="E39" s="216">
        <v>0.54</v>
      </c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120</v>
      </c>
      <c r="AH39" s="205">
        <v>0</v>
      </c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 x14ac:dyDescent="0.2">
      <c r="A40" s="212"/>
      <c r="B40" s="213"/>
      <c r="C40" s="245" t="s">
        <v>454</v>
      </c>
      <c r="D40" s="215"/>
      <c r="E40" s="216">
        <v>2.8800000000000003</v>
      </c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120</v>
      </c>
      <c r="AH40" s="205">
        <v>0</v>
      </c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outlineLevel="1" x14ac:dyDescent="0.2">
      <c r="A41" s="212"/>
      <c r="B41" s="213"/>
      <c r="C41" s="245" t="s">
        <v>455</v>
      </c>
      <c r="D41" s="215"/>
      <c r="E41" s="216">
        <v>7.4004000000000003</v>
      </c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120</v>
      </c>
      <c r="AH41" s="205">
        <v>0</v>
      </c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outlineLevel="1" x14ac:dyDescent="0.2">
      <c r="A42" s="212"/>
      <c r="B42" s="213"/>
      <c r="C42" s="245" t="s">
        <v>456</v>
      </c>
      <c r="D42" s="215"/>
      <c r="E42" s="216">
        <v>1.5</v>
      </c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120</v>
      </c>
      <c r="AH42" s="205">
        <v>0</v>
      </c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outlineLevel="1" x14ac:dyDescent="0.2">
      <c r="A43" s="224">
        <v>12</v>
      </c>
      <c r="B43" s="225" t="s">
        <v>126</v>
      </c>
      <c r="C43" s="244" t="s">
        <v>127</v>
      </c>
      <c r="D43" s="226" t="s">
        <v>115</v>
      </c>
      <c r="E43" s="227">
        <v>16.398800000000001</v>
      </c>
      <c r="F43" s="228"/>
      <c r="G43" s="229">
        <f>ROUND(E43*F43,2)</f>
        <v>0</v>
      </c>
      <c r="H43" s="228"/>
      <c r="I43" s="229">
        <f>ROUND(E43*H43,2)</f>
        <v>0</v>
      </c>
      <c r="J43" s="228"/>
      <c r="K43" s="229">
        <f>ROUND(E43*J43,2)</f>
        <v>0</v>
      </c>
      <c r="L43" s="229">
        <v>21</v>
      </c>
      <c r="M43" s="229">
        <f>G43*(1+L43/100)</f>
        <v>0</v>
      </c>
      <c r="N43" s="229">
        <v>1.7000000000000002</v>
      </c>
      <c r="O43" s="229">
        <f>ROUND(E43*N43,2)</f>
        <v>27.88</v>
      </c>
      <c r="P43" s="229">
        <v>0</v>
      </c>
      <c r="Q43" s="229">
        <f>ROUND(E43*P43,2)</f>
        <v>0</v>
      </c>
      <c r="R43" s="229" t="s">
        <v>116</v>
      </c>
      <c r="S43" s="229" t="s">
        <v>117</v>
      </c>
      <c r="T43" s="230" t="s">
        <v>117</v>
      </c>
      <c r="U43" s="214">
        <v>1.5870000000000002</v>
      </c>
      <c r="V43" s="214">
        <f>ROUND(E43*U43,2)</f>
        <v>26.02</v>
      </c>
      <c r="W43" s="214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118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</row>
    <row r="44" spans="1:60" ht="22.5" outlineLevel="1" x14ac:dyDescent="0.2">
      <c r="A44" s="212"/>
      <c r="B44" s="213"/>
      <c r="C44" s="246" t="s">
        <v>128</v>
      </c>
      <c r="D44" s="231"/>
      <c r="E44" s="231"/>
      <c r="F44" s="231"/>
      <c r="G44" s="231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124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32" t="str">
        <f>C44</f>
        <v>sypaninou z vhodných hornin tř. 1 - 4 nebo materiálem připraveným podél výkopu ve vzdálenosti do 3 m od jeho kraje, pro jakoukoliv hloubku výkopu a jakoukoliv míru zhutnění,</v>
      </c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12"/>
      <c r="B45" s="213"/>
      <c r="C45" s="245" t="s">
        <v>457</v>
      </c>
      <c r="D45" s="215"/>
      <c r="E45" s="216">
        <v>13.932</v>
      </c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120</v>
      </c>
      <c r="AH45" s="205">
        <v>0</v>
      </c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outlineLevel="1" x14ac:dyDescent="0.2">
      <c r="A46" s="212"/>
      <c r="B46" s="213"/>
      <c r="C46" s="245" t="s">
        <v>458</v>
      </c>
      <c r="D46" s="215"/>
      <c r="E46" s="216">
        <v>2.4668000000000001</v>
      </c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120</v>
      </c>
      <c r="AH46" s="205">
        <v>0</v>
      </c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 x14ac:dyDescent="0.2">
      <c r="A47" s="224">
        <v>13</v>
      </c>
      <c r="B47" s="225" t="s">
        <v>459</v>
      </c>
      <c r="C47" s="244" t="s">
        <v>460</v>
      </c>
      <c r="D47" s="226" t="s">
        <v>115</v>
      </c>
      <c r="E47" s="227">
        <v>23.027340000000002</v>
      </c>
      <c r="F47" s="228"/>
      <c r="G47" s="229">
        <f>ROUND(E47*F47,2)</f>
        <v>0</v>
      </c>
      <c r="H47" s="228"/>
      <c r="I47" s="229">
        <f>ROUND(E47*H47,2)</f>
        <v>0</v>
      </c>
      <c r="J47" s="228"/>
      <c r="K47" s="229">
        <f>ROUND(E47*J47,2)</f>
        <v>0</v>
      </c>
      <c r="L47" s="229">
        <v>21</v>
      </c>
      <c r="M47" s="229">
        <f>G47*(1+L47/100)</f>
        <v>0</v>
      </c>
      <c r="N47" s="229">
        <v>0</v>
      </c>
      <c r="O47" s="229">
        <f>ROUND(E47*N47,2)</f>
        <v>0</v>
      </c>
      <c r="P47" s="229">
        <v>0</v>
      </c>
      <c r="Q47" s="229">
        <f>ROUND(E47*P47,2)</f>
        <v>0</v>
      </c>
      <c r="R47" s="229" t="s">
        <v>116</v>
      </c>
      <c r="S47" s="229" t="s">
        <v>117</v>
      </c>
      <c r="T47" s="230" t="s">
        <v>117</v>
      </c>
      <c r="U47" s="214">
        <v>2.1950000000000003</v>
      </c>
      <c r="V47" s="214">
        <f>ROUND(E47*U47,2)</f>
        <v>50.55</v>
      </c>
      <c r="W47" s="214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118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ht="22.5" outlineLevel="1" x14ac:dyDescent="0.2">
      <c r="A48" s="212"/>
      <c r="B48" s="213"/>
      <c r="C48" s="246" t="s">
        <v>461</v>
      </c>
      <c r="D48" s="231"/>
      <c r="E48" s="231"/>
      <c r="F48" s="231"/>
      <c r="G48" s="231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124</v>
      </c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32" t="str">
        <f>C48</f>
        <v>sypaninou z vhodných hornin tř. 1 - 4 nebo materiálem, uloženým ve vzdálenosti do 30 m od vnějšího kraje objektu, pro jakoukoliv míru zhutnění,</v>
      </c>
      <c r="BB48" s="205"/>
      <c r="BC48" s="205"/>
      <c r="BD48" s="205"/>
      <c r="BE48" s="205"/>
      <c r="BF48" s="205"/>
      <c r="BG48" s="205"/>
      <c r="BH48" s="205"/>
    </row>
    <row r="49" spans="1:60" outlineLevel="1" x14ac:dyDescent="0.2">
      <c r="A49" s="212"/>
      <c r="B49" s="213"/>
      <c r="C49" s="245" t="s">
        <v>462</v>
      </c>
      <c r="D49" s="215"/>
      <c r="E49" s="216">
        <v>50.625</v>
      </c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120</v>
      </c>
      <c r="AH49" s="205">
        <v>0</v>
      </c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outlineLevel="1" x14ac:dyDescent="0.2">
      <c r="A50" s="212"/>
      <c r="B50" s="213"/>
      <c r="C50" s="245" t="s">
        <v>463</v>
      </c>
      <c r="D50" s="215"/>
      <c r="E50" s="216">
        <v>-27.597659999999998</v>
      </c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120</v>
      </c>
      <c r="AH50" s="205">
        <v>0</v>
      </c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ht="22.5" outlineLevel="1" x14ac:dyDescent="0.2">
      <c r="A51" s="224">
        <v>14</v>
      </c>
      <c r="B51" s="225" t="s">
        <v>464</v>
      </c>
      <c r="C51" s="244" t="s">
        <v>465</v>
      </c>
      <c r="D51" s="226" t="s">
        <v>115</v>
      </c>
      <c r="E51" s="227">
        <v>23.027340000000002</v>
      </c>
      <c r="F51" s="228"/>
      <c r="G51" s="229">
        <f>ROUND(E51*F51,2)</f>
        <v>0</v>
      </c>
      <c r="H51" s="228"/>
      <c r="I51" s="229">
        <f>ROUND(E51*H51,2)</f>
        <v>0</v>
      </c>
      <c r="J51" s="228"/>
      <c r="K51" s="229">
        <f>ROUND(E51*J51,2)</f>
        <v>0</v>
      </c>
      <c r="L51" s="229">
        <v>21</v>
      </c>
      <c r="M51" s="229">
        <f>G51*(1+L51/100)</f>
        <v>0</v>
      </c>
      <c r="N51" s="229">
        <v>0</v>
      </c>
      <c r="O51" s="229">
        <f>ROUND(E51*N51,2)</f>
        <v>0</v>
      </c>
      <c r="P51" s="229">
        <v>0</v>
      </c>
      <c r="Q51" s="229">
        <f>ROUND(E51*P51,2)</f>
        <v>0</v>
      </c>
      <c r="R51" s="229" t="s">
        <v>116</v>
      </c>
      <c r="S51" s="229" t="s">
        <v>117</v>
      </c>
      <c r="T51" s="230" t="s">
        <v>117</v>
      </c>
      <c r="U51" s="214">
        <v>0.99700000000000011</v>
      </c>
      <c r="V51" s="214">
        <f>ROUND(E51*U51,2)</f>
        <v>22.96</v>
      </c>
      <c r="W51" s="214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118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ht="22.5" outlineLevel="1" x14ac:dyDescent="0.2">
      <c r="A52" s="212"/>
      <c r="B52" s="213"/>
      <c r="C52" s="246" t="s">
        <v>461</v>
      </c>
      <c r="D52" s="231"/>
      <c r="E52" s="231"/>
      <c r="F52" s="231"/>
      <c r="G52" s="231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124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32" t="str">
        <f>C52</f>
        <v>sypaninou z vhodných hornin tř. 1 - 4 nebo materiálem, uloženým ve vzdálenosti do 30 m od vnějšího kraje objektu, pro jakoukoliv míru zhutnění,</v>
      </c>
      <c r="BB52" s="205"/>
      <c r="BC52" s="205"/>
      <c r="BD52" s="205"/>
      <c r="BE52" s="205"/>
      <c r="BF52" s="205"/>
      <c r="BG52" s="205"/>
      <c r="BH52" s="205"/>
    </row>
    <row r="53" spans="1:60" outlineLevel="1" x14ac:dyDescent="0.2">
      <c r="A53" s="233">
        <v>15</v>
      </c>
      <c r="B53" s="234" t="s">
        <v>130</v>
      </c>
      <c r="C53" s="247" t="s">
        <v>131</v>
      </c>
      <c r="D53" s="235" t="s">
        <v>115</v>
      </c>
      <c r="E53" s="236">
        <v>49.845260000000003</v>
      </c>
      <c r="F53" s="237"/>
      <c r="G53" s="238">
        <f>ROUND(E53*F53,2)</f>
        <v>0</v>
      </c>
      <c r="H53" s="237"/>
      <c r="I53" s="238">
        <f>ROUND(E53*H53,2)</f>
        <v>0</v>
      </c>
      <c r="J53" s="237"/>
      <c r="K53" s="238">
        <f>ROUND(E53*J53,2)</f>
        <v>0</v>
      </c>
      <c r="L53" s="238">
        <v>21</v>
      </c>
      <c r="M53" s="238">
        <f>G53*(1+L53/100)</f>
        <v>0</v>
      </c>
      <c r="N53" s="238">
        <v>0</v>
      </c>
      <c r="O53" s="238">
        <f>ROUND(E53*N53,2)</f>
        <v>0</v>
      </c>
      <c r="P53" s="238">
        <v>0</v>
      </c>
      <c r="Q53" s="238">
        <f>ROUND(E53*P53,2)</f>
        <v>0</v>
      </c>
      <c r="R53" s="238" t="s">
        <v>116</v>
      </c>
      <c r="S53" s="238" t="s">
        <v>117</v>
      </c>
      <c r="T53" s="239" t="s">
        <v>117</v>
      </c>
      <c r="U53" s="214">
        <v>0</v>
      </c>
      <c r="V53" s="214">
        <f>ROUND(E53*U53,2)</f>
        <v>0</v>
      </c>
      <c r="W53" s="214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118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 x14ac:dyDescent="0.2">
      <c r="A54" s="224">
        <v>16</v>
      </c>
      <c r="B54" s="225" t="s">
        <v>132</v>
      </c>
      <c r="C54" s="244" t="s">
        <v>133</v>
      </c>
      <c r="D54" s="226" t="s">
        <v>115</v>
      </c>
      <c r="E54" s="227">
        <v>5.3488000000000007</v>
      </c>
      <c r="F54" s="228"/>
      <c r="G54" s="229">
        <f>ROUND(E54*F54,2)</f>
        <v>0</v>
      </c>
      <c r="H54" s="228"/>
      <c r="I54" s="229">
        <f>ROUND(E54*H54,2)</f>
        <v>0</v>
      </c>
      <c r="J54" s="228"/>
      <c r="K54" s="229">
        <f>ROUND(E54*J54,2)</f>
        <v>0</v>
      </c>
      <c r="L54" s="229">
        <v>21</v>
      </c>
      <c r="M54" s="229">
        <f>G54*(1+L54/100)</f>
        <v>0</v>
      </c>
      <c r="N54" s="229">
        <v>1.8907700000000001</v>
      </c>
      <c r="O54" s="229">
        <f>ROUND(E54*N54,2)</f>
        <v>10.11</v>
      </c>
      <c r="P54" s="229">
        <v>0</v>
      </c>
      <c r="Q54" s="229">
        <f>ROUND(E54*P54,2)</f>
        <v>0</v>
      </c>
      <c r="R54" s="229" t="s">
        <v>134</v>
      </c>
      <c r="S54" s="229" t="s">
        <v>117</v>
      </c>
      <c r="T54" s="230" t="s">
        <v>117</v>
      </c>
      <c r="U54" s="214">
        <v>1.6950000000000001</v>
      </c>
      <c r="V54" s="214">
        <f>ROUND(E54*U54,2)</f>
        <v>9.07</v>
      </c>
      <c r="W54" s="214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118</v>
      </c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outlineLevel="1" x14ac:dyDescent="0.2">
      <c r="A55" s="212"/>
      <c r="B55" s="213"/>
      <c r="C55" s="246" t="s">
        <v>135</v>
      </c>
      <c r="D55" s="231"/>
      <c r="E55" s="231"/>
      <c r="F55" s="231"/>
      <c r="G55" s="231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124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12"/>
      <c r="B56" s="213"/>
      <c r="C56" s="245" t="s">
        <v>466</v>
      </c>
      <c r="D56" s="215"/>
      <c r="E56" s="216">
        <v>4.6440000000000001</v>
      </c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120</v>
      </c>
      <c r="AH56" s="205">
        <v>0</v>
      </c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12"/>
      <c r="B57" s="213"/>
      <c r="C57" s="245" t="s">
        <v>467</v>
      </c>
      <c r="D57" s="215"/>
      <c r="E57" s="216">
        <v>0.70480000000000009</v>
      </c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120</v>
      </c>
      <c r="AH57" s="205">
        <v>0</v>
      </c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outlineLevel="1" x14ac:dyDescent="0.2">
      <c r="A58" s="233">
        <v>17</v>
      </c>
      <c r="B58" s="234" t="s">
        <v>468</v>
      </c>
      <c r="C58" s="247" t="s">
        <v>469</v>
      </c>
      <c r="D58" s="235" t="s">
        <v>186</v>
      </c>
      <c r="E58" s="236">
        <v>1</v>
      </c>
      <c r="F58" s="237"/>
      <c r="G58" s="238">
        <f>ROUND(E58*F58,2)</f>
        <v>0</v>
      </c>
      <c r="H58" s="237"/>
      <c r="I58" s="238">
        <f>ROUND(E58*H58,2)</f>
        <v>0</v>
      </c>
      <c r="J58" s="237"/>
      <c r="K58" s="238">
        <f>ROUND(E58*J58,2)</f>
        <v>0</v>
      </c>
      <c r="L58" s="238">
        <v>21</v>
      </c>
      <c r="M58" s="238">
        <f>G58*(1+L58/100)</f>
        <v>0</v>
      </c>
      <c r="N58" s="238">
        <v>0.19975000000000001</v>
      </c>
      <c r="O58" s="238">
        <f>ROUND(E58*N58,2)</f>
        <v>0.2</v>
      </c>
      <c r="P58" s="238">
        <v>0</v>
      </c>
      <c r="Q58" s="238">
        <f>ROUND(E58*P58,2)</f>
        <v>0</v>
      </c>
      <c r="R58" s="238"/>
      <c r="S58" s="238" t="s">
        <v>117</v>
      </c>
      <c r="T58" s="239" t="s">
        <v>117</v>
      </c>
      <c r="U58" s="214">
        <v>14.596</v>
      </c>
      <c r="V58" s="214">
        <f>ROUND(E58*U58,2)</f>
        <v>14.6</v>
      </c>
      <c r="W58" s="214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118</v>
      </c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 x14ac:dyDescent="0.2">
      <c r="A59" s="233">
        <v>18</v>
      </c>
      <c r="B59" s="234" t="s">
        <v>470</v>
      </c>
      <c r="C59" s="247" t="s">
        <v>471</v>
      </c>
      <c r="D59" s="235" t="s">
        <v>186</v>
      </c>
      <c r="E59" s="236">
        <v>1</v>
      </c>
      <c r="F59" s="237"/>
      <c r="G59" s="238">
        <f>ROUND(E59*F59,2)</f>
        <v>0</v>
      </c>
      <c r="H59" s="237"/>
      <c r="I59" s="238">
        <f>ROUND(E59*H59,2)</f>
        <v>0</v>
      </c>
      <c r="J59" s="237"/>
      <c r="K59" s="238">
        <f>ROUND(E59*J59,2)</f>
        <v>0</v>
      </c>
      <c r="L59" s="238">
        <v>21</v>
      </c>
      <c r="M59" s="238">
        <f>G59*(1+L59/100)</f>
        <v>0</v>
      </c>
      <c r="N59" s="238">
        <v>0</v>
      </c>
      <c r="O59" s="238">
        <f>ROUND(E59*N59,2)</f>
        <v>0</v>
      </c>
      <c r="P59" s="238">
        <v>0</v>
      </c>
      <c r="Q59" s="238">
        <f>ROUND(E59*P59,2)</f>
        <v>0</v>
      </c>
      <c r="R59" s="238"/>
      <c r="S59" s="238" t="s">
        <v>117</v>
      </c>
      <c r="T59" s="239" t="s">
        <v>117</v>
      </c>
      <c r="U59" s="214">
        <v>6.3840000000000003</v>
      </c>
      <c r="V59" s="214">
        <f>ROUND(E59*U59,2)</f>
        <v>6.38</v>
      </c>
      <c r="W59" s="214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118</v>
      </c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x14ac:dyDescent="0.2">
      <c r="A60" s="218" t="s">
        <v>111</v>
      </c>
      <c r="B60" s="219" t="s">
        <v>62</v>
      </c>
      <c r="C60" s="243" t="s">
        <v>63</v>
      </c>
      <c r="D60" s="220"/>
      <c r="E60" s="221"/>
      <c r="F60" s="222"/>
      <c r="G60" s="222">
        <f>SUMIF(AG61:AG69,"&lt;&gt;NOR",G61:G69)</f>
        <v>0</v>
      </c>
      <c r="H60" s="222"/>
      <c r="I60" s="222">
        <f>SUM(I61:I69)</f>
        <v>0</v>
      </c>
      <c r="J60" s="222"/>
      <c r="K60" s="222">
        <f>SUM(K61:K69)</f>
        <v>0</v>
      </c>
      <c r="L60" s="222"/>
      <c r="M60" s="222">
        <f>SUM(M61:M69)</f>
        <v>0</v>
      </c>
      <c r="N60" s="222"/>
      <c r="O60" s="222">
        <f>SUM(O61:O69)</f>
        <v>9.9999999999999992E-2</v>
      </c>
      <c r="P60" s="222"/>
      <c r="Q60" s="222">
        <f>SUM(Q61:Q69)</f>
        <v>0</v>
      </c>
      <c r="R60" s="222"/>
      <c r="S60" s="222"/>
      <c r="T60" s="223"/>
      <c r="U60" s="217"/>
      <c r="V60" s="217">
        <f>SUM(V61:V69)</f>
        <v>6.52</v>
      </c>
      <c r="W60" s="217"/>
      <c r="AG60" t="s">
        <v>112</v>
      </c>
    </row>
    <row r="61" spans="1:60" ht="33.75" outlineLevel="1" x14ac:dyDescent="0.2">
      <c r="A61" s="224">
        <v>19</v>
      </c>
      <c r="B61" s="225" t="s">
        <v>472</v>
      </c>
      <c r="C61" s="244" t="s">
        <v>473</v>
      </c>
      <c r="D61" s="226" t="s">
        <v>139</v>
      </c>
      <c r="E61" s="227">
        <v>39</v>
      </c>
      <c r="F61" s="228"/>
      <c r="G61" s="229">
        <f>ROUND(E61*F61,2)</f>
        <v>0</v>
      </c>
      <c r="H61" s="228"/>
      <c r="I61" s="229">
        <f>ROUND(E61*H61,2)</f>
        <v>0</v>
      </c>
      <c r="J61" s="228"/>
      <c r="K61" s="229">
        <f>ROUND(E61*J61,2)</f>
        <v>0</v>
      </c>
      <c r="L61" s="229">
        <v>21</v>
      </c>
      <c r="M61" s="229">
        <f>G61*(1+L61/100)</f>
        <v>0</v>
      </c>
      <c r="N61" s="229">
        <v>2.2000000000000001E-3</v>
      </c>
      <c r="O61" s="229">
        <f>ROUND(E61*N61,2)</f>
        <v>0.09</v>
      </c>
      <c r="P61" s="229">
        <v>0</v>
      </c>
      <c r="Q61" s="229">
        <f>ROUND(E61*P61,2)</f>
        <v>0</v>
      </c>
      <c r="R61" s="229" t="s">
        <v>134</v>
      </c>
      <c r="S61" s="229" t="s">
        <v>117</v>
      </c>
      <c r="T61" s="230" t="s">
        <v>117</v>
      </c>
      <c r="U61" s="214">
        <v>6.6000000000000003E-2</v>
      </c>
      <c r="V61" s="214">
        <f>ROUND(E61*U61,2)</f>
        <v>2.57</v>
      </c>
      <c r="W61" s="214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118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outlineLevel="1" x14ac:dyDescent="0.2">
      <c r="A62" s="212"/>
      <c r="B62" s="213"/>
      <c r="C62" s="246" t="s">
        <v>474</v>
      </c>
      <c r="D62" s="231"/>
      <c r="E62" s="231"/>
      <c r="F62" s="231"/>
      <c r="G62" s="231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124</v>
      </c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outlineLevel="1" x14ac:dyDescent="0.2">
      <c r="A63" s="212"/>
      <c r="B63" s="213"/>
      <c r="C63" s="245" t="s">
        <v>475</v>
      </c>
      <c r="D63" s="215"/>
      <c r="E63" s="216">
        <v>39</v>
      </c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120</v>
      </c>
      <c r="AH63" s="205">
        <v>0</v>
      </c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ht="22.5" outlineLevel="1" x14ac:dyDescent="0.2">
      <c r="A64" s="224">
        <v>20</v>
      </c>
      <c r="B64" s="225" t="s">
        <v>476</v>
      </c>
      <c r="C64" s="244" t="s">
        <v>477</v>
      </c>
      <c r="D64" s="226" t="s">
        <v>186</v>
      </c>
      <c r="E64" s="227">
        <v>1</v>
      </c>
      <c r="F64" s="228"/>
      <c r="G64" s="229">
        <f>ROUND(E64*F64,2)</f>
        <v>0</v>
      </c>
      <c r="H64" s="228"/>
      <c r="I64" s="229">
        <f>ROUND(E64*H64,2)</f>
        <v>0</v>
      </c>
      <c r="J64" s="228"/>
      <c r="K64" s="229">
        <f>ROUND(E64*J64,2)</f>
        <v>0</v>
      </c>
      <c r="L64" s="229">
        <v>21</v>
      </c>
      <c r="M64" s="229">
        <f>G64*(1+L64/100)</f>
        <v>0</v>
      </c>
      <c r="N64" s="229">
        <v>1.4350000000000002E-2</v>
      </c>
      <c r="O64" s="229">
        <f>ROUND(E64*N64,2)</f>
        <v>0.01</v>
      </c>
      <c r="P64" s="229">
        <v>0</v>
      </c>
      <c r="Q64" s="229">
        <f>ROUND(E64*P64,2)</f>
        <v>0</v>
      </c>
      <c r="R64" s="229" t="s">
        <v>134</v>
      </c>
      <c r="S64" s="229" t="s">
        <v>117</v>
      </c>
      <c r="T64" s="230" t="s">
        <v>117</v>
      </c>
      <c r="U64" s="214">
        <v>1.3370000000000002</v>
      </c>
      <c r="V64" s="214">
        <f>ROUND(E64*U64,2)</f>
        <v>1.34</v>
      </c>
      <c r="W64" s="214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118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outlineLevel="1" x14ac:dyDescent="0.2">
      <c r="A65" s="212"/>
      <c r="B65" s="213"/>
      <c r="C65" s="246" t="s">
        <v>478</v>
      </c>
      <c r="D65" s="231"/>
      <c r="E65" s="231"/>
      <c r="F65" s="231"/>
      <c r="G65" s="231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124</v>
      </c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ht="22.5" outlineLevel="1" x14ac:dyDescent="0.2">
      <c r="A66" s="224">
        <v>21</v>
      </c>
      <c r="B66" s="225" t="s">
        <v>479</v>
      </c>
      <c r="C66" s="244" t="s">
        <v>480</v>
      </c>
      <c r="D66" s="226" t="s">
        <v>139</v>
      </c>
      <c r="E66" s="227">
        <v>39</v>
      </c>
      <c r="F66" s="228"/>
      <c r="G66" s="229">
        <f>ROUND(E66*F66,2)</f>
        <v>0</v>
      </c>
      <c r="H66" s="228"/>
      <c r="I66" s="229">
        <f>ROUND(E66*H66,2)</f>
        <v>0</v>
      </c>
      <c r="J66" s="228"/>
      <c r="K66" s="229">
        <f>ROUND(E66*J66,2)</f>
        <v>0</v>
      </c>
      <c r="L66" s="229">
        <v>21</v>
      </c>
      <c r="M66" s="229">
        <f>G66*(1+L66/100)</f>
        <v>0</v>
      </c>
      <c r="N66" s="229">
        <v>0</v>
      </c>
      <c r="O66" s="229">
        <f>ROUND(E66*N66,2)</f>
        <v>0</v>
      </c>
      <c r="P66" s="229">
        <v>0</v>
      </c>
      <c r="Q66" s="229">
        <f>ROUND(E66*P66,2)</f>
        <v>0</v>
      </c>
      <c r="R66" s="229" t="s">
        <v>134</v>
      </c>
      <c r="S66" s="229" t="s">
        <v>117</v>
      </c>
      <c r="T66" s="230" t="s">
        <v>117</v>
      </c>
      <c r="U66" s="214">
        <v>5.9000000000000004E-2</v>
      </c>
      <c r="V66" s="214">
        <f>ROUND(E66*U66,2)</f>
        <v>2.2999999999999998</v>
      </c>
      <c r="W66" s="214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118</v>
      </c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outlineLevel="1" x14ac:dyDescent="0.2">
      <c r="A67" s="212"/>
      <c r="B67" s="213"/>
      <c r="C67" s="246" t="s">
        <v>481</v>
      </c>
      <c r="D67" s="231"/>
      <c r="E67" s="231"/>
      <c r="F67" s="231"/>
      <c r="G67" s="231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124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ht="33.75" outlineLevel="1" x14ac:dyDescent="0.2">
      <c r="A68" s="224">
        <v>22</v>
      </c>
      <c r="B68" s="225" t="s">
        <v>482</v>
      </c>
      <c r="C68" s="244" t="s">
        <v>483</v>
      </c>
      <c r="D68" s="226" t="s">
        <v>484</v>
      </c>
      <c r="E68" s="227">
        <v>1</v>
      </c>
      <c r="F68" s="228"/>
      <c r="G68" s="229">
        <f>ROUND(E68*F68,2)</f>
        <v>0</v>
      </c>
      <c r="H68" s="228"/>
      <c r="I68" s="229">
        <f>ROUND(E68*H68,2)</f>
        <v>0</v>
      </c>
      <c r="J68" s="228"/>
      <c r="K68" s="229">
        <f>ROUND(E68*J68,2)</f>
        <v>0</v>
      </c>
      <c r="L68" s="229">
        <v>21</v>
      </c>
      <c r="M68" s="229">
        <f>G68*(1+L68/100)</f>
        <v>0</v>
      </c>
      <c r="N68" s="229">
        <v>2.0000000000000002E-5</v>
      </c>
      <c r="O68" s="229">
        <f>ROUND(E68*N68,2)</f>
        <v>0</v>
      </c>
      <c r="P68" s="229">
        <v>0</v>
      </c>
      <c r="Q68" s="229">
        <f>ROUND(E68*P68,2)</f>
        <v>0</v>
      </c>
      <c r="R68" s="229" t="s">
        <v>134</v>
      </c>
      <c r="S68" s="229" t="s">
        <v>117</v>
      </c>
      <c r="T68" s="230" t="s">
        <v>117</v>
      </c>
      <c r="U68" s="214">
        <v>0.31000000000000005</v>
      </c>
      <c r="V68" s="214">
        <f>ROUND(E68*U68,2)</f>
        <v>0.31</v>
      </c>
      <c r="W68" s="214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118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12"/>
      <c r="B69" s="213"/>
      <c r="C69" s="246" t="s">
        <v>481</v>
      </c>
      <c r="D69" s="231"/>
      <c r="E69" s="231"/>
      <c r="F69" s="231"/>
      <c r="G69" s="231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124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x14ac:dyDescent="0.2">
      <c r="A70" s="218" t="s">
        <v>111</v>
      </c>
      <c r="B70" s="219" t="s">
        <v>64</v>
      </c>
      <c r="C70" s="243" t="s">
        <v>65</v>
      </c>
      <c r="D70" s="220"/>
      <c r="E70" s="221"/>
      <c r="F70" s="222"/>
      <c r="G70" s="222">
        <f>SUMIF(AG71:AG82,"&lt;&gt;NOR",G71:G82)</f>
        <v>0</v>
      </c>
      <c r="H70" s="222"/>
      <c r="I70" s="222">
        <f>SUM(I71:I82)</f>
        <v>0</v>
      </c>
      <c r="J70" s="222"/>
      <c r="K70" s="222">
        <f>SUM(K71:K82)</f>
        <v>0</v>
      </c>
      <c r="L70" s="222"/>
      <c r="M70" s="222">
        <f>SUM(M71:M82)</f>
        <v>0</v>
      </c>
      <c r="N70" s="222"/>
      <c r="O70" s="222">
        <f>SUM(O71:O82)</f>
        <v>0</v>
      </c>
      <c r="P70" s="222"/>
      <c r="Q70" s="222">
        <f>SUM(Q71:Q82)</f>
        <v>0</v>
      </c>
      <c r="R70" s="222"/>
      <c r="S70" s="222"/>
      <c r="T70" s="223"/>
      <c r="U70" s="217"/>
      <c r="V70" s="217">
        <f>SUM(V71:V82)</f>
        <v>11.33</v>
      </c>
      <c r="W70" s="217"/>
      <c r="AG70" t="s">
        <v>112</v>
      </c>
    </row>
    <row r="71" spans="1:60" ht="22.5" outlineLevel="1" x14ac:dyDescent="0.2">
      <c r="A71" s="224">
        <v>23</v>
      </c>
      <c r="B71" s="225" t="s">
        <v>368</v>
      </c>
      <c r="C71" s="244" t="s">
        <v>369</v>
      </c>
      <c r="D71" s="226" t="s">
        <v>139</v>
      </c>
      <c r="E71" s="227">
        <v>9</v>
      </c>
      <c r="F71" s="228"/>
      <c r="G71" s="229">
        <f>ROUND(E71*F71,2)</f>
        <v>0</v>
      </c>
      <c r="H71" s="228"/>
      <c r="I71" s="229">
        <f>ROUND(E71*H71,2)</f>
        <v>0</v>
      </c>
      <c r="J71" s="228"/>
      <c r="K71" s="229">
        <f>ROUND(E71*J71,2)</f>
        <v>0</v>
      </c>
      <c r="L71" s="229">
        <v>21</v>
      </c>
      <c r="M71" s="229">
        <f>G71*(1+L71/100)</f>
        <v>0</v>
      </c>
      <c r="N71" s="229">
        <v>0</v>
      </c>
      <c r="O71" s="229">
        <f>ROUND(E71*N71,2)</f>
        <v>0</v>
      </c>
      <c r="P71" s="229">
        <v>0</v>
      </c>
      <c r="Q71" s="229">
        <f>ROUND(E71*P71,2)</f>
        <v>0</v>
      </c>
      <c r="R71" s="229" t="s">
        <v>134</v>
      </c>
      <c r="S71" s="229" t="s">
        <v>117</v>
      </c>
      <c r="T71" s="230" t="s">
        <v>117</v>
      </c>
      <c r="U71" s="214">
        <v>3.4000000000000002E-2</v>
      </c>
      <c r="V71" s="214">
        <f>ROUND(E71*U71,2)</f>
        <v>0.31</v>
      </c>
      <c r="W71" s="214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118</v>
      </c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 x14ac:dyDescent="0.2">
      <c r="A72" s="212"/>
      <c r="B72" s="213"/>
      <c r="C72" s="246" t="s">
        <v>135</v>
      </c>
      <c r="D72" s="231"/>
      <c r="E72" s="231"/>
      <c r="F72" s="231"/>
      <c r="G72" s="231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124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outlineLevel="1" x14ac:dyDescent="0.2">
      <c r="A73" s="233">
        <v>24</v>
      </c>
      <c r="B73" s="234" t="s">
        <v>370</v>
      </c>
      <c r="C73" s="247" t="s">
        <v>371</v>
      </c>
      <c r="D73" s="235" t="s">
        <v>186</v>
      </c>
      <c r="E73" s="236">
        <v>1</v>
      </c>
      <c r="F73" s="237"/>
      <c r="G73" s="238">
        <f>ROUND(E73*F73,2)</f>
        <v>0</v>
      </c>
      <c r="H73" s="237"/>
      <c r="I73" s="238">
        <f>ROUND(E73*H73,2)</f>
        <v>0</v>
      </c>
      <c r="J73" s="237"/>
      <c r="K73" s="238">
        <f>ROUND(E73*J73,2)</f>
        <v>0</v>
      </c>
      <c r="L73" s="238">
        <v>21</v>
      </c>
      <c r="M73" s="238">
        <f>G73*(1+L73/100)</f>
        <v>0</v>
      </c>
      <c r="N73" s="238">
        <v>8.0000000000000007E-5</v>
      </c>
      <c r="O73" s="238">
        <f>ROUND(E73*N73,2)</f>
        <v>0</v>
      </c>
      <c r="P73" s="238">
        <v>0</v>
      </c>
      <c r="Q73" s="238">
        <f>ROUND(E73*P73,2)</f>
        <v>0</v>
      </c>
      <c r="R73" s="238" t="s">
        <v>134</v>
      </c>
      <c r="S73" s="238" t="s">
        <v>117</v>
      </c>
      <c r="T73" s="239" t="s">
        <v>117</v>
      </c>
      <c r="U73" s="214">
        <v>0.92</v>
      </c>
      <c r="V73" s="214">
        <f>ROUND(E73*U73,2)</f>
        <v>0.92</v>
      </c>
      <c r="W73" s="214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118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 outlineLevel="1" x14ac:dyDescent="0.2">
      <c r="A74" s="224">
        <v>25</v>
      </c>
      <c r="B74" s="225" t="s">
        <v>372</v>
      </c>
      <c r="C74" s="244" t="s">
        <v>373</v>
      </c>
      <c r="D74" s="226" t="s">
        <v>139</v>
      </c>
      <c r="E74" s="227">
        <v>9</v>
      </c>
      <c r="F74" s="228"/>
      <c r="G74" s="229">
        <f>ROUND(E74*F74,2)</f>
        <v>0</v>
      </c>
      <c r="H74" s="228"/>
      <c r="I74" s="229">
        <f>ROUND(E74*H74,2)</f>
        <v>0</v>
      </c>
      <c r="J74" s="228"/>
      <c r="K74" s="229">
        <f>ROUND(E74*J74,2)</f>
        <v>0</v>
      </c>
      <c r="L74" s="229">
        <v>21</v>
      </c>
      <c r="M74" s="229">
        <f>G74*(1+L74/100)</f>
        <v>0</v>
      </c>
      <c r="N74" s="229">
        <v>0</v>
      </c>
      <c r="O74" s="229">
        <f>ROUND(E74*N74,2)</f>
        <v>0</v>
      </c>
      <c r="P74" s="229">
        <v>0</v>
      </c>
      <c r="Q74" s="229">
        <f>ROUND(E74*P74,2)</f>
        <v>0</v>
      </c>
      <c r="R74" s="229" t="s">
        <v>134</v>
      </c>
      <c r="S74" s="229" t="s">
        <v>117</v>
      </c>
      <c r="T74" s="230" t="s">
        <v>117</v>
      </c>
      <c r="U74" s="214">
        <v>4.4000000000000004E-2</v>
      </c>
      <c r="V74" s="214">
        <f>ROUND(E74*U74,2)</f>
        <v>0.4</v>
      </c>
      <c r="W74" s="214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118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outlineLevel="1" x14ac:dyDescent="0.2">
      <c r="A75" s="212"/>
      <c r="B75" s="213"/>
      <c r="C75" s="246" t="s">
        <v>374</v>
      </c>
      <c r="D75" s="231"/>
      <c r="E75" s="231"/>
      <c r="F75" s="231"/>
      <c r="G75" s="231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124</v>
      </c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32" t="str">
        <f>C75</f>
        <v>přísun, montáže, demontáže a odsunu zkoušecího čerpadla, napuštění tlakovou vodou a dodání vody pro tlakovou zkoušku,</v>
      </c>
      <c r="BB75" s="205"/>
      <c r="BC75" s="205"/>
      <c r="BD75" s="205"/>
      <c r="BE75" s="205"/>
      <c r="BF75" s="205"/>
      <c r="BG75" s="205"/>
      <c r="BH75" s="205"/>
    </row>
    <row r="76" spans="1:60" outlineLevel="1" x14ac:dyDescent="0.2">
      <c r="A76" s="224">
        <v>26</v>
      </c>
      <c r="B76" s="225" t="s">
        <v>375</v>
      </c>
      <c r="C76" s="244" t="s">
        <v>376</v>
      </c>
      <c r="D76" s="226" t="s">
        <v>139</v>
      </c>
      <c r="E76" s="227">
        <v>9</v>
      </c>
      <c r="F76" s="228"/>
      <c r="G76" s="229">
        <f>ROUND(E76*F76,2)</f>
        <v>0</v>
      </c>
      <c r="H76" s="228"/>
      <c r="I76" s="229">
        <f>ROUND(E76*H76,2)</f>
        <v>0</v>
      </c>
      <c r="J76" s="228"/>
      <c r="K76" s="229">
        <f>ROUND(E76*J76,2)</f>
        <v>0</v>
      </c>
      <c r="L76" s="229">
        <v>21</v>
      </c>
      <c r="M76" s="229">
        <f>G76*(1+L76/100)</f>
        <v>0</v>
      </c>
      <c r="N76" s="229">
        <v>0</v>
      </c>
      <c r="O76" s="229">
        <f>ROUND(E76*N76,2)</f>
        <v>0</v>
      </c>
      <c r="P76" s="229">
        <v>0</v>
      </c>
      <c r="Q76" s="229">
        <f>ROUND(E76*P76,2)</f>
        <v>0</v>
      </c>
      <c r="R76" s="229" t="s">
        <v>134</v>
      </c>
      <c r="S76" s="229" t="s">
        <v>117</v>
      </c>
      <c r="T76" s="230" t="s">
        <v>117</v>
      </c>
      <c r="U76" s="214">
        <v>0.15000000000000002</v>
      </c>
      <c r="V76" s="214">
        <f>ROUND(E76*U76,2)</f>
        <v>1.35</v>
      </c>
      <c r="W76" s="214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118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12"/>
      <c r="B77" s="213"/>
      <c r="C77" s="246" t="s">
        <v>377</v>
      </c>
      <c r="D77" s="231"/>
      <c r="E77" s="231"/>
      <c r="F77" s="231"/>
      <c r="G77" s="231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124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32" t="str">
        <f>C77</f>
        <v>napuštění a vypuštění vody, dodání vody a desinfekčního prostředku, náklady na bakteriologický rozbor vody,</v>
      </c>
      <c r="BB77" s="205"/>
      <c r="BC77" s="205"/>
      <c r="BD77" s="205"/>
      <c r="BE77" s="205"/>
      <c r="BF77" s="205"/>
      <c r="BG77" s="205"/>
      <c r="BH77" s="205"/>
    </row>
    <row r="78" spans="1:60" ht="22.5" outlineLevel="1" x14ac:dyDescent="0.2">
      <c r="A78" s="233">
        <v>27</v>
      </c>
      <c r="B78" s="234" t="s">
        <v>378</v>
      </c>
      <c r="C78" s="247" t="s">
        <v>379</v>
      </c>
      <c r="D78" s="235" t="s">
        <v>186</v>
      </c>
      <c r="E78" s="236">
        <v>1</v>
      </c>
      <c r="F78" s="237"/>
      <c r="G78" s="238">
        <f>ROUND(E78*F78,2)</f>
        <v>0</v>
      </c>
      <c r="H78" s="237"/>
      <c r="I78" s="238">
        <f>ROUND(E78*H78,2)</f>
        <v>0</v>
      </c>
      <c r="J78" s="237"/>
      <c r="K78" s="238">
        <f>ROUND(E78*J78,2)</f>
        <v>0</v>
      </c>
      <c r="L78" s="238">
        <v>21</v>
      </c>
      <c r="M78" s="238">
        <f>G78*(1+L78/100)</f>
        <v>0</v>
      </c>
      <c r="N78" s="238">
        <v>3.2000000000000003E-4</v>
      </c>
      <c r="O78" s="238">
        <f>ROUND(E78*N78,2)</f>
        <v>0</v>
      </c>
      <c r="P78" s="238">
        <v>0</v>
      </c>
      <c r="Q78" s="238">
        <f>ROUND(E78*P78,2)</f>
        <v>0</v>
      </c>
      <c r="R78" s="238" t="s">
        <v>166</v>
      </c>
      <c r="S78" s="238" t="s">
        <v>117</v>
      </c>
      <c r="T78" s="239" t="s">
        <v>117</v>
      </c>
      <c r="U78" s="214">
        <v>0.35100000000000003</v>
      </c>
      <c r="V78" s="214">
        <f>ROUND(E78*U78,2)</f>
        <v>0.35</v>
      </c>
      <c r="W78" s="214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118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outlineLevel="1" x14ac:dyDescent="0.2">
      <c r="A79" s="224">
        <v>28</v>
      </c>
      <c r="B79" s="225" t="s">
        <v>380</v>
      </c>
      <c r="C79" s="244" t="s">
        <v>381</v>
      </c>
      <c r="D79" s="226" t="s">
        <v>382</v>
      </c>
      <c r="E79" s="227">
        <v>8</v>
      </c>
      <c r="F79" s="228"/>
      <c r="G79" s="229">
        <f>ROUND(E79*F79,2)</f>
        <v>0</v>
      </c>
      <c r="H79" s="228"/>
      <c r="I79" s="229">
        <f>ROUND(E79*H79,2)</f>
        <v>0</v>
      </c>
      <c r="J79" s="228"/>
      <c r="K79" s="229">
        <f>ROUND(E79*J79,2)</f>
        <v>0</v>
      </c>
      <c r="L79" s="229">
        <v>21</v>
      </c>
      <c r="M79" s="229">
        <f>G79*(1+L79/100)</f>
        <v>0</v>
      </c>
      <c r="N79" s="229">
        <v>0</v>
      </c>
      <c r="O79" s="229">
        <f>ROUND(E79*N79,2)</f>
        <v>0</v>
      </c>
      <c r="P79" s="229">
        <v>0</v>
      </c>
      <c r="Q79" s="229">
        <f>ROUND(E79*P79,2)</f>
        <v>0</v>
      </c>
      <c r="R79" s="229"/>
      <c r="S79" s="229" t="s">
        <v>117</v>
      </c>
      <c r="T79" s="230" t="s">
        <v>117</v>
      </c>
      <c r="U79" s="214">
        <v>1</v>
      </c>
      <c r="V79" s="214">
        <f>ROUND(E79*U79,2)</f>
        <v>8</v>
      </c>
      <c r="W79" s="214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118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outlineLevel="1" x14ac:dyDescent="0.2">
      <c r="A80" s="212"/>
      <c r="B80" s="213"/>
      <c r="C80" s="245" t="s">
        <v>485</v>
      </c>
      <c r="D80" s="215"/>
      <c r="E80" s="216">
        <v>8</v>
      </c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05"/>
      <c r="Y80" s="205"/>
      <c r="Z80" s="205"/>
      <c r="AA80" s="205"/>
      <c r="AB80" s="205"/>
      <c r="AC80" s="205"/>
      <c r="AD80" s="205"/>
      <c r="AE80" s="205"/>
      <c r="AF80" s="205"/>
      <c r="AG80" s="205" t="s">
        <v>120</v>
      </c>
      <c r="AH80" s="205">
        <v>0</v>
      </c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</row>
    <row r="81" spans="1:60" ht="22.5" outlineLevel="1" x14ac:dyDescent="0.2">
      <c r="A81" s="224">
        <v>29</v>
      </c>
      <c r="B81" s="225" t="s">
        <v>384</v>
      </c>
      <c r="C81" s="244" t="s">
        <v>385</v>
      </c>
      <c r="D81" s="226" t="s">
        <v>139</v>
      </c>
      <c r="E81" s="227">
        <v>9.1350000000000016</v>
      </c>
      <c r="F81" s="228"/>
      <c r="G81" s="229">
        <f>ROUND(E81*F81,2)</f>
        <v>0</v>
      </c>
      <c r="H81" s="228"/>
      <c r="I81" s="229">
        <f>ROUND(E81*H81,2)</f>
        <v>0</v>
      </c>
      <c r="J81" s="228"/>
      <c r="K81" s="229">
        <f>ROUND(E81*J81,2)</f>
        <v>0</v>
      </c>
      <c r="L81" s="229">
        <v>21</v>
      </c>
      <c r="M81" s="229">
        <f>G81*(1+L81/100)</f>
        <v>0</v>
      </c>
      <c r="N81" s="229">
        <v>4.8000000000000001E-4</v>
      </c>
      <c r="O81" s="229">
        <f>ROUND(E81*N81,2)</f>
        <v>0</v>
      </c>
      <c r="P81" s="229">
        <v>0</v>
      </c>
      <c r="Q81" s="229">
        <f>ROUND(E81*P81,2)</f>
        <v>0</v>
      </c>
      <c r="R81" s="229" t="s">
        <v>278</v>
      </c>
      <c r="S81" s="229" t="s">
        <v>304</v>
      </c>
      <c r="T81" s="230" t="s">
        <v>304</v>
      </c>
      <c r="U81" s="214">
        <v>0</v>
      </c>
      <c r="V81" s="214">
        <f>ROUND(E81*U81,2)</f>
        <v>0</v>
      </c>
      <c r="W81" s="214"/>
      <c r="X81" s="205"/>
      <c r="Y81" s="205"/>
      <c r="Z81" s="205"/>
      <c r="AA81" s="205"/>
      <c r="AB81" s="205"/>
      <c r="AC81" s="205"/>
      <c r="AD81" s="205"/>
      <c r="AE81" s="205"/>
      <c r="AF81" s="205"/>
      <c r="AG81" s="205" t="s">
        <v>279</v>
      </c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</row>
    <row r="82" spans="1:60" outlineLevel="1" x14ac:dyDescent="0.2">
      <c r="A82" s="212"/>
      <c r="B82" s="213"/>
      <c r="C82" s="245" t="s">
        <v>486</v>
      </c>
      <c r="D82" s="215"/>
      <c r="E82" s="216">
        <v>9.1350000000000016</v>
      </c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05"/>
      <c r="Y82" s="205"/>
      <c r="Z82" s="205"/>
      <c r="AA82" s="205"/>
      <c r="AB82" s="205"/>
      <c r="AC82" s="205"/>
      <c r="AD82" s="205"/>
      <c r="AE82" s="205"/>
      <c r="AF82" s="205"/>
      <c r="AG82" s="205" t="s">
        <v>120</v>
      </c>
      <c r="AH82" s="205">
        <v>0</v>
      </c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</row>
    <row r="83" spans="1:60" x14ac:dyDescent="0.2">
      <c r="A83" s="218" t="s">
        <v>111</v>
      </c>
      <c r="B83" s="219" t="s">
        <v>66</v>
      </c>
      <c r="C83" s="243" t="s">
        <v>67</v>
      </c>
      <c r="D83" s="220"/>
      <c r="E83" s="221"/>
      <c r="F83" s="222"/>
      <c r="G83" s="222">
        <f>SUMIF(AG84:AG100,"&lt;&gt;NOR",G84:G100)</f>
        <v>0</v>
      </c>
      <c r="H83" s="222"/>
      <c r="I83" s="222">
        <f>SUM(I84:I100)</f>
        <v>0</v>
      </c>
      <c r="J83" s="222"/>
      <c r="K83" s="222">
        <f>SUM(K84:K100)</f>
        <v>0</v>
      </c>
      <c r="L83" s="222"/>
      <c r="M83" s="222">
        <f>SUM(M84:M100)</f>
        <v>0</v>
      </c>
      <c r="N83" s="222"/>
      <c r="O83" s="222">
        <f>SUM(O84:O100)</f>
        <v>9.09</v>
      </c>
      <c r="P83" s="222"/>
      <c r="Q83" s="222">
        <f>SUM(Q84:Q100)</f>
        <v>0</v>
      </c>
      <c r="R83" s="222"/>
      <c r="S83" s="222"/>
      <c r="T83" s="223"/>
      <c r="U83" s="217"/>
      <c r="V83" s="217">
        <f>SUM(V84:V100)</f>
        <v>16.63</v>
      </c>
      <c r="W83" s="217"/>
      <c r="AG83" t="s">
        <v>112</v>
      </c>
    </row>
    <row r="84" spans="1:60" outlineLevel="1" x14ac:dyDescent="0.2">
      <c r="A84" s="233">
        <v>30</v>
      </c>
      <c r="B84" s="234" t="s">
        <v>487</v>
      </c>
      <c r="C84" s="247" t="s">
        <v>488</v>
      </c>
      <c r="D84" s="235" t="s">
        <v>186</v>
      </c>
      <c r="E84" s="236">
        <v>1</v>
      </c>
      <c r="F84" s="237"/>
      <c r="G84" s="238">
        <f>ROUND(E84*F84,2)</f>
        <v>0</v>
      </c>
      <c r="H84" s="237"/>
      <c r="I84" s="238">
        <f>ROUND(E84*H84,2)</f>
        <v>0</v>
      </c>
      <c r="J84" s="237"/>
      <c r="K84" s="238">
        <f>ROUND(E84*J84,2)</f>
        <v>0</v>
      </c>
      <c r="L84" s="238">
        <v>21</v>
      </c>
      <c r="M84" s="238">
        <f>G84*(1+L84/100)</f>
        <v>0</v>
      </c>
      <c r="N84" s="238">
        <v>2.0000000000000002E-5</v>
      </c>
      <c r="O84" s="238">
        <f>ROUND(E84*N84,2)</f>
        <v>0</v>
      </c>
      <c r="P84" s="238">
        <v>0</v>
      </c>
      <c r="Q84" s="238">
        <f>ROUND(E84*P84,2)</f>
        <v>0</v>
      </c>
      <c r="R84" s="238" t="s">
        <v>134</v>
      </c>
      <c r="S84" s="238" t="s">
        <v>117</v>
      </c>
      <c r="T84" s="239" t="s">
        <v>117</v>
      </c>
      <c r="U84" s="214">
        <v>0.43200000000000005</v>
      </c>
      <c r="V84" s="214">
        <f>ROUND(E84*U84,2)</f>
        <v>0.43</v>
      </c>
      <c r="W84" s="214"/>
      <c r="X84" s="205"/>
      <c r="Y84" s="205"/>
      <c r="Z84" s="205"/>
      <c r="AA84" s="205"/>
      <c r="AB84" s="205"/>
      <c r="AC84" s="205"/>
      <c r="AD84" s="205"/>
      <c r="AE84" s="205"/>
      <c r="AF84" s="205"/>
      <c r="AG84" s="205" t="s">
        <v>118</v>
      </c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</row>
    <row r="85" spans="1:60" ht="33.75" outlineLevel="1" x14ac:dyDescent="0.2">
      <c r="A85" s="233">
        <v>31</v>
      </c>
      <c r="B85" s="234" t="s">
        <v>489</v>
      </c>
      <c r="C85" s="247" t="s">
        <v>490</v>
      </c>
      <c r="D85" s="235" t="s">
        <v>186</v>
      </c>
      <c r="E85" s="236">
        <v>1</v>
      </c>
      <c r="F85" s="237"/>
      <c r="G85" s="238">
        <f>ROUND(E85*F85,2)</f>
        <v>0</v>
      </c>
      <c r="H85" s="237"/>
      <c r="I85" s="238">
        <f>ROUND(E85*H85,2)</f>
        <v>0</v>
      </c>
      <c r="J85" s="237"/>
      <c r="K85" s="238">
        <f>ROUND(E85*J85,2)</f>
        <v>0</v>
      </c>
      <c r="L85" s="238">
        <v>21</v>
      </c>
      <c r="M85" s="238">
        <f>G85*(1+L85/100)</f>
        <v>0</v>
      </c>
      <c r="N85" s="238">
        <v>0</v>
      </c>
      <c r="O85" s="238">
        <f>ROUND(E85*N85,2)</f>
        <v>0</v>
      </c>
      <c r="P85" s="238">
        <v>0</v>
      </c>
      <c r="Q85" s="238">
        <f>ROUND(E85*P85,2)</f>
        <v>0</v>
      </c>
      <c r="R85" s="238" t="s">
        <v>134</v>
      </c>
      <c r="S85" s="238" t="s">
        <v>117</v>
      </c>
      <c r="T85" s="239" t="s">
        <v>117</v>
      </c>
      <c r="U85" s="214">
        <v>3.5100000000000002</v>
      </c>
      <c r="V85" s="214">
        <f>ROUND(E85*U85,2)</f>
        <v>3.51</v>
      </c>
      <c r="W85" s="214"/>
      <c r="X85" s="205"/>
      <c r="Y85" s="205"/>
      <c r="Z85" s="205"/>
      <c r="AA85" s="205"/>
      <c r="AB85" s="205"/>
      <c r="AC85" s="205"/>
      <c r="AD85" s="205"/>
      <c r="AE85" s="205"/>
      <c r="AF85" s="205"/>
      <c r="AG85" s="205" t="s">
        <v>118</v>
      </c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outlineLevel="1" x14ac:dyDescent="0.2">
      <c r="A86" s="233">
        <v>32</v>
      </c>
      <c r="B86" s="234" t="s">
        <v>491</v>
      </c>
      <c r="C86" s="247" t="s">
        <v>492</v>
      </c>
      <c r="D86" s="235" t="s">
        <v>186</v>
      </c>
      <c r="E86" s="236">
        <v>1</v>
      </c>
      <c r="F86" s="237"/>
      <c r="G86" s="238">
        <f>ROUND(E86*F86,2)</f>
        <v>0</v>
      </c>
      <c r="H86" s="237"/>
      <c r="I86" s="238">
        <f>ROUND(E86*H86,2)</f>
        <v>0</v>
      </c>
      <c r="J86" s="237"/>
      <c r="K86" s="238">
        <f>ROUND(E86*J86,2)</f>
        <v>0</v>
      </c>
      <c r="L86" s="238">
        <v>21</v>
      </c>
      <c r="M86" s="238">
        <f>G86*(1+L86/100)</f>
        <v>0</v>
      </c>
      <c r="N86" s="238">
        <v>0</v>
      </c>
      <c r="O86" s="238">
        <f>ROUND(E86*N86,2)</f>
        <v>0</v>
      </c>
      <c r="P86" s="238">
        <v>0</v>
      </c>
      <c r="Q86" s="238">
        <f>ROUND(E86*P86,2)</f>
        <v>0</v>
      </c>
      <c r="R86" s="238" t="s">
        <v>134</v>
      </c>
      <c r="S86" s="238" t="s">
        <v>117</v>
      </c>
      <c r="T86" s="239" t="s">
        <v>117</v>
      </c>
      <c r="U86" s="214">
        <v>1.25</v>
      </c>
      <c r="V86" s="214">
        <f>ROUND(E86*U86,2)</f>
        <v>1.25</v>
      </c>
      <c r="W86" s="214"/>
      <c r="X86" s="205"/>
      <c r="Y86" s="205"/>
      <c r="Z86" s="205"/>
      <c r="AA86" s="205"/>
      <c r="AB86" s="205"/>
      <c r="AC86" s="205"/>
      <c r="AD86" s="205"/>
      <c r="AE86" s="205"/>
      <c r="AF86" s="205"/>
      <c r="AG86" s="205" t="s">
        <v>118</v>
      </c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</row>
    <row r="87" spans="1:60" outlineLevel="1" x14ac:dyDescent="0.2">
      <c r="A87" s="233">
        <v>33</v>
      </c>
      <c r="B87" s="234" t="s">
        <v>493</v>
      </c>
      <c r="C87" s="247" t="s">
        <v>494</v>
      </c>
      <c r="D87" s="235" t="s">
        <v>186</v>
      </c>
      <c r="E87" s="236">
        <v>3</v>
      </c>
      <c r="F87" s="237"/>
      <c r="G87" s="238">
        <f>ROUND(E87*F87,2)</f>
        <v>0</v>
      </c>
      <c r="H87" s="237"/>
      <c r="I87" s="238">
        <f>ROUND(E87*H87,2)</f>
        <v>0</v>
      </c>
      <c r="J87" s="237"/>
      <c r="K87" s="238">
        <f>ROUND(E87*J87,2)</f>
        <v>0</v>
      </c>
      <c r="L87" s="238">
        <v>21</v>
      </c>
      <c r="M87" s="238">
        <f>G87*(1+L87/100)</f>
        <v>0</v>
      </c>
      <c r="N87" s="238">
        <v>0</v>
      </c>
      <c r="O87" s="238">
        <f>ROUND(E87*N87,2)</f>
        <v>0</v>
      </c>
      <c r="P87" s="238">
        <v>0</v>
      </c>
      <c r="Q87" s="238">
        <f>ROUND(E87*P87,2)</f>
        <v>0</v>
      </c>
      <c r="R87" s="238" t="s">
        <v>134</v>
      </c>
      <c r="S87" s="238" t="s">
        <v>117</v>
      </c>
      <c r="T87" s="239" t="s">
        <v>117</v>
      </c>
      <c r="U87" s="214">
        <v>0.65</v>
      </c>
      <c r="V87" s="214">
        <f>ROUND(E87*U87,2)</f>
        <v>1.95</v>
      </c>
      <c r="W87" s="214"/>
      <c r="X87" s="205"/>
      <c r="Y87" s="205"/>
      <c r="Z87" s="205"/>
      <c r="AA87" s="205"/>
      <c r="AB87" s="205"/>
      <c r="AC87" s="205"/>
      <c r="AD87" s="205"/>
      <c r="AE87" s="205"/>
      <c r="AF87" s="205"/>
      <c r="AG87" s="205" t="s">
        <v>118</v>
      </c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</row>
    <row r="88" spans="1:60" outlineLevel="1" x14ac:dyDescent="0.2">
      <c r="A88" s="233">
        <v>34</v>
      </c>
      <c r="B88" s="234" t="s">
        <v>495</v>
      </c>
      <c r="C88" s="247" t="s">
        <v>496</v>
      </c>
      <c r="D88" s="235" t="s">
        <v>186</v>
      </c>
      <c r="E88" s="236">
        <v>1</v>
      </c>
      <c r="F88" s="237"/>
      <c r="G88" s="238">
        <f>ROUND(E88*F88,2)</f>
        <v>0</v>
      </c>
      <c r="H88" s="237"/>
      <c r="I88" s="238">
        <f>ROUND(E88*H88,2)</f>
        <v>0</v>
      </c>
      <c r="J88" s="237"/>
      <c r="K88" s="238">
        <f>ROUND(E88*J88,2)</f>
        <v>0</v>
      </c>
      <c r="L88" s="238">
        <v>21</v>
      </c>
      <c r="M88" s="238">
        <f>G88*(1+L88/100)</f>
        <v>0</v>
      </c>
      <c r="N88" s="238">
        <v>0</v>
      </c>
      <c r="O88" s="238">
        <f>ROUND(E88*N88,2)</f>
        <v>0</v>
      </c>
      <c r="P88" s="238">
        <v>0</v>
      </c>
      <c r="Q88" s="238">
        <f>ROUND(E88*P88,2)</f>
        <v>0</v>
      </c>
      <c r="R88" s="238" t="s">
        <v>166</v>
      </c>
      <c r="S88" s="238" t="s">
        <v>117</v>
      </c>
      <c r="T88" s="239" t="s">
        <v>117</v>
      </c>
      <c r="U88" s="214">
        <v>0.10100000000000001</v>
      </c>
      <c r="V88" s="214">
        <f>ROUND(E88*U88,2)</f>
        <v>0.1</v>
      </c>
      <c r="W88" s="214"/>
      <c r="X88" s="205"/>
      <c r="Y88" s="205"/>
      <c r="Z88" s="205"/>
      <c r="AA88" s="205"/>
      <c r="AB88" s="205"/>
      <c r="AC88" s="205"/>
      <c r="AD88" s="205"/>
      <c r="AE88" s="205"/>
      <c r="AF88" s="205"/>
      <c r="AG88" s="205" t="s">
        <v>118</v>
      </c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</row>
    <row r="89" spans="1:60" outlineLevel="1" x14ac:dyDescent="0.2">
      <c r="A89" s="224">
        <v>35</v>
      </c>
      <c r="B89" s="225" t="s">
        <v>497</v>
      </c>
      <c r="C89" s="244" t="s">
        <v>498</v>
      </c>
      <c r="D89" s="226" t="s">
        <v>186</v>
      </c>
      <c r="E89" s="227">
        <v>1</v>
      </c>
      <c r="F89" s="228"/>
      <c r="G89" s="229">
        <f>ROUND(E89*F89,2)</f>
        <v>0</v>
      </c>
      <c r="H89" s="228"/>
      <c r="I89" s="229">
        <f>ROUND(E89*H89,2)</f>
        <v>0</v>
      </c>
      <c r="J89" s="228"/>
      <c r="K89" s="229">
        <f>ROUND(E89*J89,2)</f>
        <v>0</v>
      </c>
      <c r="L89" s="229">
        <v>21</v>
      </c>
      <c r="M89" s="229">
        <f>G89*(1+L89/100)</f>
        <v>0</v>
      </c>
      <c r="N89" s="229">
        <v>0.51066</v>
      </c>
      <c r="O89" s="229">
        <f>ROUND(E89*N89,2)</f>
        <v>0.51</v>
      </c>
      <c r="P89" s="229">
        <v>0</v>
      </c>
      <c r="Q89" s="229">
        <f>ROUND(E89*P89,2)</f>
        <v>0</v>
      </c>
      <c r="R89" s="229"/>
      <c r="S89" s="229" t="s">
        <v>274</v>
      </c>
      <c r="T89" s="230" t="s">
        <v>117</v>
      </c>
      <c r="U89" s="214">
        <v>1.0986</v>
      </c>
      <c r="V89" s="214">
        <f>ROUND(E89*U89,2)</f>
        <v>1.1000000000000001</v>
      </c>
      <c r="W89" s="214"/>
      <c r="X89" s="205"/>
      <c r="Y89" s="205"/>
      <c r="Z89" s="205"/>
      <c r="AA89" s="205"/>
      <c r="AB89" s="205"/>
      <c r="AC89" s="205"/>
      <c r="AD89" s="205"/>
      <c r="AE89" s="205"/>
      <c r="AF89" s="205"/>
      <c r="AG89" s="205" t="s">
        <v>118</v>
      </c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</row>
    <row r="90" spans="1:60" outlineLevel="1" x14ac:dyDescent="0.2">
      <c r="A90" s="212"/>
      <c r="B90" s="213"/>
      <c r="C90" s="248" t="s">
        <v>499</v>
      </c>
      <c r="D90" s="240"/>
      <c r="E90" s="240"/>
      <c r="F90" s="240"/>
      <c r="G90" s="240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05"/>
      <c r="Y90" s="205"/>
      <c r="Z90" s="205"/>
      <c r="AA90" s="205"/>
      <c r="AB90" s="205"/>
      <c r="AC90" s="205"/>
      <c r="AD90" s="205"/>
      <c r="AE90" s="205"/>
      <c r="AF90" s="205"/>
      <c r="AG90" s="205" t="s">
        <v>151</v>
      </c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</row>
    <row r="91" spans="1:60" outlineLevel="1" x14ac:dyDescent="0.2">
      <c r="A91" s="212"/>
      <c r="B91" s="213"/>
      <c r="C91" s="245" t="s">
        <v>500</v>
      </c>
      <c r="D91" s="215"/>
      <c r="E91" s="216">
        <v>1</v>
      </c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05"/>
      <c r="Y91" s="205"/>
      <c r="Z91" s="205"/>
      <c r="AA91" s="205"/>
      <c r="AB91" s="205"/>
      <c r="AC91" s="205"/>
      <c r="AD91" s="205"/>
      <c r="AE91" s="205"/>
      <c r="AF91" s="205"/>
      <c r="AG91" s="205" t="s">
        <v>120</v>
      </c>
      <c r="AH91" s="205">
        <v>0</v>
      </c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</row>
    <row r="92" spans="1:60" ht="22.5" outlineLevel="1" x14ac:dyDescent="0.2">
      <c r="A92" s="224">
        <v>36</v>
      </c>
      <c r="B92" s="225" t="s">
        <v>501</v>
      </c>
      <c r="C92" s="244" t="s">
        <v>502</v>
      </c>
      <c r="D92" s="226" t="s">
        <v>186</v>
      </c>
      <c r="E92" s="227">
        <v>3</v>
      </c>
      <c r="F92" s="228"/>
      <c r="G92" s="229">
        <f>ROUND(E92*F92,2)</f>
        <v>0</v>
      </c>
      <c r="H92" s="228"/>
      <c r="I92" s="229">
        <f>ROUND(E92*H92,2)</f>
        <v>0</v>
      </c>
      <c r="J92" s="228"/>
      <c r="K92" s="229">
        <f>ROUND(E92*J92,2)</f>
        <v>0</v>
      </c>
      <c r="L92" s="229">
        <v>21</v>
      </c>
      <c r="M92" s="229">
        <f>G92*(1+L92/100)</f>
        <v>0</v>
      </c>
      <c r="N92" s="229">
        <v>8.7470000000000006E-2</v>
      </c>
      <c r="O92" s="229">
        <f>ROUND(E92*N92,2)</f>
        <v>0.26</v>
      </c>
      <c r="P92" s="229">
        <v>0</v>
      </c>
      <c r="Q92" s="229">
        <f>ROUND(E92*P92,2)</f>
        <v>0</v>
      </c>
      <c r="R92" s="229" t="s">
        <v>140</v>
      </c>
      <c r="S92" s="229" t="s">
        <v>117</v>
      </c>
      <c r="T92" s="230" t="s">
        <v>117</v>
      </c>
      <c r="U92" s="214">
        <v>1.76251</v>
      </c>
      <c r="V92" s="214">
        <f>ROUND(E92*U92,2)</f>
        <v>5.29</v>
      </c>
      <c r="W92" s="214"/>
      <c r="X92" s="205"/>
      <c r="Y92" s="205"/>
      <c r="Z92" s="205"/>
      <c r="AA92" s="205"/>
      <c r="AB92" s="205"/>
      <c r="AC92" s="205"/>
      <c r="AD92" s="205"/>
      <c r="AE92" s="205"/>
      <c r="AF92" s="205"/>
      <c r="AG92" s="205" t="s">
        <v>141</v>
      </c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</row>
    <row r="93" spans="1:60" outlineLevel="1" x14ac:dyDescent="0.2">
      <c r="A93" s="212"/>
      <c r="B93" s="213"/>
      <c r="C93" s="248" t="s">
        <v>503</v>
      </c>
      <c r="D93" s="240"/>
      <c r="E93" s="240"/>
      <c r="F93" s="240"/>
      <c r="G93" s="240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05"/>
      <c r="Y93" s="205"/>
      <c r="Z93" s="205"/>
      <c r="AA93" s="205"/>
      <c r="AB93" s="205"/>
      <c r="AC93" s="205"/>
      <c r="AD93" s="205"/>
      <c r="AE93" s="205"/>
      <c r="AF93" s="205"/>
      <c r="AG93" s="205" t="s">
        <v>151</v>
      </c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32" t="str">
        <f>C93</f>
        <v>Plastové dno, šachta z korugované trouby, těsnění, šachtová roura teleskopická, rám do teleskopické trouby, poklop litinový.</v>
      </c>
      <c r="BB93" s="205"/>
      <c r="BC93" s="205"/>
      <c r="BD93" s="205"/>
      <c r="BE93" s="205"/>
      <c r="BF93" s="205"/>
      <c r="BG93" s="205"/>
      <c r="BH93" s="205"/>
    </row>
    <row r="94" spans="1:60" ht="22.5" outlineLevel="1" x14ac:dyDescent="0.2">
      <c r="A94" s="224">
        <v>37</v>
      </c>
      <c r="B94" s="225" t="s">
        <v>504</v>
      </c>
      <c r="C94" s="244" t="s">
        <v>505</v>
      </c>
      <c r="D94" s="226" t="s">
        <v>186</v>
      </c>
      <c r="E94" s="227">
        <v>1</v>
      </c>
      <c r="F94" s="228"/>
      <c r="G94" s="229">
        <f>ROUND(E94*F94,2)</f>
        <v>0</v>
      </c>
      <c r="H94" s="228"/>
      <c r="I94" s="229">
        <f>ROUND(E94*H94,2)</f>
        <v>0</v>
      </c>
      <c r="J94" s="228"/>
      <c r="K94" s="229">
        <f>ROUND(E94*J94,2)</f>
        <v>0</v>
      </c>
      <c r="L94" s="229">
        <v>21</v>
      </c>
      <c r="M94" s="229">
        <f>G94*(1+L94/100)</f>
        <v>0</v>
      </c>
      <c r="N94" s="229">
        <v>0.24832000000000001</v>
      </c>
      <c r="O94" s="229">
        <f>ROUND(E94*N94,2)</f>
        <v>0.25</v>
      </c>
      <c r="P94" s="229">
        <v>0</v>
      </c>
      <c r="Q94" s="229">
        <f>ROUND(E94*P94,2)</f>
        <v>0</v>
      </c>
      <c r="R94" s="229" t="s">
        <v>140</v>
      </c>
      <c r="S94" s="229" t="s">
        <v>117</v>
      </c>
      <c r="T94" s="230" t="s">
        <v>117</v>
      </c>
      <c r="U94" s="214">
        <v>2.9965200000000003</v>
      </c>
      <c r="V94" s="214">
        <f>ROUND(E94*U94,2)</f>
        <v>3</v>
      </c>
      <c r="W94" s="214"/>
      <c r="X94" s="205"/>
      <c r="Y94" s="205"/>
      <c r="Z94" s="205"/>
      <c r="AA94" s="205"/>
      <c r="AB94" s="205"/>
      <c r="AC94" s="205"/>
      <c r="AD94" s="205"/>
      <c r="AE94" s="205"/>
      <c r="AF94" s="205"/>
      <c r="AG94" s="205" t="s">
        <v>141</v>
      </c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</row>
    <row r="95" spans="1:60" outlineLevel="1" x14ac:dyDescent="0.2">
      <c r="A95" s="212"/>
      <c r="B95" s="213"/>
      <c r="C95" s="248" t="s">
        <v>506</v>
      </c>
      <c r="D95" s="240"/>
      <c r="E95" s="240"/>
      <c r="F95" s="240"/>
      <c r="G95" s="240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05"/>
      <c r="Y95" s="205"/>
      <c r="Z95" s="205"/>
      <c r="AA95" s="205"/>
      <c r="AB95" s="205"/>
      <c r="AC95" s="205"/>
      <c r="AD95" s="205"/>
      <c r="AE95" s="205"/>
      <c r="AF95" s="205"/>
      <c r="AG95" s="205" t="s">
        <v>151</v>
      </c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32" t="str">
        <f>C95</f>
        <v>Plastové dno, šachta z korugované trouby, těsnění, teleskopický adaptér, rám do teleskopu, poklop litinový.</v>
      </c>
      <c r="BB95" s="205"/>
      <c r="BC95" s="205"/>
      <c r="BD95" s="205"/>
      <c r="BE95" s="205"/>
      <c r="BF95" s="205"/>
      <c r="BG95" s="205"/>
      <c r="BH95" s="205"/>
    </row>
    <row r="96" spans="1:60" outlineLevel="1" x14ac:dyDescent="0.2">
      <c r="A96" s="233">
        <v>38</v>
      </c>
      <c r="B96" s="234" t="s">
        <v>507</v>
      </c>
      <c r="C96" s="247" t="s">
        <v>508</v>
      </c>
      <c r="D96" s="235" t="s">
        <v>186</v>
      </c>
      <c r="E96" s="236">
        <v>1</v>
      </c>
      <c r="F96" s="237"/>
      <c r="G96" s="238">
        <f>ROUND(E96*F96,2)</f>
        <v>0</v>
      </c>
      <c r="H96" s="237"/>
      <c r="I96" s="238">
        <f>ROUND(E96*H96,2)</f>
        <v>0</v>
      </c>
      <c r="J96" s="237"/>
      <c r="K96" s="238">
        <f>ROUND(E96*J96,2)</f>
        <v>0</v>
      </c>
      <c r="L96" s="238">
        <v>21</v>
      </c>
      <c r="M96" s="238">
        <f>G96*(1+L96/100)</f>
        <v>0</v>
      </c>
      <c r="N96" s="238">
        <v>0.15000000000000002</v>
      </c>
      <c r="O96" s="238">
        <f>ROUND(E96*N96,2)</f>
        <v>0.15</v>
      </c>
      <c r="P96" s="238">
        <v>0</v>
      </c>
      <c r="Q96" s="238">
        <f>ROUND(E96*P96,2)</f>
        <v>0</v>
      </c>
      <c r="R96" s="238"/>
      <c r="S96" s="238" t="s">
        <v>274</v>
      </c>
      <c r="T96" s="239" t="s">
        <v>291</v>
      </c>
      <c r="U96" s="214">
        <v>0</v>
      </c>
      <c r="V96" s="214">
        <f>ROUND(E96*U96,2)</f>
        <v>0</v>
      </c>
      <c r="W96" s="214"/>
      <c r="X96" s="205"/>
      <c r="Y96" s="205"/>
      <c r="Z96" s="205"/>
      <c r="AA96" s="205"/>
      <c r="AB96" s="205"/>
      <c r="AC96" s="205"/>
      <c r="AD96" s="205"/>
      <c r="AE96" s="205"/>
      <c r="AF96" s="205"/>
      <c r="AG96" s="205" t="s">
        <v>279</v>
      </c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</row>
    <row r="97" spans="1:60" ht="22.5" outlineLevel="1" x14ac:dyDescent="0.2">
      <c r="A97" s="233">
        <v>39</v>
      </c>
      <c r="B97" s="234" t="s">
        <v>509</v>
      </c>
      <c r="C97" s="247" t="s">
        <v>510</v>
      </c>
      <c r="D97" s="235" t="s">
        <v>186</v>
      </c>
      <c r="E97" s="236">
        <v>1</v>
      </c>
      <c r="F97" s="237"/>
      <c r="G97" s="238">
        <f>ROUND(E97*F97,2)</f>
        <v>0</v>
      </c>
      <c r="H97" s="237"/>
      <c r="I97" s="238">
        <f>ROUND(E97*H97,2)</f>
        <v>0</v>
      </c>
      <c r="J97" s="237"/>
      <c r="K97" s="238">
        <f>ROUND(E97*J97,2)</f>
        <v>0</v>
      </c>
      <c r="L97" s="238">
        <v>21</v>
      </c>
      <c r="M97" s="238">
        <f>G97*(1+L97/100)</f>
        <v>0</v>
      </c>
      <c r="N97" s="238">
        <v>2.8000000000000004E-3</v>
      </c>
      <c r="O97" s="238">
        <f>ROUND(E97*N97,2)</f>
        <v>0</v>
      </c>
      <c r="P97" s="238">
        <v>0</v>
      </c>
      <c r="Q97" s="238">
        <f>ROUND(E97*P97,2)</f>
        <v>0</v>
      </c>
      <c r="R97" s="238" t="s">
        <v>278</v>
      </c>
      <c r="S97" s="238" t="s">
        <v>117</v>
      </c>
      <c r="T97" s="239" t="s">
        <v>117</v>
      </c>
      <c r="U97" s="214">
        <v>0</v>
      </c>
      <c r="V97" s="214">
        <f>ROUND(E97*U97,2)</f>
        <v>0</v>
      </c>
      <c r="W97" s="214"/>
      <c r="X97" s="205"/>
      <c r="Y97" s="205"/>
      <c r="Z97" s="205"/>
      <c r="AA97" s="205"/>
      <c r="AB97" s="205"/>
      <c r="AC97" s="205"/>
      <c r="AD97" s="205"/>
      <c r="AE97" s="205"/>
      <c r="AF97" s="205"/>
      <c r="AG97" s="205" t="s">
        <v>279</v>
      </c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</row>
    <row r="98" spans="1:60" ht="22.5" outlineLevel="1" x14ac:dyDescent="0.2">
      <c r="A98" s="233">
        <v>40</v>
      </c>
      <c r="B98" s="234" t="s">
        <v>511</v>
      </c>
      <c r="C98" s="247" t="s">
        <v>512</v>
      </c>
      <c r="D98" s="235" t="s">
        <v>186</v>
      </c>
      <c r="E98" s="236">
        <v>1</v>
      </c>
      <c r="F98" s="237"/>
      <c r="G98" s="238">
        <f>ROUND(E98*F98,2)</f>
        <v>0</v>
      </c>
      <c r="H98" s="237"/>
      <c r="I98" s="238">
        <f>ROUND(E98*H98,2)</f>
        <v>0</v>
      </c>
      <c r="J98" s="237"/>
      <c r="K98" s="238">
        <f>ROUND(E98*J98,2)</f>
        <v>0</v>
      </c>
      <c r="L98" s="238">
        <v>21</v>
      </c>
      <c r="M98" s="238">
        <f>G98*(1+L98/100)</f>
        <v>0</v>
      </c>
      <c r="N98" s="238">
        <v>2.5000000000000001E-3</v>
      </c>
      <c r="O98" s="238">
        <f>ROUND(E98*N98,2)</f>
        <v>0</v>
      </c>
      <c r="P98" s="238">
        <v>0</v>
      </c>
      <c r="Q98" s="238">
        <f>ROUND(E98*P98,2)</f>
        <v>0</v>
      </c>
      <c r="R98" s="238" t="s">
        <v>278</v>
      </c>
      <c r="S98" s="238" t="s">
        <v>117</v>
      </c>
      <c r="T98" s="239" t="s">
        <v>117</v>
      </c>
      <c r="U98" s="214">
        <v>0</v>
      </c>
      <c r="V98" s="214">
        <f>ROUND(E98*U98,2)</f>
        <v>0</v>
      </c>
      <c r="W98" s="214"/>
      <c r="X98" s="205"/>
      <c r="Y98" s="205"/>
      <c r="Z98" s="205"/>
      <c r="AA98" s="205"/>
      <c r="AB98" s="205"/>
      <c r="AC98" s="205"/>
      <c r="AD98" s="205"/>
      <c r="AE98" s="205"/>
      <c r="AF98" s="205"/>
      <c r="AG98" s="205" t="s">
        <v>279</v>
      </c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</row>
    <row r="99" spans="1:60" ht="22.5" outlineLevel="1" x14ac:dyDescent="0.2">
      <c r="A99" s="233">
        <v>41</v>
      </c>
      <c r="B99" s="234" t="s">
        <v>513</v>
      </c>
      <c r="C99" s="247" t="s">
        <v>514</v>
      </c>
      <c r="D99" s="235" t="s">
        <v>186</v>
      </c>
      <c r="E99" s="236">
        <v>1</v>
      </c>
      <c r="F99" s="237"/>
      <c r="G99" s="238">
        <f>ROUND(E99*F99,2)</f>
        <v>0</v>
      </c>
      <c r="H99" s="237"/>
      <c r="I99" s="238">
        <f>ROUND(E99*H99,2)</f>
        <v>0</v>
      </c>
      <c r="J99" s="237"/>
      <c r="K99" s="238">
        <f>ROUND(E99*J99,2)</f>
        <v>0</v>
      </c>
      <c r="L99" s="238">
        <v>21</v>
      </c>
      <c r="M99" s="238">
        <f>G99*(1+L99/100)</f>
        <v>0</v>
      </c>
      <c r="N99" s="238">
        <v>2.1400000000000004E-3</v>
      </c>
      <c r="O99" s="238">
        <f>ROUND(E99*N99,2)</f>
        <v>0</v>
      </c>
      <c r="P99" s="238">
        <v>0</v>
      </c>
      <c r="Q99" s="238">
        <f>ROUND(E99*P99,2)</f>
        <v>0</v>
      </c>
      <c r="R99" s="238" t="s">
        <v>278</v>
      </c>
      <c r="S99" s="238" t="s">
        <v>117</v>
      </c>
      <c r="T99" s="239" t="s">
        <v>117</v>
      </c>
      <c r="U99" s="214">
        <v>0</v>
      </c>
      <c r="V99" s="214">
        <f>ROUND(E99*U99,2)</f>
        <v>0</v>
      </c>
      <c r="W99" s="214"/>
      <c r="X99" s="205"/>
      <c r="Y99" s="205"/>
      <c r="Z99" s="205"/>
      <c r="AA99" s="205"/>
      <c r="AB99" s="205"/>
      <c r="AC99" s="205"/>
      <c r="AD99" s="205"/>
      <c r="AE99" s="205"/>
      <c r="AF99" s="205"/>
      <c r="AG99" s="205" t="s">
        <v>279</v>
      </c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</row>
    <row r="100" spans="1:60" ht="22.5" outlineLevel="1" x14ac:dyDescent="0.2">
      <c r="A100" s="233">
        <v>42</v>
      </c>
      <c r="B100" s="234" t="s">
        <v>515</v>
      </c>
      <c r="C100" s="247" t="s">
        <v>516</v>
      </c>
      <c r="D100" s="235" t="s">
        <v>186</v>
      </c>
      <c r="E100" s="236">
        <v>1</v>
      </c>
      <c r="F100" s="237"/>
      <c r="G100" s="238">
        <f>ROUND(E100*F100,2)</f>
        <v>0</v>
      </c>
      <c r="H100" s="237"/>
      <c r="I100" s="238">
        <f>ROUND(E100*H100,2)</f>
        <v>0</v>
      </c>
      <c r="J100" s="237"/>
      <c r="K100" s="238">
        <f>ROUND(E100*J100,2)</f>
        <v>0</v>
      </c>
      <c r="L100" s="238">
        <v>21</v>
      </c>
      <c r="M100" s="238">
        <f>G100*(1+L100/100)</f>
        <v>0</v>
      </c>
      <c r="N100" s="238">
        <v>7.9200000000000008</v>
      </c>
      <c r="O100" s="238">
        <f>ROUND(E100*N100,2)</f>
        <v>7.92</v>
      </c>
      <c r="P100" s="238">
        <v>0</v>
      </c>
      <c r="Q100" s="238">
        <f>ROUND(E100*P100,2)</f>
        <v>0</v>
      </c>
      <c r="R100" s="238"/>
      <c r="S100" s="238" t="s">
        <v>274</v>
      </c>
      <c r="T100" s="239" t="s">
        <v>291</v>
      </c>
      <c r="U100" s="214">
        <v>0</v>
      </c>
      <c r="V100" s="214">
        <f>ROUND(E100*U100,2)</f>
        <v>0</v>
      </c>
      <c r="W100" s="214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 t="s">
        <v>279</v>
      </c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</row>
    <row r="101" spans="1:60" x14ac:dyDescent="0.2">
      <c r="A101" s="218" t="s">
        <v>111</v>
      </c>
      <c r="B101" s="219" t="s">
        <v>70</v>
      </c>
      <c r="C101" s="243" t="s">
        <v>71</v>
      </c>
      <c r="D101" s="220"/>
      <c r="E101" s="221"/>
      <c r="F101" s="222"/>
      <c r="G101" s="222">
        <f>SUMIF(AG102:AG113,"&lt;&gt;NOR",G102:G113)</f>
        <v>0</v>
      </c>
      <c r="H101" s="222"/>
      <c r="I101" s="222">
        <f>SUM(I102:I113)</f>
        <v>0</v>
      </c>
      <c r="J101" s="222"/>
      <c r="K101" s="222">
        <f>SUM(K102:K113)</f>
        <v>0</v>
      </c>
      <c r="L101" s="222"/>
      <c r="M101" s="222">
        <f>SUM(M102:M113)</f>
        <v>0</v>
      </c>
      <c r="N101" s="222"/>
      <c r="O101" s="222">
        <f>SUM(O102:O113)</f>
        <v>0</v>
      </c>
      <c r="P101" s="222"/>
      <c r="Q101" s="222">
        <f>SUM(Q102:Q113)</f>
        <v>5</v>
      </c>
      <c r="R101" s="222"/>
      <c r="S101" s="222"/>
      <c r="T101" s="223"/>
      <c r="U101" s="217"/>
      <c r="V101" s="217">
        <f>SUM(V102:V113)</f>
        <v>15.100000000000001</v>
      </c>
      <c r="W101" s="217"/>
      <c r="AG101" t="s">
        <v>112</v>
      </c>
    </row>
    <row r="102" spans="1:60" ht="22.5" outlineLevel="1" x14ac:dyDescent="0.2">
      <c r="A102" s="224">
        <v>43</v>
      </c>
      <c r="B102" s="225" t="s">
        <v>517</v>
      </c>
      <c r="C102" s="244" t="s">
        <v>518</v>
      </c>
      <c r="D102" s="226" t="s">
        <v>115</v>
      </c>
      <c r="E102" s="227">
        <v>2</v>
      </c>
      <c r="F102" s="228"/>
      <c r="G102" s="229">
        <f>ROUND(E102*F102,2)</f>
        <v>0</v>
      </c>
      <c r="H102" s="228"/>
      <c r="I102" s="229">
        <f>ROUND(E102*H102,2)</f>
        <v>0</v>
      </c>
      <c r="J102" s="228"/>
      <c r="K102" s="229">
        <f>ROUND(E102*J102,2)</f>
        <v>0</v>
      </c>
      <c r="L102" s="229">
        <v>21</v>
      </c>
      <c r="M102" s="229">
        <f>G102*(1+L102/100)</f>
        <v>0</v>
      </c>
      <c r="N102" s="229">
        <v>0</v>
      </c>
      <c r="O102" s="229">
        <f>ROUND(E102*N102,2)</f>
        <v>0</v>
      </c>
      <c r="P102" s="229">
        <v>2.5</v>
      </c>
      <c r="Q102" s="229">
        <f>ROUND(E102*P102,2)</f>
        <v>5</v>
      </c>
      <c r="R102" s="229" t="s">
        <v>116</v>
      </c>
      <c r="S102" s="229" t="s">
        <v>117</v>
      </c>
      <c r="T102" s="230" t="s">
        <v>117</v>
      </c>
      <c r="U102" s="214">
        <v>1.4000000000000001</v>
      </c>
      <c r="V102" s="214">
        <f>ROUND(E102*U102,2)</f>
        <v>2.8</v>
      </c>
      <c r="W102" s="214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 t="s">
        <v>118</v>
      </c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</row>
    <row r="103" spans="1:60" outlineLevel="1" x14ac:dyDescent="0.2">
      <c r="A103" s="212"/>
      <c r="B103" s="213"/>
      <c r="C103" s="246" t="s">
        <v>519</v>
      </c>
      <c r="D103" s="231"/>
      <c r="E103" s="231"/>
      <c r="F103" s="231"/>
      <c r="G103" s="231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 t="s">
        <v>124</v>
      </c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</row>
    <row r="104" spans="1:60" outlineLevel="1" x14ac:dyDescent="0.2">
      <c r="A104" s="212"/>
      <c r="B104" s="213"/>
      <c r="C104" s="245" t="s">
        <v>520</v>
      </c>
      <c r="D104" s="215"/>
      <c r="E104" s="216">
        <v>2</v>
      </c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 t="s">
        <v>120</v>
      </c>
      <c r="AH104" s="205">
        <v>0</v>
      </c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</row>
    <row r="105" spans="1:60" outlineLevel="1" x14ac:dyDescent="0.2">
      <c r="A105" s="224">
        <v>44</v>
      </c>
      <c r="B105" s="225" t="s">
        <v>521</v>
      </c>
      <c r="C105" s="244" t="s">
        <v>522</v>
      </c>
      <c r="D105" s="226" t="s">
        <v>161</v>
      </c>
      <c r="E105" s="227">
        <v>5</v>
      </c>
      <c r="F105" s="228"/>
      <c r="G105" s="229">
        <f>ROUND(E105*F105,2)</f>
        <v>0</v>
      </c>
      <c r="H105" s="228"/>
      <c r="I105" s="229">
        <f>ROUND(E105*H105,2)</f>
        <v>0</v>
      </c>
      <c r="J105" s="228"/>
      <c r="K105" s="229">
        <f>ROUND(E105*J105,2)</f>
        <v>0</v>
      </c>
      <c r="L105" s="229">
        <v>21</v>
      </c>
      <c r="M105" s="229">
        <f>G105*(1+L105/100)</f>
        <v>0</v>
      </c>
      <c r="N105" s="229">
        <v>0</v>
      </c>
      <c r="O105" s="229">
        <f>ROUND(E105*N105,2)</f>
        <v>0</v>
      </c>
      <c r="P105" s="229">
        <v>0</v>
      </c>
      <c r="Q105" s="229">
        <f>ROUND(E105*P105,2)</f>
        <v>0</v>
      </c>
      <c r="R105" s="229" t="s">
        <v>523</v>
      </c>
      <c r="S105" s="229" t="s">
        <v>117</v>
      </c>
      <c r="T105" s="230" t="s">
        <v>117</v>
      </c>
      <c r="U105" s="214">
        <v>0.74900000000000011</v>
      </c>
      <c r="V105" s="214">
        <f>ROUND(E105*U105,2)</f>
        <v>3.75</v>
      </c>
      <c r="W105" s="214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 t="s">
        <v>524</v>
      </c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</row>
    <row r="106" spans="1:60" ht="22.5" outlineLevel="1" x14ac:dyDescent="0.2">
      <c r="A106" s="212"/>
      <c r="B106" s="213"/>
      <c r="C106" s="246" t="s">
        <v>525</v>
      </c>
      <c r="D106" s="231"/>
      <c r="E106" s="231"/>
      <c r="F106" s="231"/>
      <c r="G106" s="231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 t="s">
        <v>124</v>
      </c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32" t="str">
        <f>C106</f>
        <v>s popřípadným nutným naložením do dopravního zařízení, s vyprázdněním dopravního zařízení na hromadu nebo do dopravního prostředku, vč. příplatku za každých dalších i započatých 3,5 m výšky nad 3,5 m,</v>
      </c>
      <c r="BB106" s="205"/>
      <c r="BC106" s="205"/>
      <c r="BD106" s="205"/>
      <c r="BE106" s="205"/>
      <c r="BF106" s="205"/>
      <c r="BG106" s="205"/>
      <c r="BH106" s="205"/>
    </row>
    <row r="107" spans="1:60" ht="22.5" outlineLevel="1" x14ac:dyDescent="0.2">
      <c r="A107" s="224">
        <v>45</v>
      </c>
      <c r="B107" s="225" t="s">
        <v>526</v>
      </c>
      <c r="C107" s="244" t="s">
        <v>527</v>
      </c>
      <c r="D107" s="226" t="s">
        <v>161</v>
      </c>
      <c r="E107" s="227">
        <v>5</v>
      </c>
      <c r="F107" s="228"/>
      <c r="G107" s="229">
        <f>ROUND(E107*F107,2)</f>
        <v>0</v>
      </c>
      <c r="H107" s="228"/>
      <c r="I107" s="229">
        <f>ROUND(E107*H107,2)</f>
        <v>0</v>
      </c>
      <c r="J107" s="228"/>
      <c r="K107" s="229">
        <f>ROUND(E107*J107,2)</f>
        <v>0</v>
      </c>
      <c r="L107" s="229">
        <v>21</v>
      </c>
      <c r="M107" s="229">
        <f>G107*(1+L107/100)</f>
        <v>0</v>
      </c>
      <c r="N107" s="229">
        <v>0</v>
      </c>
      <c r="O107" s="229">
        <f>ROUND(E107*N107,2)</f>
        <v>0</v>
      </c>
      <c r="P107" s="229">
        <v>0</v>
      </c>
      <c r="Q107" s="229">
        <f>ROUND(E107*P107,2)</f>
        <v>0</v>
      </c>
      <c r="R107" s="229" t="s">
        <v>528</v>
      </c>
      <c r="S107" s="229" t="s">
        <v>117</v>
      </c>
      <c r="T107" s="230" t="s">
        <v>117</v>
      </c>
      <c r="U107" s="214">
        <v>0.27700000000000002</v>
      </c>
      <c r="V107" s="214">
        <f>ROUND(E107*U107,2)</f>
        <v>1.39</v>
      </c>
      <c r="W107" s="214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 t="s">
        <v>524</v>
      </c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</row>
    <row r="108" spans="1:60" outlineLevel="1" x14ac:dyDescent="0.2">
      <c r="A108" s="212"/>
      <c r="B108" s="213"/>
      <c r="C108" s="246" t="s">
        <v>529</v>
      </c>
      <c r="D108" s="231"/>
      <c r="E108" s="231"/>
      <c r="F108" s="231"/>
      <c r="G108" s="231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 t="s">
        <v>124</v>
      </c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</row>
    <row r="109" spans="1:60" outlineLevel="1" x14ac:dyDescent="0.2">
      <c r="A109" s="224">
        <v>46</v>
      </c>
      <c r="B109" s="225" t="s">
        <v>530</v>
      </c>
      <c r="C109" s="244" t="s">
        <v>531</v>
      </c>
      <c r="D109" s="226" t="s">
        <v>161</v>
      </c>
      <c r="E109" s="227">
        <v>5</v>
      </c>
      <c r="F109" s="228"/>
      <c r="G109" s="229">
        <f>ROUND(E109*F109,2)</f>
        <v>0</v>
      </c>
      <c r="H109" s="228"/>
      <c r="I109" s="229">
        <f>ROUND(E109*H109,2)</f>
        <v>0</v>
      </c>
      <c r="J109" s="228"/>
      <c r="K109" s="229">
        <f>ROUND(E109*J109,2)</f>
        <v>0</v>
      </c>
      <c r="L109" s="229">
        <v>21</v>
      </c>
      <c r="M109" s="229">
        <f>G109*(1+L109/100)</f>
        <v>0</v>
      </c>
      <c r="N109" s="229">
        <v>0</v>
      </c>
      <c r="O109" s="229">
        <f>ROUND(E109*N109,2)</f>
        <v>0</v>
      </c>
      <c r="P109" s="229">
        <v>0</v>
      </c>
      <c r="Q109" s="229">
        <f>ROUND(E109*P109,2)</f>
        <v>0</v>
      </c>
      <c r="R109" s="229" t="s">
        <v>532</v>
      </c>
      <c r="S109" s="229" t="s">
        <v>117</v>
      </c>
      <c r="T109" s="230" t="s">
        <v>117</v>
      </c>
      <c r="U109" s="214">
        <v>0.49000000000000005</v>
      </c>
      <c r="V109" s="214">
        <f>ROUND(E109*U109,2)</f>
        <v>2.4500000000000002</v>
      </c>
      <c r="W109" s="214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 t="s">
        <v>524</v>
      </c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</row>
    <row r="110" spans="1:60" outlineLevel="1" x14ac:dyDescent="0.2">
      <c r="A110" s="212"/>
      <c r="B110" s="213"/>
      <c r="C110" s="248" t="s">
        <v>533</v>
      </c>
      <c r="D110" s="240"/>
      <c r="E110" s="240"/>
      <c r="F110" s="240"/>
      <c r="G110" s="240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 t="s">
        <v>151</v>
      </c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</row>
    <row r="111" spans="1:60" outlineLevel="1" x14ac:dyDescent="0.2">
      <c r="A111" s="233">
        <v>47</v>
      </c>
      <c r="B111" s="234" t="s">
        <v>534</v>
      </c>
      <c r="C111" s="247" t="s">
        <v>535</v>
      </c>
      <c r="D111" s="235" t="s">
        <v>161</v>
      </c>
      <c r="E111" s="236">
        <v>45</v>
      </c>
      <c r="F111" s="237"/>
      <c r="G111" s="238">
        <f>ROUND(E111*F111,2)</f>
        <v>0</v>
      </c>
      <c r="H111" s="237"/>
      <c r="I111" s="238">
        <f>ROUND(E111*H111,2)</f>
        <v>0</v>
      </c>
      <c r="J111" s="237"/>
      <c r="K111" s="238">
        <f>ROUND(E111*J111,2)</f>
        <v>0</v>
      </c>
      <c r="L111" s="238">
        <v>21</v>
      </c>
      <c r="M111" s="238">
        <f>G111*(1+L111/100)</f>
        <v>0</v>
      </c>
      <c r="N111" s="238">
        <v>0</v>
      </c>
      <c r="O111" s="238">
        <f>ROUND(E111*N111,2)</f>
        <v>0</v>
      </c>
      <c r="P111" s="238">
        <v>0</v>
      </c>
      <c r="Q111" s="238">
        <f>ROUND(E111*P111,2)</f>
        <v>0</v>
      </c>
      <c r="R111" s="238" t="s">
        <v>532</v>
      </c>
      <c r="S111" s="238" t="s">
        <v>117</v>
      </c>
      <c r="T111" s="239" t="s">
        <v>117</v>
      </c>
      <c r="U111" s="214">
        <v>0</v>
      </c>
      <c r="V111" s="214">
        <f>ROUND(E111*U111,2)</f>
        <v>0</v>
      </c>
      <c r="W111" s="214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 t="s">
        <v>524</v>
      </c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</row>
    <row r="112" spans="1:60" outlineLevel="1" x14ac:dyDescent="0.2">
      <c r="A112" s="233">
        <v>48</v>
      </c>
      <c r="B112" s="234" t="s">
        <v>536</v>
      </c>
      <c r="C112" s="247" t="s">
        <v>537</v>
      </c>
      <c r="D112" s="235" t="s">
        <v>161</v>
      </c>
      <c r="E112" s="236">
        <v>5</v>
      </c>
      <c r="F112" s="237"/>
      <c r="G112" s="238">
        <f>ROUND(E112*F112,2)</f>
        <v>0</v>
      </c>
      <c r="H112" s="237"/>
      <c r="I112" s="238">
        <f>ROUND(E112*H112,2)</f>
        <v>0</v>
      </c>
      <c r="J112" s="237"/>
      <c r="K112" s="238">
        <f>ROUND(E112*J112,2)</f>
        <v>0</v>
      </c>
      <c r="L112" s="238">
        <v>21</v>
      </c>
      <c r="M112" s="238">
        <f>G112*(1+L112/100)</f>
        <v>0</v>
      </c>
      <c r="N112" s="238">
        <v>0</v>
      </c>
      <c r="O112" s="238">
        <f>ROUND(E112*N112,2)</f>
        <v>0</v>
      </c>
      <c r="P112" s="238">
        <v>0</v>
      </c>
      <c r="Q112" s="238">
        <f>ROUND(E112*P112,2)</f>
        <v>0</v>
      </c>
      <c r="R112" s="238" t="s">
        <v>532</v>
      </c>
      <c r="S112" s="238" t="s">
        <v>117</v>
      </c>
      <c r="T112" s="239" t="s">
        <v>117</v>
      </c>
      <c r="U112" s="214">
        <v>0.94200000000000006</v>
      </c>
      <c r="V112" s="214">
        <f>ROUND(E112*U112,2)</f>
        <v>4.71</v>
      </c>
      <c r="W112" s="214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 t="s">
        <v>524</v>
      </c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</row>
    <row r="113" spans="1:60" outlineLevel="1" x14ac:dyDescent="0.2">
      <c r="A113" s="233">
        <v>49</v>
      </c>
      <c r="B113" s="234" t="s">
        <v>538</v>
      </c>
      <c r="C113" s="247" t="s">
        <v>539</v>
      </c>
      <c r="D113" s="235" t="s">
        <v>161</v>
      </c>
      <c r="E113" s="236">
        <v>5</v>
      </c>
      <c r="F113" s="237"/>
      <c r="G113" s="238">
        <f>ROUND(E113*F113,2)</f>
        <v>0</v>
      </c>
      <c r="H113" s="237"/>
      <c r="I113" s="238">
        <f>ROUND(E113*H113,2)</f>
        <v>0</v>
      </c>
      <c r="J113" s="237"/>
      <c r="K113" s="238">
        <f>ROUND(E113*J113,2)</f>
        <v>0</v>
      </c>
      <c r="L113" s="238">
        <v>21</v>
      </c>
      <c r="M113" s="238">
        <f>G113*(1+L113/100)</f>
        <v>0</v>
      </c>
      <c r="N113" s="238">
        <v>0</v>
      </c>
      <c r="O113" s="238">
        <f>ROUND(E113*N113,2)</f>
        <v>0</v>
      </c>
      <c r="P113" s="238">
        <v>0</v>
      </c>
      <c r="Q113" s="238">
        <f>ROUND(E113*P113,2)</f>
        <v>0</v>
      </c>
      <c r="R113" s="238" t="s">
        <v>532</v>
      </c>
      <c r="S113" s="238" t="s">
        <v>117</v>
      </c>
      <c r="T113" s="239" t="s">
        <v>117</v>
      </c>
      <c r="U113" s="214">
        <v>0</v>
      </c>
      <c r="V113" s="214">
        <f>ROUND(E113*U113,2)</f>
        <v>0</v>
      </c>
      <c r="W113" s="214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 t="s">
        <v>524</v>
      </c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</row>
    <row r="114" spans="1:60" x14ac:dyDescent="0.2">
      <c r="A114" s="218" t="s">
        <v>111</v>
      </c>
      <c r="B114" s="219" t="s">
        <v>72</v>
      </c>
      <c r="C114" s="243" t="s">
        <v>73</v>
      </c>
      <c r="D114" s="220"/>
      <c r="E114" s="221"/>
      <c r="F114" s="222"/>
      <c r="G114" s="222">
        <f>SUMIF(AG115:AG116,"&lt;&gt;NOR",G115:G116)</f>
        <v>0</v>
      </c>
      <c r="H114" s="222"/>
      <c r="I114" s="222">
        <f>SUM(I115:I116)</f>
        <v>0</v>
      </c>
      <c r="J114" s="222"/>
      <c r="K114" s="222">
        <f>SUM(K115:K116)</f>
        <v>0</v>
      </c>
      <c r="L114" s="222"/>
      <c r="M114" s="222">
        <f>SUM(M115:M116)</f>
        <v>0</v>
      </c>
      <c r="N114" s="222"/>
      <c r="O114" s="222">
        <f>SUM(O115:O116)</f>
        <v>0</v>
      </c>
      <c r="P114" s="222"/>
      <c r="Q114" s="222">
        <f>SUM(Q115:Q116)</f>
        <v>0</v>
      </c>
      <c r="R114" s="222"/>
      <c r="S114" s="222"/>
      <c r="T114" s="223"/>
      <c r="U114" s="217"/>
      <c r="V114" s="217">
        <f>SUM(V115:V116)</f>
        <v>9.92</v>
      </c>
      <c r="W114" s="217"/>
      <c r="AG114" t="s">
        <v>112</v>
      </c>
    </row>
    <row r="115" spans="1:60" ht="22.5" outlineLevel="1" x14ac:dyDescent="0.2">
      <c r="A115" s="224">
        <v>50</v>
      </c>
      <c r="B115" s="225" t="s">
        <v>159</v>
      </c>
      <c r="C115" s="244" t="s">
        <v>160</v>
      </c>
      <c r="D115" s="226" t="s">
        <v>161</v>
      </c>
      <c r="E115" s="227">
        <v>46.910300000000007</v>
      </c>
      <c r="F115" s="228"/>
      <c r="G115" s="229">
        <f>ROUND(E115*F115,2)</f>
        <v>0</v>
      </c>
      <c r="H115" s="228"/>
      <c r="I115" s="229">
        <f>ROUND(E115*H115,2)</f>
        <v>0</v>
      </c>
      <c r="J115" s="228"/>
      <c r="K115" s="229">
        <f>ROUND(E115*J115,2)</f>
        <v>0</v>
      </c>
      <c r="L115" s="229">
        <v>21</v>
      </c>
      <c r="M115" s="229">
        <f>G115*(1+L115/100)</f>
        <v>0</v>
      </c>
      <c r="N115" s="229">
        <v>0</v>
      </c>
      <c r="O115" s="229">
        <f>ROUND(E115*N115,2)</f>
        <v>0</v>
      </c>
      <c r="P115" s="229">
        <v>0</v>
      </c>
      <c r="Q115" s="229">
        <f>ROUND(E115*P115,2)</f>
        <v>0</v>
      </c>
      <c r="R115" s="229" t="s">
        <v>134</v>
      </c>
      <c r="S115" s="229" t="s">
        <v>117</v>
      </c>
      <c r="T115" s="230" t="s">
        <v>117</v>
      </c>
      <c r="U115" s="214">
        <v>0.21150000000000002</v>
      </c>
      <c r="V115" s="214">
        <f>ROUND(E115*U115,2)</f>
        <v>9.92</v>
      </c>
      <c r="W115" s="214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 t="s">
        <v>162</v>
      </c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</row>
    <row r="116" spans="1:60" outlineLevel="1" x14ac:dyDescent="0.2">
      <c r="A116" s="212"/>
      <c r="B116" s="213"/>
      <c r="C116" s="246" t="s">
        <v>163</v>
      </c>
      <c r="D116" s="231"/>
      <c r="E116" s="231"/>
      <c r="F116" s="231"/>
      <c r="G116" s="231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 t="s">
        <v>124</v>
      </c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205"/>
      <c r="BF116" s="205"/>
      <c r="BG116" s="205"/>
      <c r="BH116" s="205"/>
    </row>
    <row r="117" spans="1:60" x14ac:dyDescent="0.2">
      <c r="A117" s="218" t="s">
        <v>111</v>
      </c>
      <c r="B117" s="219" t="s">
        <v>78</v>
      </c>
      <c r="C117" s="243" t="s">
        <v>79</v>
      </c>
      <c r="D117" s="220"/>
      <c r="E117" s="221"/>
      <c r="F117" s="222"/>
      <c r="G117" s="222">
        <f>SUMIF(AG118:AG125,"&lt;&gt;NOR",G118:G125)</f>
        <v>0</v>
      </c>
      <c r="H117" s="222"/>
      <c r="I117" s="222">
        <f>SUM(I118:I125)</f>
        <v>0</v>
      </c>
      <c r="J117" s="222"/>
      <c r="K117" s="222">
        <f>SUM(K118:K125)</f>
        <v>0</v>
      </c>
      <c r="L117" s="222"/>
      <c r="M117" s="222">
        <f>SUM(M118:M125)</f>
        <v>0</v>
      </c>
      <c r="N117" s="222"/>
      <c r="O117" s="222">
        <f>SUM(O118:O125)</f>
        <v>0.02</v>
      </c>
      <c r="P117" s="222"/>
      <c r="Q117" s="222">
        <f>SUM(Q118:Q125)</f>
        <v>0</v>
      </c>
      <c r="R117" s="222"/>
      <c r="S117" s="222"/>
      <c r="T117" s="223"/>
      <c r="U117" s="217"/>
      <c r="V117" s="217">
        <f>SUM(V118:V125)</f>
        <v>7.2899999999999991</v>
      </c>
      <c r="W117" s="217"/>
      <c r="AG117" t="s">
        <v>112</v>
      </c>
    </row>
    <row r="118" spans="1:60" outlineLevel="1" x14ac:dyDescent="0.2">
      <c r="A118" s="224">
        <v>51</v>
      </c>
      <c r="B118" s="225" t="s">
        <v>540</v>
      </c>
      <c r="C118" s="244" t="s">
        <v>541</v>
      </c>
      <c r="D118" s="226" t="s">
        <v>139</v>
      </c>
      <c r="E118" s="227">
        <v>3</v>
      </c>
      <c r="F118" s="228"/>
      <c r="G118" s="229">
        <f>ROUND(E118*F118,2)</f>
        <v>0</v>
      </c>
      <c r="H118" s="228"/>
      <c r="I118" s="229">
        <f>ROUND(E118*H118,2)</f>
        <v>0</v>
      </c>
      <c r="J118" s="228"/>
      <c r="K118" s="229">
        <f>ROUND(E118*J118,2)</f>
        <v>0</v>
      </c>
      <c r="L118" s="229">
        <v>21</v>
      </c>
      <c r="M118" s="229">
        <f>G118*(1+L118/100)</f>
        <v>0</v>
      </c>
      <c r="N118" s="229">
        <v>2.5700000000000002E-3</v>
      </c>
      <c r="O118" s="229">
        <f>ROUND(E118*N118,2)</f>
        <v>0.01</v>
      </c>
      <c r="P118" s="229">
        <v>0</v>
      </c>
      <c r="Q118" s="229">
        <f>ROUND(E118*P118,2)</f>
        <v>0</v>
      </c>
      <c r="R118" s="229" t="s">
        <v>166</v>
      </c>
      <c r="S118" s="229" t="s">
        <v>117</v>
      </c>
      <c r="T118" s="230" t="s">
        <v>117</v>
      </c>
      <c r="U118" s="214">
        <v>1.1733</v>
      </c>
      <c r="V118" s="214">
        <f>ROUND(E118*U118,2)</f>
        <v>3.52</v>
      </c>
      <c r="W118" s="214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 t="s">
        <v>118</v>
      </c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</row>
    <row r="119" spans="1:60" outlineLevel="1" x14ac:dyDescent="0.2">
      <c r="A119" s="212"/>
      <c r="B119" s="213"/>
      <c r="C119" s="248" t="s">
        <v>542</v>
      </c>
      <c r="D119" s="240"/>
      <c r="E119" s="240"/>
      <c r="F119" s="240"/>
      <c r="G119" s="240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 t="s">
        <v>151</v>
      </c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  <c r="BH119" s="205"/>
    </row>
    <row r="120" spans="1:60" outlineLevel="1" x14ac:dyDescent="0.2">
      <c r="A120" s="233">
        <v>52</v>
      </c>
      <c r="B120" s="234" t="s">
        <v>543</v>
      </c>
      <c r="C120" s="247" t="s">
        <v>544</v>
      </c>
      <c r="D120" s="235" t="s">
        <v>186</v>
      </c>
      <c r="E120" s="236">
        <v>1</v>
      </c>
      <c r="F120" s="237"/>
      <c r="G120" s="238">
        <f>ROUND(E120*F120,2)</f>
        <v>0</v>
      </c>
      <c r="H120" s="237"/>
      <c r="I120" s="238">
        <f>ROUND(E120*H120,2)</f>
        <v>0</v>
      </c>
      <c r="J120" s="237"/>
      <c r="K120" s="238">
        <f>ROUND(E120*J120,2)</f>
        <v>0</v>
      </c>
      <c r="L120" s="238">
        <v>21</v>
      </c>
      <c r="M120" s="238">
        <f>G120*(1+L120/100)</f>
        <v>0</v>
      </c>
      <c r="N120" s="238">
        <v>4.0000000000000001E-3</v>
      </c>
      <c r="O120" s="238">
        <f>ROUND(E120*N120,2)</f>
        <v>0</v>
      </c>
      <c r="P120" s="238">
        <v>0</v>
      </c>
      <c r="Q120" s="238">
        <f>ROUND(E120*P120,2)</f>
        <v>0</v>
      </c>
      <c r="R120" s="238" t="s">
        <v>166</v>
      </c>
      <c r="S120" s="238" t="s">
        <v>117</v>
      </c>
      <c r="T120" s="239" t="s">
        <v>117</v>
      </c>
      <c r="U120" s="214">
        <v>1.03</v>
      </c>
      <c r="V120" s="214">
        <f>ROUND(E120*U120,2)</f>
        <v>1.03</v>
      </c>
      <c r="W120" s="214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 t="s">
        <v>118</v>
      </c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</row>
    <row r="121" spans="1:60" outlineLevel="1" x14ac:dyDescent="0.2">
      <c r="A121" s="233">
        <v>53</v>
      </c>
      <c r="B121" s="234" t="s">
        <v>205</v>
      </c>
      <c r="C121" s="247" t="s">
        <v>206</v>
      </c>
      <c r="D121" s="235" t="s">
        <v>139</v>
      </c>
      <c r="E121" s="236">
        <v>3</v>
      </c>
      <c r="F121" s="237"/>
      <c r="G121" s="238">
        <f>ROUND(E121*F121,2)</f>
        <v>0</v>
      </c>
      <c r="H121" s="237"/>
      <c r="I121" s="238">
        <f>ROUND(E121*H121,2)</f>
        <v>0</v>
      </c>
      <c r="J121" s="237"/>
      <c r="K121" s="238">
        <f>ROUND(E121*J121,2)</f>
        <v>0</v>
      </c>
      <c r="L121" s="238">
        <v>21</v>
      </c>
      <c r="M121" s="238">
        <f>G121*(1+L121/100)</f>
        <v>0</v>
      </c>
      <c r="N121" s="238">
        <v>0</v>
      </c>
      <c r="O121" s="238">
        <f>ROUND(E121*N121,2)</f>
        <v>0</v>
      </c>
      <c r="P121" s="238">
        <v>0</v>
      </c>
      <c r="Q121" s="238">
        <f>ROUND(E121*P121,2)</f>
        <v>0</v>
      </c>
      <c r="R121" s="238" t="s">
        <v>166</v>
      </c>
      <c r="S121" s="238" t="s">
        <v>117</v>
      </c>
      <c r="T121" s="239" t="s">
        <v>117</v>
      </c>
      <c r="U121" s="214">
        <v>4.8000000000000001E-2</v>
      </c>
      <c r="V121" s="214">
        <f>ROUND(E121*U121,2)</f>
        <v>0.14000000000000001</v>
      </c>
      <c r="W121" s="214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 t="s">
        <v>118</v>
      </c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</row>
    <row r="122" spans="1:60" outlineLevel="1" x14ac:dyDescent="0.2">
      <c r="A122" s="233">
        <v>54</v>
      </c>
      <c r="B122" s="234" t="s">
        <v>545</v>
      </c>
      <c r="C122" s="247" t="s">
        <v>546</v>
      </c>
      <c r="D122" s="235" t="s">
        <v>247</v>
      </c>
      <c r="E122" s="236">
        <v>1</v>
      </c>
      <c r="F122" s="237"/>
      <c r="G122" s="238">
        <f>ROUND(E122*F122,2)</f>
        <v>0</v>
      </c>
      <c r="H122" s="237"/>
      <c r="I122" s="238">
        <f>ROUND(E122*H122,2)</f>
        <v>0</v>
      </c>
      <c r="J122" s="237"/>
      <c r="K122" s="238">
        <f>ROUND(E122*J122,2)</f>
        <v>0</v>
      </c>
      <c r="L122" s="238">
        <v>21</v>
      </c>
      <c r="M122" s="238">
        <f>G122*(1+L122/100)</f>
        <v>0</v>
      </c>
      <c r="N122" s="238">
        <v>8.9100000000000013E-3</v>
      </c>
      <c r="O122" s="238">
        <f>ROUND(E122*N122,2)</f>
        <v>0.01</v>
      </c>
      <c r="P122" s="238">
        <v>0</v>
      </c>
      <c r="Q122" s="238">
        <f>ROUND(E122*P122,2)</f>
        <v>0</v>
      </c>
      <c r="R122" s="238" t="s">
        <v>166</v>
      </c>
      <c r="S122" s="238" t="s">
        <v>117</v>
      </c>
      <c r="T122" s="239" t="s">
        <v>117</v>
      </c>
      <c r="U122" s="214">
        <v>2.1620000000000004</v>
      </c>
      <c r="V122" s="214">
        <f>ROUND(E122*U122,2)</f>
        <v>2.16</v>
      </c>
      <c r="W122" s="214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 t="s">
        <v>118</v>
      </c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</row>
    <row r="123" spans="1:60" outlineLevel="1" x14ac:dyDescent="0.2">
      <c r="A123" s="233">
        <v>55</v>
      </c>
      <c r="B123" s="234" t="s">
        <v>547</v>
      </c>
      <c r="C123" s="247" t="s">
        <v>548</v>
      </c>
      <c r="D123" s="235" t="s">
        <v>186</v>
      </c>
      <c r="E123" s="236">
        <v>1</v>
      </c>
      <c r="F123" s="237"/>
      <c r="G123" s="238">
        <f>ROUND(E123*F123,2)</f>
        <v>0</v>
      </c>
      <c r="H123" s="237"/>
      <c r="I123" s="238">
        <f>ROUND(E123*H123,2)</f>
        <v>0</v>
      </c>
      <c r="J123" s="237"/>
      <c r="K123" s="238">
        <f>ROUND(E123*J123,2)</f>
        <v>0</v>
      </c>
      <c r="L123" s="238">
        <v>21</v>
      </c>
      <c r="M123" s="238">
        <f>G123*(1+L123/100)</f>
        <v>0</v>
      </c>
      <c r="N123" s="238">
        <v>2.33E-3</v>
      </c>
      <c r="O123" s="238">
        <f>ROUND(E123*N123,2)</f>
        <v>0</v>
      </c>
      <c r="P123" s="238">
        <v>0</v>
      </c>
      <c r="Q123" s="238">
        <f>ROUND(E123*P123,2)</f>
        <v>0</v>
      </c>
      <c r="R123" s="238" t="s">
        <v>166</v>
      </c>
      <c r="S123" s="238" t="s">
        <v>117</v>
      </c>
      <c r="T123" s="239" t="s">
        <v>117</v>
      </c>
      <c r="U123" s="214">
        <v>0.39300000000000002</v>
      </c>
      <c r="V123" s="214">
        <f>ROUND(E123*U123,2)</f>
        <v>0.39</v>
      </c>
      <c r="W123" s="214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 t="s">
        <v>118</v>
      </c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</row>
    <row r="124" spans="1:60" outlineLevel="1" x14ac:dyDescent="0.2">
      <c r="A124" s="224">
        <v>56</v>
      </c>
      <c r="B124" s="225" t="s">
        <v>549</v>
      </c>
      <c r="C124" s="244" t="s">
        <v>550</v>
      </c>
      <c r="D124" s="226" t="s">
        <v>161</v>
      </c>
      <c r="E124" s="227">
        <v>2.2950000000000002E-2</v>
      </c>
      <c r="F124" s="228"/>
      <c r="G124" s="229">
        <f>ROUND(E124*F124,2)</f>
        <v>0</v>
      </c>
      <c r="H124" s="228"/>
      <c r="I124" s="229">
        <f>ROUND(E124*H124,2)</f>
        <v>0</v>
      </c>
      <c r="J124" s="228"/>
      <c r="K124" s="229">
        <f>ROUND(E124*J124,2)</f>
        <v>0</v>
      </c>
      <c r="L124" s="229">
        <v>21</v>
      </c>
      <c r="M124" s="229">
        <f>G124*(1+L124/100)</f>
        <v>0</v>
      </c>
      <c r="N124" s="229">
        <v>0</v>
      </c>
      <c r="O124" s="229">
        <f>ROUND(E124*N124,2)</f>
        <v>0</v>
      </c>
      <c r="P124" s="229">
        <v>0</v>
      </c>
      <c r="Q124" s="229">
        <f>ROUND(E124*P124,2)</f>
        <v>0</v>
      </c>
      <c r="R124" s="229" t="s">
        <v>166</v>
      </c>
      <c r="S124" s="229" t="s">
        <v>117</v>
      </c>
      <c r="T124" s="230" t="s">
        <v>117</v>
      </c>
      <c r="U124" s="214">
        <v>2.3640000000000003</v>
      </c>
      <c r="V124" s="214">
        <f>ROUND(E124*U124,2)</f>
        <v>0.05</v>
      </c>
      <c r="W124" s="214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 t="s">
        <v>162</v>
      </c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</row>
    <row r="125" spans="1:60" outlineLevel="1" x14ac:dyDescent="0.2">
      <c r="A125" s="212"/>
      <c r="B125" s="213"/>
      <c r="C125" s="246" t="s">
        <v>244</v>
      </c>
      <c r="D125" s="231"/>
      <c r="E125" s="231"/>
      <c r="F125" s="231"/>
      <c r="G125" s="231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 t="s">
        <v>124</v>
      </c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</row>
    <row r="126" spans="1:60" x14ac:dyDescent="0.2">
      <c r="A126" s="218" t="s">
        <v>111</v>
      </c>
      <c r="B126" s="219" t="s">
        <v>84</v>
      </c>
      <c r="C126" s="243" t="s">
        <v>27</v>
      </c>
      <c r="D126" s="220"/>
      <c r="E126" s="221"/>
      <c r="F126" s="222"/>
      <c r="G126" s="222">
        <f>SUMIF(AG127:AG132,"&lt;&gt;NOR",G127:G132)</f>
        <v>0</v>
      </c>
      <c r="H126" s="222"/>
      <c r="I126" s="222">
        <f>SUM(I127:I132)</f>
        <v>0</v>
      </c>
      <c r="J126" s="222"/>
      <c r="K126" s="222">
        <f>SUM(K127:K132)</f>
        <v>0</v>
      </c>
      <c r="L126" s="222"/>
      <c r="M126" s="222">
        <f>SUM(M127:M132)</f>
        <v>0</v>
      </c>
      <c r="N126" s="222"/>
      <c r="O126" s="222">
        <f>SUM(O127:O132)</f>
        <v>0</v>
      </c>
      <c r="P126" s="222"/>
      <c r="Q126" s="222">
        <f>SUM(Q127:Q132)</f>
        <v>0</v>
      </c>
      <c r="R126" s="222"/>
      <c r="S126" s="222"/>
      <c r="T126" s="223"/>
      <c r="U126" s="217"/>
      <c r="V126" s="217">
        <f>SUM(V127:V132)</f>
        <v>0</v>
      </c>
      <c r="W126" s="217"/>
      <c r="AG126" t="s">
        <v>112</v>
      </c>
    </row>
    <row r="127" spans="1:60" outlineLevel="1" x14ac:dyDescent="0.2">
      <c r="A127" s="224">
        <v>57</v>
      </c>
      <c r="B127" s="225" t="s">
        <v>551</v>
      </c>
      <c r="C127" s="244" t="s">
        <v>552</v>
      </c>
      <c r="D127" s="226" t="s">
        <v>316</v>
      </c>
      <c r="E127" s="227">
        <v>1</v>
      </c>
      <c r="F127" s="228"/>
      <c r="G127" s="229">
        <f>ROUND(E127*F127,2)</f>
        <v>0</v>
      </c>
      <c r="H127" s="228"/>
      <c r="I127" s="229">
        <f>ROUND(E127*H127,2)</f>
        <v>0</v>
      </c>
      <c r="J127" s="228"/>
      <c r="K127" s="229">
        <f>ROUND(E127*J127,2)</f>
        <v>0</v>
      </c>
      <c r="L127" s="229">
        <v>21</v>
      </c>
      <c r="M127" s="229">
        <f>G127*(1+L127/100)</f>
        <v>0</v>
      </c>
      <c r="N127" s="229">
        <v>0</v>
      </c>
      <c r="O127" s="229">
        <f>ROUND(E127*N127,2)</f>
        <v>0</v>
      </c>
      <c r="P127" s="229">
        <v>0</v>
      </c>
      <c r="Q127" s="229">
        <f>ROUND(E127*P127,2)</f>
        <v>0</v>
      </c>
      <c r="R127" s="229"/>
      <c r="S127" s="229" t="s">
        <v>117</v>
      </c>
      <c r="T127" s="230" t="s">
        <v>291</v>
      </c>
      <c r="U127" s="214">
        <v>0</v>
      </c>
      <c r="V127" s="214">
        <f>ROUND(E127*U127,2)</f>
        <v>0</v>
      </c>
      <c r="W127" s="214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 t="s">
        <v>553</v>
      </c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</row>
    <row r="128" spans="1:60" outlineLevel="1" x14ac:dyDescent="0.2">
      <c r="A128" s="212"/>
      <c r="B128" s="213"/>
      <c r="C128" s="248" t="s">
        <v>554</v>
      </c>
      <c r="D128" s="240"/>
      <c r="E128" s="240"/>
      <c r="F128" s="240"/>
      <c r="G128" s="240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 t="s">
        <v>151</v>
      </c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32" t="str">
        <f>C128</f>
        <v>Zaměření a vytýčení stávajících inženýrských sítí v místě stavby z hlediska jejich ochrany při provádění stavby.</v>
      </c>
      <c r="BB128" s="205"/>
      <c r="BC128" s="205"/>
      <c r="BD128" s="205"/>
      <c r="BE128" s="205"/>
      <c r="BF128" s="205"/>
      <c r="BG128" s="205"/>
      <c r="BH128" s="205"/>
    </row>
    <row r="129" spans="1:60" outlineLevel="1" x14ac:dyDescent="0.2">
      <c r="A129" s="224">
        <v>58</v>
      </c>
      <c r="B129" s="225" t="s">
        <v>314</v>
      </c>
      <c r="C129" s="244" t="s">
        <v>315</v>
      </c>
      <c r="D129" s="226" t="s">
        <v>316</v>
      </c>
      <c r="E129" s="227">
        <v>1</v>
      </c>
      <c r="F129" s="228"/>
      <c r="G129" s="229">
        <f>ROUND(E129*F129,2)</f>
        <v>0</v>
      </c>
      <c r="H129" s="228"/>
      <c r="I129" s="229">
        <f>ROUND(E129*H129,2)</f>
        <v>0</v>
      </c>
      <c r="J129" s="228"/>
      <c r="K129" s="229">
        <f>ROUND(E129*J129,2)</f>
        <v>0</v>
      </c>
      <c r="L129" s="229">
        <v>21</v>
      </c>
      <c r="M129" s="229">
        <f>G129*(1+L129/100)</f>
        <v>0</v>
      </c>
      <c r="N129" s="229">
        <v>0</v>
      </c>
      <c r="O129" s="229">
        <f>ROUND(E129*N129,2)</f>
        <v>0</v>
      </c>
      <c r="P129" s="229">
        <v>0</v>
      </c>
      <c r="Q129" s="229">
        <f>ROUND(E129*P129,2)</f>
        <v>0</v>
      </c>
      <c r="R129" s="229"/>
      <c r="S129" s="229" t="s">
        <v>117</v>
      </c>
      <c r="T129" s="230" t="s">
        <v>291</v>
      </c>
      <c r="U129" s="214">
        <v>0</v>
      </c>
      <c r="V129" s="214">
        <f>ROUND(E129*U129,2)</f>
        <v>0</v>
      </c>
      <c r="W129" s="214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 t="s">
        <v>317</v>
      </c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205"/>
      <c r="BF129" s="205"/>
      <c r="BG129" s="205"/>
      <c r="BH129" s="205"/>
    </row>
    <row r="130" spans="1:60" outlineLevel="1" x14ac:dyDescent="0.2">
      <c r="A130" s="212"/>
      <c r="B130" s="213"/>
      <c r="C130" s="248" t="s">
        <v>318</v>
      </c>
      <c r="D130" s="240"/>
      <c r="E130" s="240"/>
      <c r="F130" s="240"/>
      <c r="G130" s="240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 t="s">
        <v>151</v>
      </c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</row>
    <row r="131" spans="1:60" outlineLevel="1" x14ac:dyDescent="0.2">
      <c r="A131" s="224">
        <v>59</v>
      </c>
      <c r="B131" s="225" t="s">
        <v>319</v>
      </c>
      <c r="C131" s="244" t="s">
        <v>320</v>
      </c>
      <c r="D131" s="226" t="s">
        <v>316</v>
      </c>
      <c r="E131" s="227">
        <v>1</v>
      </c>
      <c r="F131" s="228"/>
      <c r="G131" s="229">
        <f>ROUND(E131*F131,2)</f>
        <v>0</v>
      </c>
      <c r="H131" s="228"/>
      <c r="I131" s="229">
        <f>ROUND(E131*H131,2)</f>
        <v>0</v>
      </c>
      <c r="J131" s="228"/>
      <c r="K131" s="229">
        <f>ROUND(E131*J131,2)</f>
        <v>0</v>
      </c>
      <c r="L131" s="229">
        <v>21</v>
      </c>
      <c r="M131" s="229">
        <f>G131*(1+L131/100)</f>
        <v>0</v>
      </c>
      <c r="N131" s="229">
        <v>0</v>
      </c>
      <c r="O131" s="229">
        <f>ROUND(E131*N131,2)</f>
        <v>0</v>
      </c>
      <c r="P131" s="229">
        <v>0</v>
      </c>
      <c r="Q131" s="229">
        <f>ROUND(E131*P131,2)</f>
        <v>0</v>
      </c>
      <c r="R131" s="229"/>
      <c r="S131" s="229" t="s">
        <v>117</v>
      </c>
      <c r="T131" s="230" t="s">
        <v>291</v>
      </c>
      <c r="U131" s="214">
        <v>0</v>
      </c>
      <c r="V131" s="214">
        <f>ROUND(E131*U131,2)</f>
        <v>0</v>
      </c>
      <c r="W131" s="214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 t="s">
        <v>317</v>
      </c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</row>
    <row r="132" spans="1:60" outlineLevel="1" x14ac:dyDescent="0.2">
      <c r="A132" s="212"/>
      <c r="B132" s="213"/>
      <c r="C132" s="248" t="s">
        <v>321</v>
      </c>
      <c r="D132" s="240"/>
      <c r="E132" s="240"/>
      <c r="F132" s="240"/>
      <c r="G132" s="240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 t="s">
        <v>151</v>
      </c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</row>
    <row r="133" spans="1:60" x14ac:dyDescent="0.2">
      <c r="A133" s="5"/>
      <c r="B133" s="6"/>
      <c r="C133" s="250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AE133">
        <v>15</v>
      </c>
      <c r="AF133">
        <v>21</v>
      </c>
    </row>
    <row r="134" spans="1:60" x14ac:dyDescent="0.2">
      <c r="A134" s="208"/>
      <c r="B134" s="209" t="s">
        <v>29</v>
      </c>
      <c r="C134" s="251"/>
      <c r="D134" s="210"/>
      <c r="E134" s="211"/>
      <c r="F134" s="211"/>
      <c r="G134" s="242">
        <f>G8+G60+G70+G83+G101+G114+G117+G126</f>
        <v>0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AE134">
        <f>SUMIF(L7:L132,AE133,G7:G132)</f>
        <v>0</v>
      </c>
      <c r="AF134">
        <f>SUMIF(L7:L132,AF133,G7:G132)</f>
        <v>0</v>
      </c>
      <c r="AG134" t="s">
        <v>322</v>
      </c>
    </row>
    <row r="135" spans="1:60" x14ac:dyDescent="0.2">
      <c r="C135" s="252"/>
      <c r="D135" s="189"/>
      <c r="AG135" t="s">
        <v>323</v>
      </c>
    </row>
    <row r="136" spans="1:60" x14ac:dyDescent="0.2">
      <c r="D136" s="189"/>
    </row>
    <row r="137" spans="1:60" x14ac:dyDescent="0.2">
      <c r="D137" s="189"/>
    </row>
    <row r="138" spans="1:60" x14ac:dyDescent="0.2">
      <c r="D138" s="189"/>
    </row>
    <row r="139" spans="1:60" x14ac:dyDescent="0.2">
      <c r="D139" s="189"/>
    </row>
    <row r="140" spans="1:60" x14ac:dyDescent="0.2">
      <c r="D140" s="189"/>
    </row>
    <row r="141" spans="1:60" x14ac:dyDescent="0.2">
      <c r="D141" s="189"/>
    </row>
    <row r="142" spans="1:60" x14ac:dyDescent="0.2">
      <c r="D142" s="189"/>
    </row>
    <row r="143" spans="1:60" x14ac:dyDescent="0.2">
      <c r="D143" s="189"/>
    </row>
    <row r="144" spans="1:60" x14ac:dyDescent="0.2">
      <c r="D144" s="189"/>
    </row>
    <row r="145" spans="4:4" x14ac:dyDescent="0.2">
      <c r="D145" s="189"/>
    </row>
    <row r="146" spans="4:4" x14ac:dyDescent="0.2">
      <c r="D146" s="189"/>
    </row>
    <row r="147" spans="4:4" x14ac:dyDescent="0.2">
      <c r="D147" s="189"/>
    </row>
    <row r="148" spans="4:4" x14ac:dyDescent="0.2">
      <c r="D148" s="189"/>
    </row>
    <row r="149" spans="4:4" x14ac:dyDescent="0.2">
      <c r="D149" s="189"/>
    </row>
    <row r="150" spans="4:4" x14ac:dyDescent="0.2">
      <c r="D150" s="189"/>
    </row>
    <row r="151" spans="4:4" x14ac:dyDescent="0.2">
      <c r="D151" s="189"/>
    </row>
    <row r="152" spans="4:4" x14ac:dyDescent="0.2">
      <c r="D152" s="189"/>
    </row>
    <row r="153" spans="4:4" x14ac:dyDescent="0.2">
      <c r="D153" s="189"/>
    </row>
    <row r="154" spans="4:4" x14ac:dyDescent="0.2">
      <c r="D154" s="189"/>
    </row>
    <row r="155" spans="4:4" x14ac:dyDescent="0.2">
      <c r="D155" s="189"/>
    </row>
    <row r="156" spans="4:4" x14ac:dyDescent="0.2">
      <c r="D156" s="189"/>
    </row>
    <row r="157" spans="4:4" x14ac:dyDescent="0.2">
      <c r="D157" s="189"/>
    </row>
    <row r="158" spans="4:4" x14ac:dyDescent="0.2">
      <c r="D158" s="189"/>
    </row>
    <row r="159" spans="4:4" x14ac:dyDescent="0.2">
      <c r="D159" s="189"/>
    </row>
    <row r="160" spans="4:4" x14ac:dyDescent="0.2">
      <c r="D160" s="189"/>
    </row>
    <row r="161" spans="4:4" x14ac:dyDescent="0.2">
      <c r="D161" s="189"/>
    </row>
    <row r="162" spans="4:4" x14ac:dyDescent="0.2">
      <c r="D162" s="189"/>
    </row>
    <row r="163" spans="4:4" x14ac:dyDescent="0.2">
      <c r="D163" s="189"/>
    </row>
    <row r="164" spans="4:4" x14ac:dyDescent="0.2">
      <c r="D164" s="189"/>
    </row>
    <row r="165" spans="4:4" x14ac:dyDescent="0.2">
      <c r="D165" s="189"/>
    </row>
    <row r="166" spans="4:4" x14ac:dyDescent="0.2">
      <c r="D166" s="189"/>
    </row>
    <row r="167" spans="4:4" x14ac:dyDescent="0.2">
      <c r="D167" s="189"/>
    </row>
    <row r="168" spans="4:4" x14ac:dyDescent="0.2">
      <c r="D168" s="189"/>
    </row>
    <row r="169" spans="4:4" x14ac:dyDescent="0.2">
      <c r="D169" s="189"/>
    </row>
    <row r="170" spans="4:4" x14ac:dyDescent="0.2">
      <c r="D170" s="189"/>
    </row>
    <row r="171" spans="4:4" x14ac:dyDescent="0.2">
      <c r="D171" s="189"/>
    </row>
    <row r="172" spans="4:4" x14ac:dyDescent="0.2">
      <c r="D172" s="189"/>
    </row>
    <row r="173" spans="4:4" x14ac:dyDescent="0.2">
      <c r="D173" s="189"/>
    </row>
    <row r="174" spans="4:4" x14ac:dyDescent="0.2">
      <c r="D174" s="189"/>
    </row>
    <row r="175" spans="4:4" x14ac:dyDescent="0.2">
      <c r="D175" s="189"/>
    </row>
    <row r="176" spans="4:4" x14ac:dyDescent="0.2">
      <c r="D176" s="189"/>
    </row>
    <row r="177" spans="4:4" x14ac:dyDescent="0.2">
      <c r="D177" s="189"/>
    </row>
    <row r="178" spans="4:4" x14ac:dyDescent="0.2">
      <c r="D178" s="189"/>
    </row>
    <row r="179" spans="4:4" x14ac:dyDescent="0.2">
      <c r="D179" s="189"/>
    </row>
    <row r="180" spans="4:4" x14ac:dyDescent="0.2">
      <c r="D180" s="189"/>
    </row>
    <row r="181" spans="4:4" x14ac:dyDescent="0.2">
      <c r="D181" s="189"/>
    </row>
    <row r="182" spans="4:4" x14ac:dyDescent="0.2">
      <c r="D182" s="189"/>
    </row>
    <row r="183" spans="4:4" x14ac:dyDescent="0.2">
      <c r="D183" s="189"/>
    </row>
    <row r="184" spans="4:4" x14ac:dyDescent="0.2">
      <c r="D184" s="189"/>
    </row>
    <row r="185" spans="4:4" x14ac:dyDescent="0.2">
      <c r="D185" s="189"/>
    </row>
    <row r="186" spans="4:4" x14ac:dyDescent="0.2">
      <c r="D186" s="189"/>
    </row>
    <row r="187" spans="4:4" x14ac:dyDescent="0.2">
      <c r="D187" s="189"/>
    </row>
    <row r="188" spans="4:4" x14ac:dyDescent="0.2">
      <c r="D188" s="189"/>
    </row>
    <row r="189" spans="4:4" x14ac:dyDescent="0.2">
      <c r="D189" s="189"/>
    </row>
    <row r="190" spans="4:4" x14ac:dyDescent="0.2">
      <c r="D190" s="189"/>
    </row>
    <row r="191" spans="4:4" x14ac:dyDescent="0.2">
      <c r="D191" s="189"/>
    </row>
    <row r="192" spans="4:4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b/sq7nQBAwCkVQzjjN6tcHhROMRSpGtWrWTAHvU1yEe3A8R/Z/3Wkl+uVWtBiRpgTLviJKaFUPN6omciWFhmeQ==" saltValue="/04VhsCZgv4XUri48A0vhQ==" spinCount="100000" sheet="1"/>
  <mergeCells count="37">
    <mergeCell ref="C132:G132"/>
    <mergeCell ref="C110:G110"/>
    <mergeCell ref="C116:G116"/>
    <mergeCell ref="C119:G119"/>
    <mergeCell ref="C125:G125"/>
    <mergeCell ref="C128:G128"/>
    <mergeCell ref="C130:G130"/>
    <mergeCell ref="C90:G90"/>
    <mergeCell ref="C93:G93"/>
    <mergeCell ref="C95:G95"/>
    <mergeCell ref="C103:G103"/>
    <mergeCell ref="C106:G106"/>
    <mergeCell ref="C108:G108"/>
    <mergeCell ref="C65:G65"/>
    <mergeCell ref="C67:G67"/>
    <mergeCell ref="C69:G69"/>
    <mergeCell ref="C72:G72"/>
    <mergeCell ref="C75:G75"/>
    <mergeCell ref="C77:G77"/>
    <mergeCell ref="C38:G38"/>
    <mergeCell ref="C44:G44"/>
    <mergeCell ref="C48:G48"/>
    <mergeCell ref="C52:G52"/>
    <mergeCell ref="C55:G55"/>
    <mergeCell ref="C62:G62"/>
    <mergeCell ref="C16:G16"/>
    <mergeCell ref="C21:G21"/>
    <mergeCell ref="C24:G24"/>
    <mergeCell ref="C26:G26"/>
    <mergeCell ref="C29:G29"/>
    <mergeCell ref="C32:G32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SO 01 D.1.4.1 Pol</vt:lpstr>
      <vt:lpstr>SO 02 D.1.4.2 Pol</vt:lpstr>
      <vt:lpstr>SO 03 D.1.4.3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D.1.4.1 Pol'!Názvy_tisku</vt:lpstr>
      <vt:lpstr>'SO 02 D.1.4.2 Pol'!Názvy_tisku</vt:lpstr>
      <vt:lpstr>'SO 03 D.1.4.3 Pol'!Názvy_tisku</vt:lpstr>
      <vt:lpstr>oadresa</vt:lpstr>
      <vt:lpstr>Stavba!Objednatel</vt:lpstr>
      <vt:lpstr>Stavba!Objekt</vt:lpstr>
      <vt:lpstr>'SO 01 D.1.4.1 Pol'!Oblast_tisku</vt:lpstr>
      <vt:lpstr>'SO 02 D.1.4.2 Pol'!Oblast_tisku</vt:lpstr>
      <vt:lpstr>'SO 03 D.1.4.3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Precision</dc:creator>
  <cp:lastModifiedBy>Precision</cp:lastModifiedBy>
  <cp:lastPrinted>2014-02-28T09:52:57Z</cp:lastPrinted>
  <dcterms:created xsi:type="dcterms:W3CDTF">2009-04-08T07:15:50Z</dcterms:created>
  <dcterms:modified xsi:type="dcterms:W3CDTF">2018-10-04T09:19:38Z</dcterms:modified>
</cp:coreProperties>
</file>