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7955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'Položky'!$A$1:$G$31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<sst xmlns="http://schemas.openxmlformats.org/spreadsheetml/2006/main" count="143" uniqueCount="98">
  <si>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</si>
  <si>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</si>
  <si>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</si>
  <si>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</si>
  <si>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</si>
  <si>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</si>
  <si>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</si>
  <si>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</si>
  <si>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</si>
  <si>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</si>
  <si>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</si>
  <si>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</si>
  <si>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</si>
  <si>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</si>
  <si>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</si>
  <si>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</si>
  <si>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</si>
  <si>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</si>
  <si>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</si>
  <si>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</si>
  <si>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</si>
  <si>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</si>
  <si>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</si>
  <si>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</si>
  <si>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</si>
  <si>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</si>
  <si>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</si>
  <si>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</si>
  <si>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</si>
  <si>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</si>
  <si>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</si>
  <si>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</si>
  <si>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</si>
  <si>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</si>
  <si>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</si>
  <si>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</si>
  <si>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</si>
  <si>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</si>
  <si>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</si>
  <si>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</si>
  <si>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</si>
  <si>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</si>
  <si>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</si>
  <si>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</si>
  <si>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</si>
  <si>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</si>
  <si>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</si>
  <si>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</si>
  <si>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</si>
  <si>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</si>
  <si>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</si>
  <si>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</si>
  <si>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</si>
  <si>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</si>
  <si>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</si>
  <si>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</si>
  <si>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</si>
  <si>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</si>
  <si>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</si>
  <si>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</si>
  <si>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</si>
  <si>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</si>
  <si>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</si>
  <si>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</si>
  <si>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</si>
  <si>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</si>
  <si>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</si>
  <si>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</si>
  <si>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 xml:space="preserve">Bytový dům ST-01 </t>
  </si>
  <si>
    <t>m2</t>
  </si>
  <si>
    <t>3</t>
  </si>
  <si>
    <t>Svislé a kompletní konstrukce</t>
  </si>
  <si>
    <t>m</t>
  </si>
  <si>
    <t>61</t>
  </si>
  <si>
    <t>Upravy povrchů vnitřní</t>
  </si>
  <si>
    <t>711</t>
  </si>
  <si>
    <t>Izolace proti vodě</t>
  </si>
  <si>
    <t>771</t>
  </si>
  <si>
    <t>Podlahy z dlaždic a obklady</t>
  </si>
  <si>
    <t xml:space="preserve">Provedení penetrace podkladu </t>
  </si>
  <si>
    <t xml:space="preserve">Spára podlaha - stěna, silikonem </t>
  </si>
  <si>
    <t>781</t>
  </si>
  <si>
    <t>Obklady keramické</t>
  </si>
  <si>
    <t>D+M lišt k obkladům rohových, koutových i dilatačních</t>
  </si>
  <si>
    <t>STACHL spol. s r.o.</t>
  </si>
  <si>
    <t>Obezdívka van rohových</t>
  </si>
  <si>
    <t xml:space="preserve">Vnitřní omítka stěn štuková - vrchní vrstva nad obklady </t>
  </si>
  <si>
    <t>Stěrka hydroizolační těsnící hmotou - balkony</t>
  </si>
  <si>
    <t>Stěrka hydroizolační těsnící hmotou - koupelny</t>
  </si>
  <si>
    <t>Bandážovací páska ke stěrkové hydroizolaci</t>
  </si>
  <si>
    <t xml:space="preserve">Montáž obkladů stěn do tmele, </t>
  </si>
  <si>
    <t xml:space="preserve">Provedení penetrace podkladu  </t>
  </si>
  <si>
    <t>Obklady + dlažba + úpravy povrchů</t>
  </si>
  <si>
    <t>Montáž dlažby keramické do tmele - balkony</t>
  </si>
  <si>
    <t xml:space="preserve">Obklad soklíků rovných do tmele výšky do 100 mm (balkony) </t>
  </si>
  <si>
    <t xml:space="preserve">Obklad soklíků rovných do tmele výšky do 100 mm      (byty + společné prostory) </t>
  </si>
  <si>
    <t>Srovnání podkladu stěn pod obklady, (lepidlo + perlinka)</t>
  </si>
  <si>
    <t>Montáž dlažby keramické do tmele - byty + společné prostory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</si>
</sst>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46" applyFont="1">
      <alignment/>
      <protection/>
    </xf>
    <xf numFmtId="0" fontId="0" fillId="0" borderId="0" xfId="46" applyNumberFormat="1" applyFill="1">
      <alignment/>
      <protection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92</v>
      </c>
      <c r="D6" s="10"/>
      <c r="E6" s="10"/>
      <c r="F6" s="18"/>
      <c r="G6" s="12"/>
    </row>
    <row r="7" spans="1:9" ht="12.75">
      <c r="A7" s="13" t="s">
        <v>8</v>
      </c>
      <c r="B7" s="15"/>
      <c r="C7" s="177"/>
      <c r="D7" s="17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7"/>
      <c r="D8" s="178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9" t="s">
        <v>84</v>
      </c>
      <c r="F11" s="180"/>
      <c r="G11" s="18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14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14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20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8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9"/>
  <sheetViews>
    <sheetView workbookViewId="0" topLeftCell="A1">
      <selection activeCell="D22" sqref="D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6" t="s">
        <v>5</v>
      </c>
      <c r="B1" s="187"/>
      <c r="C1" s="69" t="str">
        <f>CONCATENATE(cislostavby," ",nazevstavby)</f>
        <v> Obklady + dlažba + úpravy povrchů</v>
      </c>
      <c r="D1" s="70"/>
      <c r="E1" s="71"/>
      <c r="F1" s="70"/>
      <c r="G1" s="72"/>
      <c r="H1" s="73"/>
      <c r="I1" s="74"/>
    </row>
    <row r="2" spans="1:9" ht="13.5" thickBot="1">
      <c r="A2" s="188" t="s">
        <v>1</v>
      </c>
      <c r="B2" s="189"/>
      <c r="C2" s="75" t="str">
        <f>CONCATENATE(cisloobjektu," ",nazevobjektu)</f>
        <v> Bytový dům ST-01 </v>
      </c>
      <c r="D2" s="76"/>
      <c r="E2" s="77"/>
      <c r="F2" s="76"/>
      <c r="G2" s="190"/>
      <c r="H2" s="190"/>
      <c r="I2" s="191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61</v>
      </c>
      <c r="B8" s="86" t="str">
        <f>Položky!C10</f>
        <v>Upravy povrchů vnitřní</v>
      </c>
      <c r="C8" s="87"/>
      <c r="D8" s="88"/>
      <c r="E8" s="172">
        <f>Položky!BA13</f>
        <v>0</v>
      </c>
      <c r="F8" s="173">
        <f>Položky!BB13</f>
        <v>0</v>
      </c>
      <c r="G8" s="173">
        <f>Položky!BC13</f>
        <v>0</v>
      </c>
      <c r="H8" s="173">
        <f>Položky!BD13</f>
        <v>0</v>
      </c>
      <c r="I8" s="174">
        <f>Položky!BE13</f>
        <v>0</v>
      </c>
    </row>
    <row r="9" spans="1:9" s="11" customFormat="1" ht="12.75">
      <c r="A9" s="171" t="str">
        <f>Položky!B14</f>
        <v>711</v>
      </c>
      <c r="B9" s="86" t="str">
        <f>Položky!C14</f>
        <v>Izolace proti vodě</v>
      </c>
      <c r="C9" s="87"/>
      <c r="D9" s="88"/>
      <c r="E9" s="172">
        <f>Položky!BA18</f>
        <v>0</v>
      </c>
      <c r="F9" s="173">
        <f>Položky!BB18</f>
        <v>0</v>
      </c>
      <c r="G9" s="173">
        <f>Položky!BC18</f>
        <v>0</v>
      </c>
      <c r="H9" s="173">
        <f>Položky!BD18</f>
        <v>0</v>
      </c>
      <c r="I9" s="174">
        <f>Položky!BE18</f>
        <v>0</v>
      </c>
    </row>
    <row r="10" spans="1:9" s="11" customFormat="1" ht="12.75">
      <c r="A10" s="171" t="str">
        <f>Položky!B19</f>
        <v>771</v>
      </c>
      <c r="B10" s="86" t="str">
        <f>Položky!C19</f>
        <v>Podlahy z dlaždic a obklady</v>
      </c>
      <c r="C10" s="87"/>
      <c r="D10" s="88"/>
      <c r="E10" s="172">
        <f>Položky!BA26</f>
        <v>0</v>
      </c>
      <c r="F10" s="173">
        <f>Položky!BB26</f>
        <v>0</v>
      </c>
      <c r="G10" s="173">
        <f>Položky!BC26</f>
        <v>0</v>
      </c>
      <c r="H10" s="173">
        <f>Položky!BD26</f>
        <v>0</v>
      </c>
      <c r="I10" s="174">
        <f>Položky!BE26</f>
        <v>0</v>
      </c>
    </row>
    <row r="11" spans="1:9" s="11" customFormat="1" ht="13.5" thickBot="1">
      <c r="A11" s="171" t="str">
        <f>Položky!B27</f>
        <v>781</v>
      </c>
      <c r="B11" s="86" t="str">
        <f>Položky!C27</f>
        <v>Obklady keramické</v>
      </c>
      <c r="C11" s="87"/>
      <c r="D11" s="88"/>
      <c r="E11" s="172">
        <f>Položky!BA31</f>
        <v>0</v>
      </c>
      <c r="F11" s="173">
        <f>Položky!BB31</f>
        <v>0</v>
      </c>
      <c r="G11" s="173">
        <f>Položky!BC31</f>
        <v>0</v>
      </c>
      <c r="H11" s="173">
        <f>Položky!BD31</f>
        <v>0</v>
      </c>
      <c r="I11" s="174">
        <f>Položky!BE31</f>
        <v>0</v>
      </c>
    </row>
    <row r="12" spans="1:9" s="94" customFormat="1" ht="13.5" thickBot="1">
      <c r="A12" s="89"/>
      <c r="B12" s="81" t="s">
        <v>50</v>
      </c>
      <c r="C12" s="81"/>
      <c r="D12" s="90"/>
      <c r="E12" s="91">
        <f>SUM(E7:E11)</f>
        <v>0</v>
      </c>
      <c r="F12" s="92">
        <f>SUM(F7:F11)</f>
        <v>0</v>
      </c>
      <c r="G12" s="92">
        <f>SUM(G7:G11)</f>
        <v>0</v>
      </c>
      <c r="H12" s="92">
        <f>SUM(H7:H11)</f>
        <v>0</v>
      </c>
      <c r="I12" s="93">
        <f>SUM(I7:I11)</f>
        <v>0</v>
      </c>
    </row>
    <row r="13" spans="1:9" ht="12.75">
      <c r="A13" s="87"/>
      <c r="B13" s="87"/>
      <c r="C13" s="87"/>
      <c r="D13" s="87"/>
      <c r="E13" s="87"/>
      <c r="F13" s="87"/>
      <c r="G13" s="87"/>
      <c r="H13" s="87"/>
      <c r="I13" s="87"/>
    </row>
    <row r="14" spans="1:57" ht="19.5" customHeight="1">
      <c r="A14" s="95" t="s">
        <v>51</v>
      </c>
      <c r="B14" s="95"/>
      <c r="C14" s="95"/>
      <c r="D14" s="95"/>
      <c r="E14" s="95"/>
      <c r="F14" s="95"/>
      <c r="G14" s="96"/>
      <c r="H14" s="95"/>
      <c r="I14" s="95"/>
      <c r="BA14" s="30"/>
      <c r="BB14" s="30"/>
      <c r="BC14" s="30"/>
      <c r="BD14" s="30"/>
      <c r="BE14" s="30"/>
    </row>
    <row r="15" spans="1:9" ht="13.5" thickBot="1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2.75">
      <c r="A16" s="98" t="s">
        <v>52</v>
      </c>
      <c r="B16" s="99"/>
      <c r="C16" s="99"/>
      <c r="D16" s="100"/>
      <c r="E16" s="101" t="s">
        <v>53</v>
      </c>
      <c r="F16" s="102" t="s">
        <v>54</v>
      </c>
      <c r="G16" s="103" t="s">
        <v>55</v>
      </c>
      <c r="H16" s="104"/>
      <c r="I16" s="105" t="s">
        <v>53</v>
      </c>
    </row>
    <row r="17" spans="1:53" ht="12.75">
      <c r="A17" s="106"/>
      <c r="B17" s="107"/>
      <c r="C17" s="107"/>
      <c r="D17" s="108"/>
      <c r="E17" s="109"/>
      <c r="F17" s="110"/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8</v>
      </c>
    </row>
    <row r="18" spans="1:9" ht="13.5" thickBot="1">
      <c r="A18" s="114"/>
      <c r="B18" s="115" t="s">
        <v>56</v>
      </c>
      <c r="C18" s="116"/>
      <c r="D18" s="117"/>
      <c r="E18" s="118"/>
      <c r="F18" s="119"/>
      <c r="G18" s="119"/>
      <c r="H18" s="184">
        <f>SUM(H17:H17)</f>
        <v>0</v>
      </c>
      <c r="I18" s="185"/>
    </row>
    <row r="19" spans="1:9" ht="12.75">
      <c r="A19" s="97"/>
      <c r="B19" s="97"/>
      <c r="C19" s="97"/>
      <c r="D19" s="97"/>
      <c r="E19" s="97"/>
      <c r="F19" s="97"/>
      <c r="G19" s="97"/>
      <c r="H19" s="97"/>
      <c r="I19" s="97"/>
    </row>
    <row r="20" spans="2:9" ht="12.75">
      <c r="B20" s="94"/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</sheetData>
  <sheetProtection/>
  <mergeCells count="4">
    <mergeCell ref="H18:I1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4"/>
  <sheetViews>
    <sheetView showGridLines="0" showZeros="0" workbookViewId="0" topLeftCell="A1">
      <selection activeCell="O29" sqref="O29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3" width="9.125" style="123" customWidth="1"/>
    <col min="14" max="14" width="14.75390625" style="123" customWidth="1"/>
    <col min="15" max="16384" width="9.125" style="123" customWidth="1"/>
  </cols>
  <sheetData>
    <row r="1" spans="1:7" ht="15.75">
      <c r="A1" s="192" t="s">
        <v>57</v>
      </c>
      <c r="B1" s="192"/>
      <c r="C1" s="192"/>
      <c r="D1" s="192"/>
      <c r="E1" s="192"/>
      <c r="F1" s="192"/>
      <c r="G1" s="192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3" t="s">
        <v>5</v>
      </c>
      <c r="B3" s="194"/>
      <c r="C3" s="128" t="str">
        <f>CONCATENATE(cislostavby," ",nazevstavby)</f>
        <v> Obklady + dlažba + úpravy povrchů</v>
      </c>
      <c r="D3" s="129"/>
      <c r="E3" s="130"/>
      <c r="F3" s="131">
        <f>Rekapitulace!H1</f>
        <v>0</v>
      </c>
      <c r="G3" s="132"/>
    </row>
    <row r="4" spans="1:7" ht="13.5" thickBot="1">
      <c r="A4" s="195" t="s">
        <v>1</v>
      </c>
      <c r="B4" s="196"/>
      <c r="C4" s="133" t="str">
        <f>CONCATENATE(cisloobjektu," ",nazevobjektu)</f>
        <v> Bytový dům ST-01 </v>
      </c>
      <c r="D4" s="134"/>
      <c r="E4" s="197"/>
      <c r="F4" s="197"/>
      <c r="G4" s="198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70</v>
      </c>
      <c r="C7" s="145" t="s">
        <v>71</v>
      </c>
      <c r="D7" s="146"/>
      <c r="E7" s="147"/>
      <c r="F7" s="147"/>
      <c r="G7" s="148"/>
      <c r="H7" s="149"/>
      <c r="I7" s="149"/>
      <c r="N7" s="175"/>
      <c r="O7" s="150">
        <v>1</v>
      </c>
    </row>
    <row r="8" spans="1:104" ht="12.75">
      <c r="A8" s="151">
        <v>1</v>
      </c>
      <c r="B8" s="152"/>
      <c r="C8" s="153" t="s">
        <v>85</v>
      </c>
      <c r="D8" s="154" t="s">
        <v>66</v>
      </c>
      <c r="E8" s="155">
        <v>11</v>
      </c>
      <c r="F8" s="155">
        <v>0</v>
      </c>
      <c r="G8" s="156">
        <f>E8*F8</f>
        <v>0</v>
      </c>
      <c r="H8" s="124"/>
      <c r="O8" s="150">
        <v>2</v>
      </c>
      <c r="AA8" s="123">
        <v>12</v>
      </c>
      <c r="AB8" s="123">
        <v>1</v>
      </c>
      <c r="AC8" s="123">
        <v>43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7"/>
      <c r="B9" s="158" t="s">
        <v>67</v>
      </c>
      <c r="C9" s="159" t="str">
        <f>CONCATENATE(B7," ",C7)</f>
        <v>3 Svislé a kompletní konstrukce</v>
      </c>
      <c r="D9" s="157"/>
      <c r="E9" s="160"/>
      <c r="F9" s="160"/>
      <c r="G9" s="161">
        <f>SUM(G7:G8)</f>
        <v>0</v>
      </c>
      <c r="H9" s="124"/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73</v>
      </c>
      <c r="C10" s="145" t="s">
        <v>74</v>
      </c>
      <c r="D10" s="146"/>
      <c r="E10" s="147"/>
      <c r="F10" s="147"/>
      <c r="G10" s="148"/>
      <c r="H10" s="176"/>
      <c r="I10" s="149"/>
      <c r="O10" s="150">
        <v>1</v>
      </c>
    </row>
    <row r="11" spans="1:104" ht="12.75">
      <c r="A11" s="151">
        <v>2</v>
      </c>
      <c r="B11" s="152"/>
      <c r="C11" s="153" t="s">
        <v>96</v>
      </c>
      <c r="D11" s="154" t="s">
        <v>69</v>
      </c>
      <c r="E11" s="155">
        <v>325.75</v>
      </c>
      <c r="F11" s="155">
        <v>0</v>
      </c>
      <c r="G11" s="156">
        <f>E11*F11</f>
        <v>0</v>
      </c>
      <c r="H11" s="124"/>
      <c r="O11" s="150">
        <v>2</v>
      </c>
      <c r="AA11" s="123">
        <v>12</v>
      </c>
      <c r="AB11" s="123">
        <v>1</v>
      </c>
      <c r="AC11" s="123">
        <v>63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6E-05</v>
      </c>
    </row>
    <row r="12" spans="1:104" ht="12.75">
      <c r="A12" s="151">
        <v>3</v>
      </c>
      <c r="B12" s="152"/>
      <c r="C12" s="153" t="s">
        <v>86</v>
      </c>
      <c r="D12" s="154" t="s">
        <v>69</v>
      </c>
      <c r="E12" s="155">
        <v>84</v>
      </c>
      <c r="F12" s="155">
        <v>0</v>
      </c>
      <c r="G12" s="156">
        <f>E12*F12</f>
        <v>0</v>
      </c>
      <c r="H12" s="124"/>
      <c r="O12" s="150">
        <v>2</v>
      </c>
      <c r="AA12" s="123">
        <v>12</v>
      </c>
      <c r="AB12" s="123">
        <v>1</v>
      </c>
      <c r="AC12" s="123">
        <v>65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0.041</v>
      </c>
    </row>
    <row r="13" spans="1:57" ht="12.75">
      <c r="A13" s="157"/>
      <c r="B13" s="158" t="s">
        <v>67</v>
      </c>
      <c r="C13" s="159" t="str">
        <f>CONCATENATE(B10," ",C10)</f>
        <v>61 Upravy povrchů vnitřní</v>
      </c>
      <c r="D13" s="157"/>
      <c r="E13" s="160"/>
      <c r="F13" s="160"/>
      <c r="G13" s="161">
        <f>SUM(G10:G12)</f>
        <v>0</v>
      </c>
      <c r="H13" s="124"/>
      <c r="O13" s="150">
        <v>4</v>
      </c>
      <c r="BA13" s="162">
        <f>SUM(BA10:BA12)</f>
        <v>0</v>
      </c>
      <c r="BB13" s="162">
        <f>SUM(BB10:BB12)</f>
        <v>0</v>
      </c>
      <c r="BC13" s="162">
        <f>SUM(BC10:BC12)</f>
        <v>0</v>
      </c>
      <c r="BD13" s="162">
        <f>SUM(BD10:BD12)</f>
        <v>0</v>
      </c>
      <c r="BE13" s="162">
        <f>SUM(BE10:BE12)</f>
        <v>0</v>
      </c>
    </row>
    <row r="14" spans="1:15" ht="12.75">
      <c r="A14" s="143" t="s">
        <v>65</v>
      </c>
      <c r="B14" s="144" t="s">
        <v>75</v>
      </c>
      <c r="C14" s="145" t="s">
        <v>76</v>
      </c>
      <c r="D14" s="146"/>
      <c r="E14" s="147"/>
      <c r="F14" s="147"/>
      <c r="G14" s="148"/>
      <c r="H14" s="176"/>
      <c r="I14" s="149"/>
      <c r="O14" s="150">
        <v>1</v>
      </c>
    </row>
    <row r="15" spans="1:104" ht="12.75">
      <c r="A15" s="151">
        <v>4</v>
      </c>
      <c r="B15" s="152"/>
      <c r="C15" s="153" t="s">
        <v>89</v>
      </c>
      <c r="D15" s="154" t="s">
        <v>72</v>
      </c>
      <c r="E15" s="155">
        <v>163.6</v>
      </c>
      <c r="F15" s="155">
        <v>0</v>
      </c>
      <c r="G15" s="156">
        <f>E15*F15</f>
        <v>0</v>
      </c>
      <c r="H15" s="124"/>
      <c r="O15" s="150">
        <v>2</v>
      </c>
      <c r="AA15" s="123">
        <v>12</v>
      </c>
      <c r="AB15" s="123">
        <v>7</v>
      </c>
      <c r="AC15" s="123">
        <v>122</v>
      </c>
      <c r="AZ15" s="123">
        <v>2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0.0016</v>
      </c>
    </row>
    <row r="16" spans="1:104" ht="12.75">
      <c r="A16" s="151">
        <v>5</v>
      </c>
      <c r="B16" s="152"/>
      <c r="C16" s="153" t="s">
        <v>88</v>
      </c>
      <c r="D16" s="154" t="s">
        <v>69</v>
      </c>
      <c r="E16" s="155">
        <v>94.58</v>
      </c>
      <c r="F16" s="155">
        <v>0</v>
      </c>
      <c r="G16" s="156">
        <f>E16*F16</f>
        <v>0</v>
      </c>
      <c r="H16" s="124"/>
      <c r="O16" s="150">
        <v>2</v>
      </c>
      <c r="AA16" s="123">
        <v>12</v>
      </c>
      <c r="AB16" s="123">
        <v>7</v>
      </c>
      <c r="AC16" s="123">
        <v>123</v>
      </c>
      <c r="AZ16" s="123">
        <v>2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0.0012</v>
      </c>
    </row>
    <row r="17" spans="1:104" ht="12.75">
      <c r="A17" s="151">
        <v>6</v>
      </c>
      <c r="B17" s="152"/>
      <c r="C17" s="153" t="s">
        <v>87</v>
      </c>
      <c r="D17" s="154" t="s">
        <v>69</v>
      </c>
      <c r="E17" s="155">
        <v>41.44</v>
      </c>
      <c r="F17" s="155">
        <v>0</v>
      </c>
      <c r="G17" s="156">
        <f>E17*F17</f>
        <v>0</v>
      </c>
      <c r="H17" s="124"/>
      <c r="O17" s="150">
        <v>2</v>
      </c>
      <c r="AA17" s="123">
        <v>12</v>
      </c>
      <c r="AB17" s="123">
        <v>7</v>
      </c>
      <c r="AC17" s="123">
        <v>124</v>
      </c>
      <c r="AZ17" s="123">
        <v>2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0.004</v>
      </c>
    </row>
    <row r="18" spans="1:57" ht="12.75">
      <c r="A18" s="157"/>
      <c r="B18" s="158" t="s">
        <v>67</v>
      </c>
      <c r="C18" s="159" t="str">
        <f>CONCATENATE(B14," ",C14)</f>
        <v>711 Izolace proti vodě</v>
      </c>
      <c r="D18" s="157"/>
      <c r="E18" s="160"/>
      <c r="F18" s="160"/>
      <c r="G18" s="161">
        <f>SUM(G14:G17)</f>
        <v>0</v>
      </c>
      <c r="H18" s="124"/>
      <c r="O18" s="150">
        <v>4</v>
      </c>
      <c r="BA18" s="162">
        <f>SUM(BA14:BA17)</f>
        <v>0</v>
      </c>
      <c r="BB18" s="162">
        <f>SUM(BB14:BB17)</f>
        <v>0</v>
      </c>
      <c r="BC18" s="162">
        <f>SUM(BC14:BC17)</f>
        <v>0</v>
      </c>
      <c r="BD18" s="162">
        <f>SUM(BD14:BD17)</f>
        <v>0</v>
      </c>
      <c r="BE18" s="162">
        <f>SUM(BE14:BE17)</f>
        <v>0</v>
      </c>
    </row>
    <row r="19" spans="1:15" ht="12.75">
      <c r="A19" s="143" t="s">
        <v>65</v>
      </c>
      <c r="B19" s="144" t="s">
        <v>77</v>
      </c>
      <c r="C19" s="145" t="s">
        <v>78</v>
      </c>
      <c r="D19" s="146"/>
      <c r="E19" s="147"/>
      <c r="F19" s="147"/>
      <c r="G19" s="148"/>
      <c r="H19" s="176"/>
      <c r="I19" s="149"/>
      <c r="O19" s="150">
        <v>1</v>
      </c>
    </row>
    <row r="20" spans="1:104" ht="12.75">
      <c r="A20" s="151">
        <v>8</v>
      </c>
      <c r="B20" s="152"/>
      <c r="C20" s="153" t="s">
        <v>79</v>
      </c>
      <c r="D20" s="154" t="s">
        <v>69</v>
      </c>
      <c r="E20" s="155">
        <v>238.7148</v>
      </c>
      <c r="F20" s="155">
        <v>0</v>
      </c>
      <c r="G20" s="156">
        <f aca="true" t="shared" si="0" ref="G20:G25">E20*F20</f>
        <v>0</v>
      </c>
      <c r="H20" s="124"/>
      <c r="O20" s="150">
        <v>2</v>
      </c>
      <c r="AA20" s="123">
        <v>12</v>
      </c>
      <c r="AB20" s="123">
        <v>7</v>
      </c>
      <c r="AC20" s="123">
        <v>189</v>
      </c>
      <c r="AZ20" s="123">
        <v>2</v>
      </c>
      <c r="BA20" s="123">
        <f aca="true" t="shared" si="1" ref="BA20:BA25">IF(AZ20=1,G20,0)</f>
        <v>0</v>
      </c>
      <c r="BB20" s="123">
        <f aca="true" t="shared" si="2" ref="BB20:BB25">IF(AZ20=2,G20,0)</f>
        <v>0</v>
      </c>
      <c r="BC20" s="123">
        <f aca="true" t="shared" si="3" ref="BC20:BC25">IF(AZ20=3,G20,0)</f>
        <v>0</v>
      </c>
      <c r="BD20" s="123">
        <f aca="true" t="shared" si="4" ref="BD20:BD25">IF(AZ20=4,G20,0)</f>
        <v>0</v>
      </c>
      <c r="BE20" s="123">
        <f aca="true" t="shared" si="5" ref="BE20:BE25">IF(AZ20=5,G20,0)</f>
        <v>0</v>
      </c>
      <c r="CZ20" s="123">
        <v>0</v>
      </c>
    </row>
    <row r="21" spans="1:104" ht="22.5">
      <c r="A21" s="151">
        <v>9</v>
      </c>
      <c r="B21" s="152"/>
      <c r="C21" s="153" t="s">
        <v>97</v>
      </c>
      <c r="D21" s="154" t="s">
        <v>69</v>
      </c>
      <c r="E21" s="155">
        <v>195.79</v>
      </c>
      <c r="F21" s="155">
        <v>0</v>
      </c>
      <c r="G21" s="156">
        <f t="shared" si="0"/>
        <v>0</v>
      </c>
      <c r="H21" s="124"/>
      <c r="O21" s="150">
        <v>2</v>
      </c>
      <c r="AA21" s="123">
        <v>12</v>
      </c>
      <c r="AB21" s="123">
        <v>7</v>
      </c>
      <c r="AC21" s="123">
        <v>190</v>
      </c>
      <c r="AZ21" s="123">
        <v>2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0.019</v>
      </c>
    </row>
    <row r="22" spans="1:104" ht="12.75">
      <c r="A22" s="151">
        <v>11</v>
      </c>
      <c r="B22" s="152"/>
      <c r="C22" s="153" t="s">
        <v>93</v>
      </c>
      <c r="D22" s="154" t="s">
        <v>69</v>
      </c>
      <c r="E22" s="155">
        <v>42.92</v>
      </c>
      <c r="F22" s="155">
        <v>0</v>
      </c>
      <c r="G22" s="156">
        <f t="shared" si="0"/>
        <v>0</v>
      </c>
      <c r="H22" s="124"/>
      <c r="O22" s="150">
        <v>2</v>
      </c>
      <c r="AA22" s="123">
        <v>12</v>
      </c>
      <c r="AB22" s="123">
        <v>7</v>
      </c>
      <c r="AC22" s="123">
        <v>192</v>
      </c>
      <c r="AZ22" s="123">
        <v>2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0.022</v>
      </c>
    </row>
    <row r="23" spans="1:104" ht="12.75">
      <c r="A23" s="151">
        <v>12</v>
      </c>
      <c r="B23" s="152"/>
      <c r="C23" s="153" t="s">
        <v>80</v>
      </c>
      <c r="D23" s="154" t="s">
        <v>72</v>
      </c>
      <c r="E23" s="155">
        <v>123</v>
      </c>
      <c r="F23" s="155">
        <v>0</v>
      </c>
      <c r="G23" s="156">
        <f t="shared" si="0"/>
        <v>0</v>
      </c>
      <c r="H23" s="124"/>
      <c r="O23" s="150">
        <v>2</v>
      </c>
      <c r="AA23" s="123">
        <v>12</v>
      </c>
      <c r="AB23" s="123">
        <v>7</v>
      </c>
      <c r="AC23" s="123">
        <v>193</v>
      </c>
      <c r="AZ23" s="123">
        <v>2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4E-05</v>
      </c>
    </row>
    <row r="24" spans="1:104" ht="22.5">
      <c r="A24" s="151">
        <v>13</v>
      </c>
      <c r="B24" s="152"/>
      <c r="C24" s="153" t="s">
        <v>95</v>
      </c>
      <c r="D24" s="154" t="s">
        <v>72</v>
      </c>
      <c r="E24" s="155">
        <v>185.07</v>
      </c>
      <c r="F24" s="155">
        <v>0</v>
      </c>
      <c r="G24" s="156">
        <f t="shared" si="0"/>
        <v>0</v>
      </c>
      <c r="H24" s="124"/>
      <c r="O24" s="150">
        <v>2</v>
      </c>
      <c r="AA24" s="123">
        <v>12</v>
      </c>
      <c r="AB24" s="123">
        <v>7</v>
      </c>
      <c r="AC24" s="123">
        <v>194</v>
      </c>
      <c r="AZ24" s="123">
        <v>2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104" ht="22.5">
      <c r="A25" s="151">
        <v>14</v>
      </c>
      <c r="B25" s="152"/>
      <c r="C25" s="153" t="s">
        <v>94</v>
      </c>
      <c r="D25" s="154" t="s">
        <v>72</v>
      </c>
      <c r="E25" s="155">
        <v>40.8</v>
      </c>
      <c r="F25" s="155">
        <v>0</v>
      </c>
      <c r="G25" s="156">
        <f t="shared" si="0"/>
        <v>0</v>
      </c>
      <c r="H25" s="124"/>
      <c r="O25" s="150">
        <v>2</v>
      </c>
      <c r="AA25" s="123">
        <v>12</v>
      </c>
      <c r="AB25" s="123">
        <v>7</v>
      </c>
      <c r="AC25" s="123">
        <v>195</v>
      </c>
      <c r="AZ25" s="123">
        <v>2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0.019</v>
      </c>
    </row>
    <row r="26" spans="1:57" ht="12.75">
      <c r="A26" s="157"/>
      <c r="B26" s="158" t="s">
        <v>67</v>
      </c>
      <c r="C26" s="159" t="str">
        <f>CONCATENATE(B19," ",C19)</f>
        <v>771 Podlahy z dlaždic a obklady</v>
      </c>
      <c r="D26" s="157"/>
      <c r="E26" s="160"/>
      <c r="F26" s="160"/>
      <c r="G26" s="161">
        <f>SUM(G19:G25)</f>
        <v>0</v>
      </c>
      <c r="H26" s="124"/>
      <c r="O26" s="150">
        <v>4</v>
      </c>
      <c r="BA26" s="162">
        <f>SUM(BA19:BA25)</f>
        <v>0</v>
      </c>
      <c r="BB26" s="162">
        <f>SUM(BB19:BB25)</f>
        <v>0</v>
      </c>
      <c r="BC26" s="162">
        <f>SUM(BC19:BC25)</f>
        <v>0</v>
      </c>
      <c r="BD26" s="162">
        <f>SUM(BD19:BD25)</f>
        <v>0</v>
      </c>
      <c r="BE26" s="162">
        <f>SUM(BE19:BE25)</f>
        <v>0</v>
      </c>
    </row>
    <row r="27" spans="1:15" ht="12.75">
      <c r="A27" s="143" t="s">
        <v>65</v>
      </c>
      <c r="B27" s="144" t="s">
        <v>81</v>
      </c>
      <c r="C27" s="145" t="s">
        <v>82</v>
      </c>
      <c r="D27" s="146"/>
      <c r="E27" s="147"/>
      <c r="F27" s="147"/>
      <c r="G27" s="148"/>
      <c r="H27" s="176"/>
      <c r="I27" s="149"/>
      <c r="O27" s="150">
        <v>1</v>
      </c>
    </row>
    <row r="28" spans="1:104" ht="12.75">
      <c r="A28" s="151">
        <v>15</v>
      </c>
      <c r="B28" s="152"/>
      <c r="C28" s="153" t="s">
        <v>90</v>
      </c>
      <c r="D28" s="154" t="s">
        <v>69</v>
      </c>
      <c r="E28" s="155">
        <v>244.76</v>
      </c>
      <c r="F28" s="155">
        <v>0</v>
      </c>
      <c r="G28" s="156">
        <f>E28*F28</f>
        <v>0</v>
      </c>
      <c r="H28" s="124"/>
      <c r="O28" s="150">
        <v>2</v>
      </c>
      <c r="AA28" s="123">
        <v>12</v>
      </c>
      <c r="AB28" s="123">
        <v>7</v>
      </c>
      <c r="AC28" s="123">
        <v>203</v>
      </c>
      <c r="AZ28" s="123">
        <v>2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0.0031</v>
      </c>
    </row>
    <row r="29" spans="1:104" ht="12.75">
      <c r="A29" s="151">
        <v>16</v>
      </c>
      <c r="B29" s="152"/>
      <c r="C29" s="153" t="s">
        <v>91</v>
      </c>
      <c r="D29" s="154" t="s">
        <v>69</v>
      </c>
      <c r="E29" s="155">
        <v>244.76</v>
      </c>
      <c r="F29" s="155">
        <v>0</v>
      </c>
      <c r="G29" s="156">
        <f>E29*F29</f>
        <v>0</v>
      </c>
      <c r="H29" s="124"/>
      <c r="O29" s="150">
        <v>2</v>
      </c>
      <c r="AA29" s="123">
        <v>12</v>
      </c>
      <c r="AB29" s="123">
        <v>7</v>
      </c>
      <c r="AC29" s="123">
        <v>204</v>
      </c>
      <c r="AZ29" s="123">
        <v>2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ht="12.75">
      <c r="A30" s="151">
        <v>17</v>
      </c>
      <c r="B30" s="152"/>
      <c r="C30" s="153" t="s">
        <v>83</v>
      </c>
      <c r="D30" s="154" t="s">
        <v>72</v>
      </c>
      <c r="E30" s="155">
        <v>127.2</v>
      </c>
      <c r="F30" s="155">
        <v>0</v>
      </c>
      <c r="G30" s="156">
        <f>E30*F30</f>
        <v>0</v>
      </c>
      <c r="H30" s="124"/>
      <c r="O30" s="150">
        <v>2</v>
      </c>
      <c r="AA30" s="123">
        <v>12</v>
      </c>
      <c r="AB30" s="123">
        <v>7</v>
      </c>
      <c r="AC30" s="123">
        <v>208</v>
      </c>
      <c r="AZ30" s="123">
        <v>2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57" ht="12.75">
      <c r="A31" s="157"/>
      <c r="B31" s="158" t="s">
        <v>67</v>
      </c>
      <c r="C31" s="159" t="str">
        <f>CONCATENATE(B27," ",C27)</f>
        <v>781 Obklady keramické</v>
      </c>
      <c r="D31" s="157"/>
      <c r="E31" s="160"/>
      <c r="F31" s="160"/>
      <c r="G31" s="161">
        <f>SUM(G27:G30)</f>
        <v>0</v>
      </c>
      <c r="O31" s="150">
        <v>4</v>
      </c>
      <c r="BA31" s="162">
        <f>SUM(BA27:BA30)</f>
        <v>0</v>
      </c>
      <c r="BB31" s="162">
        <f>SUM(BB27:BB30)</f>
        <v>0</v>
      </c>
      <c r="BC31" s="162">
        <f>SUM(BC27:BC30)</f>
        <v>0</v>
      </c>
      <c r="BD31" s="162">
        <f>SUM(BD27:BD30)</f>
        <v>0</v>
      </c>
      <c r="BE31" s="162">
        <f>SUM(BE27:BE30)</f>
        <v>0</v>
      </c>
    </row>
    <row r="32" spans="1:7" ht="12.75">
      <c r="A32" s="124"/>
      <c r="B32" s="124"/>
      <c r="C32" s="124"/>
      <c r="D32" s="124"/>
      <c r="E32" s="124"/>
      <c r="F32" s="124"/>
      <c r="G32" s="124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spans="1:7" ht="12.75">
      <c r="A55" s="163"/>
      <c r="B55" s="163"/>
      <c r="C55" s="163"/>
      <c r="D55" s="163"/>
      <c r="E55" s="163"/>
      <c r="F55" s="163"/>
      <c r="G55" s="163"/>
    </row>
    <row r="56" spans="1:7" ht="12.75">
      <c r="A56" s="163"/>
      <c r="B56" s="163"/>
      <c r="C56" s="163"/>
      <c r="D56" s="163"/>
      <c r="E56" s="163"/>
      <c r="F56" s="163"/>
      <c r="G56" s="163"/>
    </row>
    <row r="57" spans="1:7" ht="12.75">
      <c r="A57" s="163"/>
      <c r="B57" s="163"/>
      <c r="C57" s="163"/>
      <c r="D57" s="163"/>
      <c r="E57" s="163"/>
      <c r="F57" s="163"/>
      <c r="G57" s="163"/>
    </row>
    <row r="58" spans="1:7" ht="12.75">
      <c r="A58" s="163"/>
      <c r="B58" s="163"/>
      <c r="C58" s="163"/>
      <c r="D58" s="163"/>
      <c r="E58" s="163"/>
      <c r="F58" s="163"/>
      <c r="G58" s="16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spans="1:2" ht="12.75">
      <c r="A90" s="164"/>
      <c r="B90" s="164"/>
    </row>
    <row r="91" spans="1:7" ht="12.75">
      <c r="A91" s="163"/>
      <c r="B91" s="163"/>
      <c r="C91" s="166"/>
      <c r="D91" s="166"/>
      <c r="E91" s="167"/>
      <c r="F91" s="166"/>
      <c r="G91" s="168"/>
    </row>
    <row r="92" spans="1:7" ht="12.75">
      <c r="A92" s="169"/>
      <c r="B92" s="169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STACHL</dc:creator>
  <cp:keywords/>
  <dc:description/>
  <cp:lastModifiedBy>STACHL</cp:lastModifiedBy>
  <cp:lastPrinted>2012-06-05T06:23:41Z</cp:lastPrinted>
  <dcterms:created xsi:type="dcterms:W3CDTF">2011-05-16T12:43:39Z</dcterms:created>
  <dcterms:modified xsi:type="dcterms:W3CDTF">2012-08-13T10:47:02Z</dcterms:modified>
  <cp:category/>
  <cp:version/>
  <cp:contentType/>
  <cp:contentStatus/>
</cp:coreProperties>
</file>