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V realizaci\_REALIZACE 2014-2015\Pohořelice-KD-jis12.1.-30.5.2015 Pavel\SUBdodávky\Fasáda+zemní práce\Rozpočty\"/>
    </mc:Choice>
  </mc:AlternateContent>
  <bookViews>
    <workbookView xWindow="14505" yWindow="-15" windowWidth="14310" windowHeight="128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Rekapitulace!$G$29</definedName>
    <definedName name="Dodavka0">Položky!#REF!</definedName>
    <definedName name="HSV">Rekapitulace!$E$29</definedName>
    <definedName name="HSV0">Položky!#REF!</definedName>
    <definedName name="HZS">Rekapitulace!$I$29</definedName>
    <definedName name="HZS0">Položky!#REF!</definedName>
    <definedName name="JKSO">'Krycí list'!$G$2</definedName>
    <definedName name="MJ">'Krycí list'!$G$5</definedName>
    <definedName name="Mont">Rekapitulace!$H$29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Položky!$A$1:$G$187</definedName>
    <definedName name="_xlnm.Print_Area" localSheetId="1">Rekapitulace!$A$1:$I$43</definedName>
    <definedName name="PocetMJ">'Krycí list'!$G$6</definedName>
    <definedName name="Poznamka">'Krycí list'!$B$37</definedName>
    <definedName name="Projektant">'Krycí list'!$C$8</definedName>
    <definedName name="PSV">Rekapitulace!$F$29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BA22" i="3" l="1"/>
  <c r="BA25" i="3"/>
  <c r="C31" i="3"/>
  <c r="BE26" i="3"/>
  <c r="BD26" i="3"/>
  <c r="BC26" i="3"/>
  <c r="BB26" i="3"/>
  <c r="BA26" i="3"/>
  <c r="BE25" i="3"/>
  <c r="BD25" i="3"/>
  <c r="BC25" i="3"/>
  <c r="BB25" i="3"/>
  <c r="BE23" i="3"/>
  <c r="BD23" i="3"/>
  <c r="BC23" i="3"/>
  <c r="BB23" i="3"/>
  <c r="BA23" i="3"/>
  <c r="BE22" i="3"/>
  <c r="BD22" i="3"/>
  <c r="BC22" i="3"/>
  <c r="BB22" i="3"/>
  <c r="BE20" i="3"/>
  <c r="BD20" i="3"/>
  <c r="BC20" i="3"/>
  <c r="BB20" i="3"/>
  <c r="BA20" i="3"/>
  <c r="BE13" i="3"/>
  <c r="BD13" i="3"/>
  <c r="BC13" i="3"/>
  <c r="BB13" i="3"/>
  <c r="BE8" i="3"/>
  <c r="BD8" i="3"/>
  <c r="BC8" i="3"/>
  <c r="BB8" i="3"/>
  <c r="BB33" i="3"/>
  <c r="BC33" i="3"/>
  <c r="BD33" i="3"/>
  <c r="BE33" i="3"/>
  <c r="BB36" i="3"/>
  <c r="BC36" i="3"/>
  <c r="BD36" i="3"/>
  <c r="BE36" i="3"/>
  <c r="BA39" i="3"/>
  <c r="BB39" i="3"/>
  <c r="BC39" i="3"/>
  <c r="BD39" i="3"/>
  <c r="BE39" i="3"/>
  <c r="C42" i="3"/>
  <c r="BA44" i="3"/>
  <c r="BB44" i="3"/>
  <c r="BC44" i="3"/>
  <c r="BD44" i="3"/>
  <c r="BE44" i="3"/>
  <c r="BA47" i="3"/>
  <c r="BB47" i="3"/>
  <c r="BC47" i="3"/>
  <c r="BD47" i="3"/>
  <c r="BE47" i="3"/>
  <c r="BA57" i="3"/>
  <c r="BB57" i="3"/>
  <c r="BC57" i="3"/>
  <c r="BD57" i="3"/>
  <c r="BE57" i="3"/>
  <c r="BD42" i="3" l="1"/>
  <c r="BB42" i="3"/>
  <c r="BB31" i="3"/>
  <c r="BD31" i="3"/>
  <c r="BA13" i="3"/>
  <c r="BA33" i="3"/>
  <c r="BA42" i="3" s="1"/>
  <c r="BE42" i="3"/>
  <c r="BC42" i="3"/>
  <c r="BC31" i="3"/>
  <c r="BE31" i="3"/>
  <c r="BA36" i="3"/>
  <c r="BA8" i="3"/>
  <c r="BA31" i="3" s="1"/>
  <c r="D21" i="1" l="1"/>
  <c r="D20" i="1"/>
  <c r="D19" i="1"/>
  <c r="D18" i="1"/>
  <c r="D17" i="1"/>
  <c r="D16" i="1"/>
  <c r="D15" i="1"/>
  <c r="BE283" i="3"/>
  <c r="BD283" i="3"/>
  <c r="BC283" i="3"/>
  <c r="BB283" i="3"/>
  <c r="BA283" i="3"/>
  <c r="BE282" i="3"/>
  <c r="BD282" i="3"/>
  <c r="BC282" i="3"/>
  <c r="BB282" i="3"/>
  <c r="BA282" i="3"/>
  <c r="BE281" i="3"/>
  <c r="BD281" i="3"/>
  <c r="BC281" i="3"/>
  <c r="BB281" i="3"/>
  <c r="BA281" i="3"/>
  <c r="BE280" i="3"/>
  <c r="BD280" i="3"/>
  <c r="BC280" i="3"/>
  <c r="BB280" i="3"/>
  <c r="BA280" i="3"/>
  <c r="BE279" i="3"/>
  <c r="BD279" i="3"/>
  <c r="BC279" i="3"/>
  <c r="BB279" i="3"/>
  <c r="BA279" i="3"/>
  <c r="BE278" i="3"/>
  <c r="BD278" i="3"/>
  <c r="BC278" i="3"/>
  <c r="BB278" i="3"/>
  <c r="BA278" i="3"/>
  <c r="BE277" i="3"/>
  <c r="BD277" i="3"/>
  <c r="BC277" i="3"/>
  <c r="BB277" i="3"/>
  <c r="BA277" i="3"/>
  <c r="BE276" i="3"/>
  <c r="BD276" i="3"/>
  <c r="BC276" i="3"/>
  <c r="BB276" i="3"/>
  <c r="B28" i="2"/>
  <c r="A28" i="2"/>
  <c r="BE273" i="3"/>
  <c r="BE274" i="3" s="1"/>
  <c r="I27" i="2" s="1"/>
  <c r="BC273" i="3"/>
  <c r="BC274" i="3" s="1"/>
  <c r="G27" i="2" s="1"/>
  <c r="BB273" i="3"/>
  <c r="BB274" i="3" s="1"/>
  <c r="F27" i="2" s="1"/>
  <c r="BA273" i="3"/>
  <c r="BA274" i="3" s="1"/>
  <c r="E27" i="2" s="1"/>
  <c r="B27" i="2"/>
  <c r="A27" i="2"/>
  <c r="BE270" i="3"/>
  <c r="BC270" i="3"/>
  <c r="BB270" i="3"/>
  <c r="BA270" i="3"/>
  <c r="BD270" i="3"/>
  <c r="BE269" i="3"/>
  <c r="BC269" i="3"/>
  <c r="BB269" i="3"/>
  <c r="BA269" i="3"/>
  <c r="B26" i="2"/>
  <c r="A26" i="2"/>
  <c r="BE265" i="3"/>
  <c r="BD265" i="3"/>
  <c r="BC265" i="3"/>
  <c r="BA265" i="3"/>
  <c r="BB265" i="3"/>
  <c r="BE263" i="3"/>
  <c r="BD263" i="3"/>
  <c r="BC263" i="3"/>
  <c r="BA263" i="3"/>
  <c r="BB263" i="3"/>
  <c r="BE261" i="3"/>
  <c r="BD261" i="3"/>
  <c r="BC261" i="3"/>
  <c r="BA261" i="3"/>
  <c r="BB261" i="3"/>
  <c r="B25" i="2"/>
  <c r="A25" i="2"/>
  <c r="BE256" i="3"/>
  <c r="BE259" i="3" s="1"/>
  <c r="I24" i="2" s="1"/>
  <c r="BD256" i="3"/>
  <c r="BD259" i="3" s="1"/>
  <c r="H24" i="2" s="1"/>
  <c r="BC256" i="3"/>
  <c r="BC259" i="3" s="1"/>
  <c r="G24" i="2" s="1"/>
  <c r="BA256" i="3"/>
  <c r="BA259" i="3" s="1"/>
  <c r="E24" i="2" s="1"/>
  <c r="B24" i="2"/>
  <c r="A24" i="2"/>
  <c r="BE252" i="3"/>
  <c r="BD252" i="3"/>
  <c r="BC252" i="3"/>
  <c r="BA252" i="3"/>
  <c r="BB252" i="3"/>
  <c r="BE250" i="3"/>
  <c r="BD250" i="3"/>
  <c r="BC250" i="3"/>
  <c r="BA250" i="3"/>
  <c r="BB250" i="3"/>
  <c r="BE248" i="3"/>
  <c r="BD248" i="3"/>
  <c r="BC248" i="3"/>
  <c r="BA248" i="3"/>
  <c r="BB248" i="3"/>
  <c r="B23" i="2"/>
  <c r="A23" i="2"/>
  <c r="BE245" i="3"/>
  <c r="BD245" i="3"/>
  <c r="BC245" i="3"/>
  <c r="BA245" i="3"/>
  <c r="BB245" i="3"/>
  <c r="BE244" i="3"/>
  <c r="BD244" i="3"/>
  <c r="BC244" i="3"/>
  <c r="BA244" i="3"/>
  <c r="BB244" i="3"/>
  <c r="BE243" i="3"/>
  <c r="BD243" i="3"/>
  <c r="BC243" i="3"/>
  <c r="BA243" i="3"/>
  <c r="BB243" i="3"/>
  <c r="BE241" i="3"/>
  <c r="BD241" i="3"/>
  <c r="BC241" i="3"/>
  <c r="BA241" i="3"/>
  <c r="BB241" i="3"/>
  <c r="BE240" i="3"/>
  <c r="BD240" i="3"/>
  <c r="BC240" i="3"/>
  <c r="BA240" i="3"/>
  <c r="B22" i="2"/>
  <c r="A22" i="2"/>
  <c r="C187" i="3"/>
  <c r="BE237" i="3"/>
  <c r="BD237" i="3"/>
  <c r="BC237" i="3"/>
  <c r="BA237" i="3"/>
  <c r="BB237" i="3"/>
  <c r="BE235" i="3"/>
  <c r="BD235" i="3"/>
  <c r="BC235" i="3"/>
  <c r="BA235" i="3"/>
  <c r="BB235" i="3"/>
  <c r="BE233" i="3"/>
  <c r="BD233" i="3"/>
  <c r="BC233" i="3"/>
  <c r="BA233" i="3"/>
  <c r="BB233" i="3"/>
  <c r="B21" i="2"/>
  <c r="A21" i="2"/>
  <c r="BE230" i="3"/>
  <c r="BD230" i="3"/>
  <c r="BC230" i="3"/>
  <c r="BA230" i="3"/>
  <c r="BB230" i="3"/>
  <c r="BE229" i="3"/>
  <c r="BD229" i="3"/>
  <c r="BC229" i="3"/>
  <c r="BA229" i="3"/>
  <c r="BB229" i="3"/>
  <c r="BE227" i="3"/>
  <c r="BD227" i="3"/>
  <c r="BC227" i="3"/>
  <c r="BA227" i="3"/>
  <c r="BB227" i="3"/>
  <c r="BE225" i="3"/>
  <c r="BD225" i="3"/>
  <c r="BC225" i="3"/>
  <c r="BA225" i="3"/>
  <c r="BB225" i="3"/>
  <c r="BE223" i="3"/>
  <c r="BD223" i="3"/>
  <c r="BC223" i="3"/>
  <c r="BA223" i="3"/>
  <c r="BB223" i="3"/>
  <c r="BE217" i="3"/>
  <c r="BD217" i="3"/>
  <c r="BC217" i="3"/>
  <c r="BA217" i="3"/>
  <c r="BB217" i="3"/>
  <c r="BE215" i="3"/>
  <c r="BD215" i="3"/>
  <c r="BC215" i="3"/>
  <c r="BA215" i="3"/>
  <c r="BB215" i="3"/>
  <c r="BE213" i="3"/>
  <c r="BD213" i="3"/>
  <c r="BC213" i="3"/>
  <c r="BA213" i="3"/>
  <c r="BB213" i="3"/>
  <c r="BE211" i="3"/>
  <c r="BD211" i="3"/>
  <c r="BC211" i="3"/>
  <c r="BA211" i="3"/>
  <c r="BB211" i="3"/>
  <c r="BE209" i="3"/>
  <c r="BD209" i="3"/>
  <c r="BC209" i="3"/>
  <c r="BA209" i="3"/>
  <c r="BB209" i="3"/>
  <c r="BE207" i="3"/>
  <c r="BD207" i="3"/>
  <c r="BC207" i="3"/>
  <c r="BA207" i="3"/>
  <c r="BB207" i="3"/>
  <c r="BE205" i="3"/>
  <c r="BD205" i="3"/>
  <c r="BC205" i="3"/>
  <c r="BA205" i="3"/>
  <c r="BB205" i="3"/>
  <c r="BE203" i="3"/>
  <c r="BD203" i="3"/>
  <c r="BC203" i="3"/>
  <c r="BA203" i="3"/>
  <c r="BB203" i="3"/>
  <c r="BE201" i="3"/>
  <c r="BD201" i="3"/>
  <c r="BC201" i="3"/>
  <c r="BA201" i="3"/>
  <c r="BB201" i="3"/>
  <c r="BE199" i="3"/>
  <c r="BD199" i="3"/>
  <c r="BC199" i="3"/>
  <c r="BA199" i="3"/>
  <c r="BB199" i="3"/>
  <c r="BE197" i="3"/>
  <c r="BD197" i="3"/>
  <c r="BC197" i="3"/>
  <c r="BA197" i="3"/>
  <c r="BB197" i="3"/>
  <c r="BE191" i="3"/>
  <c r="BD191" i="3"/>
  <c r="BC191" i="3"/>
  <c r="BA191" i="3"/>
  <c r="BB191" i="3"/>
  <c r="BE189" i="3"/>
  <c r="BD189" i="3"/>
  <c r="BC189" i="3"/>
  <c r="BA189" i="3"/>
  <c r="BB189" i="3"/>
  <c r="B20" i="2"/>
  <c r="A20" i="2"/>
  <c r="BE185" i="3"/>
  <c r="BD185" i="3"/>
  <c r="BC185" i="3"/>
  <c r="BA185" i="3"/>
  <c r="B19" i="2"/>
  <c r="A19" i="2"/>
  <c r="B18" i="2"/>
  <c r="A18" i="2"/>
  <c r="B17" i="2"/>
  <c r="A17" i="2"/>
  <c r="BE180" i="3"/>
  <c r="BD180" i="3"/>
  <c r="BC180" i="3"/>
  <c r="BA180" i="3"/>
  <c r="BB180" i="3"/>
  <c r="BE177" i="3"/>
  <c r="BD177" i="3"/>
  <c r="BC177" i="3"/>
  <c r="BA177" i="3"/>
  <c r="BB177" i="3"/>
  <c r="BE174" i="3"/>
  <c r="BD174" i="3"/>
  <c r="BC174" i="3"/>
  <c r="BA174" i="3"/>
  <c r="BB174" i="3"/>
  <c r="B16" i="2"/>
  <c r="A16" i="2"/>
  <c r="C183" i="3"/>
  <c r="I15" i="2"/>
  <c r="G15" i="2"/>
  <c r="F15" i="2"/>
  <c r="H15" i="2"/>
  <c r="B15" i="2"/>
  <c r="A15" i="2"/>
  <c r="BE170" i="3"/>
  <c r="BD170" i="3"/>
  <c r="BC170" i="3"/>
  <c r="BB170" i="3"/>
  <c r="BA170" i="3"/>
  <c r="B14" i="2"/>
  <c r="A14" i="2"/>
  <c r="C172" i="3"/>
  <c r="B13" i="2"/>
  <c r="A13" i="2"/>
  <c r="BE167" i="3"/>
  <c r="BD167" i="3"/>
  <c r="BC167" i="3"/>
  <c r="BB167" i="3"/>
  <c r="BA167" i="3"/>
  <c r="BE166" i="3"/>
  <c r="BD166" i="3"/>
  <c r="BC166" i="3"/>
  <c r="BB166" i="3"/>
  <c r="B12" i="2"/>
  <c r="A12" i="2"/>
  <c r="C168" i="3"/>
  <c r="BE163" i="3"/>
  <c r="BD163" i="3"/>
  <c r="BC163" i="3"/>
  <c r="BB163" i="3"/>
  <c r="BA163" i="3"/>
  <c r="BE161" i="3"/>
  <c r="BD161" i="3"/>
  <c r="BC161" i="3"/>
  <c r="BB161" i="3"/>
  <c r="BA161" i="3"/>
  <c r="BE159" i="3"/>
  <c r="BD159" i="3"/>
  <c r="BC159" i="3"/>
  <c r="BB159" i="3"/>
  <c r="BA159" i="3"/>
  <c r="BE156" i="3"/>
  <c r="BD156" i="3"/>
  <c r="BC156" i="3"/>
  <c r="BB156" i="3"/>
  <c r="BA156" i="3"/>
  <c r="BE149" i="3"/>
  <c r="BD149" i="3"/>
  <c r="BC149" i="3"/>
  <c r="BB149" i="3"/>
  <c r="BA149" i="3"/>
  <c r="BE139" i="3"/>
  <c r="BD139" i="3"/>
  <c r="BC139" i="3"/>
  <c r="BB139" i="3"/>
  <c r="BA139" i="3"/>
  <c r="BE136" i="3"/>
  <c r="BD136" i="3"/>
  <c r="BC136" i="3"/>
  <c r="BB136" i="3"/>
  <c r="BA136" i="3"/>
  <c r="BE124" i="3"/>
  <c r="BD124" i="3"/>
  <c r="BC124" i="3"/>
  <c r="BB124" i="3"/>
  <c r="BA124" i="3"/>
  <c r="BE121" i="3"/>
  <c r="BD121" i="3"/>
  <c r="BC121" i="3"/>
  <c r="BB121" i="3"/>
  <c r="BA121" i="3"/>
  <c r="BE118" i="3"/>
  <c r="BD118" i="3"/>
  <c r="BC118" i="3"/>
  <c r="BB118" i="3"/>
  <c r="BA118" i="3"/>
  <c r="BE110" i="3"/>
  <c r="BD110" i="3"/>
  <c r="BC110" i="3"/>
  <c r="BB110" i="3"/>
  <c r="BA110" i="3"/>
  <c r="BE108" i="3"/>
  <c r="BD108" i="3"/>
  <c r="BC108" i="3"/>
  <c r="BB108" i="3"/>
  <c r="BA108" i="3"/>
  <c r="BE105" i="3"/>
  <c r="BD105" i="3"/>
  <c r="BC105" i="3"/>
  <c r="BB105" i="3"/>
  <c r="BA105" i="3"/>
  <c r="BE97" i="3"/>
  <c r="BD97" i="3"/>
  <c r="BC97" i="3"/>
  <c r="BB97" i="3"/>
  <c r="BA97" i="3"/>
  <c r="BE95" i="3"/>
  <c r="BD95" i="3"/>
  <c r="BC95" i="3"/>
  <c r="BB95" i="3"/>
  <c r="BA95" i="3"/>
  <c r="BE93" i="3"/>
  <c r="BD93" i="3"/>
  <c r="BC93" i="3"/>
  <c r="BB93" i="3"/>
  <c r="BA93" i="3"/>
  <c r="BE90" i="3"/>
  <c r="BD90" i="3"/>
  <c r="BC90" i="3"/>
  <c r="BB90" i="3"/>
  <c r="BA90" i="3"/>
  <c r="BE86" i="3"/>
  <c r="BD86" i="3"/>
  <c r="BC86" i="3"/>
  <c r="BB86" i="3"/>
  <c r="BA86" i="3"/>
  <c r="BE84" i="3"/>
  <c r="BD84" i="3"/>
  <c r="BC84" i="3"/>
  <c r="BB84" i="3"/>
  <c r="BA84" i="3"/>
  <c r="BE82" i="3"/>
  <c r="BD82" i="3"/>
  <c r="BC82" i="3"/>
  <c r="BB82" i="3"/>
  <c r="BA82" i="3"/>
  <c r="BE80" i="3"/>
  <c r="BD80" i="3"/>
  <c r="BC80" i="3"/>
  <c r="BB80" i="3"/>
  <c r="BA80" i="3"/>
  <c r="BE76" i="3"/>
  <c r="BD76" i="3"/>
  <c r="BC76" i="3"/>
  <c r="BB76" i="3"/>
  <c r="BA76" i="3"/>
  <c r="BE65" i="3"/>
  <c r="BD65" i="3"/>
  <c r="BC65" i="3"/>
  <c r="BB65" i="3"/>
  <c r="BA65" i="3"/>
  <c r="BE63" i="3"/>
  <c r="BD63" i="3"/>
  <c r="BC63" i="3"/>
  <c r="BB63" i="3"/>
  <c r="BA63" i="3"/>
  <c r="BE60" i="3"/>
  <c r="BD60" i="3"/>
  <c r="BC60" i="3"/>
  <c r="BB60" i="3"/>
  <c r="BA60" i="3"/>
  <c r="B11" i="2"/>
  <c r="A11" i="2"/>
  <c r="C164" i="3"/>
  <c r="B10" i="2"/>
  <c r="A10" i="2"/>
  <c r="B9" i="2"/>
  <c r="A9" i="2"/>
  <c r="I8" i="2"/>
  <c r="H8" i="2"/>
  <c r="G8" i="2"/>
  <c r="F8" i="2"/>
  <c r="E8" i="2"/>
  <c r="B8" i="2"/>
  <c r="A8" i="2"/>
  <c r="B7" i="2"/>
  <c r="A7" i="2"/>
  <c r="E4" i="3"/>
  <c r="C4" i="3"/>
  <c r="F3" i="3"/>
  <c r="C3" i="3"/>
  <c r="C2" i="2"/>
  <c r="C1" i="2"/>
  <c r="C33" i="1"/>
  <c r="F33" i="1" s="1"/>
  <c r="C31" i="1"/>
  <c r="BE284" i="3" l="1"/>
  <c r="I28" i="2" s="1"/>
  <c r="BB284" i="3"/>
  <c r="F28" i="2" s="1"/>
  <c r="BC183" i="3"/>
  <c r="G16" i="2" s="1"/>
  <c r="I7" i="2"/>
  <c r="G9" i="2"/>
  <c r="G18" i="2"/>
  <c r="H10" i="2"/>
  <c r="BE183" i="3"/>
  <c r="I16" i="2" s="1"/>
  <c r="BE267" i="3"/>
  <c r="I25" i="2" s="1"/>
  <c r="BA271" i="3"/>
  <c r="E26" i="2" s="1"/>
  <c r="G10" i="2"/>
  <c r="BE238" i="3"/>
  <c r="I21" i="2" s="1"/>
  <c r="BC267" i="3"/>
  <c r="G25" i="2" s="1"/>
  <c r="BE271" i="3"/>
  <c r="I26" i="2" s="1"/>
  <c r="H19" i="2"/>
  <c r="E19" i="2"/>
  <c r="BC254" i="3"/>
  <c r="G23" i="2" s="1"/>
  <c r="BE254" i="3"/>
  <c r="I23" i="2" s="1"/>
  <c r="BE168" i="3"/>
  <c r="I12" i="2" s="1"/>
  <c r="BD172" i="3"/>
  <c r="H14" i="2" s="1"/>
  <c r="BC172" i="3"/>
  <c r="G14" i="2" s="1"/>
  <c r="BA238" i="3"/>
  <c r="E21" i="2" s="1"/>
  <c r="BA246" i="3"/>
  <c r="E22" i="2" s="1"/>
  <c r="BE246" i="3"/>
  <c r="I22" i="2" s="1"/>
  <c r="F10" i="2"/>
  <c r="BD168" i="3"/>
  <c r="H12" i="2" s="1"/>
  <c r="BE231" i="3"/>
  <c r="I20" i="2" s="1"/>
  <c r="BC238" i="3"/>
  <c r="G21" i="2" s="1"/>
  <c r="BC284" i="3"/>
  <c r="G28" i="2" s="1"/>
  <c r="G13" i="2"/>
  <c r="I13" i="2"/>
  <c r="G17" i="2"/>
  <c r="E17" i="2"/>
  <c r="I17" i="2"/>
  <c r="BA231" i="3"/>
  <c r="E20" i="2" s="1"/>
  <c r="BA254" i="3"/>
  <c r="E23" i="2" s="1"/>
  <c r="BA267" i="3"/>
  <c r="E25" i="2" s="1"/>
  <c r="E10" i="2"/>
  <c r="I18" i="2"/>
  <c r="G19" i="2"/>
  <c r="BC231" i="3"/>
  <c r="G20" i="2" s="1"/>
  <c r="G7" i="2"/>
  <c r="H9" i="2"/>
  <c r="BC168" i="3"/>
  <c r="G12" i="2" s="1"/>
  <c r="BE172" i="3"/>
  <c r="I14" i="2" s="1"/>
  <c r="BA183" i="3"/>
  <c r="E16" i="2" s="1"/>
  <c r="E18" i="2"/>
  <c r="I19" i="2"/>
  <c r="BC246" i="3"/>
  <c r="G22" i="2" s="1"/>
  <c r="BC271" i="3"/>
  <c r="G26" i="2" s="1"/>
  <c r="BB164" i="3"/>
  <c r="F11" i="2" s="1"/>
  <c r="BE164" i="3"/>
  <c r="I11" i="2" s="1"/>
  <c r="BD164" i="3"/>
  <c r="H11" i="2" s="1"/>
  <c r="E7" i="2"/>
  <c r="H7" i="2"/>
  <c r="F7" i="2"/>
  <c r="BD246" i="3"/>
  <c r="H22" i="2" s="1"/>
  <c r="F9" i="2"/>
  <c r="I10" i="2"/>
  <c r="BA164" i="3"/>
  <c r="E11" i="2" s="1"/>
  <c r="F18" i="2"/>
  <c r="BB185" i="3"/>
  <c r="F19" i="2" s="1"/>
  <c r="E9" i="2"/>
  <c r="I9" i="2"/>
  <c r="BB183" i="3"/>
  <c r="F16" i="2" s="1"/>
  <c r="E13" i="2"/>
  <c r="F17" i="2"/>
  <c r="F13" i="2"/>
  <c r="BC164" i="3"/>
  <c r="G11" i="2" s="1"/>
  <c r="H17" i="2"/>
  <c r="BB231" i="3"/>
  <c r="F20" i="2" s="1"/>
  <c r="BB238" i="3"/>
  <c r="F21" i="2" s="1"/>
  <c r="BB254" i="3"/>
  <c r="F23" i="2" s="1"/>
  <c r="BB267" i="3"/>
  <c r="F25" i="2" s="1"/>
  <c r="BD269" i="3"/>
  <c r="BD271" i="3" s="1"/>
  <c r="H26" i="2" s="1"/>
  <c r="BD273" i="3"/>
  <c r="BD274" i="3" s="1"/>
  <c r="H27" i="2" s="1"/>
  <c r="BA166" i="3"/>
  <c r="BA168" i="3" s="1"/>
  <c r="E12" i="2" s="1"/>
  <c r="BA172" i="3"/>
  <c r="E14" i="2" s="1"/>
  <c r="E15" i="2"/>
  <c r="BD284" i="3"/>
  <c r="H28" i="2" s="1"/>
  <c r="BB168" i="3"/>
  <c r="F12" i="2" s="1"/>
  <c r="H13" i="2"/>
  <c r="BB172" i="3"/>
  <c r="F14" i="2" s="1"/>
  <c r="BD183" i="3"/>
  <c r="H16" i="2" s="1"/>
  <c r="H18" i="2"/>
  <c r="BD231" i="3"/>
  <c r="H20" i="2" s="1"/>
  <c r="BD238" i="3"/>
  <c r="H21" i="2" s="1"/>
  <c r="BB240" i="3"/>
  <c r="BB246" i="3" s="1"/>
  <c r="F22" i="2" s="1"/>
  <c r="BD254" i="3"/>
  <c r="H23" i="2" s="1"/>
  <c r="BB256" i="3"/>
  <c r="BB259" i="3" s="1"/>
  <c r="F24" i="2" s="1"/>
  <c r="BD267" i="3"/>
  <c r="H25" i="2" s="1"/>
  <c r="BB271" i="3"/>
  <c r="F26" i="2" s="1"/>
  <c r="BA276" i="3"/>
  <c r="BA284" i="3" s="1"/>
  <c r="E28" i="2" s="1"/>
  <c r="I29" i="2" l="1"/>
  <c r="C21" i="1" s="1"/>
  <c r="G29" i="2"/>
  <c r="C18" i="1" s="1"/>
  <c r="F29" i="2"/>
  <c r="C16" i="1" s="1"/>
  <c r="H29" i="2"/>
  <c r="C17" i="1" s="1"/>
  <c r="E29" i="2"/>
  <c r="G41" i="2" l="1"/>
  <c r="I41" i="2" s="1"/>
  <c r="G40" i="2"/>
  <c r="I40" i="2" s="1"/>
  <c r="G21" i="1" s="1"/>
  <c r="G39" i="2"/>
  <c r="I39" i="2" s="1"/>
  <c r="G20" i="1" s="1"/>
  <c r="G38" i="2"/>
  <c r="I38" i="2" s="1"/>
  <c r="G19" i="1" s="1"/>
  <c r="G37" i="2"/>
  <c r="I37" i="2" s="1"/>
  <c r="G18" i="1" s="1"/>
  <c r="G36" i="2"/>
  <c r="I36" i="2" s="1"/>
  <c r="G17" i="1" s="1"/>
  <c r="G35" i="2"/>
  <c r="I35" i="2" s="1"/>
  <c r="G16" i="1" s="1"/>
  <c r="G34" i="2"/>
  <c r="I34" i="2" s="1"/>
  <c r="C15" i="1"/>
  <c r="C19" i="1" s="1"/>
  <c r="C22" i="1" s="1"/>
  <c r="H42" i="2" l="1"/>
  <c r="G23" i="1" s="1"/>
  <c r="G15" i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<sst xmlns="http://schemas.openxmlformats.org/spreadsheetml/2006/main" count="556" uniqueCount="343">
  <si>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</si>
  <si>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</si>
  <si>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</si>
  <si>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</si>
  <si>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</si>
  <si>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</si>
  <si>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</si>
  <si>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</si>
  <si>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</si>
  <si>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</si>
  <si>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</si>
  <si>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</si>
  <si>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</si>
  <si>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</si>
  <si>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</si>
  <si>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</si>
  <si>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</si>
  <si>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</si>
  <si>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</si>
  <si>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</si>
  <si>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</si>
  <si>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</si>
  <si>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</si>
  <si>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</si>
  <si>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</si>
  <si>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</si>
  <si>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</si>
  <si>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</si>
  <si>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</si>
  <si>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</si>
  <si>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</si>
  <si>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</si>
  <si>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</si>
  <si>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</si>
  <si>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</si>
  <si>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</si>
  <si>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</si>
  <si>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</si>
  <si>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</si>
  <si>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</si>
  <si>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</si>
  <si>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</si>
  <si>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</si>
  <si>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</si>
  <si>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</si>
  <si>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</si>
  <si>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</si>
  <si>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</si>
  <si>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</si>
  <si>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</si>
  <si>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</si>
  <si>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</si>
  <si>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</si>
  <si>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</si>
  <si>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</si>
  <si>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</si>
  <si>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</si>
  <si>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</si>
  <si>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</si>
  <si>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</si>
  <si>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</si>
  <si>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</si>
  <si>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</si>
  <si>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</si>
  <si>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</si>
  <si>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</si>
  <si>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</si>
  <si>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</si>
  <si>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</si>
  <si>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</si>
  <si>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</si>
  <si>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</si>
  <si>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</si>
  <si>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</si>
  <si>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</si>
  <si>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</si>
  <si>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</si>
  <si>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</si>
  <si>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001</t>
  </si>
  <si>
    <t>Zateplení objektu</t>
  </si>
  <si>
    <t>139601102R00</t>
  </si>
  <si>
    <t xml:space="preserve">Ruční výkop jam, rýh a šachet v hornině tř. 3 </t>
  </si>
  <si>
    <t>m3</t>
  </si>
  <si>
    <t>(25,22+4,25)*0,5*0,3</t>
  </si>
  <si>
    <t>(0,5+25,22+4,75)*0,25*0,3</t>
  </si>
  <si>
    <t>(8,591+1,652+1,781)*0,5*0,3</t>
  </si>
  <si>
    <t>(8,591+0,5+1,652+1,281+0,5)*0,25*0,3</t>
  </si>
  <si>
    <t>162201203R00</t>
  </si>
  <si>
    <t xml:space="preserve">Vodorovné přemíst.výkopku, kolečko hor.1-4, do 10m </t>
  </si>
  <si>
    <t>-(25,22+4,25)*0,5*0,25</t>
  </si>
  <si>
    <t>-(8,591+1,652+1,781)*0,5*0,25</t>
  </si>
  <si>
    <t>162201210R00</t>
  </si>
  <si>
    <t xml:space="preserve">Příplatek za dalš.10 m, kolečko, výkop. z hor.1- 4 </t>
  </si>
  <si>
    <t>4,2619*2</t>
  </si>
  <si>
    <t>162301102R00</t>
  </si>
  <si>
    <t xml:space="preserve">Vodorovné přemístění výkopku z hor.1-4 do 1000 m </t>
  </si>
  <si>
    <t>162701109R00</t>
  </si>
  <si>
    <t xml:space="preserve">Příplatek k vod. přemístění hor.1-4 za další 1 km </t>
  </si>
  <si>
    <t>4,2619*15</t>
  </si>
  <si>
    <t>167101201R00</t>
  </si>
  <si>
    <t xml:space="preserve">Nakládání výkopku z hor.1 ÷ 4 - ručně </t>
  </si>
  <si>
    <t>174101102R00</t>
  </si>
  <si>
    <t xml:space="preserve">Zásyp ruční se zhutněním </t>
  </si>
  <si>
    <t>(25,22+4,25)*0,5*0,25</t>
  </si>
  <si>
    <t>(0,5+25,22+4,75)*0,25*0,1</t>
  </si>
  <si>
    <t>(8,591+1,652+1,781)*0,5*0,25</t>
  </si>
  <si>
    <t>(8,591+0,5+1,652+1,281+0,5)*0,25*0,1</t>
  </si>
  <si>
    <t>5</t>
  </si>
  <si>
    <t>Komunikace</t>
  </si>
  <si>
    <t>564251111R00</t>
  </si>
  <si>
    <t xml:space="preserve">Podklad ze štěrkopísku po zhutnění tloušťky 15 cm </t>
  </si>
  <si>
    <t>m2</t>
  </si>
  <si>
    <t>(25,22+4,25)*0,5</t>
  </si>
  <si>
    <t>(8,591+1,652+1,781)*0,5</t>
  </si>
  <si>
    <t>596811111RT4</t>
  </si>
  <si>
    <t>916561111RT2</t>
  </si>
  <si>
    <t>Osazení záhon.obrubníků do lože z C 12/15 s opěrou včetně obrubníku   50/5/20 cm</t>
  </si>
  <si>
    <t>m</t>
  </si>
  <si>
    <t>(0,5+25,22+4,75)</t>
  </si>
  <si>
    <t>(8,591+0,5+1,652+1,281+0,5)</t>
  </si>
  <si>
    <t>62</t>
  </si>
  <si>
    <t>Úpravy povrchů vnější</t>
  </si>
  <si>
    <t>610991111VL1</t>
  </si>
  <si>
    <t>Zakrývání podlahy chodníky a střechy pod lešením</t>
  </si>
  <si>
    <t>(16,5+5,65+12,5+2,5)*1,5</t>
  </si>
  <si>
    <t>na střechách:(20,15+11,5)*1,5</t>
  </si>
  <si>
    <t>620991121R00</t>
  </si>
  <si>
    <t xml:space="preserve">Zakrývání výplní vnějších otvorů z lešení </t>
  </si>
  <si>
    <t>0,6*3,0*2</t>
  </si>
  <si>
    <t>2,95*3,0</t>
  </si>
  <si>
    <t>2,1*1,5*3</t>
  </si>
  <si>
    <t>1,8*2,7</t>
  </si>
  <si>
    <t>0,9*2,7</t>
  </si>
  <si>
    <t>1,5*1,5*2</t>
  </si>
  <si>
    <t>2,9*2,0</t>
  </si>
  <si>
    <t>0,9*0,9*4</t>
  </si>
  <si>
    <t>3,3*2,45</t>
  </si>
  <si>
    <t>622311012R00</t>
  </si>
  <si>
    <t xml:space="preserve">Soklová lišta hliník KZS tl. 120 mm </t>
  </si>
  <si>
    <t>24,72+4,385+15,89+5,75+12,65+2,20+8,6+1,65+1,79</t>
  </si>
  <si>
    <t>-0,9-1,8-2,95-0,6-0,6</t>
  </si>
  <si>
    <t>622311014R00</t>
  </si>
  <si>
    <t xml:space="preserve">Soklová lišta hliník KZS  tl. 140 mm </t>
  </si>
  <si>
    <t>622311131VL3</t>
  </si>
  <si>
    <t>Zateplovací systém fasáda, EPS F tl. 80 mm s omítkou Silikonovou 2 mm</t>
  </si>
  <si>
    <t>římsa zadní:19,10*0,35</t>
  </si>
  <si>
    <t>622311134VL1</t>
  </si>
  <si>
    <t>Zateplovací systém  fasáda, EPS F tl.140 mm s omítkou Silikonovou 2 mm</t>
  </si>
  <si>
    <t>viz skladba A:19,0*6,85+5,72*(5,0+4,6)/2+4,385*3,7+15,89*2,6+2,2*3,75</t>
  </si>
  <si>
    <t>-2,1*1,5*3</t>
  </si>
  <si>
    <t>-1,8*2,2</t>
  </si>
  <si>
    <t>-0,9*2,2</t>
  </si>
  <si>
    <t>19,4*2,3+11,1*2,2+1,7*0,9</t>
  </si>
  <si>
    <t>viz skladba A:8,66*7,6+1,65*7,9+1,781*(7,9+9,6)/2+6,3*7,6+4,15*4,3+10,75*1,45+5,15*(5,05+4,0)/2</t>
  </si>
  <si>
    <t>-3,3*2,45</t>
  </si>
  <si>
    <t>-2,9*2,0</t>
  </si>
  <si>
    <t>-0,9*0,9*4</t>
  </si>
  <si>
    <t>-1,5*1,5*2</t>
  </si>
  <si>
    <t>622311134VL2</t>
  </si>
  <si>
    <t>Zateplovací systém fasáda, EPS F tl.140 mm s omítkou Silikonovou , se zvýšenou mech odolností</t>
  </si>
  <si>
    <t>viz skledba B:(5,75+12,65)*3,75</t>
  </si>
  <si>
    <t>-0,6*2,5*2</t>
  </si>
  <si>
    <t>-2,95*2,5</t>
  </si>
  <si>
    <t>622311134VL3</t>
  </si>
  <si>
    <t>Zateplovací systém  fasáda, EPS F tl.140 mm bez povrchové úpravy - podlep fasády na střeše</t>
  </si>
  <si>
    <t>19,4*1,195</t>
  </si>
  <si>
    <t>622311521VL1</t>
  </si>
  <si>
    <t>Zateplovací systém sokl, XPS tl. 30 mm s mozaikovou omítkou</t>
  </si>
  <si>
    <t>0,15*0,5*2*2</t>
  </si>
  <si>
    <t>622311521VL2</t>
  </si>
  <si>
    <t>Zateplovací systém sokl, XPS tl. 30 mm s mozaikovou omítkou, se zvýšenou mech. odolností</t>
  </si>
  <si>
    <t>0,3*0,5*2*3</t>
  </si>
  <si>
    <t>622311522VL1</t>
  </si>
  <si>
    <t>Zateplovací systém  sokl, XPS tl. 120 mm s mozaikovou omítkou</t>
  </si>
  <si>
    <t>viz skladba E:24,75*(0,75+0,5)/2+4,385*(0,75+0,5)/2+15,89*0,5+2,2*0,5</t>
  </si>
  <si>
    <t>-(1,8+0,9)*0,5</t>
  </si>
  <si>
    <t>(8,59+1,65+1,78+6,3)*0,5</t>
  </si>
  <si>
    <t>622311523VL2</t>
  </si>
  <si>
    <t>Zateplovací systém sokl, XPS tl. 120 mm s mozaikovou omítkou, se zvýšenou mech. odolností</t>
  </si>
  <si>
    <t>viz skladba F:(5,75+12,65)*0,5</t>
  </si>
  <si>
    <t>-(0,6+2,95+0,6)*0,5</t>
  </si>
  <si>
    <t>622311831VL3</t>
  </si>
  <si>
    <t>Zatepl.syst. fasáda, miner.desky PV 80 mm s omítkou Silikonovou 2 mm</t>
  </si>
  <si>
    <t>římsy:4,385*(0,4+0,5)+15,89*(0,7+0,6)</t>
  </si>
  <si>
    <t>622401971VL9</t>
  </si>
  <si>
    <t xml:space="preserve">Penetrace podkladu pro zvýšení přilnavos. </t>
  </si>
  <si>
    <t>6,685+430,7255+58,625+0,3+0,9+35,0644+7,125+24,6035+9,255+5,745+12,739+25,275+6,6465</t>
  </si>
  <si>
    <t>622421301VL1</t>
  </si>
  <si>
    <t>Zateplovací systém ostění otvorů  XPS  tl. 30 mm se silikonovou omítkou 2 mm</t>
  </si>
  <si>
    <t>viz skladba C:(2,10+2*1,50)*3*0,15</t>
  </si>
  <si>
    <t>(1,80+2*2,2)*0,15</t>
  </si>
  <si>
    <t>(0,9+2*2,2)*0,15</t>
  </si>
  <si>
    <t>(1,5+2*1,5)*2*0,15</t>
  </si>
  <si>
    <t>(2,9+2*2,0)*0,15</t>
  </si>
  <si>
    <t>(0,9+2*0,9)*4*0,15</t>
  </si>
  <si>
    <t>(3,3+2*2,45)*0,15</t>
  </si>
  <si>
    <t>622421301VL2</t>
  </si>
  <si>
    <t>Zateplovací systém ostění  XPS tl. 30 mm se silikonovou omítkou, se zvýšenou mech. odolnost</t>
  </si>
  <si>
    <t>viz skladba D:(0,6+2*2,5)*2*0,3</t>
  </si>
  <si>
    <t>(2,95+2*2,5)*0,3</t>
  </si>
  <si>
    <t>622421301VL4</t>
  </si>
  <si>
    <t>Zateplovací systém EPS - F tl. 20 mm se silkonovou omítkou 2 mm</t>
  </si>
  <si>
    <t>římsy obřadní síně:(10,4+8,59)*(0,15+0,2)</t>
  </si>
  <si>
    <t>622421306VL3</t>
  </si>
  <si>
    <t>Zateplovací systém pod parap. plechy extrud. polystyr. 30 mm</t>
  </si>
  <si>
    <t>okení parapety:(0,6*0,3)*2</t>
  </si>
  <si>
    <t>(2,10*0,15)*3</t>
  </si>
  <si>
    <t>zadní římsa:19,1*0,25*2</t>
  </si>
  <si>
    <t>okenní parapety:0,9*0,14*4</t>
  </si>
  <si>
    <t>1,5*0,15*2</t>
  </si>
  <si>
    <t>2,9*0,15</t>
  </si>
  <si>
    <t>3,3*0,15</t>
  </si>
  <si>
    <t>622421307VL5</t>
  </si>
  <si>
    <t>Zateplovací systém XPS - tl. 140 mm se silikonovou omítkou, 2 mm</t>
  </si>
  <si>
    <t>(19,4+11,1)*0,5</t>
  </si>
  <si>
    <t>(10,65+5,15+4,25)*0,5</t>
  </si>
  <si>
    <t>622421491R00</t>
  </si>
  <si>
    <t xml:space="preserve">Doplňky zatepl. systémů, okenní lišta s okapničkou </t>
  </si>
  <si>
    <t>0,60*2+2,95+0,9+2,1*3+1,8</t>
  </si>
  <si>
    <t>1,5+1,5+2,9+0,9*4+3,3</t>
  </si>
  <si>
    <t xml:space="preserve">Doplňky zatepl. systémů, rohová lišta </t>
  </si>
  <si>
    <t>otvory:(0,6+2*3,0)*2</t>
  </si>
  <si>
    <t>(2,95+2*3,0)</t>
  </si>
  <si>
    <t>(2,1+2*1,5)*3</t>
  </si>
  <si>
    <t>(1,8+2*2,7)</t>
  </si>
  <si>
    <t>(0,9+2*2,7)</t>
  </si>
  <si>
    <t>(1,5+2*1,5)*2</t>
  </si>
  <si>
    <t>(2,9+2*2,0)</t>
  </si>
  <si>
    <t>(0,9+2*0,9)*4</t>
  </si>
  <si>
    <t>(3,3+2*2,45)</t>
  </si>
  <si>
    <t>rohy budovy:19,0*2+4,9+0,3+4,385+15,89+4,3+2,2+2,8+0,5+19,4+11,1</t>
  </si>
  <si>
    <t>1,5+8,4+8,6+4,4+10,4</t>
  </si>
  <si>
    <t>622421493R00</t>
  </si>
  <si>
    <t xml:space="preserve">Doplňky zatepl. systémů, dilatační lišta s tkan. </t>
  </si>
  <si>
    <t>5,1+0,3+7,4+4,2+4,4+4,4+4,4</t>
  </si>
  <si>
    <t>10,1+8,4+8,4</t>
  </si>
  <si>
    <t>622421494R00</t>
  </si>
  <si>
    <t xml:space="preserve">Doplňky zatepl. systémů, APU lišta s tkan </t>
  </si>
  <si>
    <t>(0,6+2*3,0)*2</t>
  </si>
  <si>
    <t>(2,10+2*1,50)*3</t>
  </si>
  <si>
    <t>(1,80+2*2,7)</t>
  </si>
  <si>
    <t xml:space="preserve">Doplňky zatepl. systémů, podparapetní lišta s tkan </t>
  </si>
  <si>
    <t>2,1*3</t>
  </si>
  <si>
    <t>0,6*2</t>
  </si>
  <si>
    <t>1,5*2</t>
  </si>
  <si>
    <t>2,9</t>
  </si>
  <si>
    <t>0,9*4</t>
  </si>
  <si>
    <t>3,3</t>
  </si>
  <si>
    <t>622422111VL6</t>
  </si>
  <si>
    <t>odhad cca 30 % řešených ploch:</t>
  </si>
  <si>
    <t>(430,7255+58,625+0,3+0,9+35,0644+7,125+24,6035+9,255+5,745+12,739+25,275)*0,3</t>
  </si>
  <si>
    <t>622422211R00</t>
  </si>
  <si>
    <t xml:space="preserve">Oprava vnějších omítek vápen. hladk. II, do 20 % </t>
  </si>
  <si>
    <t>430,7255+58,625+0,3+0,9+35,0644+7,125+24,6035+9,255+5,745+12,739+25,275</t>
  </si>
  <si>
    <t>622903110RV2</t>
  </si>
  <si>
    <t>Příprava podkladu - omytí tlak.vodou / ruční očištění</t>
  </si>
  <si>
    <t>979990001VL1</t>
  </si>
  <si>
    <t xml:space="preserve">Poplatek za likvidaci odpadů z montáže ETICS </t>
  </si>
  <si>
    <t>soub</t>
  </si>
  <si>
    <t>64</t>
  </si>
  <si>
    <t>Výplně otvorů</t>
  </si>
  <si>
    <t>644191111VL1</t>
  </si>
  <si>
    <t>kus</t>
  </si>
  <si>
    <t>644941114VL1</t>
  </si>
  <si>
    <t xml:space="preserve">Posunutí ventilátoru na fasádě o tl. zateplení </t>
  </si>
  <si>
    <t>96</t>
  </si>
  <si>
    <t>Bourání konstrukcí</t>
  </si>
  <si>
    <t>978015231R00</t>
  </si>
  <si>
    <t xml:space="preserve">Otlučení omítek vnějších MVC v složit.1-4 do 20 % </t>
  </si>
  <si>
    <t>6,65+0,3+0,9+25,9044+7,125+24,6035+4,02+5,745+1,305+246,8509+58,625+15,25</t>
  </si>
  <si>
    <t>711</t>
  </si>
  <si>
    <t>Izolace proti vodě</t>
  </si>
  <si>
    <t>711112001RZ1</t>
  </si>
  <si>
    <t>Izolace proti vlhkosti svis. nátěr ALP, za studena 1x nátěr - včetně dodávky asfaltového laku</t>
  </si>
  <si>
    <t>oprava svislé hydroizolace u nového okapového chodníku:(25,22+4,25)*(0,3+0,3)</t>
  </si>
  <si>
    <t>(8,591+1,652+1,781)*(0,3+0,3)</t>
  </si>
  <si>
    <t>711142559RZ3</t>
  </si>
  <si>
    <t>711482020RZ1</t>
  </si>
  <si>
    <t>Izolační systém nopovou folií, svisle včetně dodávky fólie</t>
  </si>
  <si>
    <t>ochrana svislé hydroizolace u nového okapového chodníku:(25,22+4,25)*(0,3+0,3)</t>
  </si>
  <si>
    <t>zdvojené trámy:14*6</t>
  </si>
  <si>
    <t>19+42+43+43+38+19</t>
  </si>
  <si>
    <t>10,295+8,566</t>
  </si>
  <si>
    <t>14,5+0,778</t>
  </si>
  <si>
    <t>K5:19,25</t>
  </si>
  <si>
    <t>K8:4,1</t>
  </si>
  <si>
    <t>K2:10,55</t>
  </si>
  <si>
    <t>K3:5,15</t>
  </si>
  <si>
    <t>K5b:18,87</t>
  </si>
  <si>
    <t>19,25+4,1+10,55+5,15+10,3+8,6</t>
  </si>
  <si>
    <t>2+3+1+2</t>
  </si>
  <si>
    <t>K 1,2,3,4 b:0,9*4+1,5*2+2,9+3,3</t>
  </si>
  <si>
    <t>K1:2,1*3</t>
  </si>
  <si>
    <t>K13:19,1</t>
  </si>
  <si>
    <t>K11:11,15</t>
  </si>
  <si>
    <t>K12:19,1</t>
  </si>
  <si>
    <t>11,15</t>
  </si>
  <si>
    <t>atiky:12,35+6,2+5,8+11,1+6,9+11,2</t>
  </si>
  <si>
    <t>K4:4,4*2</t>
  </si>
  <si>
    <t>K6:2,5</t>
  </si>
  <si>
    <t>K7:3,3</t>
  </si>
  <si>
    <t>K9:4,95</t>
  </si>
  <si>
    <t>K6b:1,0+8,0</t>
  </si>
  <si>
    <t>K10:3,8</t>
  </si>
  <si>
    <t>4,4*2+2,5+3,3+4,95+3,8+1,5+8,5</t>
  </si>
  <si>
    <t>2+2+3+3+2+2+3+2</t>
  </si>
  <si>
    <t>římsy obřadní síně:(22)*(0,15+0,2)</t>
  </si>
  <si>
    <t>767</t>
  </si>
  <si>
    <t>Konstrukce zámečnické</t>
  </si>
  <si>
    <t>767427423VL1</t>
  </si>
  <si>
    <t>Demontáž stříšky nad vchodem a její montáž s odsazením o tloušťku izolantu</t>
  </si>
  <si>
    <t>kpl</t>
  </si>
  <si>
    <t>jedná se celkem o 3 kusy A, B, C viz výkres D1.2.2:1,0</t>
  </si>
  <si>
    <t>767998107VL1</t>
  </si>
  <si>
    <t>Posunutí revizních dvířek do střechy nad sálem do líce fasády, úprava a nátěr</t>
  </si>
  <si>
    <t>"okno P1"  2,10 x 1,50    :3</t>
  </si>
  <si>
    <t>"dveře P2"      1,82 x 2,70:1</t>
  </si>
  <si>
    <t>"dveře P3"  0,90 x 2,70:1</t>
  </si>
  <si>
    <t>nové trámky nad sálem:(18,6*19+4,0*(4+3))*(0,08+0,16)*2</t>
  </si>
  <si>
    <t>podkladky pro vytvoření většího spádu:(19*6+7*2)*1,1*(0,1+0,1)*2</t>
  </si>
  <si>
    <t>stěny s měněnými okny:(4,715+3,58+15,155)*3,9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</si>
  <si>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</si>
  <si>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</si>
  <si>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</si>
  <si>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</si>
  <si>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</si>
  <si>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</si>
  <si>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</si>
  <si>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</si>
  <si>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801 43</t>
  </si>
  <si>
    <t>Kulturní sál staré radnice POHOŘELICE</t>
  </si>
  <si>
    <t>vč. obřadní síně</t>
  </si>
  <si>
    <t>Kladení dlaždic kom.pro pěší, lože z kameniva těž. včetně dlaždic betonových 50/50/5 cm</t>
  </si>
  <si>
    <t>Příplatek za vyrovnání podkladu EPS tl. 10 a 20 mm nebo zvýšená spotřeba osaz. tmelu</t>
  </si>
  <si>
    <t>Demontáž a likvidace původních větracích mřížek cca 400 x 150 mm</t>
  </si>
  <si>
    <t>Izolace proti vlhkosti svislá pásy přitavením 1 vrstva - včetně dodávky asfaltového pásu se skelnou vložkou</t>
  </si>
  <si>
    <t>24,72+4,385+15,89+5,75+12,65+2,20+8,6+1,65+1,79+6,4</t>
  </si>
  <si>
    <t>-0,9*0,9</t>
  </si>
  <si>
    <t>6,685+469,73+61,70+0,3+0,9+40,06+7,125+24,6035+9,255+5,745+12,739+25,275+6,6465</t>
  </si>
  <si>
    <t>(6,685+469,73+61,70+0,3+0,9+40,06+7,125+24,6035+9,255+5,745+12,739+25,275+6,6465)*0,3</t>
  </si>
  <si>
    <t>viz skladba A:19,0*6,85+5,72*(5,0+4,6)/2+4,385*3,7+15,89*2,6+2,2*8,75</t>
  </si>
  <si>
    <t>viz skladba B:(5,75+12,65)*3,85</t>
  </si>
  <si>
    <t>viz skladba E:24,75*(0,75+0,5)/2+4,385*(0,75+0,5)/2+15,89*0,815+2,2*0,5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</si>
</sst>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7" fillId="0" borderId="59" xfId="1" applyNumberFormat="1" applyFont="1" applyFill="1" applyBorder="1" applyAlignment="1">
      <alignment horizontal="right"/>
    </xf>
    <xf numFmtId="4" fontId="20" fillId="0" borderId="62" xfId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20" fillId="3" borderId="65" xfId="1" applyNumberFormat="1" applyFont="1" applyFill="1" applyBorder="1" applyAlignment="1">
      <alignment horizontal="left" wrapText="1"/>
    </xf>
    <xf numFmtId="49" fontId="20" fillId="3" borderId="66" xfId="1" applyNumberFormat="1" applyFont="1" applyFill="1" applyBorder="1" applyAlignment="1">
      <alignment horizontal="left" wrapText="1"/>
    </xf>
    <xf numFmtId="49" fontId="20" fillId="3" borderId="63" xfId="1" applyNumberFormat="1" applyFont="1" applyFill="1" applyBorder="1" applyAlignment="1">
      <alignment horizontal="left" wrapText="1"/>
    </xf>
    <xf numFmtId="49" fontId="20" fillId="3" borderId="64" xfId="1" applyNumberFormat="1" applyFont="1" applyFill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H14" sqref="H1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">
        <v>331</v>
      </c>
      <c r="D2" s="5"/>
      <c r="E2" s="6"/>
      <c r="F2" s="7" t="s">
        <v>2</v>
      </c>
      <c r="G2" s="8" t="s">
        <v>329</v>
      </c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57" ht="12.95" customHeight="1" x14ac:dyDescent="0.2">
      <c r="A7" s="24"/>
      <c r="B7" s="25"/>
      <c r="C7" s="26" t="s">
        <v>330</v>
      </c>
      <c r="D7" s="27"/>
      <c r="E7" s="27"/>
      <c r="F7" s="28" t="s">
        <v>11</v>
      </c>
      <c r="G7" s="22"/>
    </row>
    <row r="8" spans="1:57" x14ac:dyDescent="0.2">
      <c r="A8" s="29" t="s">
        <v>12</v>
      </c>
      <c r="B8" s="13"/>
      <c r="C8" s="207"/>
      <c r="D8" s="207"/>
      <c r="E8" s="208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207"/>
      <c r="D9" s="207"/>
      <c r="E9" s="208"/>
      <c r="F9" s="13"/>
      <c r="G9" s="34"/>
      <c r="H9" s="35"/>
    </row>
    <row r="10" spans="1:57" x14ac:dyDescent="0.2">
      <c r="A10" s="29" t="s">
        <v>15</v>
      </c>
      <c r="B10" s="13"/>
      <c r="C10" s="207"/>
      <c r="D10" s="207"/>
      <c r="E10" s="207"/>
      <c r="F10" s="36"/>
      <c r="G10" s="37"/>
      <c r="H10" s="38"/>
    </row>
    <row r="11" spans="1:57" ht="13.5" customHeight="1" x14ac:dyDescent="0.2">
      <c r="A11" s="29" t="s">
        <v>16</v>
      </c>
      <c r="B11" s="13"/>
      <c r="C11" s="207"/>
      <c r="D11" s="207"/>
      <c r="E11" s="207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9"/>
      <c r="D12" s="209"/>
      <c r="E12" s="209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 t="e">
        <f>HSV</f>
        <v>#REF!</v>
      </c>
      <c r="D15" s="57" t="str">
        <f>Rekapitulace!A34</f>
        <v>Ztížené výrobní podmínky</v>
      </c>
      <c r="E15" s="58"/>
      <c r="F15" s="59"/>
      <c r="G15" s="56" t="e">
        <f>Rekapitulace!I34</f>
        <v>#REF!</v>
      </c>
    </row>
    <row r="16" spans="1:57" ht="15.95" customHeight="1" x14ac:dyDescent="0.2">
      <c r="A16" s="54" t="s">
        <v>24</v>
      </c>
      <c r="B16" s="55" t="s">
        <v>25</v>
      </c>
      <c r="C16" s="56" t="e">
        <f>PSV</f>
        <v>#REF!</v>
      </c>
      <c r="D16" s="9" t="str">
        <f>Rekapitulace!A35</f>
        <v>Oborová přirážka</v>
      </c>
      <c r="E16" s="60"/>
      <c r="F16" s="61"/>
      <c r="G16" s="56" t="e">
        <f>Rekapitulace!I35</f>
        <v>#REF!</v>
      </c>
    </row>
    <row r="17" spans="1:7" ht="15.95" customHeight="1" x14ac:dyDescent="0.2">
      <c r="A17" s="54" t="s">
        <v>26</v>
      </c>
      <c r="B17" s="55" t="s">
        <v>27</v>
      </c>
      <c r="C17" s="56" t="e">
        <f>Mont</f>
        <v>#REF!</v>
      </c>
      <c r="D17" s="9" t="str">
        <f>Rekapitulace!A36</f>
        <v>Přesun stavebních kapacit</v>
      </c>
      <c r="E17" s="60"/>
      <c r="F17" s="61"/>
      <c r="G17" s="56" t="e">
        <f>Rekapitulace!I36</f>
        <v>#REF!</v>
      </c>
    </row>
    <row r="18" spans="1:7" ht="15.95" customHeight="1" x14ac:dyDescent="0.2">
      <c r="A18" s="62" t="s">
        <v>28</v>
      </c>
      <c r="B18" s="63" t="s">
        <v>29</v>
      </c>
      <c r="C18" s="56" t="e">
        <f>Dodavka</f>
        <v>#REF!</v>
      </c>
      <c r="D18" s="9" t="str">
        <f>Rekapitulace!A37</f>
        <v>Mimostaveništní doprava</v>
      </c>
      <c r="E18" s="60"/>
      <c r="F18" s="61"/>
      <c r="G18" s="56" t="e">
        <f>Rekapitulace!I37</f>
        <v>#REF!</v>
      </c>
    </row>
    <row r="19" spans="1:7" ht="15.95" customHeight="1" x14ac:dyDescent="0.2">
      <c r="A19" s="64" t="s">
        <v>30</v>
      </c>
      <c r="B19" s="55"/>
      <c r="C19" s="56" t="e">
        <f>SUM(C15:C18)</f>
        <v>#REF!</v>
      </c>
      <c r="D19" s="9" t="str">
        <f>Rekapitulace!A38</f>
        <v>Zařízení staveniště</v>
      </c>
      <c r="E19" s="60"/>
      <c r="F19" s="61"/>
      <c r="G19" s="56" t="e">
        <f>Rekapitulace!I38</f>
        <v>#REF!</v>
      </c>
    </row>
    <row r="20" spans="1:7" ht="15.95" customHeight="1" x14ac:dyDescent="0.2">
      <c r="A20" s="64"/>
      <c r="B20" s="55"/>
      <c r="C20" s="56"/>
      <c r="D20" s="9" t="str">
        <f>Rekapitulace!A39</f>
        <v>Provoz investora</v>
      </c>
      <c r="E20" s="60"/>
      <c r="F20" s="61"/>
      <c r="G20" s="56" t="e">
        <f>Rekapitulace!I39</f>
        <v>#REF!</v>
      </c>
    </row>
    <row r="21" spans="1:7" ht="15.95" customHeight="1" x14ac:dyDescent="0.2">
      <c r="A21" s="64" t="s">
        <v>31</v>
      </c>
      <c r="B21" s="55"/>
      <c r="C21" s="56" t="e">
        <f>HZS</f>
        <v>#REF!</v>
      </c>
      <c r="D21" s="9" t="str">
        <f>Rekapitulace!A40</f>
        <v>Kompletační činnost (IČD)</v>
      </c>
      <c r="E21" s="60"/>
      <c r="F21" s="61"/>
      <c r="G21" s="56" t="e">
        <f>Rekapitulace!I40</f>
        <v>#REF!</v>
      </c>
    </row>
    <row r="22" spans="1:7" ht="15.95" customHeight="1" x14ac:dyDescent="0.2">
      <c r="A22" s="65" t="s">
        <v>32</v>
      </c>
      <c r="B22" s="66"/>
      <c r="C22" s="56" t="e">
        <f>C19+C21</f>
        <v>#REF!</v>
      </c>
      <c r="D22" s="9" t="s">
        <v>33</v>
      </c>
      <c r="E22" s="60"/>
      <c r="F22" s="61"/>
      <c r="G22" s="56" t="e">
        <f>G23-SUM(G15:G21)</f>
        <v>#REF!</v>
      </c>
    </row>
    <row r="23" spans="1:7" ht="15.95" customHeight="1" thickBot="1" x14ac:dyDescent="0.25">
      <c r="A23" s="210" t="s">
        <v>34</v>
      </c>
      <c r="B23" s="211"/>
      <c r="C23" s="67" t="e">
        <f>C22+G23</f>
        <v>#REF!</v>
      </c>
      <c r="D23" s="68" t="s">
        <v>35</v>
      </c>
      <c r="E23" s="69"/>
      <c r="F23" s="70"/>
      <c r="G23" s="56" t="e">
        <f>VRN</f>
        <v>#REF!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12" t="e">
        <f>C23-F32</f>
        <v>#REF!</v>
      </c>
      <c r="G30" s="213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12" t="e">
        <f>ROUND(PRODUCT(F30,C31/100),0)</f>
        <v>#REF!</v>
      </c>
      <c r="G31" s="213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12">
        <v>0</v>
      </c>
      <c r="G32" s="213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12">
        <f>ROUND(PRODUCT(F32,C33/100),0)</f>
        <v>0</v>
      </c>
      <c r="G33" s="213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14" t="e">
        <f>ROUND(SUM(F30:F33),0)</f>
        <v>#REF!</v>
      </c>
      <c r="G34" s="215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206"/>
      <c r="C37" s="206"/>
      <c r="D37" s="206"/>
      <c r="E37" s="206"/>
      <c r="F37" s="206"/>
      <c r="G37" s="206"/>
      <c r="H37" t="s">
        <v>6</v>
      </c>
    </row>
    <row r="38" spans="1:8" ht="12.75" customHeight="1" x14ac:dyDescent="0.2">
      <c r="A38" s="96"/>
      <c r="B38" s="206"/>
      <c r="C38" s="206"/>
      <c r="D38" s="206"/>
      <c r="E38" s="206"/>
      <c r="F38" s="206"/>
      <c r="G38" s="206"/>
      <c r="H38" t="s">
        <v>6</v>
      </c>
    </row>
    <row r="39" spans="1:8" x14ac:dyDescent="0.2">
      <c r="A39" s="96"/>
      <c r="B39" s="206"/>
      <c r="C39" s="206"/>
      <c r="D39" s="206"/>
      <c r="E39" s="206"/>
      <c r="F39" s="206"/>
      <c r="G39" s="206"/>
      <c r="H39" t="s">
        <v>6</v>
      </c>
    </row>
    <row r="40" spans="1:8" x14ac:dyDescent="0.2">
      <c r="A40" s="96"/>
      <c r="B40" s="206"/>
      <c r="C40" s="206"/>
      <c r="D40" s="206"/>
      <c r="E40" s="206"/>
      <c r="F40" s="206"/>
      <c r="G40" s="206"/>
      <c r="H40" t="s">
        <v>6</v>
      </c>
    </row>
    <row r="41" spans="1:8" x14ac:dyDescent="0.2">
      <c r="A41" s="96"/>
      <c r="B41" s="206"/>
      <c r="C41" s="206"/>
      <c r="D41" s="206"/>
      <c r="E41" s="206"/>
      <c r="F41" s="206"/>
      <c r="G41" s="206"/>
      <c r="H41" t="s">
        <v>6</v>
      </c>
    </row>
    <row r="42" spans="1:8" x14ac:dyDescent="0.2">
      <c r="A42" s="96"/>
      <c r="B42" s="206"/>
      <c r="C42" s="206"/>
      <c r="D42" s="206"/>
      <c r="E42" s="206"/>
      <c r="F42" s="206"/>
      <c r="G42" s="206"/>
      <c r="H42" t="s">
        <v>6</v>
      </c>
    </row>
    <row r="43" spans="1:8" x14ac:dyDescent="0.2">
      <c r="A43" s="96"/>
      <c r="B43" s="206"/>
      <c r="C43" s="206"/>
      <c r="D43" s="206"/>
      <c r="E43" s="206"/>
      <c r="F43" s="206"/>
      <c r="G43" s="206"/>
      <c r="H43" t="s">
        <v>6</v>
      </c>
    </row>
    <row r="44" spans="1:8" x14ac:dyDescent="0.2">
      <c r="A44" s="96"/>
      <c r="B44" s="206"/>
      <c r="C44" s="206"/>
      <c r="D44" s="206"/>
      <c r="E44" s="206"/>
      <c r="F44" s="206"/>
      <c r="G44" s="206"/>
      <c r="H44" t="s">
        <v>6</v>
      </c>
    </row>
    <row r="45" spans="1:8" ht="0.75" customHeight="1" x14ac:dyDescent="0.2">
      <c r="A45" s="96"/>
      <c r="B45" s="206"/>
      <c r="C45" s="206"/>
      <c r="D45" s="206"/>
      <c r="E45" s="206"/>
      <c r="F45" s="206"/>
      <c r="G45" s="206"/>
      <c r="H45" t="s">
        <v>6</v>
      </c>
    </row>
    <row r="46" spans="1:8" x14ac:dyDescent="0.2">
      <c r="B46" s="216"/>
      <c r="C46" s="216"/>
      <c r="D46" s="216"/>
      <c r="E46" s="216"/>
      <c r="F46" s="216"/>
      <c r="G46" s="216"/>
    </row>
    <row r="47" spans="1:8" x14ac:dyDescent="0.2">
      <c r="B47" s="216"/>
      <c r="C47" s="216"/>
      <c r="D47" s="216"/>
      <c r="E47" s="216"/>
      <c r="F47" s="216"/>
      <c r="G47" s="216"/>
    </row>
    <row r="48" spans="1:8" x14ac:dyDescent="0.2">
      <c r="B48" s="216"/>
      <c r="C48" s="216"/>
      <c r="D48" s="216"/>
      <c r="E48" s="216"/>
      <c r="F48" s="216"/>
      <c r="G48" s="216"/>
    </row>
    <row r="49" spans="2:7" x14ac:dyDescent="0.2">
      <c r="B49" s="216"/>
      <c r="C49" s="216"/>
      <c r="D49" s="216"/>
      <c r="E49" s="216"/>
      <c r="F49" s="216"/>
      <c r="G49" s="216"/>
    </row>
    <row r="50" spans="2:7" x14ac:dyDescent="0.2">
      <c r="B50" s="216"/>
      <c r="C50" s="216"/>
      <c r="D50" s="216"/>
      <c r="E50" s="216"/>
      <c r="F50" s="216"/>
      <c r="G50" s="216"/>
    </row>
    <row r="51" spans="2:7" x14ac:dyDescent="0.2">
      <c r="B51" s="216"/>
      <c r="C51" s="216"/>
      <c r="D51" s="216"/>
      <c r="E51" s="216"/>
      <c r="F51" s="216"/>
      <c r="G51" s="216"/>
    </row>
    <row r="52" spans="2:7" x14ac:dyDescent="0.2">
      <c r="B52" s="216"/>
      <c r="C52" s="216"/>
      <c r="D52" s="216"/>
      <c r="E52" s="216"/>
      <c r="F52" s="216"/>
      <c r="G52" s="216"/>
    </row>
    <row r="53" spans="2:7" x14ac:dyDescent="0.2">
      <c r="B53" s="216"/>
      <c r="C53" s="216"/>
      <c r="D53" s="216"/>
      <c r="E53" s="216"/>
      <c r="F53" s="216"/>
      <c r="G53" s="216"/>
    </row>
    <row r="54" spans="2:7" x14ac:dyDescent="0.2">
      <c r="B54" s="216"/>
      <c r="C54" s="216"/>
      <c r="D54" s="216"/>
      <c r="E54" s="216"/>
      <c r="F54" s="216"/>
      <c r="G54" s="216"/>
    </row>
    <row r="55" spans="2:7" x14ac:dyDescent="0.2">
      <c r="B55" s="216"/>
      <c r="C55" s="216"/>
      <c r="D55" s="216"/>
      <c r="E55" s="216"/>
      <c r="F55" s="216"/>
      <c r="G55" s="21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3"/>
  <sheetViews>
    <sheetView workbookViewId="0">
      <selection activeCell="R27" sqref="R2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7" t="s">
        <v>49</v>
      </c>
      <c r="B1" s="218"/>
      <c r="C1" s="97" t="str">
        <f>CONCATENATE(cislostavby," ",nazevstavby)</f>
        <v xml:space="preserve"> Kulturní sál staré radnice POHOŘELICE</v>
      </c>
      <c r="D1" s="98"/>
      <c r="E1" s="99"/>
      <c r="F1" s="98"/>
      <c r="G1" s="100" t="s">
        <v>50</v>
      </c>
      <c r="H1" s="101"/>
      <c r="I1" s="102"/>
    </row>
    <row r="2" spans="1:9" ht="13.5" thickBot="1" x14ac:dyDescent="0.25">
      <c r="A2" s="219" t="s">
        <v>51</v>
      </c>
      <c r="B2" s="220"/>
      <c r="C2" s="103" t="str">
        <f>CONCATENATE(cisloobjektu," ",nazevobjektu)</f>
        <v>001 Zateplení objektu</v>
      </c>
      <c r="D2" s="104"/>
      <c r="E2" s="105"/>
      <c r="F2" s="104"/>
      <c r="G2" s="221" t="s">
        <v>331</v>
      </c>
      <c r="H2" s="222"/>
      <c r="I2" s="223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200" t="e">
        <f>Položky!#REF!</f>
        <v>#REF!</v>
      </c>
      <c r="B7" s="115" t="e">
        <f>Položky!#REF!</f>
        <v>#REF!</v>
      </c>
      <c r="C7" s="66"/>
      <c r="D7" s="116"/>
      <c r="E7" s="201" t="e">
        <f>Položky!#REF!</f>
        <v>#REF!</v>
      </c>
      <c r="F7" s="202" t="e">
        <f>Položky!#REF!</f>
        <v>#REF!</v>
      </c>
      <c r="G7" s="202" t="e">
        <f>Položky!#REF!</f>
        <v>#REF!</v>
      </c>
      <c r="H7" s="202" t="e">
        <f>Položky!#REF!</f>
        <v>#REF!</v>
      </c>
      <c r="I7" s="203" t="e">
        <f>Položky!#REF!</f>
        <v>#REF!</v>
      </c>
    </row>
    <row r="8" spans="1:9" s="35" customFormat="1" x14ac:dyDescent="0.2">
      <c r="A8" s="200" t="e">
        <f>Položky!#REF!</f>
        <v>#REF!</v>
      </c>
      <c r="B8" s="115" t="e">
        <f>Položky!#REF!</f>
        <v>#REF!</v>
      </c>
      <c r="C8" s="66"/>
      <c r="D8" s="116"/>
      <c r="E8" s="201" t="e">
        <f>Položky!#REF!</f>
        <v>#REF!</v>
      </c>
      <c r="F8" s="202" t="e">
        <f>Položky!#REF!</f>
        <v>#REF!</v>
      </c>
      <c r="G8" s="202" t="e">
        <f>Položky!#REF!</f>
        <v>#REF!</v>
      </c>
      <c r="H8" s="202" t="e">
        <f>Položky!#REF!</f>
        <v>#REF!</v>
      </c>
      <c r="I8" s="203" t="e">
        <f>Položky!#REF!</f>
        <v>#REF!</v>
      </c>
    </row>
    <row r="9" spans="1:9" s="35" customFormat="1" x14ac:dyDescent="0.2">
      <c r="A9" s="200" t="str">
        <f>Položky!B32</f>
        <v>5</v>
      </c>
      <c r="B9" s="115" t="str">
        <f>Položky!C32</f>
        <v>Komunikace</v>
      </c>
      <c r="C9" s="66"/>
      <c r="D9" s="116"/>
      <c r="E9" s="201">
        <f>Položky!BA42</f>
        <v>0</v>
      </c>
      <c r="F9" s="202">
        <f>Položky!BB42</f>
        <v>0</v>
      </c>
      <c r="G9" s="202">
        <f>Položky!BC42</f>
        <v>0</v>
      </c>
      <c r="H9" s="202">
        <f>Položky!BD42</f>
        <v>0</v>
      </c>
      <c r="I9" s="203">
        <f>Položky!BE42</f>
        <v>0</v>
      </c>
    </row>
    <row r="10" spans="1:9" s="35" customFormat="1" x14ac:dyDescent="0.2">
      <c r="A10" s="200" t="e">
        <f>Položky!#REF!</f>
        <v>#REF!</v>
      </c>
      <c r="B10" s="115" t="e">
        <f>Položky!#REF!</f>
        <v>#REF!</v>
      </c>
      <c r="C10" s="66"/>
      <c r="D10" s="116"/>
      <c r="E10" s="201" t="e">
        <f>Položky!#REF!</f>
        <v>#REF!</v>
      </c>
      <c r="F10" s="202" t="e">
        <f>Položky!#REF!</f>
        <v>#REF!</v>
      </c>
      <c r="G10" s="202" t="e">
        <f>Položky!#REF!</f>
        <v>#REF!</v>
      </c>
      <c r="H10" s="202" t="e">
        <f>Položky!#REF!</f>
        <v>#REF!</v>
      </c>
      <c r="I10" s="203" t="e">
        <f>Položky!#REF!</f>
        <v>#REF!</v>
      </c>
    </row>
    <row r="11" spans="1:9" s="35" customFormat="1" x14ac:dyDescent="0.2">
      <c r="A11" s="200" t="str">
        <f>Položky!B43</f>
        <v>62</v>
      </c>
      <c r="B11" s="115" t="str">
        <f>Položky!C43</f>
        <v>Úpravy povrchů vnější</v>
      </c>
      <c r="C11" s="66"/>
      <c r="D11" s="116"/>
      <c r="E11" s="201">
        <f>Položky!BA164</f>
        <v>0</v>
      </c>
      <c r="F11" s="202">
        <f>Položky!BB164</f>
        <v>0</v>
      </c>
      <c r="G11" s="202">
        <f>Položky!BC164</f>
        <v>0</v>
      </c>
      <c r="H11" s="202">
        <f>Položky!BD164</f>
        <v>0</v>
      </c>
      <c r="I11" s="203">
        <f>Položky!BE164</f>
        <v>0</v>
      </c>
    </row>
    <row r="12" spans="1:9" s="35" customFormat="1" x14ac:dyDescent="0.2">
      <c r="A12" s="200" t="str">
        <f>Položky!B165</f>
        <v>64</v>
      </c>
      <c r="B12" s="115" t="str">
        <f>Položky!C165</f>
        <v>Výplně otvorů</v>
      </c>
      <c r="C12" s="66"/>
      <c r="D12" s="116"/>
      <c r="E12" s="201">
        <f>Položky!BA168</f>
        <v>0</v>
      </c>
      <c r="F12" s="202">
        <f>Položky!BB168</f>
        <v>0</v>
      </c>
      <c r="G12" s="202">
        <f>Položky!BC168</f>
        <v>0</v>
      </c>
      <c r="H12" s="202">
        <f>Položky!BD168</f>
        <v>0</v>
      </c>
      <c r="I12" s="203">
        <f>Položky!BE168</f>
        <v>0</v>
      </c>
    </row>
    <row r="13" spans="1:9" s="35" customFormat="1" x14ac:dyDescent="0.2">
      <c r="A13" s="200" t="e">
        <f>Položky!#REF!</f>
        <v>#REF!</v>
      </c>
      <c r="B13" s="115" t="e">
        <f>Položky!#REF!</f>
        <v>#REF!</v>
      </c>
      <c r="C13" s="66"/>
      <c r="D13" s="116"/>
      <c r="E13" s="201" t="e">
        <f>Položky!#REF!</f>
        <v>#REF!</v>
      </c>
      <c r="F13" s="202" t="e">
        <f>Položky!#REF!</f>
        <v>#REF!</v>
      </c>
      <c r="G13" s="202" t="e">
        <f>Položky!#REF!</f>
        <v>#REF!</v>
      </c>
      <c r="H13" s="202" t="e">
        <f>Položky!#REF!</f>
        <v>#REF!</v>
      </c>
      <c r="I13" s="203" t="e">
        <f>Položky!#REF!</f>
        <v>#REF!</v>
      </c>
    </row>
    <row r="14" spans="1:9" s="35" customFormat="1" x14ac:dyDescent="0.2">
      <c r="A14" s="200" t="str">
        <f>Položky!B169</f>
        <v>96</v>
      </c>
      <c r="B14" s="115" t="str">
        <f>Položky!C169</f>
        <v>Bourání konstrukcí</v>
      </c>
      <c r="C14" s="66"/>
      <c r="D14" s="116"/>
      <c r="E14" s="201">
        <f>Položky!BA172</f>
        <v>0</v>
      </c>
      <c r="F14" s="202">
        <f>Položky!BB172</f>
        <v>0</v>
      </c>
      <c r="G14" s="202">
        <f>Položky!BC172</f>
        <v>0</v>
      </c>
      <c r="H14" s="202">
        <f>Položky!BD172</f>
        <v>0</v>
      </c>
      <c r="I14" s="203">
        <f>Položky!BE172</f>
        <v>0</v>
      </c>
    </row>
    <row r="15" spans="1:9" s="35" customFormat="1" x14ac:dyDescent="0.2">
      <c r="A15" s="200" t="e">
        <f>Položky!#REF!</f>
        <v>#REF!</v>
      </c>
      <c r="B15" s="115" t="e">
        <f>Položky!#REF!</f>
        <v>#REF!</v>
      </c>
      <c r="C15" s="66"/>
      <c r="D15" s="116"/>
      <c r="E15" s="201" t="e">
        <f>Položky!#REF!</f>
        <v>#REF!</v>
      </c>
      <c r="F15" s="202" t="e">
        <f>Položky!#REF!</f>
        <v>#REF!</v>
      </c>
      <c r="G15" s="202" t="e">
        <f>Položky!#REF!</f>
        <v>#REF!</v>
      </c>
      <c r="H15" s="202" t="e">
        <f>Položky!#REF!</f>
        <v>#REF!</v>
      </c>
      <c r="I15" s="203" t="e">
        <f>Položky!#REF!</f>
        <v>#REF!</v>
      </c>
    </row>
    <row r="16" spans="1:9" s="35" customFormat="1" x14ac:dyDescent="0.2">
      <c r="A16" s="200" t="str">
        <f>Položky!B173</f>
        <v>711</v>
      </c>
      <c r="B16" s="115" t="str">
        <f>Položky!C173</f>
        <v>Izolace proti vodě</v>
      </c>
      <c r="C16" s="66"/>
      <c r="D16" s="116"/>
      <c r="E16" s="201">
        <f>Položky!BA183</f>
        <v>0</v>
      </c>
      <c r="F16" s="202">
        <f>Položky!BB183</f>
        <v>0</v>
      </c>
      <c r="G16" s="202">
        <f>Položky!BC183</f>
        <v>0</v>
      </c>
      <c r="H16" s="202">
        <f>Položky!BD183</f>
        <v>0</v>
      </c>
      <c r="I16" s="203">
        <f>Položky!BE183</f>
        <v>0</v>
      </c>
    </row>
    <row r="17" spans="1:57" s="35" customFormat="1" x14ac:dyDescent="0.2">
      <c r="A17" s="200" t="e">
        <f>Položky!#REF!</f>
        <v>#REF!</v>
      </c>
      <c r="B17" s="115" t="e">
        <f>Položky!#REF!</f>
        <v>#REF!</v>
      </c>
      <c r="C17" s="66"/>
      <c r="D17" s="116"/>
      <c r="E17" s="201" t="e">
        <f>Položky!#REF!</f>
        <v>#REF!</v>
      </c>
      <c r="F17" s="202" t="e">
        <f>Položky!#REF!</f>
        <v>#REF!</v>
      </c>
      <c r="G17" s="202" t="e">
        <f>Položky!#REF!</f>
        <v>#REF!</v>
      </c>
      <c r="H17" s="202" t="e">
        <f>Položky!#REF!</f>
        <v>#REF!</v>
      </c>
      <c r="I17" s="203" t="e">
        <f>Položky!#REF!</f>
        <v>#REF!</v>
      </c>
    </row>
    <row r="18" spans="1:57" s="35" customFormat="1" x14ac:dyDescent="0.2">
      <c r="A18" s="200" t="e">
        <f>Položky!#REF!</f>
        <v>#REF!</v>
      </c>
      <c r="B18" s="115" t="e">
        <f>Položky!#REF!</f>
        <v>#REF!</v>
      </c>
      <c r="C18" s="66"/>
      <c r="D18" s="116"/>
      <c r="E18" s="201" t="e">
        <f>Položky!#REF!</f>
        <v>#REF!</v>
      </c>
      <c r="F18" s="202" t="e">
        <f>Položky!#REF!</f>
        <v>#REF!</v>
      </c>
      <c r="G18" s="202" t="e">
        <f>Položky!#REF!</f>
        <v>#REF!</v>
      </c>
      <c r="H18" s="202" t="e">
        <f>Položky!#REF!</f>
        <v>#REF!</v>
      </c>
      <c r="I18" s="203" t="e">
        <f>Položky!#REF!</f>
        <v>#REF!</v>
      </c>
    </row>
    <row r="19" spans="1:57" s="35" customFormat="1" x14ac:dyDescent="0.2">
      <c r="A19" s="200" t="e">
        <f>Položky!#REF!</f>
        <v>#REF!</v>
      </c>
      <c r="B19" s="115" t="e">
        <f>Položky!#REF!</f>
        <v>#REF!</v>
      </c>
      <c r="C19" s="66"/>
      <c r="D19" s="116"/>
      <c r="E19" s="201" t="e">
        <f>Položky!#REF!</f>
        <v>#REF!</v>
      </c>
      <c r="F19" s="202" t="e">
        <f>Položky!#REF!</f>
        <v>#REF!</v>
      </c>
      <c r="G19" s="202" t="e">
        <f>Položky!#REF!</f>
        <v>#REF!</v>
      </c>
      <c r="H19" s="202" t="e">
        <f>Položky!#REF!</f>
        <v>#REF!</v>
      </c>
      <c r="I19" s="203" t="e">
        <f>Položky!#REF!</f>
        <v>#REF!</v>
      </c>
    </row>
    <row r="20" spans="1:57" s="35" customFormat="1" x14ac:dyDescent="0.2">
      <c r="A20" s="200" t="e">
        <f>Položky!#REF!</f>
        <v>#REF!</v>
      </c>
      <c r="B20" s="115" t="e">
        <f>Položky!#REF!</f>
        <v>#REF!</v>
      </c>
      <c r="C20" s="66"/>
      <c r="D20" s="116"/>
      <c r="E20" s="201">
        <f>Položky!BA231</f>
        <v>0</v>
      </c>
      <c r="F20" s="202" t="e">
        <f>Položky!BB231</f>
        <v>#REF!</v>
      </c>
      <c r="G20" s="202">
        <f>Položky!BC231</f>
        <v>0</v>
      </c>
      <c r="H20" s="202">
        <f>Položky!BD231</f>
        <v>0</v>
      </c>
      <c r="I20" s="203">
        <f>Položky!BE231</f>
        <v>0</v>
      </c>
    </row>
    <row r="21" spans="1:57" s="35" customFormat="1" x14ac:dyDescent="0.2">
      <c r="A21" s="200" t="e">
        <f>Položky!#REF!</f>
        <v>#REF!</v>
      </c>
      <c r="B21" s="115" t="e">
        <f>Položky!#REF!</f>
        <v>#REF!</v>
      </c>
      <c r="C21" s="66"/>
      <c r="D21" s="116"/>
      <c r="E21" s="201">
        <f>Položky!BA238</f>
        <v>0</v>
      </c>
      <c r="F21" s="202" t="e">
        <f>Položky!BB238</f>
        <v>#REF!</v>
      </c>
      <c r="G21" s="202">
        <f>Položky!BC238</f>
        <v>0</v>
      </c>
      <c r="H21" s="202">
        <f>Položky!BD238</f>
        <v>0</v>
      </c>
      <c r="I21" s="203">
        <f>Položky!BE238</f>
        <v>0</v>
      </c>
    </row>
    <row r="22" spans="1:57" s="35" customFormat="1" x14ac:dyDescent="0.2">
      <c r="A22" s="200" t="str">
        <f>Položky!B184</f>
        <v>767</v>
      </c>
      <c r="B22" s="115" t="str">
        <f>Položky!C184</f>
        <v>Konstrukce zámečnické</v>
      </c>
      <c r="C22" s="66"/>
      <c r="D22" s="116"/>
      <c r="E22" s="201">
        <f>Položky!BA246</f>
        <v>0</v>
      </c>
      <c r="F22" s="202" t="e">
        <f>Položky!BB246</f>
        <v>#REF!</v>
      </c>
      <c r="G22" s="202">
        <f>Položky!BC246</f>
        <v>0</v>
      </c>
      <c r="H22" s="202">
        <f>Položky!BD246</f>
        <v>0</v>
      </c>
      <c r="I22" s="203">
        <f>Položky!BE246</f>
        <v>0</v>
      </c>
    </row>
    <row r="23" spans="1:57" s="35" customFormat="1" x14ac:dyDescent="0.2">
      <c r="A23" s="200" t="e">
        <f>Položky!#REF!</f>
        <v>#REF!</v>
      </c>
      <c r="B23" s="115" t="e">
        <f>Položky!#REF!</f>
        <v>#REF!</v>
      </c>
      <c r="C23" s="66"/>
      <c r="D23" s="116"/>
      <c r="E23" s="201">
        <f>Položky!BA254</f>
        <v>0</v>
      </c>
      <c r="F23" s="202" t="e">
        <f>Položky!BB254</f>
        <v>#REF!</v>
      </c>
      <c r="G23" s="202">
        <f>Položky!BC254</f>
        <v>0</v>
      </c>
      <c r="H23" s="202">
        <f>Položky!BD254</f>
        <v>0</v>
      </c>
      <c r="I23" s="203">
        <f>Položky!BE254</f>
        <v>0</v>
      </c>
    </row>
    <row r="24" spans="1:57" s="35" customFormat="1" x14ac:dyDescent="0.2">
      <c r="A24" s="200" t="e">
        <f>Položky!#REF!</f>
        <v>#REF!</v>
      </c>
      <c r="B24" s="115" t="e">
        <f>Položky!#REF!</f>
        <v>#REF!</v>
      </c>
      <c r="C24" s="66"/>
      <c r="D24" s="116"/>
      <c r="E24" s="201">
        <f>Položky!BA259</f>
        <v>0</v>
      </c>
      <c r="F24" s="202" t="e">
        <f>Položky!BB259</f>
        <v>#REF!</v>
      </c>
      <c r="G24" s="202">
        <f>Položky!BC259</f>
        <v>0</v>
      </c>
      <c r="H24" s="202">
        <f>Položky!BD259</f>
        <v>0</v>
      </c>
      <c r="I24" s="203">
        <f>Položky!BE259</f>
        <v>0</v>
      </c>
    </row>
    <row r="25" spans="1:57" s="35" customFormat="1" x14ac:dyDescent="0.2">
      <c r="A25" s="200" t="e">
        <f>Položky!#REF!</f>
        <v>#REF!</v>
      </c>
      <c r="B25" s="115" t="e">
        <f>Položky!#REF!</f>
        <v>#REF!</v>
      </c>
      <c r="C25" s="66"/>
      <c r="D25" s="116"/>
      <c r="E25" s="201">
        <f>Položky!BA267</f>
        <v>0</v>
      </c>
      <c r="F25" s="202" t="e">
        <f>Položky!BB267</f>
        <v>#REF!</v>
      </c>
      <c r="G25" s="202">
        <f>Položky!BC267</f>
        <v>0</v>
      </c>
      <c r="H25" s="202">
        <f>Položky!BD267</f>
        <v>0</v>
      </c>
      <c r="I25" s="203">
        <f>Položky!BE267</f>
        <v>0</v>
      </c>
    </row>
    <row r="26" spans="1:57" s="35" customFormat="1" x14ac:dyDescent="0.2">
      <c r="A26" s="200" t="e">
        <f>Položky!#REF!</f>
        <v>#REF!</v>
      </c>
      <c r="B26" s="115" t="e">
        <f>Položky!#REF!</f>
        <v>#REF!</v>
      </c>
      <c r="C26" s="66"/>
      <c r="D26" s="116"/>
      <c r="E26" s="201">
        <f>Položky!BA271</f>
        <v>0</v>
      </c>
      <c r="F26" s="202">
        <f>Položky!BB271</f>
        <v>0</v>
      </c>
      <c r="G26" s="202">
        <f>Položky!BC271</f>
        <v>0</v>
      </c>
      <c r="H26" s="202" t="e">
        <f>Položky!BD271</f>
        <v>#REF!</v>
      </c>
      <c r="I26" s="203">
        <f>Položky!BE271</f>
        <v>0</v>
      </c>
    </row>
    <row r="27" spans="1:57" s="35" customFormat="1" x14ac:dyDescent="0.2">
      <c r="A27" s="200" t="e">
        <f>Položky!#REF!</f>
        <v>#REF!</v>
      </c>
      <c r="B27" s="115" t="e">
        <f>Položky!#REF!</f>
        <v>#REF!</v>
      </c>
      <c r="C27" s="66"/>
      <c r="D27" s="116"/>
      <c r="E27" s="201">
        <f>Položky!BA274</f>
        <v>0</v>
      </c>
      <c r="F27" s="202">
        <f>Položky!BB274</f>
        <v>0</v>
      </c>
      <c r="G27" s="202">
        <f>Položky!BC274</f>
        <v>0</v>
      </c>
      <c r="H27" s="202" t="e">
        <f>Položky!BD274</f>
        <v>#REF!</v>
      </c>
      <c r="I27" s="203">
        <f>Položky!BE274</f>
        <v>0</v>
      </c>
    </row>
    <row r="28" spans="1:57" s="35" customFormat="1" ht="13.5" thickBot="1" x14ac:dyDescent="0.25">
      <c r="A28" s="200" t="e">
        <f>Položky!#REF!</f>
        <v>#REF!</v>
      </c>
      <c r="B28" s="115" t="e">
        <f>Položky!#REF!</f>
        <v>#REF!</v>
      </c>
      <c r="C28" s="66"/>
      <c r="D28" s="116"/>
      <c r="E28" s="201" t="e">
        <f>Položky!BA284</f>
        <v>#REF!</v>
      </c>
      <c r="F28" s="202">
        <f>Položky!BB284</f>
        <v>0</v>
      </c>
      <c r="G28" s="202">
        <f>Položky!BC284</f>
        <v>0</v>
      </c>
      <c r="H28" s="202">
        <f>Položky!BD284</f>
        <v>0</v>
      </c>
      <c r="I28" s="203">
        <f>Položky!BE284</f>
        <v>0</v>
      </c>
    </row>
    <row r="29" spans="1:57" s="123" customFormat="1" ht="13.5" thickBot="1" x14ac:dyDescent="0.25">
      <c r="A29" s="117"/>
      <c r="B29" s="118" t="s">
        <v>58</v>
      </c>
      <c r="C29" s="118"/>
      <c r="D29" s="119"/>
      <c r="E29" s="120" t="e">
        <f>SUM(E7:E28)</f>
        <v>#REF!</v>
      </c>
      <c r="F29" s="121" t="e">
        <f>SUM(F7:F28)</f>
        <v>#REF!</v>
      </c>
      <c r="G29" s="121" t="e">
        <f>SUM(G7:G28)</f>
        <v>#REF!</v>
      </c>
      <c r="H29" s="121" t="e">
        <f>SUM(H7:H28)</f>
        <v>#REF!</v>
      </c>
      <c r="I29" s="122" t="e">
        <f>SUM(I7:I28)</f>
        <v>#REF!</v>
      </c>
    </row>
    <row r="30" spans="1:57" x14ac:dyDescent="0.2">
      <c r="A30" s="66"/>
      <c r="B30" s="66"/>
      <c r="C30" s="66"/>
      <c r="D30" s="66"/>
      <c r="E30" s="66"/>
      <c r="F30" s="66"/>
      <c r="G30" s="66"/>
      <c r="H30" s="66"/>
      <c r="I30" s="66"/>
    </row>
    <row r="31" spans="1:57" ht="19.5" customHeight="1" x14ac:dyDescent="0.25">
      <c r="A31" s="107" t="s">
        <v>59</v>
      </c>
      <c r="B31" s="107"/>
      <c r="C31" s="107"/>
      <c r="D31" s="107"/>
      <c r="E31" s="107"/>
      <c r="F31" s="107"/>
      <c r="G31" s="124"/>
      <c r="H31" s="107"/>
      <c r="I31" s="107"/>
      <c r="BA31" s="41"/>
      <c r="BB31" s="41"/>
      <c r="BC31" s="41"/>
      <c r="BD31" s="41"/>
      <c r="BE31" s="41"/>
    </row>
    <row r="32" spans="1:57" ht="13.5" thickBot="1" x14ac:dyDescent="0.25">
      <c r="A32" s="77"/>
      <c r="B32" s="77"/>
      <c r="C32" s="77"/>
      <c r="D32" s="77"/>
      <c r="E32" s="77"/>
      <c r="F32" s="77"/>
      <c r="G32" s="77"/>
      <c r="H32" s="77"/>
      <c r="I32" s="77"/>
    </row>
    <row r="33" spans="1:53" x14ac:dyDescent="0.2">
      <c r="A33" s="71" t="s">
        <v>60</v>
      </c>
      <c r="B33" s="72"/>
      <c r="C33" s="72"/>
      <c r="D33" s="125"/>
      <c r="E33" s="126" t="s">
        <v>61</v>
      </c>
      <c r="F33" s="127" t="s">
        <v>62</v>
      </c>
      <c r="G33" s="128" t="s">
        <v>63</v>
      </c>
      <c r="H33" s="129"/>
      <c r="I33" s="130" t="s">
        <v>61</v>
      </c>
    </row>
    <row r="34" spans="1:53" x14ac:dyDescent="0.2">
      <c r="A34" s="64" t="s">
        <v>321</v>
      </c>
      <c r="B34" s="55"/>
      <c r="C34" s="55"/>
      <c r="D34" s="131"/>
      <c r="E34" s="132">
        <v>0</v>
      </c>
      <c r="F34" s="133">
        <v>0</v>
      </c>
      <c r="G34" s="134" t="e">
        <f t="shared" ref="G34:G41" si="0">CHOOSE(BA34+1,HSV+PSV,HSV+PSV+Mont,HSV+PSV+Dodavka+Mont,HSV,PSV,Mont,Dodavka,Mont+Dodavka,0)</f>
        <v>#REF!</v>
      </c>
      <c r="H34" s="135"/>
      <c r="I34" s="136" t="e">
        <f t="shared" ref="I34:I41" si="1">E34+F34*G34/100</f>
        <v>#REF!</v>
      </c>
      <c r="BA34">
        <v>0</v>
      </c>
    </row>
    <row r="35" spans="1:53" x14ac:dyDescent="0.2">
      <c r="A35" s="64" t="s">
        <v>322</v>
      </c>
      <c r="B35" s="55"/>
      <c r="C35" s="55"/>
      <c r="D35" s="131"/>
      <c r="E35" s="132">
        <v>0</v>
      </c>
      <c r="F35" s="133">
        <v>0</v>
      </c>
      <c r="G35" s="134" t="e">
        <f t="shared" si="0"/>
        <v>#REF!</v>
      </c>
      <c r="H35" s="135"/>
      <c r="I35" s="136" t="e">
        <f t="shared" si="1"/>
        <v>#REF!</v>
      </c>
      <c r="BA35">
        <v>0</v>
      </c>
    </row>
    <row r="36" spans="1:53" x14ac:dyDescent="0.2">
      <c r="A36" s="64" t="s">
        <v>323</v>
      </c>
      <c r="B36" s="55"/>
      <c r="C36" s="55"/>
      <c r="D36" s="131"/>
      <c r="E36" s="132">
        <v>0</v>
      </c>
      <c r="F36" s="133">
        <v>0</v>
      </c>
      <c r="G36" s="134" t="e">
        <f t="shared" si="0"/>
        <v>#REF!</v>
      </c>
      <c r="H36" s="135"/>
      <c r="I36" s="136" t="e">
        <f t="shared" si="1"/>
        <v>#REF!</v>
      </c>
      <c r="BA36">
        <v>0</v>
      </c>
    </row>
    <row r="37" spans="1:53" x14ac:dyDescent="0.2">
      <c r="A37" s="64" t="s">
        <v>324</v>
      </c>
      <c r="B37" s="55"/>
      <c r="C37" s="55"/>
      <c r="D37" s="131"/>
      <c r="E37" s="132">
        <v>0</v>
      </c>
      <c r="F37" s="133">
        <v>0</v>
      </c>
      <c r="G37" s="134" t="e">
        <f t="shared" si="0"/>
        <v>#REF!</v>
      </c>
      <c r="H37" s="135"/>
      <c r="I37" s="136" t="e">
        <f t="shared" si="1"/>
        <v>#REF!</v>
      </c>
      <c r="BA37">
        <v>0</v>
      </c>
    </row>
    <row r="38" spans="1:53" x14ac:dyDescent="0.2">
      <c r="A38" s="64" t="s">
        <v>325</v>
      </c>
      <c r="B38" s="55"/>
      <c r="C38" s="55"/>
      <c r="D38" s="131"/>
      <c r="E38" s="132">
        <v>0</v>
      </c>
      <c r="F38" s="133">
        <v>0</v>
      </c>
      <c r="G38" s="134" t="e">
        <f t="shared" si="0"/>
        <v>#REF!</v>
      </c>
      <c r="H38" s="135"/>
      <c r="I38" s="136" t="e">
        <f t="shared" si="1"/>
        <v>#REF!</v>
      </c>
      <c r="BA38">
        <v>1</v>
      </c>
    </row>
    <row r="39" spans="1:53" x14ac:dyDescent="0.2">
      <c r="A39" s="64" t="s">
        <v>326</v>
      </c>
      <c r="B39" s="55"/>
      <c r="C39" s="55"/>
      <c r="D39" s="131"/>
      <c r="E39" s="132">
        <v>0</v>
      </c>
      <c r="F39" s="133">
        <v>0</v>
      </c>
      <c r="G39" s="134" t="e">
        <f t="shared" si="0"/>
        <v>#REF!</v>
      </c>
      <c r="H39" s="135"/>
      <c r="I39" s="136" t="e">
        <f t="shared" si="1"/>
        <v>#REF!</v>
      </c>
      <c r="BA39">
        <v>1</v>
      </c>
    </row>
    <row r="40" spans="1:53" x14ac:dyDescent="0.2">
      <c r="A40" s="64" t="s">
        <v>327</v>
      </c>
      <c r="B40" s="55"/>
      <c r="C40" s="55"/>
      <c r="D40" s="131"/>
      <c r="E40" s="132">
        <v>0</v>
      </c>
      <c r="F40" s="133">
        <v>0</v>
      </c>
      <c r="G40" s="134" t="e">
        <f t="shared" si="0"/>
        <v>#REF!</v>
      </c>
      <c r="H40" s="135"/>
      <c r="I40" s="136" t="e">
        <f t="shared" si="1"/>
        <v>#REF!</v>
      </c>
      <c r="BA40">
        <v>2</v>
      </c>
    </row>
    <row r="41" spans="1:53" x14ac:dyDescent="0.2">
      <c r="A41" s="64" t="s">
        <v>328</v>
      </c>
      <c r="B41" s="55"/>
      <c r="C41" s="55"/>
      <c r="D41" s="131"/>
      <c r="E41" s="132">
        <v>0</v>
      </c>
      <c r="F41" s="133">
        <v>0</v>
      </c>
      <c r="G41" s="134" t="e">
        <f t="shared" si="0"/>
        <v>#REF!</v>
      </c>
      <c r="H41" s="135"/>
      <c r="I41" s="136" t="e">
        <f t="shared" si="1"/>
        <v>#REF!</v>
      </c>
      <c r="BA41">
        <v>2</v>
      </c>
    </row>
    <row r="42" spans="1:53" ht="13.5" thickBot="1" x14ac:dyDescent="0.25">
      <c r="A42" s="137"/>
      <c r="B42" s="138" t="s">
        <v>64</v>
      </c>
      <c r="C42" s="139"/>
      <c r="D42" s="140"/>
      <c r="E42" s="141"/>
      <c r="F42" s="142"/>
      <c r="G42" s="142"/>
      <c r="H42" s="224" t="e">
        <f>SUM(I34:I41)</f>
        <v>#REF!</v>
      </c>
      <c r="I42" s="225"/>
    </row>
    <row r="44" spans="1:53" x14ac:dyDescent="0.2">
      <c r="B44" s="123"/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  <row r="87" spans="6:9" x14ac:dyDescent="0.2">
      <c r="F87" s="143"/>
      <c r="G87" s="144"/>
      <c r="H87" s="144"/>
      <c r="I87" s="145"/>
    </row>
    <row r="88" spans="6:9" x14ac:dyDescent="0.2">
      <c r="F88" s="143"/>
      <c r="G88" s="144"/>
      <c r="H88" s="144"/>
      <c r="I88" s="145"/>
    </row>
    <row r="89" spans="6:9" x14ac:dyDescent="0.2">
      <c r="F89" s="143"/>
      <c r="G89" s="144"/>
      <c r="H89" s="144"/>
      <c r="I89" s="145"/>
    </row>
    <row r="90" spans="6:9" x14ac:dyDescent="0.2">
      <c r="F90" s="143"/>
      <c r="G90" s="144"/>
      <c r="H90" s="144"/>
      <c r="I90" s="145"/>
    </row>
    <row r="91" spans="6:9" x14ac:dyDescent="0.2">
      <c r="F91" s="143"/>
      <c r="G91" s="144"/>
      <c r="H91" s="144"/>
      <c r="I91" s="145"/>
    </row>
    <row r="92" spans="6:9" x14ac:dyDescent="0.2">
      <c r="F92" s="143"/>
      <c r="G92" s="144"/>
      <c r="H92" s="144"/>
      <c r="I92" s="145"/>
    </row>
    <row r="93" spans="6:9" x14ac:dyDescent="0.2">
      <c r="F93" s="143"/>
      <c r="G93" s="144"/>
      <c r="H93" s="144"/>
      <c r="I93" s="145"/>
    </row>
  </sheetData>
  <mergeCells count="4">
    <mergeCell ref="A1:B1"/>
    <mergeCell ref="A2:B2"/>
    <mergeCell ref="G2:I2"/>
    <mergeCell ref="H42:I4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84"/>
  <sheetViews>
    <sheetView showGridLines="0" showZeros="0" tabSelected="1" zoomScaleNormal="100" workbookViewId="0">
      <selection activeCell="J180" sqref="J180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32" t="s">
        <v>65</v>
      </c>
      <c r="B1" s="232"/>
      <c r="C1" s="232"/>
      <c r="D1" s="232"/>
      <c r="E1" s="232"/>
      <c r="F1" s="232"/>
      <c r="G1" s="232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7" t="s">
        <v>49</v>
      </c>
      <c r="B3" s="218"/>
      <c r="C3" s="97" t="str">
        <f>CONCATENATE(cislostavby," ",nazevstavby)</f>
        <v xml:space="preserve"> Kulturní sál staré radnice POHOŘELICE</v>
      </c>
      <c r="D3" s="151"/>
      <c r="E3" s="152" t="s">
        <v>66</v>
      </c>
      <c r="F3" s="153">
        <f>Rekapitulace!H1</f>
        <v>0</v>
      </c>
      <c r="G3" s="154"/>
    </row>
    <row r="4" spans="1:104" ht="13.5" thickBot="1" x14ac:dyDescent="0.25">
      <c r="A4" s="233" t="s">
        <v>51</v>
      </c>
      <c r="B4" s="220"/>
      <c r="C4" s="103" t="str">
        <f>CONCATENATE(cisloobjektu," ",nazevobjektu)</f>
        <v>001 Zateplení objektu</v>
      </c>
      <c r="D4" s="155"/>
      <c r="E4" s="234" t="str">
        <f>Rekapitulace!G2</f>
        <v>vč. obřadní síně</v>
      </c>
      <c r="F4" s="235"/>
      <c r="G4" s="236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80</v>
      </c>
      <c r="C8" s="173" t="s">
        <v>81</v>
      </c>
      <c r="D8" s="174" t="s">
        <v>82</v>
      </c>
      <c r="E8" s="175">
        <v>9.4486000000000008</v>
      </c>
      <c r="F8" s="175"/>
      <c r="G8" s="176"/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8"/>
      <c r="B9" s="180"/>
      <c r="C9" s="226" t="s">
        <v>83</v>
      </c>
      <c r="D9" s="227"/>
      <c r="E9" s="181">
        <v>4.4204999999999997</v>
      </c>
      <c r="F9" s="182"/>
      <c r="G9" s="183"/>
      <c r="M9" s="179" t="s">
        <v>83</v>
      </c>
      <c r="O9" s="170"/>
    </row>
    <row r="10" spans="1:104" x14ac:dyDescent="0.2">
      <c r="A10" s="178"/>
      <c r="B10" s="180"/>
      <c r="C10" s="226" t="s">
        <v>84</v>
      </c>
      <c r="D10" s="227"/>
      <c r="E10" s="181">
        <v>2.2852999999999999</v>
      </c>
      <c r="F10" s="182"/>
      <c r="G10" s="183"/>
      <c r="M10" s="179" t="s">
        <v>84</v>
      </c>
      <c r="O10" s="170"/>
    </row>
    <row r="11" spans="1:104" x14ac:dyDescent="0.2">
      <c r="A11" s="178"/>
      <c r="B11" s="180"/>
      <c r="C11" s="226" t="s">
        <v>85</v>
      </c>
      <c r="D11" s="227"/>
      <c r="E11" s="181">
        <v>1.8036000000000001</v>
      </c>
      <c r="F11" s="182"/>
      <c r="G11" s="183"/>
      <c r="M11" s="179" t="s">
        <v>85</v>
      </c>
      <c r="O11" s="170"/>
    </row>
    <row r="12" spans="1:104" x14ac:dyDescent="0.2">
      <c r="A12" s="178"/>
      <c r="B12" s="180"/>
      <c r="C12" s="226" t="s">
        <v>86</v>
      </c>
      <c r="D12" s="227"/>
      <c r="E12" s="181">
        <v>0.93930000000000002</v>
      </c>
      <c r="F12" s="182"/>
      <c r="G12" s="183"/>
      <c r="M12" s="179" t="s">
        <v>86</v>
      </c>
      <c r="O12" s="170"/>
    </row>
    <row r="13" spans="1:104" x14ac:dyDescent="0.2">
      <c r="A13" s="171">
        <v>2</v>
      </c>
      <c r="B13" s="172" t="s">
        <v>87</v>
      </c>
      <c r="C13" s="173" t="s">
        <v>88</v>
      </c>
      <c r="D13" s="174" t="s">
        <v>82</v>
      </c>
      <c r="E13" s="175">
        <v>4.2618999999999998</v>
      </c>
      <c r="F13" s="175"/>
      <c r="G13" s="176"/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 x14ac:dyDescent="0.2">
      <c r="A14" s="178"/>
      <c r="B14" s="180"/>
      <c r="C14" s="226" t="s">
        <v>83</v>
      </c>
      <c r="D14" s="227"/>
      <c r="E14" s="181">
        <v>4.4204999999999997</v>
      </c>
      <c r="F14" s="182"/>
      <c r="G14" s="183"/>
      <c r="M14" s="179" t="s">
        <v>83</v>
      </c>
      <c r="O14" s="170"/>
    </row>
    <row r="15" spans="1:104" x14ac:dyDescent="0.2">
      <c r="A15" s="178"/>
      <c r="B15" s="180"/>
      <c r="C15" s="226" t="s">
        <v>84</v>
      </c>
      <c r="D15" s="227"/>
      <c r="E15" s="181">
        <v>2.2852999999999999</v>
      </c>
      <c r="F15" s="182"/>
      <c r="G15" s="183"/>
      <c r="M15" s="179" t="s">
        <v>84</v>
      </c>
      <c r="O15" s="170"/>
    </row>
    <row r="16" spans="1:104" x14ac:dyDescent="0.2">
      <c r="A16" s="178"/>
      <c r="B16" s="180"/>
      <c r="C16" s="226" t="s">
        <v>89</v>
      </c>
      <c r="D16" s="227"/>
      <c r="E16" s="181">
        <v>-3.6837</v>
      </c>
      <c r="F16" s="182"/>
      <c r="G16" s="183"/>
      <c r="M16" s="179" t="s">
        <v>89</v>
      </c>
      <c r="O16" s="170"/>
    </row>
    <row r="17" spans="1:104" x14ac:dyDescent="0.2">
      <c r="A17" s="178"/>
      <c r="B17" s="180"/>
      <c r="C17" s="226" t="s">
        <v>85</v>
      </c>
      <c r="D17" s="227"/>
      <c r="E17" s="181">
        <v>1.8036000000000001</v>
      </c>
      <c r="F17" s="182"/>
      <c r="G17" s="183"/>
      <c r="M17" s="179" t="s">
        <v>85</v>
      </c>
      <c r="O17" s="170"/>
    </row>
    <row r="18" spans="1:104" x14ac:dyDescent="0.2">
      <c r="A18" s="178"/>
      <c r="B18" s="180"/>
      <c r="C18" s="226" t="s">
        <v>86</v>
      </c>
      <c r="D18" s="227"/>
      <c r="E18" s="181">
        <v>0.93930000000000002</v>
      </c>
      <c r="F18" s="182"/>
      <c r="G18" s="183"/>
      <c r="M18" s="179" t="s">
        <v>86</v>
      </c>
      <c r="O18" s="170"/>
    </row>
    <row r="19" spans="1:104" x14ac:dyDescent="0.2">
      <c r="A19" s="178"/>
      <c r="B19" s="180"/>
      <c r="C19" s="226" t="s">
        <v>90</v>
      </c>
      <c r="D19" s="227"/>
      <c r="E19" s="181">
        <v>-1.5029999999999999</v>
      </c>
      <c r="F19" s="182"/>
      <c r="G19" s="183"/>
      <c r="M19" s="179" t="s">
        <v>90</v>
      </c>
      <c r="O19" s="170"/>
    </row>
    <row r="20" spans="1:104" x14ac:dyDescent="0.2">
      <c r="A20" s="171">
        <v>3</v>
      </c>
      <c r="B20" s="172" t="s">
        <v>91</v>
      </c>
      <c r="C20" s="173" t="s">
        <v>92</v>
      </c>
      <c r="D20" s="174" t="s">
        <v>82</v>
      </c>
      <c r="E20" s="175">
        <v>8.5237999999999996</v>
      </c>
      <c r="F20" s="175"/>
      <c r="G20" s="176"/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04" x14ac:dyDescent="0.2">
      <c r="A21" s="178"/>
      <c r="B21" s="180"/>
      <c r="C21" s="226" t="s">
        <v>93</v>
      </c>
      <c r="D21" s="227"/>
      <c r="E21" s="181">
        <v>8.5237999999999996</v>
      </c>
      <c r="F21" s="182"/>
      <c r="G21" s="183"/>
      <c r="M21" s="179" t="s">
        <v>93</v>
      </c>
      <c r="O21" s="170"/>
    </row>
    <row r="22" spans="1:104" x14ac:dyDescent="0.2">
      <c r="A22" s="171">
        <v>4</v>
      </c>
      <c r="B22" s="172" t="s">
        <v>94</v>
      </c>
      <c r="C22" s="173" t="s">
        <v>95</v>
      </c>
      <c r="D22" s="174" t="s">
        <v>82</v>
      </c>
      <c r="E22" s="175">
        <v>4.2618999999999998</v>
      </c>
      <c r="F22" s="175"/>
      <c r="G22" s="176"/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 x14ac:dyDescent="0.2">
      <c r="A23" s="171">
        <v>5</v>
      </c>
      <c r="B23" s="172" t="s">
        <v>96</v>
      </c>
      <c r="C23" s="173" t="s">
        <v>97</v>
      </c>
      <c r="D23" s="174" t="s">
        <v>82</v>
      </c>
      <c r="E23" s="175">
        <v>63.9285</v>
      </c>
      <c r="F23" s="175"/>
      <c r="G23" s="176"/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 x14ac:dyDescent="0.2">
      <c r="A24" s="178"/>
      <c r="B24" s="180"/>
      <c r="C24" s="226" t="s">
        <v>98</v>
      </c>
      <c r="D24" s="227"/>
      <c r="E24" s="181">
        <v>63.9285</v>
      </c>
      <c r="F24" s="182"/>
      <c r="G24" s="183"/>
      <c r="M24" s="179" t="s">
        <v>98</v>
      </c>
      <c r="O24" s="170"/>
    </row>
    <row r="25" spans="1:104" x14ac:dyDescent="0.2">
      <c r="A25" s="171">
        <v>6</v>
      </c>
      <c r="B25" s="172" t="s">
        <v>99</v>
      </c>
      <c r="C25" s="173" t="s">
        <v>100</v>
      </c>
      <c r="D25" s="174" t="s">
        <v>82</v>
      </c>
      <c r="E25" s="175">
        <v>4.2618999999999998</v>
      </c>
      <c r="F25" s="175"/>
      <c r="G25" s="176"/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</v>
      </c>
    </row>
    <row r="26" spans="1:104" x14ac:dyDescent="0.2">
      <c r="A26" s="171">
        <v>7</v>
      </c>
      <c r="B26" s="172" t="s">
        <v>101</v>
      </c>
      <c r="C26" s="173" t="s">
        <v>102</v>
      </c>
      <c r="D26" s="174" t="s">
        <v>82</v>
      </c>
      <c r="E26" s="175">
        <v>6.2615999999999996</v>
      </c>
      <c r="F26" s="175"/>
      <c r="G26" s="176"/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104" x14ac:dyDescent="0.2">
      <c r="A27" s="178"/>
      <c r="B27" s="180"/>
      <c r="C27" s="226" t="s">
        <v>103</v>
      </c>
      <c r="D27" s="227"/>
      <c r="E27" s="181">
        <v>3.6837</v>
      </c>
      <c r="F27" s="182"/>
      <c r="G27" s="183"/>
      <c r="M27" s="179" t="s">
        <v>103</v>
      </c>
      <c r="O27" s="170"/>
    </row>
    <row r="28" spans="1:104" x14ac:dyDescent="0.2">
      <c r="A28" s="178"/>
      <c r="B28" s="180"/>
      <c r="C28" s="226" t="s">
        <v>104</v>
      </c>
      <c r="D28" s="227"/>
      <c r="E28" s="181">
        <v>0.76180000000000003</v>
      </c>
      <c r="F28" s="182"/>
      <c r="G28" s="183"/>
      <c r="M28" s="179" t="s">
        <v>104</v>
      </c>
      <c r="O28" s="170"/>
    </row>
    <row r="29" spans="1:104" x14ac:dyDescent="0.2">
      <c r="A29" s="178"/>
      <c r="B29" s="180"/>
      <c r="C29" s="226" t="s">
        <v>105</v>
      </c>
      <c r="D29" s="227"/>
      <c r="E29" s="181">
        <v>1.5029999999999999</v>
      </c>
      <c r="F29" s="182"/>
      <c r="G29" s="183"/>
      <c r="M29" s="179" t="s">
        <v>105</v>
      </c>
      <c r="O29" s="170"/>
    </row>
    <row r="30" spans="1:104" x14ac:dyDescent="0.2">
      <c r="A30" s="178"/>
      <c r="B30" s="180"/>
      <c r="C30" s="226" t="s">
        <v>106</v>
      </c>
      <c r="D30" s="227"/>
      <c r="E30" s="181">
        <v>0.31309999999999999</v>
      </c>
      <c r="F30" s="182"/>
      <c r="G30" s="183"/>
      <c r="M30" s="179" t="s">
        <v>106</v>
      </c>
      <c r="O30" s="170"/>
    </row>
    <row r="31" spans="1:104" x14ac:dyDescent="0.2">
      <c r="A31" s="184"/>
      <c r="B31" s="185" t="s">
        <v>77</v>
      </c>
      <c r="C31" s="186" t="str">
        <f>CONCATENATE(B7," ",C7)</f>
        <v>1 Zemní práce</v>
      </c>
      <c r="D31" s="187"/>
      <c r="E31" s="188"/>
      <c r="F31" s="189"/>
      <c r="G31" s="190"/>
      <c r="O31" s="170">
        <v>4</v>
      </c>
      <c r="BA31" s="191">
        <f>SUM(BA7:BA30)</f>
        <v>0</v>
      </c>
      <c r="BB31" s="191">
        <f>SUM(BB7:BB30)</f>
        <v>0</v>
      </c>
      <c r="BC31" s="191">
        <f>SUM(BC7:BC30)</f>
        <v>0</v>
      </c>
      <c r="BD31" s="191">
        <f>SUM(BD7:BD30)</f>
        <v>0</v>
      </c>
      <c r="BE31" s="191">
        <f>SUM(BE7:BE30)</f>
        <v>0</v>
      </c>
    </row>
    <row r="32" spans="1:104" x14ac:dyDescent="0.2">
      <c r="A32" s="163" t="s">
        <v>74</v>
      </c>
      <c r="B32" s="164" t="s">
        <v>107</v>
      </c>
      <c r="C32" s="165" t="s">
        <v>108</v>
      </c>
      <c r="D32" s="166"/>
      <c r="E32" s="167"/>
      <c r="F32" s="167"/>
      <c r="G32" s="168"/>
      <c r="H32" s="169"/>
      <c r="I32" s="169"/>
      <c r="O32" s="170">
        <v>1</v>
      </c>
    </row>
    <row r="33" spans="1:104" x14ac:dyDescent="0.2">
      <c r="A33" s="171">
        <v>10</v>
      </c>
      <c r="B33" s="172" t="s">
        <v>109</v>
      </c>
      <c r="C33" s="173" t="s">
        <v>110</v>
      </c>
      <c r="D33" s="174" t="s">
        <v>111</v>
      </c>
      <c r="E33" s="175">
        <v>20.747</v>
      </c>
      <c r="F33" s="175"/>
      <c r="G33" s="176"/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0.30360999999999999</v>
      </c>
    </row>
    <row r="34" spans="1:104" x14ac:dyDescent="0.2">
      <c r="A34" s="178"/>
      <c r="B34" s="180"/>
      <c r="C34" s="228" t="s">
        <v>112</v>
      </c>
      <c r="D34" s="229"/>
      <c r="E34" s="181">
        <v>14.734999999999999</v>
      </c>
      <c r="F34" s="182"/>
      <c r="G34" s="183"/>
      <c r="M34" s="179" t="s">
        <v>112</v>
      </c>
      <c r="O34" s="170"/>
    </row>
    <row r="35" spans="1:104" x14ac:dyDescent="0.2">
      <c r="A35" s="178"/>
      <c r="B35" s="180"/>
      <c r="C35" s="230" t="s">
        <v>113</v>
      </c>
      <c r="D35" s="231"/>
      <c r="E35" s="181">
        <v>6.0119999999999996</v>
      </c>
      <c r="F35" s="182"/>
      <c r="G35" s="183"/>
      <c r="M35" s="179" t="s">
        <v>113</v>
      </c>
      <c r="O35" s="170"/>
    </row>
    <row r="36" spans="1:104" ht="22.5" x14ac:dyDescent="0.2">
      <c r="A36" s="171">
        <v>11</v>
      </c>
      <c r="B36" s="172" t="s">
        <v>114</v>
      </c>
      <c r="C36" s="173" t="s">
        <v>332</v>
      </c>
      <c r="D36" s="174" t="s">
        <v>111</v>
      </c>
      <c r="E36" s="175">
        <v>20.747</v>
      </c>
      <c r="F36" s="175"/>
      <c r="G36" s="176"/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0.18107999999999999</v>
      </c>
    </row>
    <row r="37" spans="1:104" x14ac:dyDescent="0.2">
      <c r="A37" s="178"/>
      <c r="B37" s="180"/>
      <c r="C37" s="228" t="s">
        <v>112</v>
      </c>
      <c r="D37" s="229"/>
      <c r="E37" s="181">
        <v>14.734999999999999</v>
      </c>
      <c r="F37" s="182"/>
      <c r="G37" s="183"/>
      <c r="M37" s="179" t="s">
        <v>112</v>
      </c>
      <c r="O37" s="170"/>
    </row>
    <row r="38" spans="1:104" x14ac:dyDescent="0.2">
      <c r="A38" s="178"/>
      <c r="B38" s="180"/>
      <c r="C38" s="230" t="s">
        <v>113</v>
      </c>
      <c r="D38" s="231"/>
      <c r="E38" s="181">
        <v>6.0119999999999996</v>
      </c>
      <c r="F38" s="182"/>
      <c r="G38" s="183"/>
      <c r="M38" s="179" t="s">
        <v>113</v>
      </c>
      <c r="O38" s="170"/>
    </row>
    <row r="39" spans="1:104" ht="22.5" x14ac:dyDescent="0.2">
      <c r="A39" s="171">
        <v>12</v>
      </c>
      <c r="B39" s="172" t="s">
        <v>115</v>
      </c>
      <c r="C39" s="173" t="s">
        <v>116</v>
      </c>
      <c r="D39" s="174" t="s">
        <v>117</v>
      </c>
      <c r="E39" s="175">
        <v>42.994</v>
      </c>
      <c r="F39" s="175"/>
      <c r="G39" s="176"/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0.11693000000000001</v>
      </c>
    </row>
    <row r="40" spans="1:104" x14ac:dyDescent="0.2">
      <c r="A40" s="178"/>
      <c r="B40" s="180"/>
      <c r="C40" s="228" t="s">
        <v>118</v>
      </c>
      <c r="D40" s="229"/>
      <c r="E40" s="181">
        <v>30.47</v>
      </c>
      <c r="F40" s="182"/>
      <c r="G40" s="183"/>
      <c r="M40" s="179" t="s">
        <v>118</v>
      </c>
      <c r="O40" s="170"/>
    </row>
    <row r="41" spans="1:104" x14ac:dyDescent="0.2">
      <c r="A41" s="178"/>
      <c r="B41" s="180"/>
      <c r="C41" s="230" t="s">
        <v>119</v>
      </c>
      <c r="D41" s="231"/>
      <c r="E41" s="181">
        <v>12.523999999999999</v>
      </c>
      <c r="F41" s="182"/>
      <c r="G41" s="183"/>
      <c r="M41" s="179" t="s">
        <v>119</v>
      </c>
      <c r="O41" s="170"/>
    </row>
    <row r="42" spans="1:104" x14ac:dyDescent="0.2">
      <c r="A42" s="184"/>
      <c r="B42" s="185" t="s">
        <v>77</v>
      </c>
      <c r="C42" s="186" t="str">
        <f>CONCATENATE(B32," ",C32)</f>
        <v>5 Komunikace</v>
      </c>
      <c r="D42" s="187"/>
      <c r="E42" s="188"/>
      <c r="F42" s="189"/>
      <c r="G42" s="190"/>
      <c r="O42" s="170">
        <v>4</v>
      </c>
      <c r="BA42" s="191">
        <f>SUM(BA32:BA41)</f>
        <v>0</v>
      </c>
      <c r="BB42" s="191">
        <f>SUM(BB32:BB41)</f>
        <v>0</v>
      </c>
      <c r="BC42" s="191">
        <f>SUM(BC32:BC41)</f>
        <v>0</v>
      </c>
      <c r="BD42" s="191">
        <f>SUM(BD32:BD41)</f>
        <v>0</v>
      </c>
      <c r="BE42" s="191">
        <f>SUM(BE32:BE41)</f>
        <v>0</v>
      </c>
    </row>
    <row r="43" spans="1:104" x14ac:dyDescent="0.2">
      <c r="A43" s="163" t="s">
        <v>74</v>
      </c>
      <c r="B43" s="164" t="s">
        <v>120</v>
      </c>
      <c r="C43" s="165" t="s">
        <v>121</v>
      </c>
      <c r="D43" s="166"/>
      <c r="E43" s="167"/>
      <c r="F43" s="167"/>
      <c r="G43" s="168"/>
      <c r="H43" s="169"/>
      <c r="I43" s="169"/>
      <c r="O43" s="170">
        <v>1</v>
      </c>
    </row>
    <row r="44" spans="1:104" x14ac:dyDescent="0.2">
      <c r="A44" s="171">
        <v>15</v>
      </c>
      <c r="B44" s="172" t="s">
        <v>122</v>
      </c>
      <c r="C44" s="173" t="s">
        <v>123</v>
      </c>
      <c r="D44" s="174" t="s">
        <v>111</v>
      </c>
      <c r="E44" s="175">
        <v>103.2</v>
      </c>
      <c r="F44" s="175"/>
      <c r="G44" s="176"/>
      <c r="O44" s="170">
        <v>2</v>
      </c>
      <c r="AA44" s="146">
        <v>1</v>
      </c>
      <c r="AB44" s="146">
        <v>0</v>
      </c>
      <c r="AC44" s="146">
        <v>0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0</v>
      </c>
      <c r="CZ44" s="146">
        <v>0</v>
      </c>
    </row>
    <row r="45" spans="1:104" x14ac:dyDescent="0.2">
      <c r="A45" s="178"/>
      <c r="B45" s="180"/>
      <c r="C45" s="228" t="s">
        <v>124</v>
      </c>
      <c r="D45" s="229"/>
      <c r="E45" s="181">
        <v>55.725000000000001</v>
      </c>
      <c r="F45" s="182"/>
      <c r="G45" s="183"/>
      <c r="M45" s="179" t="s">
        <v>124</v>
      </c>
      <c r="O45" s="170"/>
    </row>
    <row r="46" spans="1:104" x14ac:dyDescent="0.2">
      <c r="A46" s="178"/>
      <c r="B46" s="180"/>
      <c r="C46" s="230" t="s">
        <v>125</v>
      </c>
      <c r="D46" s="231"/>
      <c r="E46" s="181">
        <v>47.475000000000001</v>
      </c>
      <c r="F46" s="182"/>
      <c r="G46" s="183"/>
      <c r="M46" s="179" t="s">
        <v>125</v>
      </c>
      <c r="O46" s="170"/>
    </row>
    <row r="47" spans="1:104" x14ac:dyDescent="0.2">
      <c r="A47" s="171">
        <v>16</v>
      </c>
      <c r="B47" s="172" t="s">
        <v>126</v>
      </c>
      <c r="C47" s="173" t="s">
        <v>127</v>
      </c>
      <c r="D47" s="174" t="s">
        <v>111</v>
      </c>
      <c r="E47" s="175">
        <v>50.814999999999998</v>
      </c>
      <c r="F47" s="175"/>
      <c r="G47" s="176"/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1E-4</v>
      </c>
    </row>
    <row r="48" spans="1:104" x14ac:dyDescent="0.2">
      <c r="A48" s="178"/>
      <c r="B48" s="180"/>
      <c r="C48" s="228" t="s">
        <v>128</v>
      </c>
      <c r="D48" s="229"/>
      <c r="E48" s="181">
        <v>3.6</v>
      </c>
      <c r="F48" s="182"/>
      <c r="G48" s="183"/>
      <c r="M48" s="179" t="s">
        <v>128</v>
      </c>
      <c r="O48" s="170"/>
    </row>
    <row r="49" spans="1:104" x14ac:dyDescent="0.2">
      <c r="A49" s="178"/>
      <c r="B49" s="180"/>
      <c r="C49" s="228" t="s">
        <v>129</v>
      </c>
      <c r="D49" s="229"/>
      <c r="E49" s="181">
        <v>8.85</v>
      </c>
      <c r="F49" s="182"/>
      <c r="G49" s="183"/>
      <c r="M49" s="179" t="s">
        <v>129</v>
      </c>
      <c r="O49" s="170"/>
    </row>
    <row r="50" spans="1:104" x14ac:dyDescent="0.2">
      <c r="A50" s="178"/>
      <c r="B50" s="180"/>
      <c r="C50" s="228" t="s">
        <v>130</v>
      </c>
      <c r="D50" s="229"/>
      <c r="E50" s="181">
        <v>9.4499999999999993</v>
      </c>
      <c r="F50" s="182"/>
      <c r="G50" s="183"/>
      <c r="M50" s="179" t="s">
        <v>130</v>
      </c>
      <c r="O50" s="170"/>
    </row>
    <row r="51" spans="1:104" x14ac:dyDescent="0.2">
      <c r="A51" s="178"/>
      <c r="B51" s="180"/>
      <c r="C51" s="228" t="s">
        <v>131</v>
      </c>
      <c r="D51" s="229"/>
      <c r="E51" s="181">
        <v>4.8600000000000003</v>
      </c>
      <c r="F51" s="182"/>
      <c r="G51" s="183"/>
      <c r="M51" s="179" t="s">
        <v>131</v>
      </c>
      <c r="O51" s="170"/>
    </row>
    <row r="52" spans="1:104" x14ac:dyDescent="0.2">
      <c r="A52" s="178"/>
      <c r="B52" s="180"/>
      <c r="C52" s="228" t="s">
        <v>132</v>
      </c>
      <c r="D52" s="229"/>
      <c r="E52" s="181">
        <v>2.4300000000000002</v>
      </c>
      <c r="F52" s="182"/>
      <c r="G52" s="183"/>
      <c r="M52" s="179" t="s">
        <v>132</v>
      </c>
      <c r="O52" s="170"/>
    </row>
    <row r="53" spans="1:104" x14ac:dyDescent="0.2">
      <c r="A53" s="178"/>
      <c r="B53" s="180"/>
      <c r="C53" s="228" t="s">
        <v>133</v>
      </c>
      <c r="D53" s="229"/>
      <c r="E53" s="181">
        <v>4.5</v>
      </c>
      <c r="F53" s="182"/>
      <c r="G53" s="183"/>
      <c r="M53" s="179" t="s">
        <v>133</v>
      </c>
      <c r="O53" s="170"/>
    </row>
    <row r="54" spans="1:104" x14ac:dyDescent="0.2">
      <c r="A54" s="178"/>
      <c r="B54" s="180"/>
      <c r="C54" s="228" t="s">
        <v>134</v>
      </c>
      <c r="D54" s="229"/>
      <c r="E54" s="181">
        <v>5.8</v>
      </c>
      <c r="F54" s="182"/>
      <c r="G54" s="183"/>
      <c r="M54" s="179" t="s">
        <v>134</v>
      </c>
      <c r="O54" s="170"/>
    </row>
    <row r="55" spans="1:104" x14ac:dyDescent="0.2">
      <c r="A55" s="178"/>
      <c r="B55" s="180"/>
      <c r="C55" s="228" t="s">
        <v>135</v>
      </c>
      <c r="D55" s="229"/>
      <c r="E55" s="181">
        <v>3.24</v>
      </c>
      <c r="F55" s="182"/>
      <c r="G55" s="183"/>
      <c r="M55" s="179" t="s">
        <v>135</v>
      </c>
      <c r="O55" s="170"/>
    </row>
    <row r="56" spans="1:104" x14ac:dyDescent="0.2">
      <c r="A56" s="178"/>
      <c r="B56" s="180"/>
      <c r="C56" s="230" t="s">
        <v>136</v>
      </c>
      <c r="D56" s="231"/>
      <c r="E56" s="181">
        <v>8.0850000000000009</v>
      </c>
      <c r="F56" s="182"/>
      <c r="G56" s="183"/>
      <c r="M56" s="179" t="s">
        <v>136</v>
      </c>
      <c r="O56" s="170"/>
    </row>
    <row r="57" spans="1:104" x14ac:dyDescent="0.2">
      <c r="A57" s="171">
        <v>17</v>
      </c>
      <c r="B57" s="172" t="s">
        <v>137</v>
      </c>
      <c r="C57" s="173" t="s">
        <v>138</v>
      </c>
      <c r="D57" s="174" t="s">
        <v>117</v>
      </c>
      <c r="E57" s="175">
        <v>77.185000000000002</v>
      </c>
      <c r="F57" s="175"/>
      <c r="G57" s="176"/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1</v>
      </c>
      <c r="CZ57" s="146">
        <v>6.4000000000000005E-4</v>
      </c>
    </row>
    <row r="58" spans="1:104" x14ac:dyDescent="0.2">
      <c r="A58" s="178"/>
      <c r="B58" s="180"/>
      <c r="C58" s="226" t="s">
        <v>336</v>
      </c>
      <c r="D58" s="227"/>
      <c r="E58" s="181">
        <v>84.034999999999997</v>
      </c>
      <c r="F58" s="182"/>
      <c r="G58" s="183"/>
      <c r="M58" s="179" t="s">
        <v>139</v>
      </c>
      <c r="O58" s="170"/>
    </row>
    <row r="59" spans="1:104" x14ac:dyDescent="0.2">
      <c r="A59" s="178"/>
      <c r="B59" s="180"/>
      <c r="C59" s="226" t="s">
        <v>140</v>
      </c>
      <c r="D59" s="227"/>
      <c r="E59" s="181">
        <v>-6.85</v>
      </c>
      <c r="F59" s="182"/>
      <c r="G59" s="183"/>
      <c r="M59" s="179" t="s">
        <v>140</v>
      </c>
      <c r="O59" s="170"/>
    </row>
    <row r="60" spans="1:104" x14ac:dyDescent="0.2">
      <c r="A60" s="171">
        <v>18</v>
      </c>
      <c r="B60" s="172" t="s">
        <v>141</v>
      </c>
      <c r="C60" s="173" t="s">
        <v>142</v>
      </c>
      <c r="D60" s="174" t="s">
        <v>117</v>
      </c>
      <c r="E60" s="175">
        <v>77.185000000000002</v>
      </c>
      <c r="F60" s="175"/>
      <c r="G60" s="176"/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1</v>
      </c>
      <c r="CZ60" s="146">
        <v>2.7999999999999998E-4</v>
      </c>
    </row>
    <row r="61" spans="1:104" x14ac:dyDescent="0.2">
      <c r="A61" s="178"/>
      <c r="B61" s="180"/>
      <c r="C61" s="226" t="s">
        <v>336</v>
      </c>
      <c r="D61" s="227"/>
      <c r="E61" s="181">
        <v>84.034999999999997</v>
      </c>
      <c r="F61" s="182"/>
      <c r="G61" s="183"/>
      <c r="M61" s="179" t="s">
        <v>139</v>
      </c>
      <c r="O61" s="170"/>
    </row>
    <row r="62" spans="1:104" x14ac:dyDescent="0.2">
      <c r="A62" s="178"/>
      <c r="B62" s="180"/>
      <c r="C62" s="226" t="s">
        <v>140</v>
      </c>
      <c r="D62" s="227"/>
      <c r="E62" s="181">
        <v>-6.85</v>
      </c>
      <c r="F62" s="182"/>
      <c r="G62" s="183"/>
      <c r="M62" s="179" t="s">
        <v>140</v>
      </c>
      <c r="O62" s="170"/>
    </row>
    <row r="63" spans="1:104" ht="22.5" x14ac:dyDescent="0.2">
      <c r="A63" s="171">
        <v>19</v>
      </c>
      <c r="B63" s="172" t="s">
        <v>143</v>
      </c>
      <c r="C63" s="173" t="s">
        <v>144</v>
      </c>
      <c r="D63" s="174" t="s">
        <v>111</v>
      </c>
      <c r="E63" s="175">
        <v>6.6849999999999996</v>
      </c>
      <c r="F63" s="175"/>
      <c r="G63" s="176"/>
      <c r="O63" s="170">
        <v>2</v>
      </c>
      <c r="AA63" s="146">
        <v>1</v>
      </c>
      <c r="AB63" s="146">
        <v>0</v>
      </c>
      <c r="AC63" s="146">
        <v>0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0</v>
      </c>
      <c r="CZ63" s="146">
        <v>1.256E-2</v>
      </c>
    </row>
    <row r="64" spans="1:104" x14ac:dyDescent="0.2">
      <c r="A64" s="178"/>
      <c r="B64" s="180"/>
      <c r="C64" s="226" t="s">
        <v>145</v>
      </c>
      <c r="D64" s="227"/>
      <c r="E64" s="181">
        <v>6.6849999999999996</v>
      </c>
      <c r="F64" s="182"/>
      <c r="G64" s="183"/>
      <c r="M64" s="179" t="s">
        <v>145</v>
      </c>
      <c r="O64" s="170"/>
    </row>
    <row r="65" spans="1:104" ht="22.5" x14ac:dyDescent="0.2">
      <c r="A65" s="171">
        <v>20</v>
      </c>
      <c r="B65" s="172" t="s">
        <v>146</v>
      </c>
      <c r="C65" s="173" t="s">
        <v>147</v>
      </c>
      <c r="D65" s="174" t="s">
        <v>111</v>
      </c>
      <c r="E65" s="175">
        <v>469.73099999999999</v>
      </c>
      <c r="F65" s="175"/>
      <c r="G65" s="176"/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1.3650000000000001E-2</v>
      </c>
    </row>
    <row r="66" spans="1:104" ht="22.5" x14ac:dyDescent="0.2">
      <c r="A66" s="178"/>
      <c r="B66" s="180"/>
      <c r="C66" s="226" t="s">
        <v>340</v>
      </c>
      <c r="D66" s="227"/>
      <c r="E66" s="181">
        <v>234.69</v>
      </c>
      <c r="F66" s="182"/>
      <c r="G66" s="183"/>
      <c r="M66" s="179" t="s">
        <v>148</v>
      </c>
      <c r="O66" s="170"/>
    </row>
    <row r="67" spans="1:104" x14ac:dyDescent="0.2">
      <c r="A67" s="178"/>
      <c r="B67" s="180"/>
      <c r="C67" s="226" t="s">
        <v>149</v>
      </c>
      <c r="D67" s="227"/>
      <c r="E67" s="181">
        <v>-9.4499999999999993</v>
      </c>
      <c r="F67" s="182"/>
      <c r="G67" s="183"/>
      <c r="M67" s="179" t="s">
        <v>149</v>
      </c>
      <c r="O67" s="170"/>
    </row>
    <row r="68" spans="1:104" x14ac:dyDescent="0.2">
      <c r="A68" s="178"/>
      <c r="B68" s="180"/>
      <c r="C68" s="226" t="s">
        <v>150</v>
      </c>
      <c r="D68" s="227"/>
      <c r="E68" s="181">
        <v>-3.96</v>
      </c>
      <c r="F68" s="182"/>
      <c r="G68" s="183"/>
      <c r="M68" s="179" t="s">
        <v>150</v>
      </c>
      <c r="O68" s="170"/>
    </row>
    <row r="69" spans="1:104" x14ac:dyDescent="0.2">
      <c r="A69" s="178"/>
      <c r="B69" s="180"/>
      <c r="C69" s="226" t="s">
        <v>151</v>
      </c>
      <c r="D69" s="227"/>
      <c r="E69" s="181">
        <v>-1.98</v>
      </c>
      <c r="F69" s="182"/>
      <c r="G69" s="183"/>
      <c r="M69" s="179" t="s">
        <v>151</v>
      </c>
      <c r="O69" s="170"/>
    </row>
    <row r="70" spans="1:104" x14ac:dyDescent="0.2">
      <c r="A70" s="178"/>
      <c r="B70" s="180"/>
      <c r="C70" s="226" t="s">
        <v>152</v>
      </c>
      <c r="D70" s="227"/>
      <c r="E70" s="181">
        <v>70.569999999999993</v>
      </c>
      <c r="F70" s="182"/>
      <c r="G70" s="183"/>
      <c r="M70" s="179" t="s">
        <v>152</v>
      </c>
      <c r="O70" s="170"/>
    </row>
    <row r="71" spans="1:104" ht="33.75" x14ac:dyDescent="0.2">
      <c r="A71" s="178"/>
      <c r="B71" s="180"/>
      <c r="C71" s="226" t="s">
        <v>153</v>
      </c>
      <c r="D71" s="227"/>
      <c r="E71" s="181">
        <v>199.05099999999999</v>
      </c>
      <c r="F71" s="182"/>
      <c r="G71" s="183"/>
      <c r="M71" s="179" t="s">
        <v>153</v>
      </c>
      <c r="O71" s="170"/>
    </row>
    <row r="72" spans="1:104" x14ac:dyDescent="0.2">
      <c r="A72" s="178"/>
      <c r="B72" s="180"/>
      <c r="C72" s="226" t="s">
        <v>154</v>
      </c>
      <c r="D72" s="227"/>
      <c r="E72" s="181">
        <v>-8.0850000000000009</v>
      </c>
      <c r="F72" s="182"/>
      <c r="G72" s="183"/>
      <c r="M72" s="179" t="s">
        <v>154</v>
      </c>
      <c r="O72" s="170"/>
    </row>
    <row r="73" spans="1:104" x14ac:dyDescent="0.2">
      <c r="A73" s="178"/>
      <c r="B73" s="180"/>
      <c r="C73" s="226" t="s">
        <v>155</v>
      </c>
      <c r="D73" s="227"/>
      <c r="E73" s="181">
        <v>-5.8</v>
      </c>
      <c r="F73" s="182"/>
      <c r="G73" s="183"/>
      <c r="M73" s="179" t="s">
        <v>155</v>
      </c>
      <c r="O73" s="170"/>
    </row>
    <row r="74" spans="1:104" x14ac:dyDescent="0.2">
      <c r="A74" s="178"/>
      <c r="B74" s="180"/>
      <c r="C74" s="226" t="s">
        <v>337</v>
      </c>
      <c r="D74" s="227"/>
      <c r="E74" s="181">
        <v>-0.81</v>
      </c>
      <c r="F74" s="182"/>
      <c r="G74" s="183"/>
      <c r="M74" s="179" t="s">
        <v>156</v>
      </c>
      <c r="O74" s="170"/>
    </row>
    <row r="75" spans="1:104" x14ac:dyDescent="0.2">
      <c r="A75" s="178"/>
      <c r="B75" s="180"/>
      <c r="C75" s="226" t="s">
        <v>157</v>
      </c>
      <c r="D75" s="227"/>
      <c r="E75" s="181">
        <v>-4.5</v>
      </c>
      <c r="F75" s="182"/>
      <c r="G75" s="183"/>
      <c r="M75" s="179" t="s">
        <v>157</v>
      </c>
      <c r="O75" s="170"/>
    </row>
    <row r="76" spans="1:104" ht="22.5" x14ac:dyDescent="0.2">
      <c r="A76" s="171">
        <v>21</v>
      </c>
      <c r="B76" s="172" t="s">
        <v>158</v>
      </c>
      <c r="C76" s="173" t="s">
        <v>159</v>
      </c>
      <c r="D76" s="174" t="s">
        <v>111</v>
      </c>
      <c r="E76" s="175">
        <v>61.7</v>
      </c>
      <c r="F76" s="175"/>
      <c r="G76" s="176"/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1</v>
      </c>
      <c r="CZ76" s="146">
        <v>1.3650000000000001E-2</v>
      </c>
    </row>
    <row r="77" spans="1:104" x14ac:dyDescent="0.2">
      <c r="A77" s="178"/>
      <c r="B77" s="180"/>
      <c r="C77" s="226" t="s">
        <v>341</v>
      </c>
      <c r="D77" s="227"/>
      <c r="E77" s="181">
        <v>70.849999999999994</v>
      </c>
      <c r="F77" s="182"/>
      <c r="G77" s="183"/>
      <c r="M77" s="179" t="s">
        <v>160</v>
      </c>
      <c r="O77" s="170"/>
    </row>
    <row r="78" spans="1:104" x14ac:dyDescent="0.2">
      <c r="A78" s="178"/>
      <c r="B78" s="180"/>
      <c r="C78" s="226" t="s">
        <v>161</v>
      </c>
      <c r="D78" s="227"/>
      <c r="E78" s="181">
        <v>-3</v>
      </c>
      <c r="F78" s="182"/>
      <c r="G78" s="183"/>
      <c r="M78" s="179" t="s">
        <v>161</v>
      </c>
      <c r="O78" s="170"/>
    </row>
    <row r="79" spans="1:104" x14ac:dyDescent="0.2">
      <c r="A79" s="178"/>
      <c r="B79" s="180"/>
      <c r="C79" s="226" t="s">
        <v>162</v>
      </c>
      <c r="D79" s="227"/>
      <c r="E79" s="181">
        <v>-6.15</v>
      </c>
      <c r="F79" s="182"/>
      <c r="G79" s="183"/>
      <c r="M79" s="179" t="s">
        <v>162</v>
      </c>
      <c r="O79" s="170"/>
    </row>
    <row r="80" spans="1:104" ht="22.5" x14ac:dyDescent="0.2">
      <c r="A80" s="171">
        <v>22</v>
      </c>
      <c r="B80" s="172" t="s">
        <v>163</v>
      </c>
      <c r="C80" s="173" t="s">
        <v>164</v>
      </c>
      <c r="D80" s="174" t="s">
        <v>111</v>
      </c>
      <c r="E80" s="175">
        <v>23.183</v>
      </c>
      <c r="F80" s="175"/>
      <c r="G80" s="176"/>
      <c r="O80" s="170">
        <v>2</v>
      </c>
      <c r="AA80" s="146">
        <v>1</v>
      </c>
      <c r="AB80" s="146">
        <v>0</v>
      </c>
      <c r="AC80" s="146">
        <v>0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0</v>
      </c>
      <c r="CZ80" s="146">
        <v>1.3650000000000001E-2</v>
      </c>
    </row>
    <row r="81" spans="1:104" x14ac:dyDescent="0.2">
      <c r="A81" s="178"/>
      <c r="B81" s="180"/>
      <c r="C81" s="226" t="s">
        <v>165</v>
      </c>
      <c r="D81" s="227"/>
      <c r="E81" s="181">
        <v>23.183</v>
      </c>
      <c r="F81" s="182"/>
      <c r="G81" s="183"/>
      <c r="M81" s="179" t="s">
        <v>165</v>
      </c>
      <c r="O81" s="170"/>
    </row>
    <row r="82" spans="1:104" ht="22.5" x14ac:dyDescent="0.2">
      <c r="A82" s="171">
        <v>23</v>
      </c>
      <c r="B82" s="172" t="s">
        <v>166</v>
      </c>
      <c r="C82" s="173" t="s">
        <v>167</v>
      </c>
      <c r="D82" s="174" t="s">
        <v>111</v>
      </c>
      <c r="E82" s="175">
        <v>0.3</v>
      </c>
      <c r="F82" s="175"/>
      <c r="G82" s="176"/>
      <c r="O82" s="170">
        <v>2</v>
      </c>
      <c r="AA82" s="146">
        <v>1</v>
      </c>
      <c r="AB82" s="146">
        <v>0</v>
      </c>
      <c r="AC82" s="146">
        <v>0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0</v>
      </c>
      <c r="CZ82" s="146">
        <v>1.6420000000000001E-2</v>
      </c>
    </row>
    <row r="83" spans="1:104" x14ac:dyDescent="0.2">
      <c r="A83" s="178"/>
      <c r="B83" s="180"/>
      <c r="C83" s="226" t="s">
        <v>168</v>
      </c>
      <c r="D83" s="227"/>
      <c r="E83" s="181">
        <v>0.3</v>
      </c>
      <c r="F83" s="182"/>
      <c r="G83" s="183"/>
      <c r="M83" s="179" t="s">
        <v>168</v>
      </c>
      <c r="O83" s="170"/>
    </row>
    <row r="84" spans="1:104" ht="22.5" x14ac:dyDescent="0.2">
      <c r="A84" s="171">
        <v>24</v>
      </c>
      <c r="B84" s="172" t="s">
        <v>169</v>
      </c>
      <c r="C84" s="173" t="s">
        <v>170</v>
      </c>
      <c r="D84" s="174" t="s">
        <v>111</v>
      </c>
      <c r="E84" s="175">
        <v>0.9</v>
      </c>
      <c r="F84" s="175"/>
      <c r="G84" s="176"/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1.6420000000000001E-2</v>
      </c>
    </row>
    <row r="85" spans="1:104" x14ac:dyDescent="0.2">
      <c r="A85" s="178"/>
      <c r="B85" s="180"/>
      <c r="C85" s="226" t="s">
        <v>171</v>
      </c>
      <c r="D85" s="227"/>
      <c r="E85" s="181">
        <v>0.9</v>
      </c>
      <c r="F85" s="182"/>
      <c r="G85" s="183"/>
      <c r="M85" s="179" t="s">
        <v>171</v>
      </c>
      <c r="O85" s="170"/>
    </row>
    <row r="86" spans="1:104" ht="22.5" x14ac:dyDescent="0.2">
      <c r="A86" s="171">
        <v>25</v>
      </c>
      <c r="B86" s="172" t="s">
        <v>172</v>
      </c>
      <c r="C86" s="173" t="s">
        <v>173</v>
      </c>
      <c r="D86" s="174" t="s">
        <v>111</v>
      </c>
      <c r="E86" s="175">
        <v>40.06</v>
      </c>
      <c r="F86" s="175"/>
      <c r="G86" s="176"/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1.7129999999999999E-2</v>
      </c>
    </row>
    <row r="87" spans="1:104" ht="22.5" x14ac:dyDescent="0.2">
      <c r="A87" s="178"/>
      <c r="B87" s="180"/>
      <c r="C87" s="226" t="s">
        <v>342</v>
      </c>
      <c r="D87" s="227"/>
      <c r="E87" s="181">
        <v>32.25</v>
      </c>
      <c r="F87" s="182"/>
      <c r="G87" s="183"/>
      <c r="M87" s="179" t="s">
        <v>174</v>
      </c>
      <c r="O87" s="170"/>
    </row>
    <row r="88" spans="1:104" x14ac:dyDescent="0.2">
      <c r="A88" s="178"/>
      <c r="B88" s="180"/>
      <c r="C88" s="226" t="s">
        <v>175</v>
      </c>
      <c r="D88" s="227"/>
      <c r="E88" s="181">
        <v>-1.35</v>
      </c>
      <c r="F88" s="182"/>
      <c r="G88" s="183"/>
      <c r="M88" s="179" t="s">
        <v>175</v>
      </c>
      <c r="O88" s="170"/>
    </row>
    <row r="89" spans="1:104" x14ac:dyDescent="0.2">
      <c r="A89" s="178"/>
      <c r="B89" s="180"/>
      <c r="C89" s="226" t="s">
        <v>176</v>
      </c>
      <c r="D89" s="227"/>
      <c r="E89" s="181">
        <v>9.16</v>
      </c>
      <c r="F89" s="182"/>
      <c r="G89" s="183"/>
      <c r="M89" s="179" t="s">
        <v>176</v>
      </c>
      <c r="O89" s="170"/>
    </row>
    <row r="90" spans="1:104" ht="22.5" x14ac:dyDescent="0.2">
      <c r="A90" s="171">
        <v>26</v>
      </c>
      <c r="B90" s="172" t="s">
        <v>177</v>
      </c>
      <c r="C90" s="173" t="s">
        <v>178</v>
      </c>
      <c r="D90" s="174" t="s">
        <v>111</v>
      </c>
      <c r="E90" s="175">
        <v>7.125</v>
      </c>
      <c r="F90" s="175"/>
      <c r="G90" s="176"/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1</v>
      </c>
      <c r="CZ90" s="146">
        <v>1.7850000000000001E-2</v>
      </c>
    </row>
    <row r="91" spans="1:104" x14ac:dyDescent="0.2">
      <c r="A91" s="178"/>
      <c r="B91" s="180"/>
      <c r="C91" s="226" t="s">
        <v>179</v>
      </c>
      <c r="D91" s="227"/>
      <c r="E91" s="181">
        <v>9.1999999999999993</v>
      </c>
      <c r="F91" s="182"/>
      <c r="G91" s="183"/>
      <c r="M91" s="179" t="s">
        <v>179</v>
      </c>
      <c r="O91" s="170"/>
    </row>
    <row r="92" spans="1:104" x14ac:dyDescent="0.2">
      <c r="A92" s="178"/>
      <c r="B92" s="180"/>
      <c r="C92" s="226" t="s">
        <v>180</v>
      </c>
      <c r="D92" s="227"/>
      <c r="E92" s="181">
        <v>-2.0750000000000002</v>
      </c>
      <c r="F92" s="182"/>
      <c r="G92" s="183"/>
      <c r="M92" s="179" t="s">
        <v>180</v>
      </c>
      <c r="O92" s="170"/>
    </row>
    <row r="93" spans="1:104" ht="22.5" x14ac:dyDescent="0.2">
      <c r="A93" s="171">
        <v>27</v>
      </c>
      <c r="B93" s="172" t="s">
        <v>181</v>
      </c>
      <c r="C93" s="173" t="s">
        <v>182</v>
      </c>
      <c r="D93" s="174" t="s">
        <v>111</v>
      </c>
      <c r="E93" s="175">
        <v>24.6035</v>
      </c>
      <c r="F93" s="175"/>
      <c r="G93" s="176"/>
      <c r="O93" s="170">
        <v>2</v>
      </c>
      <c r="AA93" s="146">
        <v>1</v>
      </c>
      <c r="AB93" s="146">
        <v>1</v>
      </c>
      <c r="AC93" s="146">
        <v>1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1</v>
      </c>
      <c r="CZ93" s="146">
        <v>2.9159999999999998E-2</v>
      </c>
    </row>
    <row r="94" spans="1:104" x14ac:dyDescent="0.2">
      <c r="A94" s="178"/>
      <c r="B94" s="180"/>
      <c r="C94" s="226" t="s">
        <v>183</v>
      </c>
      <c r="D94" s="227"/>
      <c r="E94" s="181">
        <v>24.6035</v>
      </c>
      <c r="F94" s="182"/>
      <c r="G94" s="183"/>
      <c r="M94" s="179" t="s">
        <v>183</v>
      </c>
      <c r="O94" s="170"/>
    </row>
    <row r="95" spans="1:104" x14ac:dyDescent="0.2">
      <c r="A95" s="171">
        <v>28</v>
      </c>
      <c r="B95" s="172" t="s">
        <v>184</v>
      </c>
      <c r="C95" s="173" t="s">
        <v>185</v>
      </c>
      <c r="D95" s="174" t="s">
        <v>111</v>
      </c>
      <c r="E95" s="204">
        <v>670.76400000000001</v>
      </c>
      <c r="F95" s="175"/>
      <c r="G95" s="176"/>
      <c r="O95" s="170">
        <v>2</v>
      </c>
      <c r="AA95" s="146">
        <v>1</v>
      </c>
      <c r="AB95" s="146">
        <v>0</v>
      </c>
      <c r="AC95" s="146">
        <v>0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0</v>
      </c>
      <c r="CZ95" s="146">
        <v>1.3999999999999999E-4</v>
      </c>
    </row>
    <row r="96" spans="1:104" ht="22.5" x14ac:dyDescent="0.2">
      <c r="A96" s="178"/>
      <c r="B96" s="180"/>
      <c r="C96" s="226" t="s">
        <v>338</v>
      </c>
      <c r="D96" s="227"/>
      <c r="E96" s="205">
        <v>670.76400000000001</v>
      </c>
      <c r="F96" s="182"/>
      <c r="G96" s="183"/>
      <c r="M96" s="179" t="s">
        <v>186</v>
      </c>
      <c r="O96" s="170"/>
    </row>
    <row r="97" spans="1:104" ht="22.5" x14ac:dyDescent="0.2">
      <c r="A97" s="171">
        <v>29</v>
      </c>
      <c r="B97" s="172" t="s">
        <v>187</v>
      </c>
      <c r="C97" s="173" t="s">
        <v>188</v>
      </c>
      <c r="D97" s="174" t="s">
        <v>111</v>
      </c>
      <c r="E97" s="175">
        <v>9.2550000000000008</v>
      </c>
      <c r="F97" s="175"/>
      <c r="G97" s="176"/>
      <c r="O97" s="170">
        <v>2</v>
      </c>
      <c r="AA97" s="146">
        <v>1</v>
      </c>
      <c r="AB97" s="146">
        <v>0</v>
      </c>
      <c r="AC97" s="146">
        <v>0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0</v>
      </c>
      <c r="CZ97" s="146">
        <v>1.0619999999999999E-2</v>
      </c>
    </row>
    <row r="98" spans="1:104" x14ac:dyDescent="0.2">
      <c r="A98" s="178"/>
      <c r="B98" s="180"/>
      <c r="C98" s="226" t="s">
        <v>189</v>
      </c>
      <c r="D98" s="227"/>
      <c r="E98" s="181">
        <v>2.2949999999999999</v>
      </c>
      <c r="F98" s="182"/>
      <c r="G98" s="183"/>
      <c r="M98" s="179" t="s">
        <v>189</v>
      </c>
      <c r="O98" s="170"/>
    </row>
    <row r="99" spans="1:104" x14ac:dyDescent="0.2">
      <c r="A99" s="178"/>
      <c r="B99" s="180"/>
      <c r="C99" s="226" t="s">
        <v>190</v>
      </c>
      <c r="D99" s="227"/>
      <c r="E99" s="181">
        <v>0.93</v>
      </c>
      <c r="F99" s="182"/>
      <c r="G99" s="183"/>
      <c r="M99" s="179" t="s">
        <v>190</v>
      </c>
      <c r="O99" s="170"/>
    </row>
    <row r="100" spans="1:104" x14ac:dyDescent="0.2">
      <c r="A100" s="178"/>
      <c r="B100" s="180"/>
      <c r="C100" s="226" t="s">
        <v>191</v>
      </c>
      <c r="D100" s="227"/>
      <c r="E100" s="181">
        <v>0.79500000000000004</v>
      </c>
      <c r="F100" s="182"/>
      <c r="G100" s="183"/>
      <c r="M100" s="179" t="s">
        <v>191</v>
      </c>
      <c r="O100" s="170"/>
    </row>
    <row r="101" spans="1:104" x14ac:dyDescent="0.2">
      <c r="A101" s="178"/>
      <c r="B101" s="180"/>
      <c r="C101" s="226" t="s">
        <v>192</v>
      </c>
      <c r="D101" s="227"/>
      <c r="E101" s="181">
        <v>1.35</v>
      </c>
      <c r="F101" s="182"/>
      <c r="G101" s="183"/>
      <c r="M101" s="179" t="s">
        <v>192</v>
      </c>
      <c r="O101" s="170"/>
    </row>
    <row r="102" spans="1:104" x14ac:dyDescent="0.2">
      <c r="A102" s="178"/>
      <c r="B102" s="180"/>
      <c r="C102" s="226" t="s">
        <v>193</v>
      </c>
      <c r="D102" s="227"/>
      <c r="E102" s="181">
        <v>1.0349999999999999</v>
      </c>
      <c r="F102" s="182"/>
      <c r="G102" s="183"/>
      <c r="M102" s="179" t="s">
        <v>193</v>
      </c>
      <c r="O102" s="170"/>
    </row>
    <row r="103" spans="1:104" x14ac:dyDescent="0.2">
      <c r="A103" s="178"/>
      <c r="B103" s="180"/>
      <c r="C103" s="226" t="s">
        <v>194</v>
      </c>
      <c r="D103" s="227"/>
      <c r="E103" s="181">
        <v>1.62</v>
      </c>
      <c r="F103" s="182"/>
      <c r="G103" s="183"/>
      <c r="M103" s="179" t="s">
        <v>194</v>
      </c>
      <c r="O103" s="170"/>
    </row>
    <row r="104" spans="1:104" x14ac:dyDescent="0.2">
      <c r="A104" s="178"/>
      <c r="B104" s="180"/>
      <c r="C104" s="226" t="s">
        <v>195</v>
      </c>
      <c r="D104" s="227"/>
      <c r="E104" s="181">
        <v>1.23</v>
      </c>
      <c r="F104" s="182"/>
      <c r="G104" s="183"/>
      <c r="M104" s="179" t="s">
        <v>195</v>
      </c>
      <c r="O104" s="170"/>
    </row>
    <row r="105" spans="1:104" ht="22.5" x14ac:dyDescent="0.2">
      <c r="A105" s="171">
        <v>30</v>
      </c>
      <c r="B105" s="172" t="s">
        <v>196</v>
      </c>
      <c r="C105" s="173" t="s">
        <v>197</v>
      </c>
      <c r="D105" s="174" t="s">
        <v>111</v>
      </c>
      <c r="E105" s="175">
        <v>5.7450000000000001</v>
      </c>
      <c r="F105" s="175"/>
      <c r="G105" s="176"/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1.0619999999999999E-2</v>
      </c>
    </row>
    <row r="106" spans="1:104" x14ac:dyDescent="0.2">
      <c r="A106" s="178"/>
      <c r="B106" s="180"/>
      <c r="C106" s="226" t="s">
        <v>198</v>
      </c>
      <c r="D106" s="227"/>
      <c r="E106" s="181">
        <v>3.36</v>
      </c>
      <c r="F106" s="182"/>
      <c r="G106" s="183"/>
      <c r="M106" s="179" t="s">
        <v>198</v>
      </c>
      <c r="O106" s="170"/>
    </row>
    <row r="107" spans="1:104" x14ac:dyDescent="0.2">
      <c r="A107" s="178"/>
      <c r="B107" s="180"/>
      <c r="C107" s="226" t="s">
        <v>199</v>
      </c>
      <c r="D107" s="227"/>
      <c r="E107" s="181">
        <v>2.3849999999999998</v>
      </c>
      <c r="F107" s="182"/>
      <c r="G107" s="183"/>
      <c r="M107" s="179" t="s">
        <v>199</v>
      </c>
      <c r="O107" s="170"/>
    </row>
    <row r="108" spans="1:104" ht="22.5" x14ac:dyDescent="0.2">
      <c r="A108" s="171">
        <v>31</v>
      </c>
      <c r="B108" s="172" t="s">
        <v>200</v>
      </c>
      <c r="C108" s="173" t="s">
        <v>201</v>
      </c>
      <c r="D108" s="174" t="s">
        <v>111</v>
      </c>
      <c r="E108" s="175">
        <v>6.6464999999999996</v>
      </c>
      <c r="F108" s="175"/>
      <c r="G108" s="176"/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</v>
      </c>
      <c r="CB108" s="177">
        <v>1</v>
      </c>
      <c r="CZ108" s="146">
        <v>8.1200000000000005E-3</v>
      </c>
    </row>
    <row r="109" spans="1:104" x14ac:dyDescent="0.2">
      <c r="A109" s="178"/>
      <c r="B109" s="180"/>
      <c r="C109" s="226" t="s">
        <v>202</v>
      </c>
      <c r="D109" s="227"/>
      <c r="E109" s="181">
        <v>6.6464999999999996</v>
      </c>
      <c r="F109" s="182"/>
      <c r="G109" s="183"/>
      <c r="M109" s="179" t="s">
        <v>202</v>
      </c>
      <c r="O109" s="170"/>
    </row>
    <row r="110" spans="1:104" ht="22.5" x14ac:dyDescent="0.2">
      <c r="A110" s="171">
        <v>32</v>
      </c>
      <c r="B110" s="172" t="s">
        <v>203</v>
      </c>
      <c r="C110" s="173" t="s">
        <v>204</v>
      </c>
      <c r="D110" s="174" t="s">
        <v>111</v>
      </c>
      <c r="E110" s="175">
        <v>12.739000000000001</v>
      </c>
      <c r="F110" s="175"/>
      <c r="G110" s="176"/>
      <c r="O110" s="170">
        <v>2</v>
      </c>
      <c r="AA110" s="146">
        <v>1</v>
      </c>
      <c r="AB110" s="146">
        <v>0</v>
      </c>
      <c r="AC110" s="146">
        <v>0</v>
      </c>
      <c r="AZ110" s="146">
        <v>1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0</v>
      </c>
      <c r="CZ110" s="146">
        <v>7.8899999999999994E-3</v>
      </c>
    </row>
    <row r="111" spans="1:104" x14ac:dyDescent="0.2">
      <c r="A111" s="178"/>
      <c r="B111" s="180"/>
      <c r="C111" s="226" t="s">
        <v>205</v>
      </c>
      <c r="D111" s="227"/>
      <c r="E111" s="181">
        <v>0.36</v>
      </c>
      <c r="F111" s="182"/>
      <c r="G111" s="183"/>
      <c r="M111" s="179" t="s">
        <v>205</v>
      </c>
      <c r="O111" s="170"/>
    </row>
    <row r="112" spans="1:104" x14ac:dyDescent="0.2">
      <c r="A112" s="178"/>
      <c r="B112" s="180"/>
      <c r="C112" s="226" t="s">
        <v>206</v>
      </c>
      <c r="D112" s="227"/>
      <c r="E112" s="181">
        <v>0.94499999999999995</v>
      </c>
      <c r="F112" s="182"/>
      <c r="G112" s="183"/>
      <c r="M112" s="179" t="s">
        <v>206</v>
      </c>
      <c r="O112" s="170"/>
    </row>
    <row r="113" spans="1:104" x14ac:dyDescent="0.2">
      <c r="A113" s="178"/>
      <c r="B113" s="180"/>
      <c r="C113" s="226" t="s">
        <v>207</v>
      </c>
      <c r="D113" s="227"/>
      <c r="E113" s="181">
        <v>9.5500000000000007</v>
      </c>
      <c r="F113" s="182"/>
      <c r="G113" s="183"/>
      <c r="M113" s="179" t="s">
        <v>207</v>
      </c>
      <c r="O113" s="170"/>
    </row>
    <row r="114" spans="1:104" x14ac:dyDescent="0.2">
      <c r="A114" s="178"/>
      <c r="B114" s="180"/>
      <c r="C114" s="226" t="s">
        <v>208</v>
      </c>
      <c r="D114" s="227"/>
      <c r="E114" s="181">
        <v>0.504</v>
      </c>
      <c r="F114" s="182"/>
      <c r="G114" s="183"/>
      <c r="M114" s="179" t="s">
        <v>208</v>
      </c>
      <c r="O114" s="170"/>
    </row>
    <row r="115" spans="1:104" x14ac:dyDescent="0.2">
      <c r="A115" s="178"/>
      <c r="B115" s="180"/>
      <c r="C115" s="226" t="s">
        <v>209</v>
      </c>
      <c r="D115" s="227"/>
      <c r="E115" s="181">
        <v>0.45</v>
      </c>
      <c r="F115" s="182"/>
      <c r="G115" s="183"/>
      <c r="M115" s="179" t="s">
        <v>209</v>
      </c>
      <c r="O115" s="170"/>
    </row>
    <row r="116" spans="1:104" x14ac:dyDescent="0.2">
      <c r="A116" s="178"/>
      <c r="B116" s="180"/>
      <c r="C116" s="226" t="s">
        <v>210</v>
      </c>
      <c r="D116" s="227"/>
      <c r="E116" s="181">
        <v>0.435</v>
      </c>
      <c r="F116" s="182"/>
      <c r="G116" s="183"/>
      <c r="M116" s="179" t="s">
        <v>210</v>
      </c>
      <c r="O116" s="170"/>
    </row>
    <row r="117" spans="1:104" x14ac:dyDescent="0.2">
      <c r="A117" s="178"/>
      <c r="B117" s="180"/>
      <c r="C117" s="226" t="s">
        <v>211</v>
      </c>
      <c r="D117" s="227"/>
      <c r="E117" s="181">
        <v>0.495</v>
      </c>
      <c r="F117" s="182"/>
      <c r="G117" s="183"/>
      <c r="M117" s="179" t="s">
        <v>211</v>
      </c>
      <c r="O117" s="170"/>
    </row>
    <row r="118" spans="1:104" ht="22.5" x14ac:dyDescent="0.2">
      <c r="A118" s="171">
        <v>33</v>
      </c>
      <c r="B118" s="172" t="s">
        <v>212</v>
      </c>
      <c r="C118" s="173" t="s">
        <v>213</v>
      </c>
      <c r="D118" s="174" t="s">
        <v>111</v>
      </c>
      <c r="E118" s="175">
        <v>25.274999999999999</v>
      </c>
      <c r="F118" s="175"/>
      <c r="G118" s="176"/>
      <c r="O118" s="170">
        <v>2</v>
      </c>
      <c r="AA118" s="146">
        <v>1</v>
      </c>
      <c r="AB118" s="146">
        <v>1</v>
      </c>
      <c r="AC118" s="146">
        <v>1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1</v>
      </c>
      <c r="CZ118" s="146">
        <v>1.223E-2</v>
      </c>
    </row>
    <row r="119" spans="1:104" x14ac:dyDescent="0.2">
      <c r="A119" s="178"/>
      <c r="B119" s="180"/>
      <c r="C119" s="226" t="s">
        <v>214</v>
      </c>
      <c r="D119" s="227"/>
      <c r="E119" s="181">
        <v>15.25</v>
      </c>
      <c r="F119" s="182"/>
      <c r="G119" s="183"/>
      <c r="M119" s="179" t="s">
        <v>214</v>
      </c>
      <c r="O119" s="170"/>
    </row>
    <row r="120" spans="1:104" x14ac:dyDescent="0.2">
      <c r="A120" s="178"/>
      <c r="B120" s="180"/>
      <c r="C120" s="226" t="s">
        <v>215</v>
      </c>
      <c r="D120" s="227"/>
      <c r="E120" s="181">
        <v>10.025</v>
      </c>
      <c r="F120" s="182"/>
      <c r="G120" s="183"/>
      <c r="M120" s="179" t="s">
        <v>215</v>
      </c>
      <c r="O120" s="170"/>
    </row>
    <row r="121" spans="1:104" x14ac:dyDescent="0.2">
      <c r="A121" s="171">
        <v>34</v>
      </c>
      <c r="B121" s="172" t="s">
        <v>216</v>
      </c>
      <c r="C121" s="173" t="s">
        <v>217</v>
      </c>
      <c r="D121" s="174" t="s">
        <v>117</v>
      </c>
      <c r="E121" s="175">
        <v>25.95</v>
      </c>
      <c r="F121" s="175"/>
      <c r="G121" s="176"/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1</v>
      </c>
      <c r="CZ121" s="146">
        <v>1.1E-4</v>
      </c>
    </row>
    <row r="122" spans="1:104" x14ac:dyDescent="0.2">
      <c r="A122" s="178"/>
      <c r="B122" s="180"/>
      <c r="C122" s="226" t="s">
        <v>218</v>
      </c>
      <c r="D122" s="227"/>
      <c r="E122" s="181">
        <v>13.15</v>
      </c>
      <c r="F122" s="182"/>
      <c r="G122" s="183"/>
      <c r="M122" s="179" t="s">
        <v>218</v>
      </c>
      <c r="O122" s="170"/>
    </row>
    <row r="123" spans="1:104" x14ac:dyDescent="0.2">
      <c r="A123" s="178"/>
      <c r="B123" s="180"/>
      <c r="C123" s="226" t="s">
        <v>219</v>
      </c>
      <c r="D123" s="227"/>
      <c r="E123" s="181">
        <v>12.8</v>
      </c>
      <c r="F123" s="182"/>
      <c r="G123" s="183"/>
      <c r="M123" s="179" t="s">
        <v>219</v>
      </c>
      <c r="O123" s="170"/>
    </row>
    <row r="124" spans="1:104" x14ac:dyDescent="0.2">
      <c r="A124" s="171">
        <v>35</v>
      </c>
      <c r="B124" s="172" t="s">
        <v>216</v>
      </c>
      <c r="C124" s="173" t="s">
        <v>220</v>
      </c>
      <c r="D124" s="174" t="s">
        <v>117</v>
      </c>
      <c r="E124" s="175">
        <v>222.92500000000001</v>
      </c>
      <c r="F124" s="175"/>
      <c r="G124" s="176"/>
      <c r="O124" s="170">
        <v>2</v>
      </c>
      <c r="AA124" s="146">
        <v>1</v>
      </c>
      <c r="AB124" s="146">
        <v>0</v>
      </c>
      <c r="AC124" s="146">
        <v>0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0</v>
      </c>
      <c r="CZ124" s="146">
        <v>1.1E-4</v>
      </c>
    </row>
    <row r="125" spans="1:104" x14ac:dyDescent="0.2">
      <c r="A125" s="178"/>
      <c r="B125" s="180"/>
      <c r="C125" s="226" t="s">
        <v>221</v>
      </c>
      <c r="D125" s="227"/>
      <c r="E125" s="181">
        <v>13.2</v>
      </c>
      <c r="F125" s="182"/>
      <c r="G125" s="183"/>
      <c r="M125" s="179" t="s">
        <v>221</v>
      </c>
      <c r="O125" s="170"/>
    </row>
    <row r="126" spans="1:104" x14ac:dyDescent="0.2">
      <c r="A126" s="178"/>
      <c r="B126" s="180"/>
      <c r="C126" s="226" t="s">
        <v>222</v>
      </c>
      <c r="D126" s="227"/>
      <c r="E126" s="181">
        <v>8.9499999999999993</v>
      </c>
      <c r="F126" s="182"/>
      <c r="G126" s="183"/>
      <c r="M126" s="179" t="s">
        <v>222</v>
      </c>
      <c r="O126" s="170"/>
    </row>
    <row r="127" spans="1:104" x14ac:dyDescent="0.2">
      <c r="A127" s="178"/>
      <c r="B127" s="180"/>
      <c r="C127" s="226" t="s">
        <v>223</v>
      </c>
      <c r="D127" s="227"/>
      <c r="E127" s="181">
        <v>15.3</v>
      </c>
      <c r="F127" s="182"/>
      <c r="G127" s="183"/>
      <c r="M127" s="179" t="s">
        <v>223</v>
      </c>
      <c r="O127" s="170"/>
    </row>
    <row r="128" spans="1:104" x14ac:dyDescent="0.2">
      <c r="A128" s="178"/>
      <c r="B128" s="180"/>
      <c r="C128" s="226" t="s">
        <v>224</v>
      </c>
      <c r="D128" s="227"/>
      <c r="E128" s="181">
        <v>7.2</v>
      </c>
      <c r="F128" s="182"/>
      <c r="G128" s="183"/>
      <c r="M128" s="179" t="s">
        <v>224</v>
      </c>
      <c r="O128" s="170"/>
    </row>
    <row r="129" spans="1:104" x14ac:dyDescent="0.2">
      <c r="A129" s="178"/>
      <c r="B129" s="180"/>
      <c r="C129" s="226" t="s">
        <v>225</v>
      </c>
      <c r="D129" s="227"/>
      <c r="E129" s="181">
        <v>6.3</v>
      </c>
      <c r="F129" s="182"/>
      <c r="G129" s="183"/>
      <c r="M129" s="179" t="s">
        <v>225</v>
      </c>
      <c r="O129" s="170"/>
    </row>
    <row r="130" spans="1:104" x14ac:dyDescent="0.2">
      <c r="A130" s="178"/>
      <c r="B130" s="180"/>
      <c r="C130" s="226" t="s">
        <v>226</v>
      </c>
      <c r="D130" s="227"/>
      <c r="E130" s="181">
        <v>9</v>
      </c>
      <c r="F130" s="182"/>
      <c r="G130" s="183"/>
      <c r="M130" s="179" t="s">
        <v>226</v>
      </c>
      <c r="O130" s="170"/>
    </row>
    <row r="131" spans="1:104" x14ac:dyDescent="0.2">
      <c r="A131" s="178"/>
      <c r="B131" s="180"/>
      <c r="C131" s="226" t="s">
        <v>227</v>
      </c>
      <c r="D131" s="227"/>
      <c r="E131" s="181">
        <v>6.9</v>
      </c>
      <c r="F131" s="182"/>
      <c r="G131" s="183"/>
      <c r="M131" s="179" t="s">
        <v>227</v>
      </c>
      <c r="O131" s="170"/>
    </row>
    <row r="132" spans="1:104" x14ac:dyDescent="0.2">
      <c r="A132" s="178"/>
      <c r="B132" s="180"/>
      <c r="C132" s="226" t="s">
        <v>228</v>
      </c>
      <c r="D132" s="227"/>
      <c r="E132" s="181">
        <v>10.8</v>
      </c>
      <c r="F132" s="182"/>
      <c r="G132" s="183"/>
      <c r="M132" s="179" t="s">
        <v>228</v>
      </c>
      <c r="O132" s="170"/>
    </row>
    <row r="133" spans="1:104" x14ac:dyDescent="0.2">
      <c r="A133" s="178"/>
      <c r="B133" s="180"/>
      <c r="C133" s="226" t="s">
        <v>229</v>
      </c>
      <c r="D133" s="227"/>
      <c r="E133" s="181">
        <v>8.1999999999999993</v>
      </c>
      <c r="F133" s="182"/>
      <c r="G133" s="183"/>
      <c r="M133" s="179" t="s">
        <v>229</v>
      </c>
      <c r="O133" s="170"/>
    </row>
    <row r="134" spans="1:104" ht="33.75" x14ac:dyDescent="0.2">
      <c r="A134" s="178"/>
      <c r="B134" s="180"/>
      <c r="C134" s="226" t="s">
        <v>230</v>
      </c>
      <c r="D134" s="227"/>
      <c r="E134" s="181">
        <v>103.77500000000001</v>
      </c>
      <c r="F134" s="182"/>
      <c r="G134" s="183"/>
      <c r="M134" s="179" t="s">
        <v>230</v>
      </c>
      <c r="O134" s="170"/>
    </row>
    <row r="135" spans="1:104" x14ac:dyDescent="0.2">
      <c r="A135" s="178"/>
      <c r="B135" s="180"/>
      <c r="C135" s="226" t="s">
        <v>231</v>
      </c>
      <c r="D135" s="227"/>
      <c r="E135" s="181">
        <v>33.299999999999997</v>
      </c>
      <c r="F135" s="182"/>
      <c r="G135" s="183"/>
      <c r="M135" s="179" t="s">
        <v>231</v>
      </c>
      <c r="O135" s="170"/>
    </row>
    <row r="136" spans="1:104" x14ac:dyDescent="0.2">
      <c r="A136" s="171">
        <v>36</v>
      </c>
      <c r="B136" s="172" t="s">
        <v>232</v>
      </c>
      <c r="C136" s="173" t="s">
        <v>233</v>
      </c>
      <c r="D136" s="174" t="s">
        <v>117</v>
      </c>
      <c r="E136" s="175">
        <v>57.1</v>
      </c>
      <c r="F136" s="175"/>
      <c r="G136" s="176"/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1</v>
      </c>
      <c r="CZ136" s="146">
        <v>2.1000000000000001E-4</v>
      </c>
    </row>
    <row r="137" spans="1:104" x14ac:dyDescent="0.2">
      <c r="A137" s="178"/>
      <c r="B137" s="180"/>
      <c r="C137" s="226" t="s">
        <v>234</v>
      </c>
      <c r="D137" s="227"/>
      <c r="E137" s="181">
        <v>30.2</v>
      </c>
      <c r="F137" s="182"/>
      <c r="G137" s="183"/>
      <c r="M137" s="179" t="s">
        <v>234</v>
      </c>
      <c r="O137" s="170"/>
    </row>
    <row r="138" spans="1:104" x14ac:dyDescent="0.2">
      <c r="A138" s="178"/>
      <c r="B138" s="180"/>
      <c r="C138" s="226" t="s">
        <v>235</v>
      </c>
      <c r="D138" s="227"/>
      <c r="E138" s="181">
        <v>26.9</v>
      </c>
      <c r="F138" s="182"/>
      <c r="G138" s="183"/>
      <c r="M138" s="179" t="s">
        <v>235</v>
      </c>
      <c r="O138" s="170"/>
    </row>
    <row r="139" spans="1:104" x14ac:dyDescent="0.2">
      <c r="A139" s="171">
        <v>37</v>
      </c>
      <c r="B139" s="172" t="s">
        <v>236</v>
      </c>
      <c r="C139" s="173" t="s">
        <v>237</v>
      </c>
      <c r="D139" s="174" t="s">
        <v>117</v>
      </c>
      <c r="E139" s="175">
        <v>85.85</v>
      </c>
      <c r="F139" s="175"/>
      <c r="G139" s="176"/>
      <c r="O139" s="170">
        <v>2</v>
      </c>
      <c r="AA139" s="146">
        <v>1</v>
      </c>
      <c r="AB139" s="146">
        <v>0</v>
      </c>
      <c r="AC139" s="146">
        <v>0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</v>
      </c>
      <c r="CB139" s="177">
        <v>0</v>
      </c>
      <c r="CZ139" s="146">
        <v>0</v>
      </c>
    </row>
    <row r="140" spans="1:104" x14ac:dyDescent="0.2">
      <c r="A140" s="178"/>
      <c r="B140" s="180"/>
      <c r="C140" s="226" t="s">
        <v>238</v>
      </c>
      <c r="D140" s="227"/>
      <c r="E140" s="181">
        <v>13.2</v>
      </c>
      <c r="F140" s="182"/>
      <c r="G140" s="183"/>
      <c r="M140" s="179" t="s">
        <v>238</v>
      </c>
      <c r="O140" s="170"/>
    </row>
    <row r="141" spans="1:104" x14ac:dyDescent="0.2">
      <c r="A141" s="178"/>
      <c r="B141" s="180"/>
      <c r="C141" s="226" t="s">
        <v>222</v>
      </c>
      <c r="D141" s="227"/>
      <c r="E141" s="181">
        <v>8.9499999999999993</v>
      </c>
      <c r="F141" s="182"/>
      <c r="G141" s="183"/>
      <c r="M141" s="179" t="s">
        <v>222</v>
      </c>
      <c r="O141" s="170"/>
    </row>
    <row r="142" spans="1:104" x14ac:dyDescent="0.2">
      <c r="A142" s="178"/>
      <c r="B142" s="180"/>
      <c r="C142" s="226" t="s">
        <v>239</v>
      </c>
      <c r="D142" s="227"/>
      <c r="E142" s="181">
        <v>15.3</v>
      </c>
      <c r="F142" s="182"/>
      <c r="G142" s="183"/>
      <c r="M142" s="179" t="s">
        <v>239</v>
      </c>
      <c r="O142" s="170"/>
    </row>
    <row r="143" spans="1:104" x14ac:dyDescent="0.2">
      <c r="A143" s="178"/>
      <c r="B143" s="180"/>
      <c r="C143" s="226" t="s">
        <v>240</v>
      </c>
      <c r="D143" s="227"/>
      <c r="E143" s="181">
        <v>7.2</v>
      </c>
      <c r="F143" s="182"/>
      <c r="G143" s="183"/>
      <c r="M143" s="179" t="s">
        <v>240</v>
      </c>
      <c r="O143" s="170"/>
    </row>
    <row r="144" spans="1:104" x14ac:dyDescent="0.2">
      <c r="A144" s="178"/>
      <c r="B144" s="180"/>
      <c r="C144" s="226" t="s">
        <v>225</v>
      </c>
      <c r="D144" s="227"/>
      <c r="E144" s="181">
        <v>6.3</v>
      </c>
      <c r="F144" s="182"/>
      <c r="G144" s="183"/>
      <c r="M144" s="179" t="s">
        <v>225</v>
      </c>
      <c r="O144" s="170"/>
    </row>
    <row r="145" spans="1:104" x14ac:dyDescent="0.2">
      <c r="A145" s="178"/>
      <c r="B145" s="180"/>
      <c r="C145" s="226" t="s">
        <v>226</v>
      </c>
      <c r="D145" s="227"/>
      <c r="E145" s="181">
        <v>9</v>
      </c>
      <c r="F145" s="182"/>
      <c r="G145" s="183"/>
      <c r="M145" s="179" t="s">
        <v>226</v>
      </c>
      <c r="O145" s="170"/>
    </row>
    <row r="146" spans="1:104" x14ac:dyDescent="0.2">
      <c r="A146" s="178"/>
      <c r="B146" s="180"/>
      <c r="C146" s="226" t="s">
        <v>227</v>
      </c>
      <c r="D146" s="227"/>
      <c r="E146" s="181">
        <v>6.9</v>
      </c>
      <c r="F146" s="182"/>
      <c r="G146" s="183"/>
      <c r="M146" s="179" t="s">
        <v>227</v>
      </c>
      <c r="O146" s="170"/>
    </row>
    <row r="147" spans="1:104" x14ac:dyDescent="0.2">
      <c r="A147" s="178"/>
      <c r="B147" s="180"/>
      <c r="C147" s="226" t="s">
        <v>228</v>
      </c>
      <c r="D147" s="227"/>
      <c r="E147" s="181">
        <v>10.8</v>
      </c>
      <c r="F147" s="182"/>
      <c r="G147" s="183"/>
      <c r="M147" s="179" t="s">
        <v>228</v>
      </c>
      <c r="O147" s="170"/>
    </row>
    <row r="148" spans="1:104" x14ac:dyDescent="0.2">
      <c r="A148" s="178"/>
      <c r="B148" s="180"/>
      <c r="C148" s="226" t="s">
        <v>229</v>
      </c>
      <c r="D148" s="227"/>
      <c r="E148" s="181">
        <v>8.1999999999999993</v>
      </c>
      <c r="F148" s="182"/>
      <c r="G148" s="183"/>
      <c r="M148" s="179" t="s">
        <v>229</v>
      </c>
      <c r="O148" s="170"/>
    </row>
    <row r="149" spans="1:104" x14ac:dyDescent="0.2">
      <c r="A149" s="171">
        <v>38</v>
      </c>
      <c r="B149" s="172" t="s">
        <v>236</v>
      </c>
      <c r="C149" s="173" t="s">
        <v>241</v>
      </c>
      <c r="D149" s="174" t="s">
        <v>117</v>
      </c>
      <c r="E149" s="175">
        <v>20.3</v>
      </c>
      <c r="F149" s="175"/>
      <c r="G149" s="176"/>
      <c r="O149" s="170">
        <v>2</v>
      </c>
      <c r="AA149" s="146">
        <v>1</v>
      </c>
      <c r="AB149" s="146">
        <v>1</v>
      </c>
      <c r="AC149" s="146">
        <v>1</v>
      </c>
      <c r="AZ149" s="146">
        <v>1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</v>
      </c>
      <c r="CB149" s="177">
        <v>1</v>
      </c>
      <c r="CZ149" s="146">
        <v>0</v>
      </c>
    </row>
    <row r="150" spans="1:104" x14ac:dyDescent="0.2">
      <c r="A150" s="178"/>
      <c r="B150" s="180"/>
      <c r="C150" s="226" t="s">
        <v>242</v>
      </c>
      <c r="D150" s="227"/>
      <c r="E150" s="181">
        <v>6.3</v>
      </c>
      <c r="F150" s="182"/>
      <c r="G150" s="183"/>
      <c r="M150" s="179" t="s">
        <v>242</v>
      </c>
      <c r="O150" s="170"/>
    </row>
    <row r="151" spans="1:104" x14ac:dyDescent="0.2">
      <c r="A151" s="178"/>
      <c r="B151" s="180"/>
      <c r="C151" s="226" t="s">
        <v>243</v>
      </c>
      <c r="D151" s="227"/>
      <c r="E151" s="181">
        <v>1.2</v>
      </c>
      <c r="F151" s="182"/>
      <c r="G151" s="183"/>
      <c r="M151" s="179" t="s">
        <v>243</v>
      </c>
      <c r="O151" s="170"/>
    </row>
    <row r="152" spans="1:104" x14ac:dyDescent="0.2">
      <c r="A152" s="178"/>
      <c r="B152" s="180"/>
      <c r="C152" s="226" t="s">
        <v>244</v>
      </c>
      <c r="D152" s="227"/>
      <c r="E152" s="181">
        <v>3</v>
      </c>
      <c r="F152" s="182"/>
      <c r="G152" s="183"/>
      <c r="M152" s="179" t="s">
        <v>244</v>
      </c>
      <c r="O152" s="170"/>
    </row>
    <row r="153" spans="1:104" x14ac:dyDescent="0.2">
      <c r="A153" s="178"/>
      <c r="B153" s="180"/>
      <c r="C153" s="226" t="s">
        <v>245</v>
      </c>
      <c r="D153" s="227"/>
      <c r="E153" s="181">
        <v>2.9</v>
      </c>
      <c r="F153" s="182"/>
      <c r="G153" s="183"/>
      <c r="M153" s="179" t="s">
        <v>245</v>
      </c>
      <c r="O153" s="170"/>
    </row>
    <row r="154" spans="1:104" x14ac:dyDescent="0.2">
      <c r="A154" s="178"/>
      <c r="B154" s="180"/>
      <c r="C154" s="226" t="s">
        <v>246</v>
      </c>
      <c r="D154" s="227"/>
      <c r="E154" s="181">
        <v>3.6</v>
      </c>
      <c r="F154" s="182"/>
      <c r="G154" s="183"/>
      <c r="M154" s="179" t="s">
        <v>246</v>
      </c>
      <c r="O154" s="170"/>
    </row>
    <row r="155" spans="1:104" x14ac:dyDescent="0.2">
      <c r="A155" s="178"/>
      <c r="B155" s="180"/>
      <c r="C155" s="226" t="s">
        <v>247</v>
      </c>
      <c r="D155" s="227"/>
      <c r="E155" s="181">
        <v>3.3</v>
      </c>
      <c r="F155" s="182"/>
      <c r="G155" s="183"/>
      <c r="M155" s="179" t="s">
        <v>247</v>
      </c>
      <c r="O155" s="170"/>
    </row>
    <row r="156" spans="1:104" ht="22.5" x14ac:dyDescent="0.2">
      <c r="A156" s="171">
        <v>39</v>
      </c>
      <c r="B156" s="172" t="s">
        <v>248</v>
      </c>
      <c r="C156" s="173" t="s">
        <v>333</v>
      </c>
      <c r="D156" s="174" t="s">
        <v>111</v>
      </c>
      <c r="E156" s="204">
        <v>201.22919999999999</v>
      </c>
      <c r="F156" s="175"/>
      <c r="G156" s="176"/>
      <c r="O156" s="170">
        <v>2</v>
      </c>
      <c r="AA156" s="146">
        <v>1</v>
      </c>
      <c r="AB156" s="146">
        <v>0</v>
      </c>
      <c r="AC156" s="146">
        <v>0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0</v>
      </c>
      <c r="CZ156" s="146">
        <v>1.8880000000000001E-2</v>
      </c>
    </row>
    <row r="157" spans="1:104" x14ac:dyDescent="0.2">
      <c r="A157" s="178"/>
      <c r="B157" s="180"/>
      <c r="C157" s="226" t="s">
        <v>249</v>
      </c>
      <c r="D157" s="227"/>
      <c r="E157" s="205">
        <v>0</v>
      </c>
      <c r="F157" s="182"/>
      <c r="G157" s="183"/>
      <c r="M157" s="179" t="s">
        <v>249</v>
      </c>
      <c r="O157" s="170"/>
    </row>
    <row r="158" spans="1:104" ht="22.5" x14ac:dyDescent="0.2">
      <c r="A158" s="178"/>
      <c r="B158" s="180"/>
      <c r="C158" s="226" t="s">
        <v>339</v>
      </c>
      <c r="D158" s="227"/>
      <c r="E158" s="205">
        <v>201.22919999999999</v>
      </c>
      <c r="F158" s="182"/>
      <c r="G158" s="183"/>
      <c r="M158" s="179" t="s">
        <v>250</v>
      </c>
      <c r="O158" s="170"/>
    </row>
    <row r="159" spans="1:104" x14ac:dyDescent="0.2">
      <c r="A159" s="171">
        <v>40</v>
      </c>
      <c r="B159" s="172" t="s">
        <v>251</v>
      </c>
      <c r="C159" s="173" t="s">
        <v>252</v>
      </c>
      <c r="D159" s="174" t="s">
        <v>111</v>
      </c>
      <c r="E159" s="204">
        <v>670.76400000000001</v>
      </c>
      <c r="F159" s="175"/>
      <c r="G159" s="176"/>
      <c r="O159" s="170">
        <v>2</v>
      </c>
      <c r="AA159" s="146">
        <v>1</v>
      </c>
      <c r="AB159" s="146">
        <v>1</v>
      </c>
      <c r="AC159" s="146">
        <v>1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1</v>
      </c>
      <c r="CZ159" s="146">
        <v>2.6599999999999999E-2</v>
      </c>
    </row>
    <row r="160" spans="1:104" ht="22.5" x14ac:dyDescent="0.2">
      <c r="A160" s="178"/>
      <c r="B160" s="180"/>
      <c r="C160" s="226" t="s">
        <v>338</v>
      </c>
      <c r="D160" s="227"/>
      <c r="E160" s="205">
        <v>670.76400000000001</v>
      </c>
      <c r="F160" s="182"/>
      <c r="G160" s="183"/>
      <c r="M160" s="179" t="s">
        <v>253</v>
      </c>
      <c r="O160" s="170"/>
    </row>
    <row r="161" spans="1:104" x14ac:dyDescent="0.2">
      <c r="A161" s="171">
        <v>41</v>
      </c>
      <c r="B161" s="172" t="s">
        <v>254</v>
      </c>
      <c r="C161" s="173" t="s">
        <v>255</v>
      </c>
      <c r="D161" s="174" t="s">
        <v>111</v>
      </c>
      <c r="E161" s="204">
        <v>670.76400000000001</v>
      </c>
      <c r="F161" s="175"/>
      <c r="G161" s="176"/>
      <c r="O161" s="170">
        <v>2</v>
      </c>
      <c r="AA161" s="146">
        <v>1</v>
      </c>
      <c r="AB161" s="146">
        <v>0</v>
      </c>
      <c r="AC161" s="146">
        <v>0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0</v>
      </c>
      <c r="CZ161" s="146">
        <v>1E-4</v>
      </c>
    </row>
    <row r="162" spans="1:104" ht="22.5" x14ac:dyDescent="0.2">
      <c r="A162" s="178"/>
      <c r="B162" s="180"/>
      <c r="C162" s="226" t="s">
        <v>338</v>
      </c>
      <c r="D162" s="227"/>
      <c r="E162" s="205">
        <v>670.76400000000001</v>
      </c>
      <c r="F162" s="182"/>
      <c r="G162" s="183"/>
      <c r="M162" s="179" t="s">
        <v>253</v>
      </c>
      <c r="O162" s="170"/>
    </row>
    <row r="163" spans="1:104" x14ac:dyDescent="0.2">
      <c r="A163" s="171">
        <v>42</v>
      </c>
      <c r="B163" s="172" t="s">
        <v>256</v>
      </c>
      <c r="C163" s="173" t="s">
        <v>257</v>
      </c>
      <c r="D163" s="174" t="s">
        <v>258</v>
      </c>
      <c r="E163" s="175">
        <v>1</v>
      </c>
      <c r="F163" s="175"/>
      <c r="G163" s="176"/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1</v>
      </c>
      <c r="CZ163" s="146">
        <v>0</v>
      </c>
    </row>
    <row r="164" spans="1:104" x14ac:dyDescent="0.2">
      <c r="A164" s="184"/>
      <c r="B164" s="185" t="s">
        <v>77</v>
      </c>
      <c r="C164" s="186" t="str">
        <f>CONCATENATE(B43," ",C43)</f>
        <v>62 Úpravy povrchů vnější</v>
      </c>
      <c r="D164" s="187"/>
      <c r="E164" s="188"/>
      <c r="F164" s="189"/>
      <c r="G164" s="190"/>
      <c r="O164" s="170">
        <v>4</v>
      </c>
      <c r="BA164" s="191">
        <f>SUM(BA43:BA163)</f>
        <v>0</v>
      </c>
      <c r="BB164" s="191">
        <f>SUM(BB43:BB163)</f>
        <v>0</v>
      </c>
      <c r="BC164" s="191">
        <f>SUM(BC43:BC163)</f>
        <v>0</v>
      </c>
      <c r="BD164" s="191">
        <f>SUM(BD43:BD163)</f>
        <v>0</v>
      </c>
      <c r="BE164" s="191">
        <f>SUM(BE43:BE163)</f>
        <v>0</v>
      </c>
    </row>
    <row r="165" spans="1:104" x14ac:dyDescent="0.2">
      <c r="A165" s="163" t="s">
        <v>74</v>
      </c>
      <c r="B165" s="164" t="s">
        <v>259</v>
      </c>
      <c r="C165" s="165" t="s">
        <v>260</v>
      </c>
      <c r="D165" s="166"/>
      <c r="E165" s="167"/>
      <c r="F165" s="167"/>
      <c r="G165" s="168"/>
      <c r="H165" s="169"/>
      <c r="I165" s="169"/>
      <c r="O165" s="170">
        <v>1</v>
      </c>
    </row>
    <row r="166" spans="1:104" ht="22.5" x14ac:dyDescent="0.2">
      <c r="A166" s="171">
        <v>43</v>
      </c>
      <c r="B166" s="172" t="s">
        <v>261</v>
      </c>
      <c r="C166" s="173" t="s">
        <v>334</v>
      </c>
      <c r="D166" s="174" t="s">
        <v>262</v>
      </c>
      <c r="E166" s="175">
        <v>2</v>
      </c>
      <c r="F166" s="175"/>
      <c r="G166" s="176"/>
      <c r="O166" s="170">
        <v>2</v>
      </c>
      <c r="AA166" s="146">
        <v>1</v>
      </c>
      <c r="AB166" s="146">
        <v>1</v>
      </c>
      <c r="AC166" s="146">
        <v>1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1</v>
      </c>
      <c r="CZ166" s="146">
        <v>0</v>
      </c>
    </row>
    <row r="167" spans="1:104" x14ac:dyDescent="0.2">
      <c r="A167" s="171">
        <v>44</v>
      </c>
      <c r="B167" s="172" t="s">
        <v>263</v>
      </c>
      <c r="C167" s="173" t="s">
        <v>264</v>
      </c>
      <c r="D167" s="174" t="s">
        <v>262</v>
      </c>
      <c r="E167" s="175">
        <v>1</v>
      </c>
      <c r="F167" s="175"/>
      <c r="G167" s="176"/>
      <c r="O167" s="170">
        <v>2</v>
      </c>
      <c r="AA167" s="146">
        <v>1</v>
      </c>
      <c r="AB167" s="146">
        <v>0</v>
      </c>
      <c r="AC167" s="146">
        <v>0</v>
      </c>
      <c r="AZ167" s="146">
        <v>1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1</v>
      </c>
      <c r="CB167" s="177">
        <v>0</v>
      </c>
      <c r="CZ167" s="146">
        <v>0</v>
      </c>
    </row>
    <row r="168" spans="1:104" x14ac:dyDescent="0.2">
      <c r="A168" s="184"/>
      <c r="B168" s="185" t="s">
        <v>77</v>
      </c>
      <c r="C168" s="186" t="str">
        <f>CONCATENATE(B165," ",C165)</f>
        <v>64 Výplně otvorů</v>
      </c>
      <c r="D168" s="187"/>
      <c r="E168" s="188"/>
      <c r="F168" s="189"/>
      <c r="G168" s="190"/>
      <c r="O168" s="170">
        <v>4</v>
      </c>
      <c r="BA168" s="191">
        <f>SUM(BA165:BA167)</f>
        <v>0</v>
      </c>
      <c r="BB168" s="191">
        <f>SUM(BB165:BB167)</f>
        <v>0</v>
      </c>
      <c r="BC168" s="191">
        <f>SUM(BC165:BC167)</f>
        <v>0</v>
      </c>
      <c r="BD168" s="191">
        <f>SUM(BD165:BD167)</f>
        <v>0</v>
      </c>
      <c r="BE168" s="191">
        <f>SUM(BE165:BE167)</f>
        <v>0</v>
      </c>
    </row>
    <row r="169" spans="1:104" x14ac:dyDescent="0.2">
      <c r="A169" s="163" t="s">
        <v>74</v>
      </c>
      <c r="B169" s="164" t="s">
        <v>265</v>
      </c>
      <c r="C169" s="165" t="s">
        <v>266</v>
      </c>
      <c r="D169" s="166"/>
      <c r="E169" s="167"/>
      <c r="F169" s="167"/>
      <c r="G169" s="168"/>
      <c r="H169" s="169"/>
      <c r="I169" s="169"/>
      <c r="O169" s="170">
        <v>1</v>
      </c>
    </row>
    <row r="170" spans="1:104" x14ac:dyDescent="0.2">
      <c r="A170" s="171">
        <v>66</v>
      </c>
      <c r="B170" s="172" t="s">
        <v>267</v>
      </c>
      <c r="C170" s="173" t="s">
        <v>268</v>
      </c>
      <c r="D170" s="174" t="s">
        <v>111</v>
      </c>
      <c r="E170" s="175">
        <v>670.76400000000001</v>
      </c>
      <c r="F170" s="175"/>
      <c r="G170" s="176"/>
      <c r="O170" s="170">
        <v>2</v>
      </c>
      <c r="AA170" s="146">
        <v>1</v>
      </c>
      <c r="AB170" s="146">
        <v>1</v>
      </c>
      <c r="AC170" s="146">
        <v>1</v>
      </c>
      <c r="AZ170" s="146">
        <v>1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1</v>
      </c>
      <c r="CZ170" s="146">
        <v>0</v>
      </c>
    </row>
    <row r="171" spans="1:104" ht="22.5" x14ac:dyDescent="0.2">
      <c r="A171" s="178"/>
      <c r="B171" s="180"/>
      <c r="C171" s="226" t="s">
        <v>338</v>
      </c>
      <c r="D171" s="227"/>
      <c r="E171" s="205">
        <v>670.76400000000001</v>
      </c>
      <c r="F171" s="182"/>
      <c r="G171" s="183"/>
      <c r="M171" s="179" t="s">
        <v>269</v>
      </c>
      <c r="O171" s="170"/>
    </row>
    <row r="172" spans="1:104" x14ac:dyDescent="0.2">
      <c r="A172" s="184"/>
      <c r="B172" s="185" t="s">
        <v>77</v>
      </c>
      <c r="C172" s="186" t="str">
        <f>CONCATENATE(B169," ",C169)</f>
        <v>96 Bourání konstrukcí</v>
      </c>
      <c r="D172" s="187"/>
      <c r="E172" s="188"/>
      <c r="F172" s="189"/>
      <c r="G172" s="190"/>
      <c r="O172" s="170">
        <v>4</v>
      </c>
      <c r="BA172" s="191">
        <f>SUM(BA169:BA171)</f>
        <v>0</v>
      </c>
      <c r="BB172" s="191">
        <f>SUM(BB169:BB171)</f>
        <v>0</v>
      </c>
      <c r="BC172" s="191">
        <f>SUM(BC169:BC171)</f>
        <v>0</v>
      </c>
      <c r="BD172" s="191">
        <f>SUM(BD169:BD171)</f>
        <v>0</v>
      </c>
      <c r="BE172" s="191">
        <f>SUM(BE169:BE171)</f>
        <v>0</v>
      </c>
    </row>
    <row r="173" spans="1:104" x14ac:dyDescent="0.2">
      <c r="A173" s="163" t="s">
        <v>74</v>
      </c>
      <c r="B173" s="164" t="s">
        <v>270</v>
      </c>
      <c r="C173" s="165" t="s">
        <v>271</v>
      </c>
      <c r="D173" s="166"/>
      <c r="E173" s="167"/>
      <c r="F173" s="167"/>
      <c r="G173" s="168"/>
      <c r="H173" s="169"/>
      <c r="I173" s="169"/>
      <c r="O173" s="170">
        <v>1</v>
      </c>
    </row>
    <row r="174" spans="1:104" ht="22.5" x14ac:dyDescent="0.2">
      <c r="A174" s="171">
        <v>68</v>
      </c>
      <c r="B174" s="172" t="s">
        <v>272</v>
      </c>
      <c r="C174" s="173" t="s">
        <v>273</v>
      </c>
      <c r="D174" s="174" t="s">
        <v>111</v>
      </c>
      <c r="E174" s="175">
        <v>24.8964</v>
      </c>
      <c r="F174" s="175"/>
      <c r="G174" s="176"/>
      <c r="O174" s="170">
        <v>2</v>
      </c>
      <c r="AA174" s="146">
        <v>1</v>
      </c>
      <c r="AB174" s="146">
        <v>7</v>
      </c>
      <c r="AC174" s="146">
        <v>7</v>
      </c>
      <c r="AZ174" s="146">
        <v>2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7</v>
      </c>
      <c r="CZ174" s="146">
        <v>5.1999999999999995E-4</v>
      </c>
    </row>
    <row r="175" spans="1:104" ht="22.5" x14ac:dyDescent="0.2">
      <c r="A175" s="178"/>
      <c r="B175" s="180"/>
      <c r="C175" s="226" t="s">
        <v>274</v>
      </c>
      <c r="D175" s="227"/>
      <c r="E175" s="181">
        <v>17.681999999999999</v>
      </c>
      <c r="F175" s="182"/>
      <c r="G175" s="183"/>
      <c r="M175" s="179" t="s">
        <v>274</v>
      </c>
      <c r="O175" s="170"/>
    </row>
    <row r="176" spans="1:104" x14ac:dyDescent="0.2">
      <c r="A176" s="178"/>
      <c r="B176" s="180"/>
      <c r="C176" s="226" t="s">
        <v>275</v>
      </c>
      <c r="D176" s="227"/>
      <c r="E176" s="181">
        <v>7.2144000000000004</v>
      </c>
      <c r="F176" s="182"/>
      <c r="G176" s="183"/>
      <c r="M176" s="179" t="s">
        <v>275</v>
      </c>
      <c r="O176" s="170"/>
    </row>
    <row r="177" spans="1:104" ht="22.5" x14ac:dyDescent="0.2">
      <c r="A177" s="171">
        <v>69</v>
      </c>
      <c r="B177" s="172" t="s">
        <v>276</v>
      </c>
      <c r="C177" s="173" t="s">
        <v>335</v>
      </c>
      <c r="D177" s="174" t="s">
        <v>111</v>
      </c>
      <c r="E177" s="175">
        <v>24.8964</v>
      </c>
      <c r="F177" s="175"/>
      <c r="G177" s="176"/>
      <c r="O177" s="170">
        <v>2</v>
      </c>
      <c r="AA177" s="146">
        <v>1</v>
      </c>
      <c r="AB177" s="146">
        <v>7</v>
      </c>
      <c r="AC177" s="146">
        <v>7</v>
      </c>
      <c r="AZ177" s="146">
        <v>2</v>
      </c>
      <c r="BA177" s="146">
        <f>IF(AZ177=1,G177,0)</f>
        <v>0</v>
      </c>
      <c r="BB177" s="146">
        <f>IF(AZ177=2,G177,0)</f>
        <v>0</v>
      </c>
      <c r="BC177" s="146">
        <f>IF(AZ177=3,G177,0)</f>
        <v>0</v>
      </c>
      <c r="BD177" s="146">
        <f>IF(AZ177=4,G177,0)</f>
        <v>0</v>
      </c>
      <c r="BE177" s="146">
        <f>IF(AZ177=5,G177,0)</f>
        <v>0</v>
      </c>
      <c r="CA177" s="177">
        <v>1</v>
      </c>
      <c r="CB177" s="177">
        <v>7</v>
      </c>
      <c r="CZ177" s="146">
        <v>5.9800000000000001E-3</v>
      </c>
    </row>
    <row r="178" spans="1:104" ht="22.5" x14ac:dyDescent="0.2">
      <c r="A178" s="178"/>
      <c r="B178" s="180"/>
      <c r="C178" s="226" t="s">
        <v>274</v>
      </c>
      <c r="D178" s="227"/>
      <c r="E178" s="181">
        <v>17.681999999999999</v>
      </c>
      <c r="F178" s="182"/>
      <c r="G178" s="183"/>
      <c r="M178" s="179" t="s">
        <v>274</v>
      </c>
      <c r="O178" s="170"/>
    </row>
    <row r="179" spans="1:104" x14ac:dyDescent="0.2">
      <c r="A179" s="178"/>
      <c r="B179" s="180"/>
      <c r="C179" s="226" t="s">
        <v>275</v>
      </c>
      <c r="D179" s="227"/>
      <c r="E179" s="181">
        <v>7.2144000000000004</v>
      </c>
      <c r="F179" s="182"/>
      <c r="G179" s="183"/>
      <c r="M179" s="179" t="s">
        <v>275</v>
      </c>
      <c r="O179" s="170"/>
    </row>
    <row r="180" spans="1:104" ht="22.5" x14ac:dyDescent="0.2">
      <c r="A180" s="171">
        <v>70</v>
      </c>
      <c r="B180" s="172" t="s">
        <v>277</v>
      </c>
      <c r="C180" s="173" t="s">
        <v>278</v>
      </c>
      <c r="D180" s="174" t="s">
        <v>111</v>
      </c>
      <c r="E180" s="175">
        <v>24.8964</v>
      </c>
      <c r="F180" s="175"/>
      <c r="G180" s="176"/>
      <c r="O180" s="170">
        <v>2</v>
      </c>
      <c r="AA180" s="146">
        <v>1</v>
      </c>
      <c r="AB180" s="146">
        <v>7</v>
      </c>
      <c r="AC180" s="146">
        <v>7</v>
      </c>
      <c r="AZ180" s="146">
        <v>2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1</v>
      </c>
      <c r="CB180" s="177">
        <v>7</v>
      </c>
      <c r="CZ180" s="146">
        <v>7.1000000000000002E-4</v>
      </c>
    </row>
    <row r="181" spans="1:104" ht="22.5" x14ac:dyDescent="0.2">
      <c r="A181" s="178"/>
      <c r="B181" s="180"/>
      <c r="C181" s="226" t="s">
        <v>279</v>
      </c>
      <c r="D181" s="227"/>
      <c r="E181" s="181">
        <v>17.681999999999999</v>
      </c>
      <c r="F181" s="182"/>
      <c r="G181" s="183"/>
      <c r="M181" s="179" t="s">
        <v>279</v>
      </c>
      <c r="O181" s="170"/>
    </row>
    <row r="182" spans="1:104" x14ac:dyDescent="0.2">
      <c r="A182" s="178"/>
      <c r="B182" s="180"/>
      <c r="C182" s="226" t="s">
        <v>275</v>
      </c>
      <c r="D182" s="227"/>
      <c r="E182" s="181">
        <v>7.2144000000000004</v>
      </c>
      <c r="F182" s="182"/>
      <c r="G182" s="183"/>
      <c r="M182" s="179" t="s">
        <v>275</v>
      </c>
      <c r="O182" s="170"/>
    </row>
    <row r="183" spans="1:104" x14ac:dyDescent="0.2">
      <c r="A183" s="184"/>
      <c r="B183" s="185" t="s">
        <v>77</v>
      </c>
      <c r="C183" s="186" t="str">
        <f>CONCATENATE(B173," ",C173)</f>
        <v>711 Izolace proti vodě</v>
      </c>
      <c r="D183" s="187"/>
      <c r="E183" s="188"/>
      <c r="F183" s="189"/>
      <c r="G183" s="190"/>
      <c r="O183" s="170">
        <v>4</v>
      </c>
      <c r="BA183" s="191">
        <f>SUM(BA173:BA182)</f>
        <v>0</v>
      </c>
      <c r="BB183" s="191">
        <f>SUM(BB173:BB182)</f>
        <v>0</v>
      </c>
      <c r="BC183" s="191">
        <f>SUM(BC173:BC182)</f>
        <v>0</v>
      </c>
      <c r="BD183" s="191">
        <f>SUM(BD173:BD182)</f>
        <v>0</v>
      </c>
      <c r="BE183" s="191">
        <f>SUM(BE173:BE182)</f>
        <v>0</v>
      </c>
    </row>
    <row r="184" spans="1:104" x14ac:dyDescent="0.2">
      <c r="A184" s="163" t="s">
        <v>74</v>
      </c>
      <c r="B184" s="164" t="s">
        <v>307</v>
      </c>
      <c r="C184" s="165" t="s">
        <v>308</v>
      </c>
      <c r="D184" s="166"/>
      <c r="E184" s="167"/>
      <c r="F184" s="167"/>
      <c r="G184" s="168"/>
      <c r="H184" s="169"/>
      <c r="I184" s="169"/>
      <c r="O184" s="170">
        <v>1</v>
      </c>
    </row>
    <row r="185" spans="1:104" ht="22.5" x14ac:dyDescent="0.2">
      <c r="A185" s="171">
        <v>139</v>
      </c>
      <c r="B185" s="172" t="s">
        <v>309</v>
      </c>
      <c r="C185" s="173" t="s">
        <v>310</v>
      </c>
      <c r="D185" s="174" t="s">
        <v>311</v>
      </c>
      <c r="E185" s="175">
        <v>1</v>
      </c>
      <c r="F185" s="175"/>
      <c r="G185" s="176"/>
      <c r="O185" s="170">
        <v>2</v>
      </c>
      <c r="AA185" s="146">
        <v>1</v>
      </c>
      <c r="AB185" s="146">
        <v>7</v>
      </c>
      <c r="AC185" s="146">
        <v>7</v>
      </c>
      <c r="AZ185" s="146">
        <v>2</v>
      </c>
      <c r="BA185" s="146">
        <f>IF(AZ185=1,#REF!,0)</f>
        <v>0</v>
      </c>
      <c r="BB185" s="146" t="e">
        <f>IF(AZ185=2,#REF!,0)</f>
        <v>#REF!</v>
      </c>
      <c r="BC185" s="146">
        <f>IF(AZ185=3,#REF!,0)</f>
        <v>0</v>
      </c>
      <c r="BD185" s="146">
        <f>IF(AZ185=4,#REF!,0)</f>
        <v>0</v>
      </c>
      <c r="BE185" s="146">
        <f>IF(AZ185=5,#REF!,0)</f>
        <v>0</v>
      </c>
      <c r="CA185" s="177">
        <v>1</v>
      </c>
      <c r="CB185" s="177">
        <v>7</v>
      </c>
      <c r="CZ185" s="146">
        <v>0</v>
      </c>
    </row>
    <row r="186" spans="1:104" ht="22.5" x14ac:dyDescent="0.2">
      <c r="A186" s="171">
        <v>142</v>
      </c>
      <c r="B186" s="172" t="s">
        <v>313</v>
      </c>
      <c r="C186" s="173" t="s">
        <v>314</v>
      </c>
      <c r="D186" s="174" t="s">
        <v>262</v>
      </c>
      <c r="E186" s="175">
        <v>1</v>
      </c>
      <c r="F186" s="175"/>
      <c r="G186" s="176"/>
      <c r="M186" s="179" t="s">
        <v>280</v>
      </c>
      <c r="O186" s="170"/>
    </row>
    <row r="187" spans="1:104" x14ac:dyDescent="0.2">
      <c r="A187" s="184"/>
      <c r="B187" s="185" t="s">
        <v>77</v>
      </c>
      <c r="C187" s="186" t="str">
        <f>CONCATENATE(B184," ",C184)</f>
        <v>767 Konstrukce zámečnické</v>
      </c>
      <c r="D187" s="187"/>
      <c r="E187" s="188"/>
      <c r="F187" s="189"/>
      <c r="G187" s="190"/>
      <c r="M187" s="179" t="s">
        <v>281</v>
      </c>
      <c r="O187" s="170"/>
    </row>
    <row r="188" spans="1:104" x14ac:dyDescent="0.2">
      <c r="E188" s="146"/>
      <c r="M188" s="179" t="s">
        <v>282</v>
      </c>
      <c r="O188" s="170"/>
    </row>
    <row r="189" spans="1:104" x14ac:dyDescent="0.2">
      <c r="E189" s="146"/>
      <c r="O189" s="170">
        <v>2</v>
      </c>
      <c r="AA189" s="146">
        <v>1</v>
      </c>
      <c r="AB189" s="146">
        <v>7</v>
      </c>
      <c r="AC189" s="146">
        <v>7</v>
      </c>
      <c r="AZ189" s="146">
        <v>2</v>
      </c>
      <c r="BA189" s="146">
        <f>IF(AZ189=1,#REF!,0)</f>
        <v>0</v>
      </c>
      <c r="BB189" s="146" t="e">
        <f>IF(AZ189=2,#REF!,0)</f>
        <v>#REF!</v>
      </c>
      <c r="BC189" s="146">
        <f>IF(AZ189=3,#REF!,0)</f>
        <v>0</v>
      </c>
      <c r="BD189" s="146">
        <f>IF(AZ189=4,#REF!,0)</f>
        <v>0</v>
      </c>
      <c r="BE189" s="146">
        <f>IF(AZ189=5,#REF!,0)</f>
        <v>0</v>
      </c>
      <c r="CA189" s="177">
        <v>1</v>
      </c>
      <c r="CB189" s="177">
        <v>7</v>
      </c>
      <c r="CZ189" s="146">
        <v>0</v>
      </c>
    </row>
    <row r="190" spans="1:104" x14ac:dyDescent="0.2">
      <c r="E190" s="146"/>
      <c r="M190" s="179" t="s">
        <v>283</v>
      </c>
      <c r="O190" s="170"/>
    </row>
    <row r="191" spans="1:104" x14ac:dyDescent="0.2">
      <c r="E191" s="146"/>
      <c r="O191" s="170">
        <v>2</v>
      </c>
      <c r="AA191" s="146">
        <v>1</v>
      </c>
      <c r="AB191" s="146">
        <v>0</v>
      </c>
      <c r="AC191" s="146">
        <v>0</v>
      </c>
      <c r="AZ191" s="146">
        <v>2</v>
      </c>
      <c r="BA191" s="146">
        <f>IF(AZ191=1,#REF!,0)</f>
        <v>0</v>
      </c>
      <c r="BB191" s="146" t="e">
        <f>IF(AZ191=2,#REF!,0)</f>
        <v>#REF!</v>
      </c>
      <c r="BC191" s="146">
        <f>IF(AZ191=3,#REF!,0)</f>
        <v>0</v>
      </c>
      <c r="BD191" s="146">
        <f>IF(AZ191=4,#REF!,0)</f>
        <v>0</v>
      </c>
      <c r="BE191" s="146">
        <f>IF(AZ191=5,#REF!,0)</f>
        <v>0</v>
      </c>
      <c r="CA191" s="177">
        <v>1</v>
      </c>
      <c r="CB191" s="177">
        <v>0</v>
      </c>
      <c r="CZ191" s="146">
        <v>6.9899999999999997E-3</v>
      </c>
    </row>
    <row r="192" spans="1:104" x14ac:dyDescent="0.2">
      <c r="E192" s="146"/>
      <c r="M192" s="179" t="s">
        <v>284</v>
      </c>
      <c r="O192" s="170"/>
    </row>
    <row r="193" spans="5:104" x14ac:dyDescent="0.2">
      <c r="E193" s="146"/>
      <c r="M193" s="179" t="s">
        <v>285</v>
      </c>
      <c r="O193" s="170"/>
    </row>
    <row r="194" spans="5:104" x14ac:dyDescent="0.2">
      <c r="E194" s="146"/>
      <c r="M194" s="179" t="s">
        <v>286</v>
      </c>
      <c r="O194" s="170"/>
    </row>
    <row r="195" spans="5:104" x14ac:dyDescent="0.2">
      <c r="E195" s="146"/>
      <c r="M195" s="179" t="s">
        <v>287</v>
      </c>
      <c r="O195" s="170"/>
    </row>
    <row r="196" spans="5:104" x14ac:dyDescent="0.2">
      <c r="E196" s="146"/>
      <c r="M196" s="179" t="s">
        <v>288</v>
      </c>
      <c r="O196" s="170"/>
    </row>
    <row r="197" spans="5:104" x14ac:dyDescent="0.2">
      <c r="E197" s="146"/>
      <c r="O197" s="170">
        <v>2</v>
      </c>
      <c r="AA197" s="146">
        <v>1</v>
      </c>
      <c r="AB197" s="146">
        <v>7</v>
      </c>
      <c r="AC197" s="146">
        <v>7</v>
      </c>
      <c r="AZ197" s="146">
        <v>2</v>
      </c>
      <c r="BA197" s="146">
        <f>IF(AZ197=1,#REF!,0)</f>
        <v>0</v>
      </c>
      <c r="BB197" s="146" t="e">
        <f>IF(AZ197=2,#REF!,0)</f>
        <v>#REF!</v>
      </c>
      <c r="BC197" s="146">
        <f>IF(AZ197=3,#REF!,0)</f>
        <v>0</v>
      </c>
      <c r="BD197" s="146">
        <f>IF(AZ197=4,#REF!,0)</f>
        <v>0</v>
      </c>
      <c r="BE197" s="146">
        <f>IF(AZ197=5,#REF!,0)</f>
        <v>0</v>
      </c>
      <c r="CA197" s="177">
        <v>1</v>
      </c>
      <c r="CB197" s="177">
        <v>7</v>
      </c>
      <c r="CZ197" s="146">
        <v>0</v>
      </c>
    </row>
    <row r="198" spans="5:104" x14ac:dyDescent="0.2">
      <c r="E198" s="146"/>
      <c r="M198" s="179" t="s">
        <v>289</v>
      </c>
      <c r="O198" s="170"/>
    </row>
    <row r="199" spans="5:104" x14ac:dyDescent="0.2">
      <c r="E199" s="146"/>
      <c r="O199" s="170">
        <v>2</v>
      </c>
      <c r="AA199" s="146">
        <v>1</v>
      </c>
      <c r="AB199" s="146">
        <v>7</v>
      </c>
      <c r="AC199" s="146">
        <v>7</v>
      </c>
      <c r="AZ199" s="146">
        <v>2</v>
      </c>
      <c r="BA199" s="146">
        <f>IF(AZ199=1,#REF!,0)</f>
        <v>0</v>
      </c>
      <c r="BB199" s="146" t="e">
        <f>IF(AZ199=2,#REF!,0)</f>
        <v>#REF!</v>
      </c>
      <c r="BC199" s="146">
        <f>IF(AZ199=3,#REF!,0)</f>
        <v>0</v>
      </c>
      <c r="BD199" s="146">
        <f>IF(AZ199=4,#REF!,0)</f>
        <v>0</v>
      </c>
      <c r="BE199" s="146">
        <f>IF(AZ199=5,#REF!,0)</f>
        <v>0</v>
      </c>
      <c r="CA199" s="177">
        <v>1</v>
      </c>
      <c r="CB199" s="177">
        <v>7</v>
      </c>
      <c r="CZ199" s="146">
        <v>1.65E-3</v>
      </c>
    </row>
    <row r="200" spans="5:104" x14ac:dyDescent="0.2">
      <c r="E200" s="146"/>
      <c r="M200" s="179" t="s">
        <v>290</v>
      </c>
      <c r="O200" s="170"/>
    </row>
    <row r="201" spans="5:104" x14ac:dyDescent="0.2">
      <c r="E201" s="146"/>
      <c r="O201" s="170">
        <v>2</v>
      </c>
      <c r="AA201" s="146">
        <v>1</v>
      </c>
      <c r="AB201" s="146">
        <v>7</v>
      </c>
      <c r="AC201" s="146">
        <v>7</v>
      </c>
      <c r="AZ201" s="146">
        <v>2</v>
      </c>
      <c r="BA201" s="146">
        <f>IF(AZ201=1,#REF!,0)</f>
        <v>0</v>
      </c>
      <c r="BB201" s="146" t="e">
        <f>IF(AZ201=2,#REF!,0)</f>
        <v>#REF!</v>
      </c>
      <c r="BC201" s="146">
        <f>IF(AZ201=3,#REF!,0)</f>
        <v>0</v>
      </c>
      <c r="BD201" s="146">
        <f>IF(AZ201=4,#REF!,0)</f>
        <v>0</v>
      </c>
      <c r="BE201" s="146">
        <f>IF(AZ201=5,#REF!,0)</f>
        <v>0</v>
      </c>
      <c r="CA201" s="177">
        <v>1</v>
      </c>
      <c r="CB201" s="177">
        <v>7</v>
      </c>
      <c r="CZ201" s="146">
        <v>2.1299999999999999E-3</v>
      </c>
    </row>
    <row r="202" spans="5:104" x14ac:dyDescent="0.2">
      <c r="E202" s="146"/>
      <c r="M202" s="179" t="s">
        <v>291</v>
      </c>
      <c r="O202" s="170"/>
    </row>
    <row r="203" spans="5:104" x14ac:dyDescent="0.2">
      <c r="E203" s="146"/>
      <c r="O203" s="170">
        <v>2</v>
      </c>
      <c r="AA203" s="146">
        <v>1</v>
      </c>
      <c r="AB203" s="146">
        <v>0</v>
      </c>
      <c r="AC203" s="146">
        <v>0</v>
      </c>
      <c r="AZ203" s="146">
        <v>2</v>
      </c>
      <c r="BA203" s="146">
        <f>IF(AZ203=1,#REF!,0)</f>
        <v>0</v>
      </c>
      <c r="BB203" s="146" t="e">
        <f>IF(AZ203=2,#REF!,0)</f>
        <v>#REF!</v>
      </c>
      <c r="BC203" s="146">
        <f>IF(AZ203=3,#REF!,0)</f>
        <v>0</v>
      </c>
      <c r="BD203" s="146">
        <f>IF(AZ203=4,#REF!,0)</f>
        <v>0</v>
      </c>
      <c r="BE203" s="146">
        <f>IF(AZ203=5,#REF!,0)</f>
        <v>0</v>
      </c>
      <c r="CA203" s="177">
        <v>1</v>
      </c>
      <c r="CB203" s="177">
        <v>0</v>
      </c>
      <c r="CZ203" s="146">
        <v>3.47E-3</v>
      </c>
    </row>
    <row r="204" spans="5:104" x14ac:dyDescent="0.2">
      <c r="E204" s="146"/>
      <c r="M204" s="179" t="s">
        <v>292</v>
      </c>
      <c r="O204" s="170"/>
    </row>
    <row r="205" spans="5:104" x14ac:dyDescent="0.2">
      <c r="E205" s="146"/>
      <c r="O205" s="170">
        <v>2</v>
      </c>
      <c r="AA205" s="146">
        <v>1</v>
      </c>
      <c r="AB205" s="146">
        <v>7</v>
      </c>
      <c r="AC205" s="146">
        <v>7</v>
      </c>
      <c r="AZ205" s="146">
        <v>2</v>
      </c>
      <c r="BA205" s="146">
        <f>IF(AZ205=1,#REF!,0)</f>
        <v>0</v>
      </c>
      <c r="BB205" s="146" t="e">
        <f>IF(AZ205=2,#REF!,0)</f>
        <v>#REF!</v>
      </c>
      <c r="BC205" s="146">
        <f>IF(AZ205=3,#REF!,0)</f>
        <v>0</v>
      </c>
      <c r="BD205" s="146">
        <f>IF(AZ205=4,#REF!,0)</f>
        <v>0</v>
      </c>
      <c r="BE205" s="146">
        <f>IF(AZ205=5,#REF!,0)</f>
        <v>0</v>
      </c>
      <c r="CA205" s="177">
        <v>1</v>
      </c>
      <c r="CB205" s="177">
        <v>7</v>
      </c>
      <c r="CZ205" s="146">
        <v>0</v>
      </c>
    </row>
    <row r="206" spans="5:104" x14ac:dyDescent="0.2">
      <c r="E206" s="146"/>
      <c r="M206" s="179" t="s">
        <v>292</v>
      </c>
      <c r="O206" s="170"/>
    </row>
    <row r="207" spans="5:104" x14ac:dyDescent="0.2">
      <c r="E207" s="146"/>
      <c r="O207" s="170">
        <v>2</v>
      </c>
      <c r="AA207" s="146">
        <v>1</v>
      </c>
      <c r="AB207" s="146">
        <v>7</v>
      </c>
      <c r="AC207" s="146">
        <v>7</v>
      </c>
      <c r="AZ207" s="146">
        <v>2</v>
      </c>
      <c r="BA207" s="146">
        <f>IF(AZ207=1,#REF!,0)</f>
        <v>0</v>
      </c>
      <c r="BB207" s="146" t="e">
        <f>IF(AZ207=2,#REF!,0)</f>
        <v>#REF!</v>
      </c>
      <c r="BC207" s="146">
        <f>IF(AZ207=3,#REF!,0)</f>
        <v>0</v>
      </c>
      <c r="BD207" s="146">
        <f>IF(AZ207=4,#REF!,0)</f>
        <v>0</v>
      </c>
      <c r="BE207" s="146">
        <f>IF(AZ207=5,#REF!,0)</f>
        <v>0</v>
      </c>
      <c r="CA207" s="177">
        <v>1</v>
      </c>
      <c r="CB207" s="177">
        <v>7</v>
      </c>
      <c r="CZ207" s="146">
        <v>1.6100000000000001E-3</v>
      </c>
    </row>
    <row r="208" spans="5:104" x14ac:dyDescent="0.2">
      <c r="E208" s="146"/>
      <c r="M208" s="179" t="s">
        <v>293</v>
      </c>
      <c r="O208" s="170"/>
    </row>
    <row r="209" spans="1:104" x14ac:dyDescent="0.2">
      <c r="E209" s="146"/>
      <c r="O209" s="170">
        <v>2</v>
      </c>
      <c r="AA209" s="146">
        <v>1</v>
      </c>
      <c r="AB209" s="146">
        <v>7</v>
      </c>
      <c r="AC209" s="146">
        <v>7</v>
      </c>
      <c r="AZ209" s="146">
        <v>2</v>
      </c>
      <c r="BA209" s="146">
        <f>IF(AZ209=1,#REF!,0)</f>
        <v>0</v>
      </c>
      <c r="BB209" s="146" t="e">
        <f>IF(AZ209=2,#REF!,0)</f>
        <v>#REF!</v>
      </c>
      <c r="BC209" s="146">
        <f>IF(AZ209=3,#REF!,0)</f>
        <v>0</v>
      </c>
      <c r="BD209" s="146">
        <f>IF(AZ209=4,#REF!,0)</f>
        <v>0</v>
      </c>
      <c r="BE209" s="146">
        <f>IF(AZ209=5,#REF!,0)</f>
        <v>0</v>
      </c>
      <c r="CA209" s="177">
        <v>1</v>
      </c>
      <c r="CB209" s="177">
        <v>7</v>
      </c>
      <c r="CZ209" s="146">
        <v>3.3999999999999998E-3</v>
      </c>
    </row>
    <row r="210" spans="1:104" x14ac:dyDescent="0.2">
      <c r="E210" s="146"/>
      <c r="M210" s="179" t="s">
        <v>294</v>
      </c>
      <c r="O210" s="170"/>
    </row>
    <row r="211" spans="1:104" x14ac:dyDescent="0.2">
      <c r="A211" s="192"/>
      <c r="B211" s="192"/>
      <c r="C211" s="192"/>
      <c r="D211" s="192"/>
      <c r="E211" s="192"/>
      <c r="F211" s="192"/>
      <c r="G211" s="192"/>
      <c r="O211" s="170">
        <v>2</v>
      </c>
      <c r="AA211" s="146">
        <v>1</v>
      </c>
      <c r="AB211" s="146">
        <v>7</v>
      </c>
      <c r="AC211" s="146">
        <v>7</v>
      </c>
      <c r="AZ211" s="146">
        <v>2</v>
      </c>
      <c r="BA211" s="146">
        <f>IF(AZ211=1,#REF!,0)</f>
        <v>0</v>
      </c>
      <c r="BB211" s="146" t="e">
        <f>IF(AZ211=2,#REF!,0)</f>
        <v>#REF!</v>
      </c>
      <c r="BC211" s="146">
        <f>IF(AZ211=3,#REF!,0)</f>
        <v>0</v>
      </c>
      <c r="BD211" s="146">
        <f>IF(AZ211=4,#REF!,0)</f>
        <v>0</v>
      </c>
      <c r="BE211" s="146">
        <f>IF(AZ211=5,#REF!,0)</f>
        <v>0</v>
      </c>
      <c r="CA211" s="177">
        <v>1</v>
      </c>
      <c r="CB211" s="177">
        <v>7</v>
      </c>
      <c r="CZ211" s="146">
        <v>4.2900000000000004E-3</v>
      </c>
    </row>
    <row r="212" spans="1:104" x14ac:dyDescent="0.2">
      <c r="A212" s="192"/>
      <c r="B212" s="192"/>
      <c r="C212" s="192"/>
      <c r="D212" s="192"/>
      <c r="E212" s="192"/>
      <c r="F212" s="192"/>
      <c r="G212" s="192"/>
      <c r="M212" s="179" t="s">
        <v>295</v>
      </c>
      <c r="O212" s="170"/>
    </row>
    <row r="213" spans="1:104" x14ac:dyDescent="0.2">
      <c r="A213" s="192"/>
      <c r="B213" s="192"/>
      <c r="C213" s="192"/>
      <c r="D213" s="192"/>
      <c r="E213" s="192"/>
      <c r="F213" s="192"/>
      <c r="G213" s="192"/>
      <c r="O213" s="170">
        <v>2</v>
      </c>
      <c r="AA213" s="146">
        <v>1</v>
      </c>
      <c r="AB213" s="146">
        <v>7</v>
      </c>
      <c r="AC213" s="146">
        <v>7</v>
      </c>
      <c r="AZ213" s="146">
        <v>2</v>
      </c>
      <c r="BA213" s="146">
        <f>IF(AZ213=1,#REF!,0)</f>
        <v>0</v>
      </c>
      <c r="BB213" s="146" t="e">
        <f>IF(AZ213=2,#REF!,0)</f>
        <v>#REF!</v>
      </c>
      <c r="BC213" s="146">
        <f>IF(AZ213=3,#REF!,0)</f>
        <v>0</v>
      </c>
      <c r="BD213" s="146">
        <f>IF(AZ213=4,#REF!,0)</f>
        <v>0</v>
      </c>
      <c r="BE213" s="146">
        <f>IF(AZ213=5,#REF!,0)</f>
        <v>0</v>
      </c>
      <c r="CA213" s="177">
        <v>1</v>
      </c>
      <c r="CB213" s="177">
        <v>7</v>
      </c>
      <c r="CZ213" s="146">
        <v>0</v>
      </c>
    </row>
    <row r="214" spans="1:104" x14ac:dyDescent="0.2">
      <c r="A214" s="192"/>
      <c r="B214" s="192"/>
      <c r="C214" s="192"/>
      <c r="D214" s="192"/>
      <c r="E214" s="192"/>
      <c r="F214" s="192"/>
      <c r="G214" s="192"/>
      <c r="M214" s="179" t="s">
        <v>296</v>
      </c>
      <c r="O214" s="170"/>
    </row>
    <row r="215" spans="1:104" x14ac:dyDescent="0.2">
      <c r="E215" s="146"/>
      <c r="O215" s="170">
        <v>2</v>
      </c>
      <c r="AA215" s="146">
        <v>1</v>
      </c>
      <c r="AB215" s="146">
        <v>7</v>
      </c>
      <c r="AC215" s="146">
        <v>7</v>
      </c>
      <c r="AZ215" s="146">
        <v>2</v>
      </c>
      <c r="BA215" s="146">
        <f>IF(AZ215=1,#REF!,0)</f>
        <v>0</v>
      </c>
      <c r="BB215" s="146" t="e">
        <f>IF(AZ215=2,#REF!,0)</f>
        <v>#REF!</v>
      </c>
      <c r="BC215" s="146">
        <f>IF(AZ215=3,#REF!,0)</f>
        <v>0</v>
      </c>
      <c r="BD215" s="146">
        <f>IF(AZ215=4,#REF!,0)</f>
        <v>0</v>
      </c>
      <c r="BE215" s="146">
        <f>IF(AZ215=5,#REF!,0)</f>
        <v>0</v>
      </c>
      <c r="CA215" s="177">
        <v>1</v>
      </c>
      <c r="CB215" s="177">
        <v>7</v>
      </c>
      <c r="CZ215" s="146">
        <v>0</v>
      </c>
    </row>
    <row r="216" spans="1:104" x14ac:dyDescent="0.2">
      <c r="E216" s="146"/>
      <c r="M216" s="179" t="s">
        <v>297</v>
      </c>
      <c r="O216" s="170"/>
    </row>
    <row r="217" spans="1:104" x14ac:dyDescent="0.2">
      <c r="E217" s="146"/>
      <c r="O217" s="170">
        <v>2</v>
      </c>
      <c r="AA217" s="146">
        <v>1</v>
      </c>
      <c r="AB217" s="146">
        <v>0</v>
      </c>
      <c r="AC217" s="146">
        <v>0</v>
      </c>
      <c r="AZ217" s="146">
        <v>2</v>
      </c>
      <c r="BA217" s="146">
        <f>IF(AZ217=1,#REF!,0)</f>
        <v>0</v>
      </c>
      <c r="BB217" s="146" t="e">
        <f>IF(AZ217=2,#REF!,0)</f>
        <v>#REF!</v>
      </c>
      <c r="BC217" s="146">
        <f>IF(AZ217=3,#REF!,0)</f>
        <v>0</v>
      </c>
      <c r="BD217" s="146">
        <f>IF(AZ217=4,#REF!,0)</f>
        <v>0</v>
      </c>
      <c r="BE217" s="146">
        <f>IF(AZ217=5,#REF!,0)</f>
        <v>0</v>
      </c>
      <c r="CA217" s="177">
        <v>1</v>
      </c>
      <c r="CB217" s="177">
        <v>0</v>
      </c>
      <c r="CZ217" s="146">
        <v>3.7799999999999999E-3</v>
      </c>
    </row>
    <row r="218" spans="1:104" x14ac:dyDescent="0.2">
      <c r="E218" s="146"/>
      <c r="M218" s="179" t="s">
        <v>298</v>
      </c>
      <c r="O218" s="170"/>
    </row>
    <row r="219" spans="1:104" x14ac:dyDescent="0.2">
      <c r="E219" s="146"/>
      <c r="M219" s="179" t="s">
        <v>299</v>
      </c>
      <c r="O219" s="170"/>
    </row>
    <row r="220" spans="1:104" x14ac:dyDescent="0.2">
      <c r="E220" s="146"/>
      <c r="M220" s="179" t="s">
        <v>300</v>
      </c>
      <c r="O220" s="170"/>
    </row>
    <row r="221" spans="1:104" x14ac:dyDescent="0.2">
      <c r="E221" s="146"/>
      <c r="M221" s="179" t="s">
        <v>301</v>
      </c>
      <c r="O221" s="170"/>
    </row>
    <row r="222" spans="1:104" x14ac:dyDescent="0.2">
      <c r="E222" s="146"/>
      <c r="M222" s="179" t="s">
        <v>302</v>
      </c>
      <c r="O222" s="170"/>
    </row>
    <row r="223" spans="1:104" x14ac:dyDescent="0.2">
      <c r="E223" s="146"/>
      <c r="O223" s="170">
        <v>2</v>
      </c>
      <c r="AA223" s="146">
        <v>1</v>
      </c>
      <c r="AB223" s="146">
        <v>7</v>
      </c>
      <c r="AC223" s="146">
        <v>7</v>
      </c>
      <c r="AZ223" s="146">
        <v>2</v>
      </c>
      <c r="BA223" s="146">
        <f>IF(AZ223=1,#REF!,0)</f>
        <v>0</v>
      </c>
      <c r="BB223" s="146" t="e">
        <f>IF(AZ223=2,#REF!,0)</f>
        <v>#REF!</v>
      </c>
      <c r="BC223" s="146">
        <f>IF(AZ223=3,#REF!,0)</f>
        <v>0</v>
      </c>
      <c r="BD223" s="146">
        <f>IF(AZ223=4,#REF!,0)</f>
        <v>0</v>
      </c>
      <c r="BE223" s="146">
        <f>IF(AZ223=5,#REF!,0)</f>
        <v>0</v>
      </c>
      <c r="CA223" s="177">
        <v>1</v>
      </c>
      <c r="CB223" s="177">
        <v>7</v>
      </c>
      <c r="CZ223" s="146">
        <v>3.7799999999999999E-3</v>
      </c>
    </row>
    <row r="224" spans="1:104" x14ac:dyDescent="0.2">
      <c r="E224" s="146"/>
      <c r="M224" s="179" t="s">
        <v>303</v>
      </c>
      <c r="O224" s="170"/>
    </row>
    <row r="225" spans="5:104" x14ac:dyDescent="0.2">
      <c r="E225" s="146"/>
      <c r="O225" s="170">
        <v>2</v>
      </c>
      <c r="AA225" s="146">
        <v>1</v>
      </c>
      <c r="AB225" s="146">
        <v>7</v>
      </c>
      <c r="AC225" s="146">
        <v>7</v>
      </c>
      <c r="AZ225" s="146">
        <v>2</v>
      </c>
      <c r="BA225" s="146">
        <f>IF(AZ225=1,#REF!,0)</f>
        <v>0</v>
      </c>
      <c r="BB225" s="146" t="e">
        <f>IF(AZ225=2,#REF!,0)</f>
        <v>#REF!</v>
      </c>
      <c r="BC225" s="146">
        <f>IF(AZ225=3,#REF!,0)</f>
        <v>0</v>
      </c>
      <c r="BD225" s="146">
        <f>IF(AZ225=4,#REF!,0)</f>
        <v>0</v>
      </c>
      <c r="BE225" s="146">
        <f>IF(AZ225=5,#REF!,0)</f>
        <v>0</v>
      </c>
      <c r="CA225" s="177">
        <v>1</v>
      </c>
      <c r="CB225" s="177">
        <v>7</v>
      </c>
      <c r="CZ225" s="146">
        <v>0</v>
      </c>
    </row>
    <row r="226" spans="5:104" x14ac:dyDescent="0.2">
      <c r="E226" s="146"/>
      <c r="M226" s="179" t="s">
        <v>304</v>
      </c>
      <c r="O226" s="170"/>
    </row>
    <row r="227" spans="5:104" x14ac:dyDescent="0.2">
      <c r="E227" s="146"/>
      <c r="O227" s="170">
        <v>2</v>
      </c>
      <c r="AA227" s="146">
        <v>1</v>
      </c>
      <c r="AB227" s="146">
        <v>7</v>
      </c>
      <c r="AC227" s="146">
        <v>7</v>
      </c>
      <c r="AZ227" s="146">
        <v>2</v>
      </c>
      <c r="BA227" s="146">
        <f>IF(AZ227=1,#REF!,0)</f>
        <v>0</v>
      </c>
      <c r="BB227" s="146" t="e">
        <f>IF(AZ227=2,#REF!,0)</f>
        <v>#REF!</v>
      </c>
      <c r="BC227" s="146">
        <f>IF(AZ227=3,#REF!,0)</f>
        <v>0</v>
      </c>
      <c r="BD227" s="146">
        <f>IF(AZ227=4,#REF!,0)</f>
        <v>0</v>
      </c>
      <c r="BE227" s="146">
        <f>IF(AZ227=5,#REF!,0)</f>
        <v>0</v>
      </c>
      <c r="CA227" s="177">
        <v>1</v>
      </c>
      <c r="CB227" s="177">
        <v>7</v>
      </c>
      <c r="CZ227" s="146">
        <v>3.8000000000000002E-4</v>
      </c>
    </row>
    <row r="228" spans="5:104" x14ac:dyDescent="0.2">
      <c r="E228" s="146"/>
      <c r="M228" s="179" t="s">
        <v>305</v>
      </c>
      <c r="O228" s="170"/>
    </row>
    <row r="229" spans="5:104" x14ac:dyDescent="0.2">
      <c r="E229" s="146"/>
      <c r="O229" s="170">
        <v>2</v>
      </c>
      <c r="AA229" s="146">
        <v>1</v>
      </c>
      <c r="AB229" s="146">
        <v>0</v>
      </c>
      <c r="AC229" s="146">
        <v>0</v>
      </c>
      <c r="AZ229" s="146">
        <v>2</v>
      </c>
      <c r="BA229" s="146">
        <f>IF(AZ229=1,#REF!,0)</f>
        <v>0</v>
      </c>
      <c r="BB229" s="146" t="e">
        <f>IF(AZ229=2,#REF!,0)</f>
        <v>#REF!</v>
      </c>
      <c r="BC229" s="146">
        <f>IF(AZ229=3,#REF!,0)</f>
        <v>0</v>
      </c>
      <c r="BD229" s="146">
        <f>IF(AZ229=4,#REF!,0)</f>
        <v>0</v>
      </c>
      <c r="BE229" s="146">
        <f>IF(AZ229=5,#REF!,0)</f>
        <v>0</v>
      </c>
      <c r="CA229" s="177">
        <v>1</v>
      </c>
      <c r="CB229" s="177">
        <v>0</v>
      </c>
      <c r="CZ229" s="146">
        <v>0</v>
      </c>
    </row>
    <row r="230" spans="5:104" x14ac:dyDescent="0.2">
      <c r="E230" s="146"/>
      <c r="O230" s="170">
        <v>2</v>
      </c>
      <c r="AA230" s="146">
        <v>7</v>
      </c>
      <c r="AB230" s="146">
        <v>1001</v>
      </c>
      <c r="AC230" s="146">
        <v>5</v>
      </c>
      <c r="AZ230" s="146">
        <v>2</v>
      </c>
      <c r="BA230" s="146">
        <f>IF(AZ230=1,#REF!,0)</f>
        <v>0</v>
      </c>
      <c r="BB230" s="146" t="e">
        <f>IF(AZ230=2,#REF!,0)</f>
        <v>#REF!</v>
      </c>
      <c r="BC230" s="146">
        <f>IF(AZ230=3,#REF!,0)</f>
        <v>0</v>
      </c>
      <c r="BD230" s="146">
        <f>IF(AZ230=4,#REF!,0)</f>
        <v>0</v>
      </c>
      <c r="BE230" s="146">
        <f>IF(AZ230=5,#REF!,0)</f>
        <v>0</v>
      </c>
      <c r="CA230" s="177">
        <v>7</v>
      </c>
      <c r="CB230" s="177">
        <v>1001</v>
      </c>
      <c r="CZ230" s="146">
        <v>0</v>
      </c>
    </row>
    <row r="231" spans="5:104" x14ac:dyDescent="0.2">
      <c r="E231" s="146"/>
      <c r="O231" s="170">
        <v>4</v>
      </c>
      <c r="BA231" s="191">
        <f>SUM(BA188:BA230)</f>
        <v>0</v>
      </c>
      <c r="BB231" s="191" t="e">
        <f>SUM(BB188:BB230)</f>
        <v>#REF!</v>
      </c>
      <c r="BC231" s="191">
        <f>SUM(BC188:BC230)</f>
        <v>0</v>
      </c>
      <c r="BD231" s="191">
        <f>SUM(BD188:BD230)</f>
        <v>0</v>
      </c>
      <c r="BE231" s="191">
        <f>SUM(BE188:BE230)</f>
        <v>0</v>
      </c>
    </row>
    <row r="232" spans="5:104" x14ac:dyDescent="0.2">
      <c r="E232" s="146"/>
      <c r="H232" s="169"/>
      <c r="I232" s="169"/>
      <c r="O232" s="170">
        <v>1</v>
      </c>
    </row>
    <row r="233" spans="5:104" x14ac:dyDescent="0.2">
      <c r="E233" s="146"/>
      <c r="O233" s="170">
        <v>2</v>
      </c>
      <c r="AA233" s="146">
        <v>1</v>
      </c>
      <c r="AB233" s="146">
        <v>0</v>
      </c>
      <c r="AC233" s="146">
        <v>0</v>
      </c>
      <c r="AZ233" s="146">
        <v>2</v>
      </c>
      <c r="BA233" s="146">
        <f>IF(AZ233=1,#REF!,0)</f>
        <v>0</v>
      </c>
      <c r="BB233" s="146" t="e">
        <f>IF(AZ233=2,#REF!,0)</f>
        <v>#REF!</v>
      </c>
      <c r="BC233" s="146">
        <f>IF(AZ233=3,#REF!,0)</f>
        <v>0</v>
      </c>
      <c r="BD233" s="146">
        <f>IF(AZ233=4,#REF!,0)</f>
        <v>0</v>
      </c>
      <c r="BE233" s="146">
        <f>IF(AZ233=5,#REF!,0)</f>
        <v>0</v>
      </c>
      <c r="CA233" s="177">
        <v>1</v>
      </c>
      <c r="CB233" s="177">
        <v>0</v>
      </c>
      <c r="CZ233" s="146">
        <v>1.093E-2</v>
      </c>
    </row>
    <row r="234" spans="5:104" x14ac:dyDescent="0.2">
      <c r="E234" s="146"/>
      <c r="M234" s="179" t="s">
        <v>202</v>
      </c>
      <c r="O234" s="170"/>
    </row>
    <row r="235" spans="5:104" x14ac:dyDescent="0.2">
      <c r="E235" s="146"/>
      <c r="O235" s="170">
        <v>2</v>
      </c>
      <c r="AA235" s="146">
        <v>1</v>
      </c>
      <c r="AB235" s="146">
        <v>7</v>
      </c>
      <c r="AC235" s="146">
        <v>7</v>
      </c>
      <c r="AZ235" s="146">
        <v>2</v>
      </c>
      <c r="BA235" s="146">
        <f>IF(AZ235=1,#REF!,0)</f>
        <v>0</v>
      </c>
      <c r="BB235" s="146" t="e">
        <f>IF(AZ235=2,#REF!,0)</f>
        <v>#REF!</v>
      </c>
      <c r="BC235" s="146">
        <f>IF(AZ235=3,#REF!,0)</f>
        <v>0</v>
      </c>
      <c r="BD235" s="146">
        <f>IF(AZ235=4,#REF!,0)</f>
        <v>0</v>
      </c>
      <c r="BE235" s="146">
        <f>IF(AZ235=5,#REF!,0)</f>
        <v>0</v>
      </c>
      <c r="CA235" s="177">
        <v>1</v>
      </c>
      <c r="CB235" s="177">
        <v>7</v>
      </c>
      <c r="CZ235" s="146">
        <v>2.7999999999999998E-4</v>
      </c>
    </row>
    <row r="236" spans="5:104" x14ac:dyDescent="0.2">
      <c r="E236" s="146"/>
      <c r="M236" s="179" t="s">
        <v>306</v>
      </c>
      <c r="O236" s="170"/>
    </row>
    <row r="237" spans="5:104" x14ac:dyDescent="0.2">
      <c r="E237" s="146"/>
      <c r="O237" s="170">
        <v>2</v>
      </c>
      <c r="AA237" s="146">
        <v>7</v>
      </c>
      <c r="AB237" s="146">
        <v>1001</v>
      </c>
      <c r="AC237" s="146">
        <v>5</v>
      </c>
      <c r="AZ237" s="146">
        <v>2</v>
      </c>
      <c r="BA237" s="146">
        <f>IF(AZ237=1,#REF!,0)</f>
        <v>0</v>
      </c>
      <c r="BB237" s="146" t="e">
        <f>IF(AZ237=2,#REF!,0)</f>
        <v>#REF!</v>
      </c>
      <c r="BC237" s="146">
        <f>IF(AZ237=3,#REF!,0)</f>
        <v>0</v>
      </c>
      <c r="BD237" s="146">
        <f>IF(AZ237=4,#REF!,0)</f>
        <v>0</v>
      </c>
      <c r="BE237" s="146">
        <f>IF(AZ237=5,#REF!,0)</f>
        <v>0</v>
      </c>
      <c r="CA237" s="177">
        <v>7</v>
      </c>
      <c r="CB237" s="177">
        <v>1001</v>
      </c>
      <c r="CZ237" s="146">
        <v>0</v>
      </c>
    </row>
    <row r="238" spans="5:104" x14ac:dyDescent="0.2">
      <c r="E238" s="146"/>
      <c r="O238" s="170">
        <v>4</v>
      </c>
      <c r="BA238" s="191">
        <f>SUM(BA232:BA237)</f>
        <v>0</v>
      </c>
      <c r="BB238" s="191" t="e">
        <f>SUM(BB232:BB237)</f>
        <v>#REF!</v>
      </c>
      <c r="BC238" s="191">
        <f>SUM(BC232:BC237)</f>
        <v>0</v>
      </c>
      <c r="BD238" s="191">
        <f>SUM(BD232:BD237)</f>
        <v>0</v>
      </c>
      <c r="BE238" s="191">
        <f>SUM(BE232:BE237)</f>
        <v>0</v>
      </c>
    </row>
    <row r="239" spans="5:104" x14ac:dyDescent="0.2">
      <c r="E239" s="146"/>
      <c r="H239" s="169"/>
      <c r="I239" s="169"/>
      <c r="O239" s="170">
        <v>1</v>
      </c>
    </row>
    <row r="240" spans="5:104" x14ac:dyDescent="0.2">
      <c r="E240" s="146"/>
      <c r="O240" s="170">
        <v>2</v>
      </c>
      <c r="AA240" s="146">
        <v>1</v>
      </c>
      <c r="AB240" s="146">
        <v>1</v>
      </c>
      <c r="AC240" s="146">
        <v>1</v>
      </c>
      <c r="AZ240" s="146">
        <v>2</v>
      </c>
      <c r="BA240" s="146">
        <f>IF(AZ240=1,G185,0)</f>
        <v>0</v>
      </c>
      <c r="BB240" s="146">
        <f>IF(AZ240=2,G185,0)</f>
        <v>0</v>
      </c>
      <c r="BC240" s="146">
        <f>IF(AZ240=3,G185,0)</f>
        <v>0</v>
      </c>
      <c r="BD240" s="146">
        <f>IF(AZ240=4,G185,0)</f>
        <v>0</v>
      </c>
      <c r="BE240" s="146">
        <f>IF(AZ240=5,G185,0)</f>
        <v>0</v>
      </c>
      <c r="CA240" s="177">
        <v>1</v>
      </c>
      <c r="CB240" s="177">
        <v>1</v>
      </c>
      <c r="CZ240" s="146">
        <v>7.3999999999999999E-4</v>
      </c>
    </row>
    <row r="241" spans="1:104" x14ac:dyDescent="0.2">
      <c r="E241" s="146"/>
      <c r="O241" s="170">
        <v>2</v>
      </c>
      <c r="AA241" s="146">
        <v>1</v>
      </c>
      <c r="AB241" s="146">
        <v>7</v>
      </c>
      <c r="AC241" s="146">
        <v>7</v>
      </c>
      <c r="AZ241" s="146">
        <v>2</v>
      </c>
      <c r="BA241" s="146">
        <f>IF(AZ241=1,#REF!,0)</f>
        <v>0</v>
      </c>
      <c r="BB241" s="146" t="e">
        <f>IF(AZ241=2,#REF!,0)</f>
        <v>#REF!</v>
      </c>
      <c r="BC241" s="146">
        <f>IF(AZ241=3,#REF!,0)</f>
        <v>0</v>
      </c>
      <c r="BD241" s="146">
        <f>IF(AZ241=4,#REF!,0)</f>
        <v>0</v>
      </c>
      <c r="BE241" s="146">
        <f>IF(AZ241=5,#REF!,0)</f>
        <v>0</v>
      </c>
      <c r="CA241" s="177">
        <v>1</v>
      </c>
      <c r="CB241" s="177">
        <v>7</v>
      </c>
      <c r="CZ241" s="146">
        <v>8.0000000000000007E-5</v>
      </c>
    </row>
    <row r="242" spans="1:104" x14ac:dyDescent="0.2">
      <c r="E242" s="146"/>
      <c r="M242" s="179" t="s">
        <v>312</v>
      </c>
      <c r="O242" s="170"/>
    </row>
    <row r="243" spans="1:104" x14ac:dyDescent="0.2">
      <c r="E243" s="146"/>
      <c r="O243" s="170">
        <v>2</v>
      </c>
      <c r="AA243" s="146">
        <v>1</v>
      </c>
      <c r="AB243" s="146">
        <v>7</v>
      </c>
      <c r="AC243" s="146">
        <v>7</v>
      </c>
      <c r="AZ243" s="146">
        <v>2</v>
      </c>
      <c r="BA243" s="146">
        <f>IF(AZ243=1,#REF!,0)</f>
        <v>0</v>
      </c>
      <c r="BB243" s="146" t="e">
        <f>IF(AZ243=2,#REF!,0)</f>
        <v>#REF!</v>
      </c>
      <c r="BC243" s="146">
        <f>IF(AZ243=3,#REF!,0)</f>
        <v>0</v>
      </c>
      <c r="BD243" s="146">
        <f>IF(AZ243=4,#REF!,0)</f>
        <v>0</v>
      </c>
      <c r="BE243" s="146">
        <f>IF(AZ243=5,#REF!,0)</f>
        <v>0</v>
      </c>
      <c r="CA243" s="177">
        <v>1</v>
      </c>
      <c r="CB243" s="177">
        <v>7</v>
      </c>
      <c r="CZ243" s="146">
        <v>6.9999999999999994E-5</v>
      </c>
    </row>
    <row r="244" spans="1:104" x14ac:dyDescent="0.2">
      <c r="E244" s="146"/>
      <c r="O244" s="170">
        <v>2</v>
      </c>
      <c r="AA244" s="146">
        <v>1</v>
      </c>
      <c r="AB244" s="146">
        <v>7</v>
      </c>
      <c r="AC244" s="146">
        <v>7</v>
      </c>
      <c r="AZ244" s="146">
        <v>2</v>
      </c>
      <c r="BA244" s="146">
        <f>IF(AZ244=1,G186,0)</f>
        <v>0</v>
      </c>
      <c r="BB244" s="146">
        <f>IF(AZ244=2,G186,0)</f>
        <v>0</v>
      </c>
      <c r="BC244" s="146">
        <f>IF(AZ244=3,G186,0)</f>
        <v>0</v>
      </c>
      <c r="BD244" s="146">
        <f>IF(AZ244=4,G186,0)</f>
        <v>0</v>
      </c>
      <c r="BE244" s="146">
        <f>IF(AZ244=5,G186,0)</f>
        <v>0</v>
      </c>
      <c r="CA244" s="177">
        <v>1</v>
      </c>
      <c r="CB244" s="177">
        <v>7</v>
      </c>
      <c r="CZ244" s="146">
        <v>6.9999999999999994E-5</v>
      </c>
    </row>
    <row r="245" spans="1:104" x14ac:dyDescent="0.2">
      <c r="E245" s="146"/>
      <c r="O245" s="170">
        <v>2</v>
      </c>
      <c r="AA245" s="146">
        <v>1</v>
      </c>
      <c r="AB245" s="146">
        <v>7</v>
      </c>
      <c r="AC245" s="146">
        <v>7</v>
      </c>
      <c r="AZ245" s="146">
        <v>2</v>
      </c>
      <c r="BA245" s="146">
        <f>IF(AZ245=1,#REF!,0)</f>
        <v>0</v>
      </c>
      <c r="BB245" s="146" t="e">
        <f>IF(AZ245=2,#REF!,0)</f>
        <v>#REF!</v>
      </c>
      <c r="BC245" s="146">
        <f>IF(AZ245=3,#REF!,0)</f>
        <v>0</v>
      </c>
      <c r="BD245" s="146">
        <f>IF(AZ245=4,#REF!,0)</f>
        <v>0</v>
      </c>
      <c r="BE245" s="146">
        <f>IF(AZ245=5,#REF!,0)</f>
        <v>0</v>
      </c>
      <c r="CA245" s="177">
        <v>1</v>
      </c>
      <c r="CB245" s="177">
        <v>7</v>
      </c>
      <c r="CZ245" s="146">
        <v>0</v>
      </c>
    </row>
    <row r="246" spans="1:104" x14ac:dyDescent="0.2">
      <c r="A246" s="193"/>
      <c r="B246" s="193"/>
      <c r="O246" s="170">
        <v>4</v>
      </c>
      <c r="BA246" s="191">
        <f>SUM(BA239:BA245)</f>
        <v>0</v>
      </c>
      <c r="BB246" s="191" t="e">
        <f>SUM(BB239:BB245)</f>
        <v>#REF!</v>
      </c>
      <c r="BC246" s="191">
        <f>SUM(BC239:BC245)</f>
        <v>0</v>
      </c>
      <c r="BD246" s="191">
        <f>SUM(BD239:BD245)</f>
        <v>0</v>
      </c>
      <c r="BE246" s="191">
        <f>SUM(BE239:BE245)</f>
        <v>0</v>
      </c>
    </row>
    <row r="247" spans="1:104" x14ac:dyDescent="0.2">
      <c r="A247" s="192"/>
      <c r="B247" s="192"/>
      <c r="C247" s="195"/>
      <c r="D247" s="195"/>
      <c r="E247" s="196"/>
      <c r="F247" s="195"/>
      <c r="G247" s="197"/>
      <c r="H247" s="169"/>
      <c r="I247" s="169"/>
      <c r="O247" s="170">
        <v>1</v>
      </c>
    </row>
    <row r="248" spans="1:104" x14ac:dyDescent="0.2">
      <c r="A248" s="198"/>
      <c r="B248" s="198"/>
      <c r="C248" s="192"/>
      <c r="D248" s="192"/>
      <c r="E248" s="199"/>
      <c r="F248" s="192"/>
      <c r="G248" s="192"/>
      <c r="O248" s="170">
        <v>2</v>
      </c>
      <c r="AA248" s="146">
        <v>1</v>
      </c>
      <c r="AB248" s="146">
        <v>7</v>
      </c>
      <c r="AC248" s="146">
        <v>7</v>
      </c>
      <c r="AZ248" s="146">
        <v>2</v>
      </c>
      <c r="BA248" s="146">
        <f>IF(AZ248=1,#REF!,0)</f>
        <v>0</v>
      </c>
      <c r="BB248" s="146" t="e">
        <f>IF(AZ248=2,#REF!,0)</f>
        <v>#REF!</v>
      </c>
      <c r="BC248" s="146">
        <f>IF(AZ248=3,#REF!,0)</f>
        <v>0</v>
      </c>
      <c r="BD248" s="146">
        <f>IF(AZ248=4,#REF!,0)</f>
        <v>0</v>
      </c>
      <c r="BE248" s="146">
        <f>IF(AZ248=5,#REF!,0)</f>
        <v>0</v>
      </c>
      <c r="CA248" s="177">
        <v>1</v>
      </c>
      <c r="CB248" s="177">
        <v>7</v>
      </c>
      <c r="CZ248" s="146">
        <v>0</v>
      </c>
    </row>
    <row r="249" spans="1:104" x14ac:dyDescent="0.2">
      <c r="A249" s="192"/>
      <c r="B249" s="192"/>
      <c r="C249" s="192"/>
      <c r="D249" s="192"/>
      <c r="E249" s="199"/>
      <c r="F249" s="192"/>
      <c r="G249" s="192"/>
      <c r="M249" s="179" t="s">
        <v>315</v>
      </c>
      <c r="O249" s="170"/>
    </row>
    <row r="250" spans="1:104" x14ac:dyDescent="0.2">
      <c r="A250" s="192"/>
      <c r="B250" s="192"/>
      <c r="C250" s="192"/>
      <c r="D250" s="192"/>
      <c r="E250" s="199"/>
      <c r="F250" s="192"/>
      <c r="G250" s="192"/>
      <c r="O250" s="170">
        <v>2</v>
      </c>
      <c r="AA250" s="146">
        <v>1</v>
      </c>
      <c r="AB250" s="146">
        <v>7</v>
      </c>
      <c r="AC250" s="146">
        <v>7</v>
      </c>
      <c r="AZ250" s="146">
        <v>2</v>
      </c>
      <c r="BA250" s="146">
        <f>IF(AZ250=1,#REF!,0)</f>
        <v>0</v>
      </c>
      <c r="BB250" s="146" t="e">
        <f>IF(AZ250=2,#REF!,0)</f>
        <v>#REF!</v>
      </c>
      <c r="BC250" s="146">
        <f>IF(AZ250=3,#REF!,0)</f>
        <v>0</v>
      </c>
      <c r="BD250" s="146">
        <f>IF(AZ250=4,#REF!,0)</f>
        <v>0</v>
      </c>
      <c r="BE250" s="146">
        <f>IF(AZ250=5,#REF!,0)</f>
        <v>0</v>
      </c>
      <c r="CA250" s="177">
        <v>1</v>
      </c>
      <c r="CB250" s="177">
        <v>7</v>
      </c>
      <c r="CZ250" s="146">
        <v>0</v>
      </c>
    </row>
    <row r="251" spans="1:104" x14ac:dyDescent="0.2">
      <c r="A251" s="192"/>
      <c r="B251" s="192"/>
      <c r="C251" s="192"/>
      <c r="D251" s="192"/>
      <c r="E251" s="199"/>
      <c r="F251" s="192"/>
      <c r="G251" s="192"/>
      <c r="M251" s="179" t="s">
        <v>316</v>
      </c>
      <c r="O251" s="170"/>
    </row>
    <row r="252" spans="1:104" x14ac:dyDescent="0.2">
      <c r="A252" s="192"/>
      <c r="B252" s="192"/>
      <c r="C252" s="192"/>
      <c r="D252" s="192"/>
      <c r="E252" s="199"/>
      <c r="F252" s="192"/>
      <c r="G252" s="192"/>
      <c r="O252" s="170">
        <v>2</v>
      </c>
      <c r="AA252" s="146">
        <v>1</v>
      </c>
      <c r="AB252" s="146">
        <v>0</v>
      </c>
      <c r="AC252" s="146">
        <v>0</v>
      </c>
      <c r="AZ252" s="146">
        <v>2</v>
      </c>
      <c r="BA252" s="146">
        <f>IF(AZ252=1,#REF!,0)</f>
        <v>0</v>
      </c>
      <c r="BB252" s="146" t="e">
        <f>IF(AZ252=2,#REF!,0)</f>
        <v>#REF!</v>
      </c>
      <c r="BC252" s="146">
        <f>IF(AZ252=3,#REF!,0)</f>
        <v>0</v>
      </c>
      <c r="BD252" s="146">
        <f>IF(AZ252=4,#REF!,0)</f>
        <v>0</v>
      </c>
      <c r="BE252" s="146">
        <f>IF(AZ252=5,#REF!,0)</f>
        <v>0</v>
      </c>
      <c r="CA252" s="177">
        <v>1</v>
      </c>
      <c r="CB252" s="177">
        <v>0</v>
      </c>
      <c r="CZ252" s="146">
        <v>0</v>
      </c>
    </row>
    <row r="253" spans="1:104" x14ac:dyDescent="0.2">
      <c r="A253" s="192"/>
      <c r="B253" s="192"/>
      <c r="C253" s="192"/>
      <c r="D253" s="192"/>
      <c r="E253" s="199"/>
      <c r="F253" s="192"/>
      <c r="G253" s="192"/>
      <c r="M253" s="179" t="s">
        <v>317</v>
      </c>
      <c r="O253" s="170"/>
    </row>
    <row r="254" spans="1:104" x14ac:dyDescent="0.2">
      <c r="A254" s="192"/>
      <c r="B254" s="192"/>
      <c r="C254" s="192"/>
      <c r="D254" s="192"/>
      <c r="E254" s="199"/>
      <c r="F254" s="192"/>
      <c r="G254" s="192"/>
      <c r="O254" s="170">
        <v>4</v>
      </c>
      <c r="BA254" s="191">
        <f>SUM(BA247:BA253)</f>
        <v>0</v>
      </c>
      <c r="BB254" s="191" t="e">
        <f>SUM(BB247:BB253)</f>
        <v>#REF!</v>
      </c>
      <c r="BC254" s="191">
        <f>SUM(BC247:BC253)</f>
        <v>0</v>
      </c>
      <c r="BD254" s="191">
        <f>SUM(BD247:BD253)</f>
        <v>0</v>
      </c>
      <c r="BE254" s="191">
        <f>SUM(BE247:BE253)</f>
        <v>0</v>
      </c>
    </row>
    <row r="255" spans="1:104" x14ac:dyDescent="0.2">
      <c r="A255" s="192"/>
      <c r="B255" s="192"/>
      <c r="C255" s="192"/>
      <c r="D255" s="192"/>
      <c r="E255" s="199"/>
      <c r="F255" s="192"/>
      <c r="G255" s="192"/>
      <c r="H255" s="169"/>
      <c r="I255" s="169"/>
      <c r="O255" s="170">
        <v>1</v>
      </c>
    </row>
    <row r="256" spans="1:104" x14ac:dyDescent="0.2">
      <c r="A256" s="192"/>
      <c r="B256" s="192"/>
      <c r="C256" s="192"/>
      <c r="D256" s="192"/>
      <c r="E256" s="199"/>
      <c r="F256" s="192"/>
      <c r="G256" s="192"/>
      <c r="O256" s="170">
        <v>2</v>
      </c>
      <c r="AA256" s="146">
        <v>1</v>
      </c>
      <c r="AB256" s="146">
        <v>7</v>
      </c>
      <c r="AC256" s="146">
        <v>7</v>
      </c>
      <c r="AZ256" s="146">
        <v>2</v>
      </c>
      <c r="BA256" s="146">
        <f>IF(AZ256=1,#REF!,0)</f>
        <v>0</v>
      </c>
      <c r="BB256" s="146" t="e">
        <f>IF(AZ256=2,#REF!,0)</f>
        <v>#REF!</v>
      </c>
      <c r="BC256" s="146">
        <f>IF(AZ256=3,#REF!,0)</f>
        <v>0</v>
      </c>
      <c r="BD256" s="146">
        <f>IF(AZ256=4,#REF!,0)</f>
        <v>0</v>
      </c>
      <c r="BE256" s="146">
        <f>IF(AZ256=5,#REF!,0)</f>
        <v>0</v>
      </c>
      <c r="CA256" s="177">
        <v>1</v>
      </c>
      <c r="CB256" s="177">
        <v>7</v>
      </c>
      <c r="CZ256" s="146">
        <v>1.6000000000000001E-4</v>
      </c>
    </row>
    <row r="257" spans="1:104" x14ac:dyDescent="0.2">
      <c r="A257" s="192"/>
      <c r="B257" s="192"/>
      <c r="C257" s="192"/>
      <c r="D257" s="192"/>
      <c r="E257" s="199"/>
      <c r="F257" s="192"/>
      <c r="G257" s="192"/>
      <c r="M257" s="179" t="s">
        <v>318</v>
      </c>
      <c r="O257" s="170"/>
    </row>
    <row r="258" spans="1:104" ht="22.5" x14ac:dyDescent="0.2">
      <c r="A258" s="192"/>
      <c r="B258" s="192"/>
      <c r="C258" s="192"/>
      <c r="D258" s="192"/>
      <c r="E258" s="199"/>
      <c r="F258" s="192"/>
      <c r="G258" s="192"/>
      <c r="M258" s="179" t="s">
        <v>319</v>
      </c>
      <c r="O258" s="170"/>
    </row>
    <row r="259" spans="1:104" x14ac:dyDescent="0.2">
      <c r="A259" s="192"/>
      <c r="B259" s="192"/>
      <c r="C259" s="192"/>
      <c r="D259" s="192"/>
      <c r="E259" s="199"/>
      <c r="F259" s="192"/>
      <c r="G259" s="192"/>
      <c r="O259" s="170">
        <v>4</v>
      </c>
      <c r="BA259" s="191">
        <f>SUM(BA255:BA258)</f>
        <v>0</v>
      </c>
      <c r="BB259" s="191" t="e">
        <f>SUM(BB255:BB258)</f>
        <v>#REF!</v>
      </c>
      <c r="BC259" s="191">
        <f>SUM(BC255:BC258)</f>
        <v>0</v>
      </c>
      <c r="BD259" s="191">
        <f>SUM(BD255:BD258)</f>
        <v>0</v>
      </c>
      <c r="BE259" s="191">
        <f>SUM(BE255:BE258)</f>
        <v>0</v>
      </c>
    </row>
    <row r="260" spans="1:104" x14ac:dyDescent="0.2">
      <c r="A260" s="192"/>
      <c r="B260" s="192"/>
      <c r="C260" s="192"/>
      <c r="D260" s="192"/>
      <c r="E260" s="199"/>
      <c r="F260" s="192"/>
      <c r="G260" s="192"/>
      <c r="H260" s="169"/>
      <c r="I260" s="169"/>
      <c r="O260" s="170">
        <v>1</v>
      </c>
    </row>
    <row r="261" spans="1:104" x14ac:dyDescent="0.2">
      <c r="O261" s="170">
        <v>2</v>
      </c>
      <c r="AA261" s="146">
        <v>1</v>
      </c>
      <c r="AB261" s="146">
        <v>7</v>
      </c>
      <c r="AC261" s="146">
        <v>7</v>
      </c>
      <c r="AZ261" s="146">
        <v>2</v>
      </c>
      <c r="BA261" s="146">
        <f>IF(AZ261=1,#REF!,0)</f>
        <v>0</v>
      </c>
      <c r="BB261" s="146" t="e">
        <f>IF(AZ261=2,#REF!,0)</f>
        <v>#REF!</v>
      </c>
      <c r="BC261" s="146">
        <f>IF(AZ261=3,#REF!,0)</f>
        <v>0</v>
      </c>
      <c r="BD261" s="146">
        <f>IF(AZ261=4,#REF!,0)</f>
        <v>0</v>
      </c>
      <c r="BE261" s="146">
        <f>IF(AZ261=5,#REF!,0)</f>
        <v>0</v>
      </c>
      <c r="CA261" s="177">
        <v>1</v>
      </c>
      <c r="CB261" s="177">
        <v>7</v>
      </c>
      <c r="CZ261" s="146">
        <v>6.9999999999999994E-5</v>
      </c>
    </row>
    <row r="262" spans="1:104" x14ac:dyDescent="0.2">
      <c r="M262" s="179" t="s">
        <v>320</v>
      </c>
      <c r="O262" s="170"/>
    </row>
    <row r="263" spans="1:104" x14ac:dyDescent="0.2">
      <c r="O263" s="170">
        <v>2</v>
      </c>
      <c r="AA263" s="146">
        <v>1</v>
      </c>
      <c r="AB263" s="146">
        <v>7</v>
      </c>
      <c r="AC263" s="146">
        <v>7</v>
      </c>
      <c r="AZ263" s="146">
        <v>2</v>
      </c>
      <c r="BA263" s="146">
        <f>IF(AZ263=1,#REF!,0)</f>
        <v>0</v>
      </c>
      <c r="BB263" s="146" t="e">
        <f>IF(AZ263=2,#REF!,0)</f>
        <v>#REF!</v>
      </c>
      <c r="BC263" s="146">
        <f>IF(AZ263=3,#REF!,0)</f>
        <v>0</v>
      </c>
      <c r="BD263" s="146">
        <f>IF(AZ263=4,#REF!,0)</f>
        <v>0</v>
      </c>
      <c r="BE263" s="146">
        <f>IF(AZ263=5,#REF!,0)</f>
        <v>0</v>
      </c>
      <c r="CA263" s="177">
        <v>1</v>
      </c>
      <c r="CB263" s="177">
        <v>7</v>
      </c>
      <c r="CZ263" s="146">
        <v>1.3999999999999999E-4</v>
      </c>
    </row>
    <row r="264" spans="1:104" x14ac:dyDescent="0.2">
      <c r="M264" s="179" t="s">
        <v>320</v>
      </c>
      <c r="O264" s="170"/>
    </row>
    <row r="265" spans="1:104" x14ac:dyDescent="0.2">
      <c r="O265" s="170">
        <v>2</v>
      </c>
      <c r="AA265" s="146">
        <v>1</v>
      </c>
      <c r="AB265" s="146">
        <v>7</v>
      </c>
      <c r="AC265" s="146">
        <v>7</v>
      </c>
      <c r="AZ265" s="146">
        <v>2</v>
      </c>
      <c r="BA265" s="146">
        <f>IF(AZ265=1,#REF!,0)</f>
        <v>0</v>
      </c>
      <c r="BB265" s="146" t="e">
        <f>IF(AZ265=2,#REF!,0)</f>
        <v>#REF!</v>
      </c>
      <c r="BC265" s="146">
        <f>IF(AZ265=3,#REF!,0)</f>
        <v>0</v>
      </c>
      <c r="BD265" s="146">
        <f>IF(AZ265=4,#REF!,0)</f>
        <v>0</v>
      </c>
      <c r="BE265" s="146">
        <f>IF(AZ265=5,#REF!,0)</f>
        <v>0</v>
      </c>
      <c r="CA265" s="177">
        <v>1</v>
      </c>
      <c r="CB265" s="177">
        <v>7</v>
      </c>
      <c r="CZ265" s="146">
        <v>0</v>
      </c>
    </row>
    <row r="266" spans="1:104" x14ac:dyDescent="0.2">
      <c r="M266" s="179" t="s">
        <v>320</v>
      </c>
      <c r="O266" s="170"/>
    </row>
    <row r="267" spans="1:104" x14ac:dyDescent="0.2">
      <c r="O267" s="170">
        <v>4</v>
      </c>
      <c r="BA267" s="191">
        <f>SUM(BA260:BA266)</f>
        <v>0</v>
      </c>
      <c r="BB267" s="191" t="e">
        <f>SUM(BB260:BB266)</f>
        <v>#REF!</v>
      </c>
      <c r="BC267" s="191">
        <f>SUM(BC260:BC266)</f>
        <v>0</v>
      </c>
      <c r="BD267" s="191">
        <f>SUM(BD260:BD266)</f>
        <v>0</v>
      </c>
      <c r="BE267" s="191">
        <f>SUM(BE260:BE266)</f>
        <v>0</v>
      </c>
    </row>
    <row r="268" spans="1:104" x14ac:dyDescent="0.2">
      <c r="H268" s="169"/>
      <c r="I268" s="169"/>
      <c r="O268" s="170">
        <v>1</v>
      </c>
    </row>
    <row r="269" spans="1:104" x14ac:dyDescent="0.2">
      <c r="O269" s="170">
        <v>2</v>
      </c>
      <c r="AA269" s="146">
        <v>1</v>
      </c>
      <c r="AB269" s="146">
        <v>0</v>
      </c>
      <c r="AC269" s="146">
        <v>0</v>
      </c>
      <c r="AZ269" s="146">
        <v>4</v>
      </c>
      <c r="BA269" s="146">
        <f>IF(AZ269=1,#REF!,0)</f>
        <v>0</v>
      </c>
      <c r="BB269" s="146">
        <f>IF(AZ269=2,#REF!,0)</f>
        <v>0</v>
      </c>
      <c r="BC269" s="146">
        <f>IF(AZ269=3,#REF!,0)</f>
        <v>0</v>
      </c>
      <c r="BD269" s="146" t="e">
        <f>IF(AZ269=4,#REF!,0)</f>
        <v>#REF!</v>
      </c>
      <c r="BE269" s="146">
        <f>IF(AZ269=5,#REF!,0)</f>
        <v>0</v>
      </c>
      <c r="CA269" s="177">
        <v>1</v>
      </c>
      <c r="CB269" s="177">
        <v>0</v>
      </c>
      <c r="CZ269" s="146">
        <v>0</v>
      </c>
    </row>
    <row r="270" spans="1:104" x14ac:dyDescent="0.2">
      <c r="O270" s="170">
        <v>2</v>
      </c>
      <c r="AA270" s="146">
        <v>1</v>
      </c>
      <c r="AB270" s="146">
        <v>0</v>
      </c>
      <c r="AC270" s="146">
        <v>0</v>
      </c>
      <c r="AZ270" s="146">
        <v>4</v>
      </c>
      <c r="BA270" s="146">
        <f>IF(AZ270=1,#REF!,0)</f>
        <v>0</v>
      </c>
      <c r="BB270" s="146">
        <f>IF(AZ270=2,#REF!,0)</f>
        <v>0</v>
      </c>
      <c r="BC270" s="146">
        <f>IF(AZ270=3,#REF!,0)</f>
        <v>0</v>
      </c>
      <c r="BD270" s="146" t="e">
        <f>IF(AZ270=4,#REF!,0)</f>
        <v>#REF!</v>
      </c>
      <c r="BE270" s="146">
        <f>IF(AZ270=5,#REF!,0)</f>
        <v>0</v>
      </c>
      <c r="CA270" s="177">
        <v>1</v>
      </c>
      <c r="CB270" s="177">
        <v>0</v>
      </c>
      <c r="CZ270" s="146">
        <v>0</v>
      </c>
    </row>
    <row r="271" spans="1:104" x14ac:dyDescent="0.2">
      <c r="O271" s="170">
        <v>4</v>
      </c>
      <c r="BA271" s="191">
        <f>SUM(BA268:BA270)</f>
        <v>0</v>
      </c>
      <c r="BB271" s="191">
        <f>SUM(BB268:BB270)</f>
        <v>0</v>
      </c>
      <c r="BC271" s="191">
        <f>SUM(BC268:BC270)</f>
        <v>0</v>
      </c>
      <c r="BD271" s="191" t="e">
        <f>SUM(BD268:BD270)</f>
        <v>#REF!</v>
      </c>
      <c r="BE271" s="191">
        <f>SUM(BE268:BE270)</f>
        <v>0</v>
      </c>
    </row>
    <row r="272" spans="1:104" x14ac:dyDescent="0.2">
      <c r="H272" s="169"/>
      <c r="I272" s="169"/>
      <c r="O272" s="170">
        <v>1</v>
      </c>
    </row>
    <row r="273" spans="8:104" x14ac:dyDescent="0.2">
      <c r="O273" s="170">
        <v>2</v>
      </c>
      <c r="AA273" s="146">
        <v>1</v>
      </c>
      <c r="AB273" s="146">
        <v>0</v>
      </c>
      <c r="AC273" s="146">
        <v>0</v>
      </c>
      <c r="AZ273" s="146">
        <v>4</v>
      </c>
      <c r="BA273" s="146">
        <f>IF(AZ273=1,#REF!,0)</f>
        <v>0</v>
      </c>
      <c r="BB273" s="146">
        <f>IF(AZ273=2,#REF!,0)</f>
        <v>0</v>
      </c>
      <c r="BC273" s="146">
        <f>IF(AZ273=3,#REF!,0)</f>
        <v>0</v>
      </c>
      <c r="BD273" s="146" t="e">
        <f>IF(AZ273=4,#REF!,0)</f>
        <v>#REF!</v>
      </c>
      <c r="BE273" s="146">
        <f>IF(AZ273=5,#REF!,0)</f>
        <v>0</v>
      </c>
      <c r="CA273" s="177">
        <v>1</v>
      </c>
      <c r="CB273" s="177">
        <v>0</v>
      </c>
      <c r="CZ273" s="146">
        <v>0</v>
      </c>
    </row>
    <row r="274" spans="8:104" x14ac:dyDescent="0.2">
      <c r="O274" s="170">
        <v>4</v>
      </c>
      <c r="BA274" s="191">
        <f>SUM(BA272:BA273)</f>
        <v>0</v>
      </c>
      <c r="BB274" s="191">
        <f>SUM(BB272:BB273)</f>
        <v>0</v>
      </c>
      <c r="BC274" s="191">
        <f>SUM(BC272:BC273)</f>
        <v>0</v>
      </c>
      <c r="BD274" s="191" t="e">
        <f>SUM(BD272:BD273)</f>
        <v>#REF!</v>
      </c>
      <c r="BE274" s="191">
        <f>SUM(BE272:BE273)</f>
        <v>0</v>
      </c>
    </row>
    <row r="275" spans="8:104" x14ac:dyDescent="0.2">
      <c r="H275" s="169"/>
      <c r="I275" s="169"/>
      <c r="O275" s="170">
        <v>1</v>
      </c>
    </row>
    <row r="276" spans="8:104" x14ac:dyDescent="0.2">
      <c r="O276" s="170">
        <v>2</v>
      </c>
      <c r="AA276" s="146">
        <v>8</v>
      </c>
      <c r="AB276" s="146">
        <v>0</v>
      </c>
      <c r="AC276" s="146">
        <v>3</v>
      </c>
      <c r="AZ276" s="146">
        <v>1</v>
      </c>
      <c r="BA276" s="146" t="e">
        <f>IF(AZ276=1,#REF!,0)</f>
        <v>#REF!</v>
      </c>
      <c r="BB276" s="146">
        <f>IF(AZ276=2,#REF!,0)</f>
        <v>0</v>
      </c>
      <c r="BC276" s="146">
        <f>IF(AZ276=3,#REF!,0)</f>
        <v>0</v>
      </c>
      <c r="BD276" s="146">
        <f>IF(AZ276=4,#REF!,0)</f>
        <v>0</v>
      </c>
      <c r="BE276" s="146">
        <f>IF(AZ276=5,#REF!,0)</f>
        <v>0</v>
      </c>
      <c r="CA276" s="177">
        <v>8</v>
      </c>
      <c r="CB276" s="177">
        <v>0</v>
      </c>
      <c r="CZ276" s="146">
        <v>0</v>
      </c>
    </row>
    <row r="277" spans="8:104" x14ac:dyDescent="0.2">
      <c r="O277" s="170">
        <v>2</v>
      </c>
      <c r="AA277" s="146">
        <v>8</v>
      </c>
      <c r="AB277" s="146">
        <v>0</v>
      </c>
      <c r="AC277" s="146">
        <v>3</v>
      </c>
      <c r="AZ277" s="146">
        <v>1</v>
      </c>
      <c r="BA277" s="146" t="e">
        <f>IF(AZ277=1,#REF!,0)</f>
        <v>#REF!</v>
      </c>
      <c r="BB277" s="146">
        <f>IF(AZ277=2,#REF!,0)</f>
        <v>0</v>
      </c>
      <c r="BC277" s="146">
        <f>IF(AZ277=3,#REF!,0)</f>
        <v>0</v>
      </c>
      <c r="BD277" s="146">
        <f>IF(AZ277=4,#REF!,0)</f>
        <v>0</v>
      </c>
      <c r="BE277" s="146">
        <f>IF(AZ277=5,#REF!,0)</f>
        <v>0</v>
      </c>
      <c r="CA277" s="177">
        <v>8</v>
      </c>
      <c r="CB277" s="177">
        <v>0</v>
      </c>
      <c r="CZ277" s="146">
        <v>0</v>
      </c>
    </row>
    <row r="278" spans="8:104" x14ac:dyDescent="0.2">
      <c r="O278" s="170">
        <v>2</v>
      </c>
      <c r="AA278" s="146">
        <v>8</v>
      </c>
      <c r="AB278" s="146">
        <v>0</v>
      </c>
      <c r="AC278" s="146">
        <v>3</v>
      </c>
      <c r="AZ278" s="146">
        <v>1</v>
      </c>
      <c r="BA278" s="146" t="e">
        <f>IF(AZ278=1,#REF!,0)</f>
        <v>#REF!</v>
      </c>
      <c r="BB278" s="146">
        <f>IF(AZ278=2,#REF!,0)</f>
        <v>0</v>
      </c>
      <c r="BC278" s="146">
        <f>IF(AZ278=3,#REF!,0)</f>
        <v>0</v>
      </c>
      <c r="BD278" s="146">
        <f>IF(AZ278=4,#REF!,0)</f>
        <v>0</v>
      </c>
      <c r="BE278" s="146">
        <f>IF(AZ278=5,#REF!,0)</f>
        <v>0</v>
      </c>
      <c r="CA278" s="177">
        <v>8</v>
      </c>
      <c r="CB278" s="177">
        <v>0</v>
      </c>
      <c r="CZ278" s="146">
        <v>0</v>
      </c>
    </row>
    <row r="279" spans="8:104" x14ac:dyDescent="0.2">
      <c r="O279" s="170">
        <v>2</v>
      </c>
      <c r="AA279" s="146">
        <v>8</v>
      </c>
      <c r="AB279" s="146">
        <v>0</v>
      </c>
      <c r="AC279" s="146">
        <v>3</v>
      </c>
      <c r="AZ279" s="146">
        <v>1</v>
      </c>
      <c r="BA279" s="146" t="e">
        <f>IF(AZ279=1,#REF!,0)</f>
        <v>#REF!</v>
      </c>
      <c r="BB279" s="146">
        <f>IF(AZ279=2,#REF!,0)</f>
        <v>0</v>
      </c>
      <c r="BC279" s="146">
        <f>IF(AZ279=3,#REF!,0)</f>
        <v>0</v>
      </c>
      <c r="BD279" s="146">
        <f>IF(AZ279=4,#REF!,0)</f>
        <v>0</v>
      </c>
      <c r="BE279" s="146">
        <f>IF(AZ279=5,#REF!,0)</f>
        <v>0</v>
      </c>
      <c r="CA279" s="177">
        <v>8</v>
      </c>
      <c r="CB279" s="177">
        <v>0</v>
      </c>
      <c r="CZ279" s="146">
        <v>0</v>
      </c>
    </row>
    <row r="280" spans="8:104" x14ac:dyDescent="0.2">
      <c r="O280" s="170">
        <v>2</v>
      </c>
      <c r="AA280" s="146">
        <v>8</v>
      </c>
      <c r="AB280" s="146">
        <v>0</v>
      </c>
      <c r="AC280" s="146">
        <v>3</v>
      </c>
      <c r="AZ280" s="146">
        <v>1</v>
      </c>
      <c r="BA280" s="146" t="e">
        <f>IF(AZ280=1,#REF!,0)</f>
        <v>#REF!</v>
      </c>
      <c r="BB280" s="146">
        <f>IF(AZ280=2,#REF!,0)</f>
        <v>0</v>
      </c>
      <c r="BC280" s="146">
        <f>IF(AZ280=3,#REF!,0)</f>
        <v>0</v>
      </c>
      <c r="BD280" s="146">
        <f>IF(AZ280=4,#REF!,0)</f>
        <v>0</v>
      </c>
      <c r="BE280" s="146">
        <f>IF(AZ280=5,#REF!,0)</f>
        <v>0</v>
      </c>
      <c r="CA280" s="177">
        <v>8</v>
      </c>
      <c r="CB280" s="177">
        <v>0</v>
      </c>
      <c r="CZ280" s="146">
        <v>0</v>
      </c>
    </row>
    <row r="281" spans="8:104" x14ac:dyDescent="0.2">
      <c r="O281" s="170">
        <v>2</v>
      </c>
      <c r="AA281" s="146">
        <v>8</v>
      </c>
      <c r="AB281" s="146">
        <v>0</v>
      </c>
      <c r="AC281" s="146">
        <v>3</v>
      </c>
      <c r="AZ281" s="146">
        <v>1</v>
      </c>
      <c r="BA281" s="146" t="e">
        <f>IF(AZ281=1,#REF!,0)</f>
        <v>#REF!</v>
      </c>
      <c r="BB281" s="146">
        <f>IF(AZ281=2,#REF!,0)</f>
        <v>0</v>
      </c>
      <c r="BC281" s="146">
        <f>IF(AZ281=3,#REF!,0)</f>
        <v>0</v>
      </c>
      <c r="BD281" s="146">
        <f>IF(AZ281=4,#REF!,0)</f>
        <v>0</v>
      </c>
      <c r="BE281" s="146">
        <f>IF(AZ281=5,#REF!,0)</f>
        <v>0</v>
      </c>
      <c r="CA281" s="177">
        <v>8</v>
      </c>
      <c r="CB281" s="177">
        <v>0</v>
      </c>
      <c r="CZ281" s="146">
        <v>0</v>
      </c>
    </row>
    <row r="282" spans="8:104" x14ac:dyDescent="0.2">
      <c r="O282" s="170">
        <v>2</v>
      </c>
      <c r="AA282" s="146">
        <v>8</v>
      </c>
      <c r="AB282" s="146">
        <v>0</v>
      </c>
      <c r="AC282" s="146">
        <v>3</v>
      </c>
      <c r="AZ282" s="146">
        <v>1</v>
      </c>
      <c r="BA282" s="146" t="e">
        <f>IF(AZ282=1,#REF!,0)</f>
        <v>#REF!</v>
      </c>
      <c r="BB282" s="146">
        <f>IF(AZ282=2,#REF!,0)</f>
        <v>0</v>
      </c>
      <c r="BC282" s="146">
        <f>IF(AZ282=3,#REF!,0)</f>
        <v>0</v>
      </c>
      <c r="BD282" s="146">
        <f>IF(AZ282=4,#REF!,0)</f>
        <v>0</v>
      </c>
      <c r="BE282" s="146">
        <f>IF(AZ282=5,#REF!,0)</f>
        <v>0</v>
      </c>
      <c r="CA282" s="177">
        <v>8</v>
      </c>
      <c r="CB282" s="177">
        <v>0</v>
      </c>
      <c r="CZ282" s="146">
        <v>0</v>
      </c>
    </row>
    <row r="283" spans="8:104" x14ac:dyDescent="0.2">
      <c r="O283" s="170">
        <v>2</v>
      </c>
      <c r="AA283" s="146">
        <v>8</v>
      </c>
      <c r="AB283" s="146">
        <v>1</v>
      </c>
      <c r="AC283" s="146">
        <v>3</v>
      </c>
      <c r="AZ283" s="146">
        <v>1</v>
      </c>
      <c r="BA283" s="146" t="e">
        <f>IF(AZ283=1,#REF!,0)</f>
        <v>#REF!</v>
      </c>
      <c r="BB283" s="146">
        <f>IF(AZ283=2,#REF!,0)</f>
        <v>0</v>
      </c>
      <c r="BC283" s="146">
        <f>IF(AZ283=3,#REF!,0)</f>
        <v>0</v>
      </c>
      <c r="BD283" s="146">
        <f>IF(AZ283=4,#REF!,0)</f>
        <v>0</v>
      </c>
      <c r="BE283" s="146">
        <f>IF(AZ283=5,#REF!,0)</f>
        <v>0</v>
      </c>
      <c r="CA283" s="177">
        <v>8</v>
      </c>
      <c r="CB283" s="177">
        <v>1</v>
      </c>
      <c r="CZ283" s="146">
        <v>0</v>
      </c>
    </row>
    <row r="284" spans="8:104" x14ac:dyDescent="0.2">
      <c r="O284" s="170">
        <v>4</v>
      </c>
      <c r="BA284" s="191" t="e">
        <f>SUM(BA275:BA283)</f>
        <v>#REF!</v>
      </c>
      <c r="BB284" s="191">
        <f>SUM(BB275:BB283)</f>
        <v>0</v>
      </c>
      <c r="BC284" s="191">
        <f>SUM(BC275:BC283)</f>
        <v>0</v>
      </c>
      <c r="BD284" s="191">
        <f>SUM(BD275:BD283)</f>
        <v>0</v>
      </c>
      <c r="BE284" s="191">
        <f>SUM(BE275:BE283)</f>
        <v>0</v>
      </c>
    </row>
  </sheetData>
  <mergeCells count="125">
    <mergeCell ref="C160:D160"/>
    <mergeCell ref="C162:D162"/>
    <mergeCell ref="C175:D175"/>
    <mergeCell ref="C176:D176"/>
    <mergeCell ref="C178:D178"/>
    <mergeCell ref="C179:D179"/>
    <mergeCell ref="C181:D181"/>
    <mergeCell ref="C182:D182"/>
    <mergeCell ref="C171:D171"/>
    <mergeCell ref="C152:D152"/>
    <mergeCell ref="C153:D153"/>
    <mergeCell ref="C154:D154"/>
    <mergeCell ref="C155:D155"/>
    <mergeCell ref="C157:D157"/>
    <mergeCell ref="C158:D158"/>
    <mergeCell ref="C145:D145"/>
    <mergeCell ref="C146:D146"/>
    <mergeCell ref="C147:D147"/>
    <mergeCell ref="C148:D148"/>
    <mergeCell ref="C150:D150"/>
    <mergeCell ref="C151:D151"/>
    <mergeCell ref="C138:D138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7:D137"/>
    <mergeCell ref="C125:D125"/>
    <mergeCell ref="C126:D126"/>
    <mergeCell ref="C127:D127"/>
    <mergeCell ref="C128:D128"/>
    <mergeCell ref="C129:D129"/>
    <mergeCell ref="C130:D130"/>
    <mergeCell ref="C116:D116"/>
    <mergeCell ref="C117:D117"/>
    <mergeCell ref="C119:D119"/>
    <mergeCell ref="C120:D120"/>
    <mergeCell ref="C122:D122"/>
    <mergeCell ref="C123:D123"/>
    <mergeCell ref="C109:D109"/>
    <mergeCell ref="C111:D111"/>
    <mergeCell ref="C112:D112"/>
    <mergeCell ref="C113:D113"/>
    <mergeCell ref="C114:D114"/>
    <mergeCell ref="C115:D115"/>
    <mergeCell ref="C101:D101"/>
    <mergeCell ref="C102:D102"/>
    <mergeCell ref="C103:D103"/>
    <mergeCell ref="C104:D104"/>
    <mergeCell ref="C106:D106"/>
    <mergeCell ref="C107:D107"/>
    <mergeCell ref="C92:D92"/>
    <mergeCell ref="C94:D94"/>
    <mergeCell ref="C96:D96"/>
    <mergeCell ref="C98:D98"/>
    <mergeCell ref="C99:D99"/>
    <mergeCell ref="C100:D100"/>
    <mergeCell ref="C83:D83"/>
    <mergeCell ref="C85:D85"/>
    <mergeCell ref="C87:D87"/>
    <mergeCell ref="C88:D88"/>
    <mergeCell ref="C89:D89"/>
    <mergeCell ref="C91:D91"/>
    <mergeCell ref="C75:D75"/>
    <mergeCell ref="C77:D77"/>
    <mergeCell ref="C78:D78"/>
    <mergeCell ref="C79:D79"/>
    <mergeCell ref="C81:D81"/>
    <mergeCell ref="C70:D70"/>
    <mergeCell ref="C71:D71"/>
    <mergeCell ref="C72:D72"/>
    <mergeCell ref="C73:D73"/>
    <mergeCell ref="C74:D74"/>
    <mergeCell ref="C53:D53"/>
    <mergeCell ref="C62:D62"/>
    <mergeCell ref="C64:D64"/>
    <mergeCell ref="C66:D66"/>
    <mergeCell ref="C67:D67"/>
    <mergeCell ref="C68:D68"/>
    <mergeCell ref="C69:D69"/>
    <mergeCell ref="C54:D54"/>
    <mergeCell ref="C55:D55"/>
    <mergeCell ref="C56:D56"/>
    <mergeCell ref="C58:D58"/>
    <mergeCell ref="C59:D59"/>
    <mergeCell ref="C61:D61"/>
    <mergeCell ref="C29:D29"/>
    <mergeCell ref="C30:D30"/>
    <mergeCell ref="C45:D45"/>
    <mergeCell ref="C46:D46"/>
    <mergeCell ref="C48:D48"/>
    <mergeCell ref="C49:D49"/>
    <mergeCell ref="C50:D50"/>
    <mergeCell ref="C51:D51"/>
    <mergeCell ref="C52:D52"/>
    <mergeCell ref="C14:D14"/>
    <mergeCell ref="C40:D40"/>
    <mergeCell ref="C41:D41"/>
    <mergeCell ref="C17:D17"/>
    <mergeCell ref="C18:D18"/>
    <mergeCell ref="C19:D19"/>
    <mergeCell ref="A1:G1"/>
    <mergeCell ref="A3:B3"/>
    <mergeCell ref="A4:B4"/>
    <mergeCell ref="E4:G4"/>
    <mergeCell ref="C34:D34"/>
    <mergeCell ref="C35:D35"/>
    <mergeCell ref="C11:D11"/>
    <mergeCell ref="C37:D37"/>
    <mergeCell ref="C16:D16"/>
    <mergeCell ref="C9:D9"/>
    <mergeCell ref="C10:D10"/>
    <mergeCell ref="C12:D12"/>
    <mergeCell ref="C38:D38"/>
    <mergeCell ref="C15:D15"/>
    <mergeCell ref="C21:D21"/>
    <mergeCell ref="C24:D24"/>
    <mergeCell ref="C27:D27"/>
    <mergeCell ref="C28:D2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Radim Reniers</cp:lastModifiedBy>
  <cp:lastPrinted>2014-12-15T08:42:35Z</cp:lastPrinted>
  <dcterms:created xsi:type="dcterms:W3CDTF">2014-11-06T08:33:17Z</dcterms:created>
  <dcterms:modified xsi:type="dcterms:W3CDTF">2015-01-13T06:17:14Z</dcterms:modified>
</cp:coreProperties>
</file>