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 activeTab="3"/>
  </bookViews>
  <sheets>
    <sheet name="Krycí list 1" sheetId="4" r:id="rId1"/>
    <sheet name="Krycí list" sheetId="1" r:id="rId2"/>
    <sheet name="Rekapitulace" sheetId="2" r:id="rId3"/>
    <sheet name="Položky" sheetId="3" r:id="rId4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list'!$F$4</definedName>
    <definedName name="MJ">'Krycí list'!$G$4</definedName>
    <definedName name="Mont">Rekapitulace!$H$10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3">Položky!$1:$6</definedName>
    <definedName name="_xlnm.Print_Titles" localSheetId="2">Rekapitulace!$1:$6</definedName>
    <definedName name="Objednatel">'Krycí list'!$C$8</definedName>
    <definedName name="_xlnm.Print_Area" localSheetId="1">'Krycí list'!$A$1:$G$45</definedName>
    <definedName name="_xlnm.Print_Area" localSheetId="3">Položky!$A$1:$K$41</definedName>
    <definedName name="_xlnm.Print_Area" localSheetId="2">Rekapitulace!$A$1:$I$16</definedName>
    <definedName name="PocetMJ">'Krycí list'!$G$7</definedName>
    <definedName name="Poznamka">'Krycí list'!$B$37</definedName>
    <definedName name="Projektant">'Krycí list'!$C$7</definedName>
    <definedName name="PSV">Rekapitulace!$F$10</definedName>
    <definedName name="PSV0">Položky!#REF!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3" hidden="1">0</definedName>
    <definedName name="solver_num" localSheetId="3" hidden="1">0</definedName>
    <definedName name="solver_opt" localSheetId="3" hidden="1">Položky!#REF!</definedName>
    <definedName name="solver_typ" localSheetId="3" hidden="1">1</definedName>
    <definedName name="solver_val" localSheetId="3" hidden="1">0</definedName>
    <definedName name="Typ">Položky!#REF!</definedName>
    <definedName name="VRN">Rekapitulace!$H$16</definedName>
    <definedName name="VRNKc">Rekapitulace!$E$15</definedName>
    <definedName name="VRNnazev">Rekapitulace!$A$15</definedName>
    <definedName name="VRNproc">Rekapitulace!$F$15</definedName>
    <definedName name="VRNzakl">Rekapitulace!$G$15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</workbook>
</file>

<file path=xl/calcChain.xml><?xml version="1.0" encoding="utf-8"?>
<calcChain xmlns="http://schemas.openxmlformats.org/spreadsheetml/2006/main">
  <c r="BG40" i="3" l="1"/>
  <c r="BF40" i="3"/>
  <c r="BE40" i="3"/>
  <c r="BC40" i="3"/>
  <c r="K40" i="3"/>
  <c r="I40" i="3"/>
  <c r="G40" i="3"/>
  <c r="BD40" i="3" s="1"/>
  <c r="BG39" i="3"/>
  <c r="BF39" i="3"/>
  <c r="BE39" i="3"/>
  <c r="BC39" i="3"/>
  <c r="K39" i="3"/>
  <c r="I39" i="3"/>
  <c r="G39" i="3"/>
  <c r="BD39" i="3" s="1"/>
  <c r="BG38" i="3"/>
  <c r="BF38" i="3"/>
  <c r="BE38" i="3"/>
  <c r="BC38" i="3"/>
  <c r="K38" i="3"/>
  <c r="I38" i="3"/>
  <c r="G38" i="3"/>
  <c r="BD38" i="3" s="1"/>
  <c r="BG37" i="3"/>
  <c r="BF37" i="3"/>
  <c r="BE37" i="3"/>
  <c r="BC37" i="3"/>
  <c r="K37" i="3"/>
  <c r="I37" i="3"/>
  <c r="G37" i="3"/>
  <c r="BD37" i="3" s="1"/>
  <c r="BG36" i="3"/>
  <c r="BF36" i="3"/>
  <c r="BE36" i="3"/>
  <c r="BC36" i="3"/>
  <c r="K36" i="3"/>
  <c r="I36" i="3"/>
  <c r="G36" i="3"/>
  <c r="BD36" i="3" s="1"/>
  <c r="BG35" i="3"/>
  <c r="BF35" i="3"/>
  <c r="BE35" i="3"/>
  <c r="BC35" i="3"/>
  <c r="K35" i="3"/>
  <c r="I35" i="3"/>
  <c r="G35" i="3"/>
  <c r="BD35" i="3" s="1"/>
  <c r="BG34" i="3"/>
  <c r="BF34" i="3"/>
  <c r="BE34" i="3"/>
  <c r="BC34" i="3"/>
  <c r="K34" i="3"/>
  <c r="I34" i="3"/>
  <c r="G34" i="3"/>
  <c r="BD34" i="3" s="1"/>
  <c r="BG33" i="3"/>
  <c r="BF33" i="3"/>
  <c r="BE33" i="3"/>
  <c r="BC33" i="3"/>
  <c r="K33" i="3"/>
  <c r="I33" i="3"/>
  <c r="G33" i="3"/>
  <c r="BD33" i="3" s="1"/>
  <c r="BG32" i="3"/>
  <c r="BF32" i="3"/>
  <c r="BE32" i="3"/>
  <c r="BC32" i="3"/>
  <c r="K32" i="3"/>
  <c r="I32" i="3"/>
  <c r="G32" i="3"/>
  <c r="BD32" i="3" s="1"/>
  <c r="BG31" i="3"/>
  <c r="BF31" i="3"/>
  <c r="BE31" i="3"/>
  <c r="BC31" i="3"/>
  <c r="K31" i="3"/>
  <c r="I31" i="3"/>
  <c r="G31" i="3"/>
  <c r="BD31" i="3" s="1"/>
  <c r="BG30" i="3"/>
  <c r="BF30" i="3"/>
  <c r="BE30" i="3"/>
  <c r="BC30" i="3"/>
  <c r="K30" i="3"/>
  <c r="I30" i="3"/>
  <c r="G30" i="3"/>
  <c r="BD30" i="3" s="1"/>
  <c r="BG29" i="3"/>
  <c r="BF29" i="3"/>
  <c r="BE29" i="3"/>
  <c r="BC29" i="3"/>
  <c r="K29" i="3"/>
  <c r="I29" i="3"/>
  <c r="G29" i="3"/>
  <c r="BD29" i="3" s="1"/>
  <c r="BG28" i="3"/>
  <c r="BF28" i="3"/>
  <c r="BE28" i="3"/>
  <c r="BC28" i="3"/>
  <c r="K28" i="3"/>
  <c r="I28" i="3"/>
  <c r="G28" i="3"/>
  <c r="BD28" i="3" s="1"/>
  <c r="BG27" i="3"/>
  <c r="BF27" i="3"/>
  <c r="BE27" i="3"/>
  <c r="BC27" i="3"/>
  <c r="K27" i="3"/>
  <c r="I27" i="3"/>
  <c r="G27" i="3"/>
  <c r="BD27" i="3" s="1"/>
  <c r="BG26" i="3"/>
  <c r="BF26" i="3"/>
  <c r="BE26" i="3"/>
  <c r="BC26" i="3"/>
  <c r="K26" i="3"/>
  <c r="I26" i="3"/>
  <c r="G26" i="3"/>
  <c r="BD26" i="3" s="1"/>
  <c r="B9" i="2"/>
  <c r="A9" i="2"/>
  <c r="BG41" i="3"/>
  <c r="I9" i="2" s="1"/>
  <c r="BF41" i="3"/>
  <c r="H9" i="2" s="1"/>
  <c r="BE41" i="3"/>
  <c r="G9" i="2" s="1"/>
  <c r="BC41" i="3"/>
  <c r="E9" i="2" s="1"/>
  <c r="K41" i="3"/>
  <c r="I41" i="3"/>
  <c r="G41" i="3"/>
  <c r="C41" i="3"/>
  <c r="BG23" i="3"/>
  <c r="BF23" i="3"/>
  <c r="BE23" i="3"/>
  <c r="BC23" i="3"/>
  <c r="K23" i="3"/>
  <c r="I23" i="3"/>
  <c r="G23" i="3"/>
  <c r="BD23" i="3" s="1"/>
  <c r="BG22" i="3"/>
  <c r="BF22" i="3"/>
  <c r="BE22" i="3"/>
  <c r="BC22" i="3"/>
  <c r="K22" i="3"/>
  <c r="I22" i="3"/>
  <c r="G22" i="3"/>
  <c r="BD22" i="3" s="1"/>
  <c r="BG21" i="3"/>
  <c r="BF21" i="3"/>
  <c r="BE21" i="3"/>
  <c r="BC21" i="3"/>
  <c r="K21" i="3"/>
  <c r="I21" i="3"/>
  <c r="G21" i="3"/>
  <c r="BD21" i="3" s="1"/>
  <c r="BG20" i="3"/>
  <c r="BF20" i="3"/>
  <c r="BE20" i="3"/>
  <c r="BC20" i="3"/>
  <c r="K20" i="3"/>
  <c r="I20" i="3"/>
  <c r="G20" i="3"/>
  <c r="BD20" i="3" s="1"/>
  <c r="BG19" i="3"/>
  <c r="BF19" i="3"/>
  <c r="BE19" i="3"/>
  <c r="BC19" i="3"/>
  <c r="K19" i="3"/>
  <c r="I19" i="3"/>
  <c r="G19" i="3"/>
  <c r="BD19" i="3" s="1"/>
  <c r="BG18" i="3"/>
  <c r="BF18" i="3"/>
  <c r="BE18" i="3"/>
  <c r="BC18" i="3"/>
  <c r="K18" i="3"/>
  <c r="I18" i="3"/>
  <c r="G18" i="3"/>
  <c r="BD18" i="3" s="1"/>
  <c r="BG17" i="3"/>
  <c r="BF17" i="3"/>
  <c r="BE17" i="3"/>
  <c r="BC17" i="3"/>
  <c r="K17" i="3"/>
  <c r="I17" i="3"/>
  <c r="G17" i="3"/>
  <c r="BD17" i="3" s="1"/>
  <c r="BG16" i="3"/>
  <c r="BF16" i="3"/>
  <c r="BE16" i="3"/>
  <c r="BC16" i="3"/>
  <c r="K16" i="3"/>
  <c r="I16" i="3"/>
  <c r="G16" i="3"/>
  <c r="BD16" i="3" s="1"/>
  <c r="BD24" i="3" s="1"/>
  <c r="F8" i="2" s="1"/>
  <c r="B8" i="2"/>
  <c r="A8" i="2"/>
  <c r="BG24" i="3"/>
  <c r="I8" i="2" s="1"/>
  <c r="BF24" i="3"/>
  <c r="H8" i="2" s="1"/>
  <c r="BE24" i="3"/>
  <c r="G8" i="2" s="1"/>
  <c r="BC24" i="3"/>
  <c r="E8" i="2" s="1"/>
  <c r="K24" i="3"/>
  <c r="I24" i="3"/>
  <c r="G24" i="3"/>
  <c r="C24" i="3"/>
  <c r="BG13" i="3"/>
  <c r="BF13" i="3"/>
  <c r="BE13" i="3"/>
  <c r="BC13" i="3"/>
  <c r="K13" i="3"/>
  <c r="I13" i="3"/>
  <c r="G13" i="3"/>
  <c r="BD13" i="3" s="1"/>
  <c r="BG12" i="3"/>
  <c r="BF12" i="3"/>
  <c r="BE12" i="3"/>
  <c r="BC12" i="3"/>
  <c r="K12" i="3"/>
  <c r="I12" i="3"/>
  <c r="G12" i="3"/>
  <c r="BD12" i="3" s="1"/>
  <c r="BG11" i="3"/>
  <c r="BF11" i="3"/>
  <c r="BE11" i="3"/>
  <c r="BC11" i="3"/>
  <c r="K11" i="3"/>
  <c r="I11" i="3"/>
  <c r="G11" i="3"/>
  <c r="BD11" i="3" s="1"/>
  <c r="BG10" i="3"/>
  <c r="BF10" i="3"/>
  <c r="BE10" i="3"/>
  <c r="BC10" i="3"/>
  <c r="K10" i="3"/>
  <c r="I10" i="3"/>
  <c r="G10" i="3"/>
  <c r="BD10" i="3" s="1"/>
  <c r="BG9" i="3"/>
  <c r="BF9" i="3"/>
  <c r="BE9" i="3"/>
  <c r="BC9" i="3"/>
  <c r="K9" i="3"/>
  <c r="I9" i="3"/>
  <c r="G9" i="3"/>
  <c r="BD9" i="3" s="1"/>
  <c r="BG8" i="3"/>
  <c r="BF8" i="3"/>
  <c r="BE8" i="3"/>
  <c r="BC8" i="3"/>
  <c r="K8" i="3"/>
  <c r="I8" i="3"/>
  <c r="G8" i="3"/>
  <c r="BD8" i="3" s="1"/>
  <c r="B7" i="2"/>
  <c r="A7" i="2"/>
  <c r="BG14" i="3"/>
  <c r="I7" i="2" s="1"/>
  <c r="I10" i="2" s="1"/>
  <c r="C20" i="1" s="1"/>
  <c r="BF14" i="3"/>
  <c r="H7" i="2" s="1"/>
  <c r="H10" i="2" s="1"/>
  <c r="C15" i="1" s="1"/>
  <c r="BE14" i="3"/>
  <c r="G7" i="2" s="1"/>
  <c r="G10" i="2" s="1"/>
  <c r="C14" i="1" s="1"/>
  <c r="BC14" i="3"/>
  <c r="E7" i="2" s="1"/>
  <c r="E10" i="2" s="1"/>
  <c r="C16" i="1" s="1"/>
  <c r="K14" i="3"/>
  <c r="I14" i="3"/>
  <c r="G14" i="3"/>
  <c r="C14" i="3"/>
  <c r="C4" i="3"/>
  <c r="H3" i="3"/>
  <c r="C3" i="3"/>
  <c r="H16" i="2"/>
  <c r="I15" i="2"/>
  <c r="G15" i="2"/>
  <c r="C2" i="2"/>
  <c r="C1" i="2"/>
  <c r="F33" i="1"/>
  <c r="F31" i="1"/>
  <c r="G22" i="1"/>
  <c r="G21" i="1" s="1"/>
  <c r="G8" i="1"/>
  <c r="F34" i="1" l="1"/>
  <c r="BD14" i="3"/>
  <c r="F7" i="2" s="1"/>
  <c r="BD41" i="3"/>
  <c r="F9" i="2" s="1"/>
  <c r="F10" i="2" l="1"/>
  <c r="C17" i="1" s="1"/>
  <c r="C18" i="1" s="1"/>
  <c r="C21" i="1" s="1"/>
  <c r="C22" i="1" s="1"/>
  <c r="F29" i="1" s="1"/>
  <c r="G15" i="4" s="1"/>
</calcChain>
</file>

<file path=xl/sharedStrings.xml><?xml version="1.0" encoding="utf-8"?>
<sst xmlns="http://schemas.openxmlformats.org/spreadsheetml/2006/main" count="219" uniqueCount="160">
  <si>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</si>
  <si>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</si>
  <si>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</si>
  <si>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</si>
  <si>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</si>
  <si>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</si>
  <si>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</si>
  <si>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</si>
  <si>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</si>
  <si>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</si>
  <si>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</si>
  <si>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</si>
  <si>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</si>
  <si>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</si>
  <si>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</si>
  <si>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</si>
  <si>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</si>
  <si>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</si>
  <si>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</si>
  <si>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</si>
  <si>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</si>
  <si>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</si>
  <si>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</si>
  <si>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</si>
  <si>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</si>
  <si>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</si>
  <si>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</si>
  <si>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</si>
  <si>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</si>
  <si>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</si>
  <si>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</si>
  <si>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</si>
  <si>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</si>
  <si>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</si>
  <si>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</si>
  <si>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</si>
  <si>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</si>
  <si>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</si>
  <si>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</si>
  <si>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</si>
  <si>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</si>
  <si>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</si>
  <si>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</si>
  <si>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</si>
  <si>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</si>
  <si>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</si>
  <si>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</si>
  <si>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</si>
  <si>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</si>
  <si>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</si>
  <si>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</si>
  <si>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</si>
  <si>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</si>
  <si>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</si>
  <si>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</si>
  <si>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</si>
  <si>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</si>
  <si>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</si>
  <si>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</si>
  <si>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</si>
  <si>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</si>
  <si>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</si>
  <si>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</si>
  <si>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</si>
  <si>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</si>
  <si>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</si>
  <si>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</si>
  <si>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</si>
  <si>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</si>
  <si>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</si>
  <si>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pošta Branišovice</t>
  </si>
  <si>
    <t>Výměna střešní krytiny - závada BOZP</t>
  </si>
  <si>
    <t>762</t>
  </si>
  <si>
    <t>Konstrukce tesařské</t>
  </si>
  <si>
    <t>762 34-2812.R00</t>
  </si>
  <si>
    <t>Demontáž laťování střech, rozteč latí do 50 cm</t>
  </si>
  <si>
    <t>m2</t>
  </si>
  <si>
    <t>762 34-0032.RA0</t>
  </si>
  <si>
    <t>Laťování střech rozteč 30 cm</t>
  </si>
  <si>
    <t>605-10054</t>
  </si>
  <si>
    <t>Lať střešní profil dřevěný 50/35 mm l = 3 m a výše</t>
  </si>
  <si>
    <t>m</t>
  </si>
  <si>
    <t>998 76-2102.R00</t>
  </si>
  <si>
    <t>Přesun hmot pro tesařské konstrukce, výšky do 12 m</t>
  </si>
  <si>
    <t>t</t>
  </si>
  <si>
    <t>998 76-2194.R00</t>
  </si>
  <si>
    <t>Příplatek zvětšený přesun, tesařské konstr. do 1km</t>
  </si>
  <si>
    <t>998 76-2199.R00</t>
  </si>
  <si>
    <t>Příplatek zvětš. přesun, tesařské konstr.další 1km 40 km</t>
  </si>
  <si>
    <t>765</t>
  </si>
  <si>
    <t>Krytiny tvrdé</t>
  </si>
  <si>
    <t>765 31-1810.R00</t>
  </si>
  <si>
    <t>Demontáž krytiny na sucho, do suti</t>
  </si>
  <si>
    <t>765 31-2421.R00</t>
  </si>
  <si>
    <t>Krytina Bobrovka 18x38, režná kulatý řez</t>
  </si>
  <si>
    <t>998 76-5102.R00</t>
  </si>
  <si>
    <t>Přesun hmot pro krytiny tvrdé, výšky do 12 m</t>
  </si>
  <si>
    <t>998 76-5194.R00</t>
  </si>
  <si>
    <t>Příplatek zvětšený přesun, krytiny tvrdé do 1 km</t>
  </si>
  <si>
    <t>998 76-5199.R00</t>
  </si>
  <si>
    <t>Příplatek zvětšený přesun, krytiny tvrdé další 1km 40 km</t>
  </si>
  <si>
    <t>979 08-1111.R00</t>
  </si>
  <si>
    <t>Odvoz suti a vybour. hmot na skládku do 1 km</t>
  </si>
  <si>
    <t>979 08-1121.R00</t>
  </si>
  <si>
    <t>Příplatek k odvozu za každý další 1 km 40 km</t>
  </si>
  <si>
    <t>111111111111111</t>
  </si>
  <si>
    <t>Skládkovné</t>
  </si>
  <si>
    <t>766</t>
  </si>
  <si>
    <t>Konstrukce truhlářské</t>
  </si>
  <si>
    <t>Pozice 1</t>
  </si>
  <si>
    <t>Okno plastové 2 křídla 1550x1545, středový sloupek podkladní profil 30 mm</t>
  </si>
  <si>
    <t>kus</t>
  </si>
  <si>
    <t>Pozice 2</t>
  </si>
  <si>
    <t>Okno plastové 2 křídla,1475x1538, středový sloupek podkladní profil 30 mm</t>
  </si>
  <si>
    <t>Pozice 3</t>
  </si>
  <si>
    <t>Okno plastové 1 křídlo, 880x1550 podkladní profil 30 mm</t>
  </si>
  <si>
    <t>Pozice 4</t>
  </si>
  <si>
    <t>Okno plastové 1 křídlo, 1180x1550 podkladní profil 30 mm</t>
  </si>
  <si>
    <t>Pozice 5</t>
  </si>
  <si>
    <t>Plastové okno 1 křídlo, 880x1550 podkladní profil 30 mm</t>
  </si>
  <si>
    <t>Pozice 6</t>
  </si>
  <si>
    <t>Okno plastové 2 křídlo, 1550x1538,středový sloupek podkladní profil 30 mm</t>
  </si>
  <si>
    <t>Pozice 7</t>
  </si>
  <si>
    <t>Okno plastové 1 křídlo 375x1030 podkladní profil 30 mm</t>
  </si>
  <si>
    <t>Pozice 8</t>
  </si>
  <si>
    <t>Okno plastové 1 křídlo, 600x870 podkladní profil 30 mm</t>
  </si>
  <si>
    <t>M</t>
  </si>
  <si>
    <t>Montáž, demontáž,zednické zapravení</t>
  </si>
  <si>
    <t>PVenkovní</t>
  </si>
  <si>
    <t>parapet venkovní hliníkový tažený 225 mm</t>
  </si>
  <si>
    <t>Pvnitřní</t>
  </si>
  <si>
    <t>parapet vnitřní plastový komůrkový 330 mm</t>
  </si>
  <si>
    <t>Žaluzie</t>
  </si>
  <si>
    <t>Žaluzie lamelová stříbrná</t>
  </si>
  <si>
    <t>Síť</t>
  </si>
  <si>
    <t>Okenní síť</t>
  </si>
  <si>
    <t>Loken</t>
  </si>
  <si>
    <t>Likvidace oken</t>
  </si>
  <si>
    <t>soubor</t>
  </si>
  <si>
    <t>Doprava</t>
  </si>
  <si>
    <t>km</t>
  </si>
  <si>
    <t>VÝKAZ VÝMĚR</t>
  </si>
  <si>
    <t>Výkaz výměr</t>
  </si>
  <si>
    <t xml:space="preserve">dodavatel: </t>
  </si>
  <si>
    <t>zasílací adresa objednávky:</t>
  </si>
  <si>
    <t>IČ:</t>
  </si>
  <si>
    <t>DIČ:</t>
  </si>
  <si>
    <t>bankovní účet:</t>
  </si>
  <si>
    <t>plátce DPH (ano/ne):</t>
  </si>
  <si>
    <t>Nabídková cena celkem (bez DPH)</t>
  </si>
  <si>
    <t>DPH 21 % přenesená daňová povinnost</t>
  </si>
  <si>
    <t>Cena celkem ( sazba DPH 21 % )</t>
  </si>
  <si>
    <t>Poznámky:</t>
  </si>
  <si>
    <t xml:space="preserve">V případě, že jsou v textu položek, či specifikací, uvedeny značky výrobků či technologií, umožnuje zadavatel pro plnění veřejné zakázky použití i jiných, kvalitativně a technicky obdobných řešení.   </t>
  </si>
  <si>
    <t>Výkaz výměr je rozesílán elektronickou cestou, povinností každého uchazeče je před odevzdáním nabídky zkontrolovat funkčnost jednotlivých vzorců a přenosů hodnot do Krycího listu rozpočtu.</t>
  </si>
  <si>
    <t>V nabídkové ceně budou zahrnuty veškeré náklady na realizaci díla včetně těch, které zde nejsou specifikovány a jejich provedení je nutné pro řádné předání díla, dále vč. dopravy, kancel.potřeb apod…</t>
  </si>
  <si>
    <t>takto označené položky vyplní uchazeč</t>
  </si>
  <si>
    <t>V  ...............................................  dne  ......................................  podpis  .......................................</t>
  </si>
  <si>
    <t>Pošta Branišovice - výměna oken a oprava střešní krytiny</t>
  </si>
  <si>
    <t>Branišovice 64, 671 77 Branišovice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</si>
</sst>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.00000"/>
  </numFmts>
  <fonts count="31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b/>
      <sz val="12"/>
      <name val="Arial"/>
      <family val="2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23" fillId="0" borderId="0" applyAlignment="0">
      <alignment vertical="top" wrapText="1"/>
      <protection locked="0"/>
    </xf>
  </cellStyleXfs>
  <cellXfs count="234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8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7" xfId="0" applyFont="1" applyFill="1" applyBorder="1"/>
    <xf numFmtId="0" fontId="7" fillId="0" borderId="38" xfId="0" applyFont="1" applyFill="1" applyBorder="1"/>
    <xf numFmtId="0" fontId="7" fillId="0" borderId="40" xfId="0" applyFont="1" applyFill="1" applyBorder="1"/>
    <xf numFmtId="165" fontId="7" fillId="0" borderId="38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4" fillId="0" borderId="44" xfId="1" applyFont="1" applyBorder="1"/>
    <xf numFmtId="0" fontId="10" fillId="0" borderId="44" xfId="1" applyBorder="1"/>
    <xf numFmtId="0" fontId="10" fillId="0" borderId="44" xfId="1" applyBorder="1" applyAlignment="1">
      <alignment horizontal="right"/>
    </xf>
    <xf numFmtId="0" fontId="10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4" fillId="0" borderId="48" xfId="1" applyFont="1" applyBorder="1"/>
    <xf numFmtId="0" fontId="10" fillId="0" borderId="48" xfId="1" applyBorder="1"/>
    <xf numFmtId="0" fontId="10" fillId="0" borderId="48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49" fontId="6" fillId="0" borderId="26" xfId="0" applyNumberFormat="1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3" fontId="8" fillId="0" borderId="9" xfId="0" applyNumberFormat="1" applyFont="1" applyFill="1" applyBorder="1"/>
    <xf numFmtId="0" fontId="6" fillId="0" borderId="26" xfId="0" applyFont="1" applyFill="1" applyBorder="1"/>
    <xf numFmtId="3" fontId="6" fillId="0" borderId="28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12" fillId="0" borderId="31" xfId="0" applyFont="1" applyFill="1" applyBorder="1"/>
    <xf numFmtId="0" fontId="12" fillId="0" borderId="32" xfId="0" applyFont="1" applyFill="1" applyBorder="1"/>
    <xf numFmtId="0" fontId="0" fillId="0" borderId="55" xfId="0" applyFill="1" applyBorder="1"/>
    <xf numFmtId="0" fontId="12" fillId="0" borderId="56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center"/>
    </xf>
    <xf numFmtId="4" fontId="13" fillId="0" borderId="32" xfId="0" applyNumberFormat="1" applyFont="1" applyFill="1" applyBorder="1" applyAlignment="1">
      <alignment horizontal="right"/>
    </xf>
    <xf numFmtId="4" fontId="13" fillId="0" borderId="55" xfId="0" applyNumberFormat="1" applyFont="1" applyFill="1" applyBorder="1" applyAlignment="1">
      <alignment horizontal="right"/>
    </xf>
    <xf numFmtId="0" fontId="8" fillId="0" borderId="35" xfId="0" applyFont="1" applyFill="1" applyBorder="1"/>
    <xf numFmtId="0" fontId="8" fillId="0" borderId="21" xfId="0" applyFont="1" applyFill="1" applyBorder="1"/>
    <xf numFmtId="0" fontId="8" fillId="0" borderId="22" xfId="0" applyFont="1" applyFill="1" applyBorder="1"/>
    <xf numFmtId="3" fontId="8" fillId="0" borderId="34" xfId="0" applyNumberFormat="1" applyFont="1" applyFill="1" applyBorder="1" applyAlignment="1">
      <alignment horizontal="right"/>
    </xf>
    <xf numFmtId="166" fontId="8" fillId="0" borderId="57" xfId="0" applyNumberFormat="1" applyFont="1" applyFill="1" applyBorder="1" applyAlignment="1">
      <alignment horizontal="right"/>
    </xf>
    <xf numFmtId="3" fontId="8" fillId="0" borderId="58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6" fillId="0" borderId="38" xfId="0" applyFont="1" applyFill="1" applyBorder="1"/>
    <xf numFmtId="0" fontId="0" fillId="0" borderId="38" xfId="0" applyFill="1" applyBorder="1"/>
    <xf numFmtId="4" fontId="0" fillId="0" borderId="59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0" fillId="0" borderId="0" xfId="1"/>
    <xf numFmtId="0" fontId="15" fillId="0" borderId="0" xfId="1" applyFont="1" applyAlignment="1">
      <alignment horizontal="centerContinuous"/>
    </xf>
    <xf numFmtId="0" fontId="16" fillId="0" borderId="0" xfId="1" applyFont="1" applyAlignment="1">
      <alignment horizontal="centerContinuous"/>
    </xf>
    <xf numFmtId="0" fontId="16" fillId="0" borderId="0" xfId="1" applyFont="1" applyAlignment="1">
      <alignment horizontal="right"/>
    </xf>
    <xf numFmtId="0" fontId="10" fillId="0" borderId="44" xfId="1" applyFont="1" applyBorder="1" applyAlignment="1">
      <alignment horizontal="center"/>
    </xf>
    <xf numFmtId="0" fontId="10" fillId="0" borderId="44" xfId="1" applyBorder="1" applyAlignment="1">
      <alignment horizontal="left"/>
    </xf>
    <xf numFmtId="0" fontId="10" fillId="0" borderId="45" xfId="1" applyBorder="1"/>
    <xf numFmtId="0" fontId="11" fillId="0" borderId="0" xfId="1" applyFont="1" applyFill="1"/>
    <xf numFmtId="0" fontId="10" fillId="0" borderId="0" xfId="1" applyFont="1" applyFill="1"/>
    <xf numFmtId="0" fontId="10" fillId="0" borderId="0" xfId="1" applyFill="1"/>
    <xf numFmtId="0" fontId="10" fillId="0" borderId="0" xfId="1" applyFill="1" applyAlignment="1">
      <alignment horizontal="right"/>
    </xf>
    <xf numFmtId="0" fontId="10" fillId="0" borderId="0" xfId="1" applyFill="1" applyAlignment="1"/>
    <xf numFmtId="49" fontId="5" fillId="0" borderId="57" xfId="1" applyNumberFormat="1" applyFont="1" applyFill="1" applyBorder="1"/>
    <xf numFmtId="0" fontId="5" fillId="0" borderId="16" xfId="1" applyFont="1" applyFill="1" applyBorder="1" applyAlignment="1">
      <alignment horizontal="center"/>
    </xf>
    <xf numFmtId="0" fontId="5" fillId="0" borderId="16" xfId="1" applyNumberFormat="1" applyFont="1" applyFill="1" applyBorder="1" applyAlignment="1">
      <alignment horizontal="center"/>
    </xf>
    <xf numFmtId="0" fontId="5" fillId="0" borderId="57" xfId="1" applyFont="1" applyFill="1" applyBorder="1" applyAlignment="1">
      <alignment horizontal="center"/>
    </xf>
    <xf numFmtId="0" fontId="17" fillId="0" borderId="57" xfId="1" applyFont="1" applyFill="1" applyBorder="1"/>
    <xf numFmtId="0" fontId="6" fillId="0" borderId="53" xfId="1" applyFont="1" applyFill="1" applyBorder="1" applyAlignment="1">
      <alignment horizontal="center"/>
    </xf>
    <xf numFmtId="49" fontId="6" fillId="0" borderId="53" xfId="1" applyNumberFormat="1" applyFont="1" applyFill="1" applyBorder="1" applyAlignment="1">
      <alignment horizontal="left"/>
    </xf>
    <xf numFmtId="0" fontId="6" fillId="0" borderId="53" xfId="1" applyFont="1" applyFill="1" applyBorder="1"/>
    <xf numFmtId="0" fontId="10" fillId="0" borderId="53" xfId="1" applyFill="1" applyBorder="1" applyAlignment="1">
      <alignment horizontal="center"/>
    </xf>
    <xf numFmtId="0" fontId="10" fillId="0" borderId="53" xfId="1" applyNumberFormat="1" applyFill="1" applyBorder="1" applyAlignment="1">
      <alignment horizontal="right"/>
    </xf>
    <xf numFmtId="0" fontId="10" fillId="0" borderId="53" xfId="1" applyNumberFormat="1" applyFill="1" applyBorder="1"/>
    <xf numFmtId="0" fontId="9" fillId="0" borderId="60" xfId="1" applyNumberFormat="1" applyFont="1" applyFill="1" applyBorder="1"/>
    <xf numFmtId="0" fontId="18" fillId="0" borderId="0" xfId="1" applyFont="1"/>
    <xf numFmtId="0" fontId="8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8" fillId="0" borderId="53" xfId="1" applyNumberFormat="1" applyFont="1" applyFill="1" applyBorder="1" applyAlignment="1">
      <alignment horizontal="center" shrinkToFit="1"/>
    </xf>
    <xf numFmtId="4" fontId="8" fillId="0" borderId="53" xfId="1" applyNumberFormat="1" applyFont="1" applyFill="1" applyBorder="1" applyAlignment="1">
      <alignment horizontal="right"/>
    </xf>
    <xf numFmtId="4" fontId="8" fillId="0" borderId="53" xfId="1" applyNumberFormat="1" applyFont="1" applyFill="1" applyBorder="1"/>
    <xf numFmtId="167" fontId="8" fillId="0" borderId="53" xfId="1" applyNumberFormat="1" applyFont="1" applyFill="1" applyBorder="1"/>
    <xf numFmtId="0" fontId="10" fillId="0" borderId="61" xfId="1" applyFill="1" applyBorder="1" applyAlignment="1">
      <alignment horizontal="center"/>
    </xf>
    <xf numFmtId="49" fontId="4" fillId="0" borderId="61" xfId="1" applyNumberFormat="1" applyFont="1" applyFill="1" applyBorder="1" applyAlignment="1">
      <alignment horizontal="left"/>
    </xf>
    <xf numFmtId="0" fontId="4" fillId="0" borderId="61" xfId="1" applyFont="1" applyFill="1" applyBorder="1"/>
    <xf numFmtId="4" fontId="10" fillId="0" borderId="61" xfId="1" applyNumberFormat="1" applyFill="1" applyBorder="1" applyAlignment="1">
      <alignment horizontal="right"/>
    </xf>
    <xf numFmtId="4" fontId="6" fillId="0" borderId="61" xfId="1" applyNumberFormat="1" applyFont="1" applyFill="1" applyBorder="1"/>
    <xf numFmtId="0" fontId="6" fillId="0" borderId="61" xfId="1" applyFont="1" applyFill="1" applyBorder="1"/>
    <xf numFmtId="167" fontId="6" fillId="0" borderId="61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19" fillId="0" borderId="0" xfId="1" applyFont="1" applyAlignment="1"/>
    <xf numFmtId="0" fontId="10" fillId="0" borderId="0" xfId="1" applyAlignment="1">
      <alignment horizontal="right"/>
    </xf>
    <xf numFmtId="0" fontId="20" fillId="0" borderId="0" xfId="1" applyFont="1" applyBorder="1"/>
    <xf numFmtId="3" fontId="20" fillId="0" borderId="0" xfId="1" applyNumberFormat="1" applyFont="1" applyBorder="1" applyAlignment="1">
      <alignment horizontal="right"/>
    </xf>
    <xf numFmtId="4" fontId="20" fillId="0" borderId="0" xfId="1" applyNumberFormat="1" applyFont="1" applyBorder="1"/>
    <xf numFmtId="0" fontId="19" fillId="0" borderId="0" xfId="1" applyFont="1" applyBorder="1" applyAlignment="1"/>
    <xf numFmtId="0" fontId="10" fillId="0" borderId="0" xfId="1" applyBorder="1" applyAlignment="1">
      <alignment horizontal="right"/>
    </xf>
    <xf numFmtId="49" fontId="11" fillId="0" borderId="6" xfId="0" applyNumberFormat="1" applyFont="1" applyFill="1" applyBorder="1"/>
    <xf numFmtId="3" fontId="8" fillId="0" borderId="7" xfId="0" applyNumberFormat="1" applyFont="1" applyFill="1" applyBorder="1"/>
    <xf numFmtId="3" fontId="8" fillId="0" borderId="53" xfId="0" applyNumberFormat="1" applyFont="1" applyFill="1" applyBorder="1"/>
    <xf numFmtId="3" fontId="8" fillId="0" borderId="54" xfId="0" applyNumberFormat="1" applyFont="1" applyFill="1" applyBorder="1"/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/>
    <xf numFmtId="0" fontId="24" fillId="0" borderId="0" xfId="2" applyNumberFormat="1" applyFont="1" applyBorder="1" applyAlignment="1" applyProtection="1">
      <alignment horizontal="left" wrapText="1"/>
    </xf>
    <xf numFmtId="0" fontId="24" fillId="0" borderId="0" xfId="2" applyNumberFormat="1" applyFont="1" applyBorder="1" applyAlignment="1" applyProtection="1">
      <alignment horizontal="right" wrapText="1"/>
    </xf>
    <xf numFmtId="0" fontId="1" fillId="0" borderId="62" xfId="2" applyNumberFormat="1" applyFont="1" applyBorder="1" applyAlignment="1" applyProtection="1">
      <alignment horizontal="left" wrapText="1"/>
    </xf>
    <xf numFmtId="0" fontId="25" fillId="0" borderId="62" xfId="2" applyNumberFormat="1" applyFont="1" applyBorder="1" applyAlignment="1" applyProtection="1">
      <alignment horizontal="left" wrapText="1"/>
    </xf>
    <xf numFmtId="0" fontId="1" fillId="0" borderId="62" xfId="2" applyNumberFormat="1" applyFont="1" applyBorder="1" applyAlignment="1" applyProtection="1">
      <alignment horizontal="right" wrapText="1"/>
    </xf>
    <xf numFmtId="0" fontId="26" fillId="0" borderId="63" xfId="2" applyNumberFormat="1" applyFont="1" applyBorder="1" applyAlignment="1" applyProtection="1">
      <alignment horizontal="left" vertical="center" wrapText="1"/>
    </xf>
    <xf numFmtId="0" fontId="26" fillId="4" borderId="0" xfId="2" applyNumberFormat="1" applyFont="1" applyFill="1" applyBorder="1" applyAlignment="1" applyProtection="1">
      <alignment horizontal="left" vertical="center" wrapText="1"/>
    </xf>
    <xf numFmtId="4" fontId="27" fillId="4" borderId="0" xfId="2" applyNumberFormat="1" applyFont="1" applyFill="1" applyBorder="1" applyAlignment="1" applyProtection="1">
      <alignment horizontal="center" vertical="center" wrapText="1"/>
    </xf>
    <xf numFmtId="0" fontId="28" fillId="0" borderId="26" xfId="2" applyNumberFormat="1" applyFont="1" applyBorder="1" applyAlignment="1" applyProtection="1">
      <alignment horizontal="left" vertical="center" wrapText="1"/>
    </xf>
    <xf numFmtId="0" fontId="28" fillId="0" borderId="27" xfId="2" applyNumberFormat="1" applyFont="1" applyBorder="1" applyAlignment="1" applyProtection="1">
      <alignment horizontal="left" vertical="center" wrapText="1"/>
    </xf>
    <xf numFmtId="0" fontId="28" fillId="0" borderId="27" xfId="2" applyNumberFormat="1" applyFont="1" applyBorder="1" applyAlignment="1" applyProtection="1">
      <alignment horizontal="right" vertical="center" wrapText="1"/>
    </xf>
    <xf numFmtId="165" fontId="28" fillId="0" borderId="28" xfId="2" applyNumberFormat="1" applyFont="1" applyBorder="1" applyAlignment="1" applyProtection="1">
      <alignment horizontal="right" vertical="center" wrapText="1"/>
    </xf>
    <xf numFmtId="0" fontId="29" fillId="0" borderId="63" xfId="2" applyNumberFormat="1" applyFont="1" applyBorder="1" applyAlignment="1" applyProtection="1">
      <alignment horizontal="left" vertical="center" wrapText="1"/>
    </xf>
    <xf numFmtId="4" fontId="29" fillId="0" borderId="63" xfId="2" applyNumberFormat="1" applyFont="1" applyBorder="1" applyAlignment="1" applyProtection="1">
      <alignment horizontal="right" vertical="center" wrapText="1"/>
    </xf>
    <xf numFmtId="0" fontId="29" fillId="0" borderId="63" xfId="2" applyNumberFormat="1" applyFont="1" applyBorder="1" applyAlignment="1" applyProtection="1">
      <alignment horizontal="right" vertical="center" wrapText="1"/>
    </xf>
    <xf numFmtId="4" fontId="26" fillId="0" borderId="63" xfId="2" applyNumberFormat="1" applyFont="1" applyBorder="1" applyAlignment="1" applyProtection="1">
      <alignment horizontal="right" vertical="center" wrapText="1"/>
    </xf>
    <xf numFmtId="0" fontId="26" fillId="0" borderId="63" xfId="2" applyNumberFormat="1" applyFont="1" applyBorder="1" applyAlignment="1" applyProtection="1">
      <alignment horizontal="right" vertical="center" wrapText="1"/>
    </xf>
    <xf numFmtId="165" fontId="26" fillId="0" borderId="63" xfId="2" applyNumberFormat="1" applyFont="1" applyBorder="1" applyAlignment="1" applyProtection="1">
      <alignment horizontal="right" vertical="center" wrapText="1"/>
    </xf>
    <xf numFmtId="0" fontId="27" fillId="0" borderId="63" xfId="2" applyNumberFormat="1" applyFont="1" applyBorder="1" applyAlignment="1" applyProtection="1">
      <alignment horizontal="left" vertical="center" wrapText="1"/>
    </xf>
    <xf numFmtId="4" fontId="27" fillId="0" borderId="63" xfId="2" applyNumberFormat="1" applyFont="1" applyBorder="1" applyAlignment="1" applyProtection="1">
      <alignment horizontal="right" vertical="center" wrapText="1"/>
    </xf>
    <xf numFmtId="0" fontId="27" fillId="0" borderId="63" xfId="2" applyNumberFormat="1" applyFont="1" applyBorder="1" applyAlignment="1" applyProtection="1">
      <alignment horizontal="right" vertical="center" wrapText="1"/>
    </xf>
    <xf numFmtId="165" fontId="27" fillId="0" borderId="63" xfId="2" applyNumberFormat="1" applyFont="1" applyBorder="1" applyAlignment="1" applyProtection="1">
      <alignment horizontal="right" vertical="center" wrapText="1"/>
    </xf>
    <xf numFmtId="0" fontId="24" fillId="0" borderId="0" xfId="2" applyNumberFormat="1" applyFont="1" applyAlignment="1" applyProtection="1">
      <alignment wrapText="1"/>
    </xf>
    <xf numFmtId="0" fontId="24" fillId="0" borderId="0" xfId="2" applyNumberFormat="1" applyFont="1" applyAlignment="1" applyProtection="1">
      <alignment horizontal="right" wrapText="1"/>
    </xf>
    <xf numFmtId="0" fontId="30" fillId="0" borderId="0" xfId="2" applyNumberFormat="1" applyFont="1" applyAlignment="1" applyProtection="1"/>
    <xf numFmtId="0" fontId="24" fillId="0" borderId="0" xfId="2" applyNumberFormat="1" applyFont="1" applyAlignment="1" applyProtection="1"/>
    <xf numFmtId="0" fontId="24" fillId="0" borderId="0" xfId="2" applyNumberFormat="1" applyFont="1" applyAlignment="1" applyProtection="1">
      <alignment horizontal="right"/>
    </xf>
    <xf numFmtId="0" fontId="26" fillId="0" borderId="0" xfId="2" applyNumberFormat="1" applyFont="1" applyAlignment="1" applyProtection="1"/>
    <xf numFmtId="0" fontId="26" fillId="0" borderId="0" xfId="0" applyFont="1" applyAlignment="1" applyProtection="1">
      <alignment horizontal="left" wrapText="1"/>
    </xf>
    <xf numFmtId="0" fontId="26" fillId="0" borderId="0" xfId="2" applyNumberFormat="1" applyFont="1" applyAlignment="1" applyProtection="1">
      <alignment horizontal="left" wrapText="1"/>
    </xf>
    <xf numFmtId="40" fontId="23" fillId="5" borderId="57" xfId="2" applyNumberFormat="1" applyFont="1" applyFill="1" applyBorder="1" applyAlignment="1" applyProtection="1"/>
    <xf numFmtId="0" fontId="26" fillId="0" borderId="0" xfId="2" applyNumberFormat="1" applyFont="1" applyAlignment="1" applyProtection="1">
      <alignment wrapText="1"/>
    </xf>
    <xf numFmtId="0" fontId="24" fillId="0" borderId="0" xfId="2" applyNumberFormat="1" applyFont="1" applyAlignment="1" applyProtection="1">
      <protection locked="0"/>
    </xf>
    <xf numFmtId="0" fontId="24" fillId="0" borderId="0" xfId="2" applyNumberFormat="1" applyFont="1" applyAlignment="1" applyProtection="1">
      <alignment wrapText="1"/>
      <protection locked="0"/>
    </xf>
    <xf numFmtId="0" fontId="26" fillId="0" borderId="0" xfId="0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26" fillId="0" borderId="0" xfId="2" applyNumberFormat="1" applyFont="1" applyAlignment="1" applyProtection="1">
      <alignment horizontal="left" wrapText="1"/>
    </xf>
    <xf numFmtId="0" fontId="0" fillId="0" borderId="0" xfId="0" applyAlignment="1">
      <alignment wrapText="1"/>
    </xf>
    <xf numFmtId="0" fontId="27" fillId="3" borderId="6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10" fillId="0" borderId="42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10" fillId="0" borderId="47" xfId="1" applyFont="1" applyBorder="1" applyAlignment="1">
      <alignment horizontal="center"/>
    </xf>
    <xf numFmtId="0" fontId="10" fillId="0" borderId="48" xfId="1" applyFont="1" applyBorder="1" applyAlignment="1">
      <alignment horizontal="left" shrinkToFit="1"/>
    </xf>
    <xf numFmtId="0" fontId="10" fillId="0" borderId="49" xfId="1" applyFont="1" applyBorder="1" applyAlignment="1">
      <alignment horizontal="left" shrinkToFit="1"/>
    </xf>
    <xf numFmtId="3" fontId="6" fillId="0" borderId="38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0" fontId="14" fillId="0" borderId="0" xfId="1" applyFont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0" fontId="10" fillId="0" borderId="48" xfId="1" applyBorder="1" applyAlignment="1">
      <alignment horizontal="left" shrinkToFit="1"/>
    </xf>
    <xf numFmtId="0" fontId="10" fillId="0" borderId="49" xfId="1" applyBorder="1" applyAlignment="1">
      <alignment horizontal="left" shrinkToFit="1"/>
    </xf>
  </cellXfs>
  <cellStyles count="3">
    <cellStyle name="Normální" xfId="0" builtinId="0"/>
    <cellStyle name="Normální 2" xfId="2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E27" sqref="E27"/>
    </sheetView>
  </sheetViews>
  <sheetFormatPr defaultRowHeight="12.75" x14ac:dyDescent="0.2"/>
  <cols>
    <col min="1" max="1" width="1.140625" customWidth="1"/>
    <col min="2" max="2" width="9.140625" customWidth="1"/>
    <col min="3" max="3" width="50.28515625" customWidth="1"/>
    <col min="6" max="6" width="5.7109375" customWidth="1"/>
    <col min="7" max="7" width="37.28515625" customWidth="1"/>
    <col min="8" max="8" width="3.42578125" customWidth="1"/>
  </cols>
  <sheetData>
    <row r="2" spans="1:7" ht="15.75" x14ac:dyDescent="0.25">
      <c r="B2" s="174" t="s">
        <v>158</v>
      </c>
      <c r="C2" s="174"/>
      <c r="D2" s="174"/>
      <c r="E2" s="174"/>
      <c r="F2" s="174"/>
      <c r="G2" s="174"/>
    </row>
    <row r="3" spans="1:7" ht="14.25" x14ac:dyDescent="0.2">
      <c r="B3" s="175" t="s">
        <v>159</v>
      </c>
      <c r="C3" s="175"/>
      <c r="D3" s="175"/>
      <c r="E3" s="175"/>
      <c r="F3" s="175"/>
      <c r="G3" s="175"/>
    </row>
    <row r="4" spans="1:7" x14ac:dyDescent="0.2">
      <c r="A4" s="176"/>
      <c r="B4" s="176"/>
      <c r="C4" s="176"/>
      <c r="D4" s="177"/>
      <c r="E4" s="177"/>
      <c r="F4" s="177"/>
      <c r="G4" s="177"/>
    </row>
    <row r="5" spans="1:7" ht="21.75" thickBot="1" x14ac:dyDescent="0.4">
      <c r="B5" s="178"/>
      <c r="C5" s="179" t="s">
        <v>0</v>
      </c>
      <c r="D5" s="180"/>
      <c r="E5" s="180"/>
      <c r="F5" s="180"/>
      <c r="G5" s="180"/>
    </row>
    <row r="6" spans="1:7" x14ac:dyDescent="0.2">
      <c r="B6" s="176"/>
      <c r="C6" s="176"/>
      <c r="D6" s="177"/>
      <c r="E6" s="177"/>
      <c r="F6" s="177"/>
      <c r="G6" s="177"/>
    </row>
    <row r="7" spans="1:7" ht="15" x14ac:dyDescent="0.2">
      <c r="B7" s="181"/>
      <c r="C7" s="181" t="s">
        <v>143</v>
      </c>
      <c r="D7" s="215"/>
      <c r="E7" s="215"/>
      <c r="F7" s="215"/>
      <c r="G7" s="215"/>
    </row>
    <row r="8" spans="1:7" ht="15" x14ac:dyDescent="0.2">
      <c r="B8" s="181"/>
      <c r="C8" s="181" t="s">
        <v>144</v>
      </c>
      <c r="D8" s="215"/>
      <c r="E8" s="215"/>
      <c r="F8" s="215"/>
      <c r="G8" s="215"/>
    </row>
    <row r="9" spans="1:7" ht="15" x14ac:dyDescent="0.2">
      <c r="B9" s="181"/>
      <c r="C9" s="181" t="s">
        <v>145</v>
      </c>
      <c r="D9" s="215"/>
      <c r="E9" s="215"/>
      <c r="F9" s="215"/>
      <c r="G9" s="215"/>
    </row>
    <row r="10" spans="1:7" ht="15" x14ac:dyDescent="0.2">
      <c r="B10" s="181"/>
      <c r="C10" s="181" t="s">
        <v>146</v>
      </c>
      <c r="D10" s="215"/>
      <c r="E10" s="215"/>
      <c r="F10" s="215"/>
      <c r="G10" s="215"/>
    </row>
    <row r="11" spans="1:7" ht="15" x14ac:dyDescent="0.2">
      <c r="B11" s="181"/>
      <c r="C11" s="181" t="s">
        <v>147</v>
      </c>
      <c r="D11" s="215"/>
      <c r="E11" s="215"/>
      <c r="F11" s="215"/>
      <c r="G11" s="215"/>
    </row>
    <row r="12" spans="1:7" ht="15" x14ac:dyDescent="0.2">
      <c r="B12" s="181"/>
      <c r="C12" s="181" t="s">
        <v>148</v>
      </c>
      <c r="D12" s="215"/>
      <c r="E12" s="215"/>
      <c r="F12" s="215"/>
      <c r="G12" s="215"/>
    </row>
    <row r="13" spans="1:7" ht="15" x14ac:dyDescent="0.2">
      <c r="B13" s="182"/>
      <c r="C13" s="182"/>
      <c r="D13" s="183"/>
      <c r="E13" s="183"/>
      <c r="F13" s="183"/>
      <c r="G13" s="183"/>
    </row>
    <row r="14" spans="1:7" ht="6.75" customHeight="1" thickBot="1" x14ac:dyDescent="0.25">
      <c r="B14" s="176"/>
      <c r="C14" s="176"/>
      <c r="D14" s="177"/>
      <c r="E14" s="177"/>
      <c r="F14" s="177"/>
      <c r="G14" s="177"/>
    </row>
    <row r="15" spans="1:7" ht="18" thickBot="1" x14ac:dyDescent="0.25">
      <c r="B15" s="184"/>
      <c r="C15" s="185" t="s">
        <v>149</v>
      </c>
      <c r="D15" s="186"/>
      <c r="E15" s="186"/>
      <c r="F15" s="186"/>
      <c r="G15" s="187">
        <f>'Krycí list'!F29</f>
        <v>0</v>
      </c>
    </row>
    <row r="16" spans="1:7" ht="15" x14ac:dyDescent="0.2">
      <c r="B16" s="188"/>
      <c r="C16" s="188"/>
      <c r="D16" s="189"/>
      <c r="E16" s="190"/>
      <c r="F16" s="190"/>
      <c r="G16" s="189"/>
    </row>
    <row r="17" spans="1:8" ht="15" x14ac:dyDescent="0.2">
      <c r="B17" s="181"/>
      <c r="C17" s="181" t="s">
        <v>150</v>
      </c>
      <c r="D17" s="191"/>
      <c r="E17" s="192"/>
      <c r="F17" s="192"/>
      <c r="G17" s="193" t="s">
        <v>4</v>
      </c>
    </row>
    <row r="18" spans="1:8" ht="15" x14ac:dyDescent="0.2">
      <c r="B18" s="194"/>
      <c r="C18" s="194" t="s">
        <v>151</v>
      </c>
      <c r="D18" s="195"/>
      <c r="E18" s="196"/>
      <c r="F18" s="196"/>
      <c r="G18" s="197" t="s">
        <v>4</v>
      </c>
    </row>
    <row r="19" spans="1:8" x14ac:dyDescent="0.2">
      <c r="A19" s="198"/>
      <c r="B19" s="198"/>
      <c r="C19" s="198"/>
      <c r="D19" s="199"/>
      <c r="E19" s="199"/>
      <c r="F19" s="199"/>
      <c r="G19" s="199"/>
    </row>
    <row r="20" spans="1:8" ht="15" x14ac:dyDescent="0.25">
      <c r="B20" s="200" t="s">
        <v>152</v>
      </c>
      <c r="C20" s="201"/>
      <c r="D20" s="202"/>
      <c r="E20" s="202"/>
      <c r="F20" s="202"/>
      <c r="G20" s="202"/>
    </row>
    <row r="21" spans="1:8" ht="15" x14ac:dyDescent="0.25">
      <c r="A21" s="203"/>
      <c r="B21" s="201"/>
      <c r="C21" s="201"/>
      <c r="D21" s="202"/>
      <c r="E21" s="202"/>
      <c r="F21" s="202"/>
      <c r="G21" s="202"/>
    </row>
    <row r="22" spans="1:8" ht="30.75" customHeight="1" x14ac:dyDescent="0.25">
      <c r="A22" s="204" t="s">
        <v>4</v>
      </c>
      <c r="B22" s="210" t="s">
        <v>153</v>
      </c>
      <c r="C22" s="211"/>
      <c r="D22" s="211"/>
      <c r="E22" s="211"/>
      <c r="F22" s="211"/>
      <c r="G22" s="211"/>
      <c r="H22" s="212"/>
    </row>
    <row r="23" spans="1:8" ht="29.25" customHeight="1" x14ac:dyDescent="0.25">
      <c r="A23" s="205" t="s">
        <v>4</v>
      </c>
      <c r="B23" s="213" t="s">
        <v>154</v>
      </c>
      <c r="C23" s="211"/>
      <c r="D23" s="211"/>
      <c r="E23" s="211"/>
      <c r="F23" s="211"/>
      <c r="G23" s="211"/>
      <c r="H23" s="214"/>
    </row>
    <row r="24" spans="1:8" ht="28.5" customHeight="1" x14ac:dyDescent="0.25">
      <c r="A24" s="204" t="s">
        <v>4</v>
      </c>
      <c r="B24" s="210" t="s">
        <v>155</v>
      </c>
      <c r="C24" s="211"/>
      <c r="D24" s="211"/>
      <c r="E24" s="211"/>
      <c r="F24" s="211"/>
      <c r="G24" s="211"/>
    </row>
    <row r="25" spans="1:8" ht="15" x14ac:dyDescent="0.25">
      <c r="A25" s="204"/>
      <c r="B25" s="204"/>
      <c r="C25" s="204"/>
      <c r="D25" s="204"/>
      <c r="E25" s="204"/>
      <c r="F25" s="204"/>
      <c r="G25" s="204"/>
    </row>
    <row r="26" spans="1:8" ht="15" x14ac:dyDescent="0.25">
      <c r="B26" s="206"/>
      <c r="C26" s="207" t="s">
        <v>156</v>
      </c>
      <c r="D26" s="199"/>
      <c r="E26" s="199"/>
      <c r="F26" s="199"/>
      <c r="G26" s="199"/>
    </row>
    <row r="27" spans="1:8" x14ac:dyDescent="0.2">
      <c r="A27" s="198"/>
      <c r="B27" s="198"/>
      <c r="C27" s="198"/>
      <c r="D27" s="199"/>
      <c r="E27" s="199"/>
      <c r="F27" s="199"/>
      <c r="G27" s="199"/>
    </row>
    <row r="28" spans="1:8" x14ac:dyDescent="0.2">
      <c r="A28" s="198"/>
      <c r="B28" s="198"/>
      <c r="C28" s="198"/>
      <c r="D28" s="199"/>
      <c r="E28" s="199"/>
      <c r="F28" s="199"/>
      <c r="G28" s="199"/>
    </row>
    <row r="29" spans="1:8" x14ac:dyDescent="0.2">
      <c r="A29" s="198"/>
      <c r="B29" s="208" t="s">
        <v>157</v>
      </c>
      <c r="C29" s="198"/>
      <c r="D29" s="199"/>
      <c r="E29" s="199"/>
      <c r="F29" s="199"/>
      <c r="G29" s="199"/>
    </row>
    <row r="30" spans="1:8" x14ac:dyDescent="0.2">
      <c r="A30" s="209"/>
      <c r="B30" s="209"/>
      <c r="C30" s="209"/>
      <c r="D30" s="199"/>
      <c r="E30" s="199"/>
      <c r="F30" s="199"/>
      <c r="G30" s="199"/>
    </row>
    <row r="31" spans="1:8" x14ac:dyDescent="0.2">
      <c r="A31" s="208" t="s">
        <v>4</v>
      </c>
      <c r="B31" s="209"/>
      <c r="C31" s="209"/>
      <c r="D31" s="199"/>
      <c r="E31" s="199"/>
      <c r="F31" s="199"/>
      <c r="G31" s="199"/>
    </row>
  </sheetData>
  <mergeCells count="9">
    <mergeCell ref="B22:H22"/>
    <mergeCell ref="B23:H23"/>
    <mergeCell ref="B24:G24"/>
    <mergeCell ref="D7:G7"/>
    <mergeCell ref="D8:G8"/>
    <mergeCell ref="D9:G9"/>
    <mergeCell ref="D10:G10"/>
    <mergeCell ref="D11:G11"/>
    <mergeCell ref="D12:G1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K12" sqref="K1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 x14ac:dyDescent="0.25">
      <c r="A1" s="1" t="s">
        <v>141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57" ht="12.95" customHeight="1" x14ac:dyDescent="0.2">
      <c r="A4" s="8"/>
      <c r="B4" s="9"/>
      <c r="C4" s="10" t="s">
        <v>71</v>
      </c>
      <c r="D4" s="11"/>
      <c r="E4" s="11"/>
      <c r="F4" s="12"/>
      <c r="G4" s="13"/>
    </row>
    <row r="5" spans="1:57" ht="12.95" customHeight="1" x14ac:dyDescent="0.2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57" ht="12.95" customHeight="1" x14ac:dyDescent="0.2">
      <c r="A6" s="8"/>
      <c r="B6" s="9"/>
      <c r="C6" s="10" t="s">
        <v>70</v>
      </c>
      <c r="D6" s="11"/>
      <c r="E6" s="11"/>
      <c r="F6" s="19"/>
      <c r="G6" s="13"/>
    </row>
    <row r="7" spans="1:57" x14ac:dyDescent="0.2">
      <c r="A7" s="14" t="s">
        <v>8</v>
      </c>
      <c r="B7" s="16"/>
      <c r="C7" s="216"/>
      <c r="D7" s="217"/>
      <c r="E7" s="20" t="s">
        <v>9</v>
      </c>
      <c r="F7" s="21"/>
      <c r="G7" s="22">
        <v>0</v>
      </c>
      <c r="H7" s="23"/>
      <c r="I7" s="23"/>
    </row>
    <row r="8" spans="1:57" x14ac:dyDescent="0.2">
      <c r="A8" s="14" t="s">
        <v>10</v>
      </c>
      <c r="B8" s="16"/>
      <c r="C8" s="216"/>
      <c r="D8" s="217"/>
      <c r="E8" s="17" t="s">
        <v>11</v>
      </c>
      <c r="F8" s="16"/>
      <c r="G8" s="24">
        <f>IF(PocetMJ=0,,ROUND((F30+F32)/PocetMJ,1))</f>
        <v>0</v>
      </c>
    </row>
    <row r="9" spans="1:57" x14ac:dyDescent="0.2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x14ac:dyDescent="0.2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57" x14ac:dyDescent="0.2">
      <c r="A11" s="29"/>
      <c r="B11" s="30"/>
      <c r="C11" s="30"/>
      <c r="D11" s="30"/>
      <c r="E11" s="218"/>
      <c r="F11" s="219"/>
      <c r="G11" s="220"/>
    </row>
    <row r="12" spans="1:57" ht="28.5" customHeight="1" thickBot="1" x14ac:dyDescent="0.25">
      <c r="A12" s="32" t="s">
        <v>16</v>
      </c>
      <c r="B12" s="33"/>
      <c r="C12" s="33"/>
      <c r="D12" s="33"/>
      <c r="E12" s="34"/>
      <c r="F12" s="34"/>
      <c r="G12" s="35"/>
    </row>
    <row r="13" spans="1:57" ht="17.25" customHeight="1" thickBot="1" x14ac:dyDescent="0.25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57" ht="15.95" customHeight="1" x14ac:dyDescent="0.2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57" ht="15.95" customHeight="1" x14ac:dyDescent="0.2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57" ht="15.95" customHeight="1" x14ac:dyDescent="0.2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5" customHeight="1" x14ac:dyDescent="0.2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 x14ac:dyDescent="0.2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 x14ac:dyDescent="0.2">
      <c r="A19" s="50"/>
      <c r="B19" s="42"/>
      <c r="C19" s="43"/>
      <c r="D19" s="25"/>
      <c r="E19" s="47"/>
      <c r="F19" s="48"/>
      <c r="G19" s="43"/>
    </row>
    <row r="20" spans="1:7" ht="15.95" customHeight="1" x14ac:dyDescent="0.2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 x14ac:dyDescent="0.2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 x14ac:dyDescent="0.25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x14ac:dyDescent="0.2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x14ac:dyDescent="0.2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x14ac:dyDescent="0.2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x14ac:dyDescent="0.2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x14ac:dyDescent="0.2">
      <c r="A27" s="29"/>
      <c r="B27" s="30"/>
      <c r="C27" s="12"/>
      <c r="D27" s="30"/>
      <c r="E27" s="12"/>
      <c r="F27" s="30"/>
      <c r="G27" s="13"/>
    </row>
    <row r="28" spans="1:7" ht="97.5" customHeight="1" x14ac:dyDescent="0.2">
      <c r="A28" s="29"/>
      <c r="B28" s="30"/>
      <c r="C28" s="12"/>
      <c r="D28" s="30"/>
      <c r="E28" s="12"/>
      <c r="F28" s="30"/>
      <c r="G28" s="13"/>
    </row>
    <row r="29" spans="1:7" x14ac:dyDescent="0.2">
      <c r="A29" s="14" t="s">
        <v>39</v>
      </c>
      <c r="B29" s="16"/>
      <c r="C29" s="58">
        <v>0</v>
      </c>
      <c r="D29" s="16" t="s">
        <v>40</v>
      </c>
      <c r="E29" s="17"/>
      <c r="F29" s="59">
        <f>C22</f>
        <v>0</v>
      </c>
      <c r="G29" s="18"/>
    </row>
    <row r="30" spans="1:7" x14ac:dyDescent="0.2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x14ac:dyDescent="0.2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x14ac:dyDescent="0.2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8" x14ac:dyDescent="0.2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221"/>
      <c r="C37" s="221"/>
      <c r="D37" s="221"/>
      <c r="E37" s="221"/>
      <c r="F37" s="221"/>
      <c r="G37" s="221"/>
      <c r="H37" t="s">
        <v>4</v>
      </c>
    </row>
    <row r="38" spans="1:8" ht="12.75" customHeight="1" x14ac:dyDescent="0.2">
      <c r="A38" s="68"/>
      <c r="B38" s="221"/>
      <c r="C38" s="221"/>
      <c r="D38" s="221"/>
      <c r="E38" s="221"/>
      <c r="F38" s="221"/>
      <c r="G38" s="221"/>
      <c r="H38" t="s">
        <v>4</v>
      </c>
    </row>
    <row r="39" spans="1:8" x14ac:dyDescent="0.2">
      <c r="A39" s="68"/>
      <c r="B39" s="221"/>
      <c r="C39" s="221"/>
      <c r="D39" s="221"/>
      <c r="E39" s="221"/>
      <c r="F39" s="221"/>
      <c r="G39" s="221"/>
      <c r="H39" t="s">
        <v>4</v>
      </c>
    </row>
    <row r="40" spans="1:8" x14ac:dyDescent="0.2">
      <c r="A40" s="68"/>
      <c r="B40" s="221"/>
      <c r="C40" s="221"/>
      <c r="D40" s="221"/>
      <c r="E40" s="221"/>
      <c r="F40" s="221"/>
      <c r="G40" s="221"/>
      <c r="H40" t="s">
        <v>4</v>
      </c>
    </row>
    <row r="41" spans="1:8" x14ac:dyDescent="0.2">
      <c r="A41" s="68"/>
      <c r="B41" s="221"/>
      <c r="C41" s="221"/>
      <c r="D41" s="221"/>
      <c r="E41" s="221"/>
      <c r="F41" s="221"/>
      <c r="G41" s="221"/>
      <c r="H41" t="s">
        <v>4</v>
      </c>
    </row>
    <row r="42" spans="1:8" x14ac:dyDescent="0.2">
      <c r="A42" s="68"/>
      <c r="B42" s="221"/>
      <c r="C42" s="221"/>
      <c r="D42" s="221"/>
      <c r="E42" s="221"/>
      <c r="F42" s="221"/>
      <c r="G42" s="221"/>
      <c r="H42" t="s">
        <v>4</v>
      </c>
    </row>
    <row r="43" spans="1:8" x14ac:dyDescent="0.2">
      <c r="A43" s="68"/>
      <c r="B43" s="221"/>
      <c r="C43" s="221"/>
      <c r="D43" s="221"/>
      <c r="E43" s="221"/>
      <c r="F43" s="221"/>
      <c r="G43" s="221"/>
      <c r="H43" t="s">
        <v>4</v>
      </c>
    </row>
    <row r="44" spans="1:8" x14ac:dyDescent="0.2">
      <c r="A44" s="68"/>
      <c r="B44" s="221"/>
      <c r="C44" s="221"/>
      <c r="D44" s="221"/>
      <c r="E44" s="221"/>
      <c r="F44" s="221"/>
      <c r="G44" s="221"/>
      <c r="H44" t="s">
        <v>4</v>
      </c>
    </row>
    <row r="45" spans="1:8" x14ac:dyDescent="0.2">
      <c r="A45" s="68"/>
      <c r="B45" s="221"/>
      <c r="C45" s="221"/>
      <c r="D45" s="221"/>
      <c r="E45" s="221"/>
      <c r="F45" s="221"/>
      <c r="G45" s="221"/>
      <c r="H45" t="s">
        <v>4</v>
      </c>
    </row>
    <row r="46" spans="1:8" x14ac:dyDescent="0.2">
      <c r="B46" s="211"/>
      <c r="C46" s="211"/>
      <c r="D46" s="211"/>
      <c r="E46" s="211"/>
      <c r="F46" s="211"/>
      <c r="G46" s="211"/>
    </row>
    <row r="47" spans="1:8" x14ac:dyDescent="0.2">
      <c r="B47" s="211"/>
      <c r="C47" s="211"/>
      <c r="D47" s="211"/>
      <c r="E47" s="211"/>
      <c r="F47" s="211"/>
      <c r="G47" s="211"/>
    </row>
    <row r="48" spans="1:8" x14ac:dyDescent="0.2">
      <c r="B48" s="211"/>
      <c r="C48" s="211"/>
      <c r="D48" s="211"/>
      <c r="E48" s="211"/>
      <c r="F48" s="211"/>
      <c r="G48" s="211"/>
    </row>
    <row r="49" spans="2:7" x14ac:dyDescent="0.2">
      <c r="B49" s="211"/>
      <c r="C49" s="211"/>
      <c r="D49" s="211"/>
      <c r="E49" s="211"/>
      <c r="F49" s="211"/>
      <c r="G49" s="211"/>
    </row>
    <row r="50" spans="2:7" x14ac:dyDescent="0.2">
      <c r="B50" s="211"/>
      <c r="C50" s="211"/>
      <c r="D50" s="211"/>
      <c r="E50" s="211"/>
      <c r="F50" s="211"/>
      <c r="G50" s="211"/>
    </row>
    <row r="51" spans="2:7" x14ac:dyDescent="0.2">
      <c r="B51" s="211"/>
      <c r="C51" s="211"/>
      <c r="D51" s="211"/>
      <c r="E51" s="211"/>
      <c r="F51" s="211"/>
      <c r="G51" s="211"/>
    </row>
    <row r="52" spans="2:7" x14ac:dyDescent="0.2">
      <c r="B52" s="211"/>
      <c r="C52" s="211"/>
      <c r="D52" s="211"/>
      <c r="E52" s="211"/>
      <c r="F52" s="211"/>
      <c r="G52" s="211"/>
    </row>
    <row r="53" spans="2:7" x14ac:dyDescent="0.2">
      <c r="B53" s="211"/>
      <c r="C53" s="211"/>
      <c r="D53" s="211"/>
      <c r="E53" s="211"/>
      <c r="F53" s="211"/>
      <c r="G53" s="211"/>
    </row>
    <row r="54" spans="2:7" x14ac:dyDescent="0.2">
      <c r="B54" s="211"/>
      <c r="C54" s="211"/>
      <c r="D54" s="211"/>
      <c r="E54" s="211"/>
      <c r="F54" s="211"/>
      <c r="G54" s="211"/>
    </row>
    <row r="55" spans="2:7" x14ac:dyDescent="0.2">
      <c r="B55" s="211"/>
      <c r="C55" s="211"/>
      <c r="D55" s="211"/>
      <c r="E55" s="211"/>
      <c r="F55" s="211"/>
      <c r="G55" s="21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7"/>
  <sheetViews>
    <sheetView workbookViewId="0">
      <selection activeCell="A15" sqref="A15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22" t="s">
        <v>5</v>
      </c>
      <c r="B1" s="223"/>
      <c r="C1" s="69" t="str">
        <f>CONCATENATE(cislostavby," ",nazevstavby)</f>
        <v xml:space="preserve"> pošta Branišovice</v>
      </c>
      <c r="D1" s="70"/>
      <c r="E1" s="71"/>
      <c r="F1" s="70"/>
      <c r="G1" s="72"/>
      <c r="H1" s="73"/>
      <c r="I1" s="74"/>
    </row>
    <row r="2" spans="1:57" ht="13.5" thickBot="1" x14ac:dyDescent="0.25">
      <c r="A2" s="224" t="s">
        <v>1</v>
      </c>
      <c r="B2" s="225"/>
      <c r="C2" s="75" t="str">
        <f>CONCATENATE(cisloobjektu," ",nazevobjektu)</f>
        <v xml:space="preserve"> Výměna střešní krytiny - závada BOZP</v>
      </c>
      <c r="D2" s="76"/>
      <c r="E2" s="77"/>
      <c r="F2" s="76"/>
      <c r="G2" s="226"/>
      <c r="H2" s="226"/>
      <c r="I2" s="227"/>
    </row>
    <row r="3" spans="1:57" ht="13.5" thickTop="1" x14ac:dyDescent="0.2"/>
    <row r="4" spans="1:57" ht="19.5" customHeight="1" x14ac:dyDescent="0.25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spans="1:57" ht="13.5" thickBot="1" x14ac:dyDescent="0.25"/>
    <row r="6" spans="1:57" s="30" customFormat="1" ht="13.5" thickBot="1" x14ac:dyDescent="0.25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57" s="30" customFormat="1" x14ac:dyDescent="0.2">
      <c r="A7" s="170" t="str">
        <f>Položky!B7</f>
        <v>762</v>
      </c>
      <c r="B7" s="85" t="str">
        <f>Položky!C7</f>
        <v>Konstrukce tesařské</v>
      </c>
      <c r="C7" s="86"/>
      <c r="D7" s="87"/>
      <c r="E7" s="171">
        <f>Položky!BC14</f>
        <v>0</v>
      </c>
      <c r="F7" s="172">
        <f>Položky!BD14</f>
        <v>0</v>
      </c>
      <c r="G7" s="172">
        <f>Položky!BE14</f>
        <v>0</v>
      </c>
      <c r="H7" s="172">
        <f>Položky!BF14</f>
        <v>0</v>
      </c>
      <c r="I7" s="173">
        <f>Položky!BG14</f>
        <v>0</v>
      </c>
    </row>
    <row r="8" spans="1:57" s="30" customFormat="1" x14ac:dyDescent="0.2">
      <c r="A8" s="170" t="str">
        <f>Položky!B15</f>
        <v>765</v>
      </c>
      <c r="B8" s="85" t="str">
        <f>Položky!C15</f>
        <v>Krytiny tvrdé</v>
      </c>
      <c r="C8" s="86"/>
      <c r="D8" s="87"/>
      <c r="E8" s="171">
        <f>Položky!BC24</f>
        <v>0</v>
      </c>
      <c r="F8" s="172">
        <f>Položky!BD24</f>
        <v>0</v>
      </c>
      <c r="G8" s="172">
        <f>Položky!BE24</f>
        <v>0</v>
      </c>
      <c r="H8" s="172">
        <f>Položky!BF24</f>
        <v>0</v>
      </c>
      <c r="I8" s="173">
        <f>Položky!BG24</f>
        <v>0</v>
      </c>
    </row>
    <row r="9" spans="1:57" s="30" customFormat="1" ht="13.5" thickBot="1" x14ac:dyDescent="0.25">
      <c r="A9" s="170" t="str">
        <f>Položky!B25</f>
        <v>766</v>
      </c>
      <c r="B9" s="85" t="str">
        <f>Položky!C25</f>
        <v>Konstrukce truhlářské</v>
      </c>
      <c r="C9" s="86"/>
      <c r="D9" s="87"/>
      <c r="E9" s="171">
        <f>Položky!BC41</f>
        <v>0</v>
      </c>
      <c r="F9" s="172">
        <f>Položky!BD41</f>
        <v>0</v>
      </c>
      <c r="G9" s="172">
        <f>Položky!BE41</f>
        <v>0</v>
      </c>
      <c r="H9" s="172">
        <f>Položky!BF41</f>
        <v>0</v>
      </c>
      <c r="I9" s="173">
        <f>Položky!BG41</f>
        <v>0</v>
      </c>
    </row>
    <row r="10" spans="1:57" s="93" customFormat="1" ht="13.5" thickBot="1" x14ac:dyDescent="0.25">
      <c r="A10" s="88"/>
      <c r="B10" s="80" t="s">
        <v>50</v>
      </c>
      <c r="C10" s="80"/>
      <c r="D10" s="89"/>
      <c r="E10" s="90">
        <f>SUM(E7:E9)</f>
        <v>0</v>
      </c>
      <c r="F10" s="91">
        <f>SUM(F7:F9)</f>
        <v>0</v>
      </c>
      <c r="G10" s="91">
        <f>SUM(G7:G9)</f>
        <v>0</v>
      </c>
      <c r="H10" s="91">
        <f>SUM(H7:H9)</f>
        <v>0</v>
      </c>
      <c r="I10" s="92">
        <f>SUM(I7:I9)</f>
        <v>0</v>
      </c>
    </row>
    <row r="11" spans="1:57" x14ac:dyDescent="0.2">
      <c r="A11" s="86"/>
      <c r="B11" s="86"/>
      <c r="C11" s="86"/>
      <c r="D11" s="86"/>
      <c r="E11" s="86"/>
      <c r="F11" s="86"/>
      <c r="G11" s="86"/>
      <c r="H11" s="86"/>
      <c r="I11" s="86"/>
    </row>
    <row r="12" spans="1:57" ht="19.5" customHeight="1" x14ac:dyDescent="0.25">
      <c r="A12" s="94" t="s">
        <v>51</v>
      </c>
      <c r="B12" s="94"/>
      <c r="C12" s="94"/>
      <c r="D12" s="94"/>
      <c r="E12" s="94"/>
      <c r="F12" s="94"/>
      <c r="G12" s="95"/>
      <c r="H12" s="94"/>
      <c r="I12" s="94"/>
      <c r="BA12" s="31"/>
      <c r="BB12" s="31"/>
      <c r="BC12" s="31"/>
      <c r="BD12" s="31"/>
      <c r="BE12" s="31"/>
    </row>
    <row r="13" spans="1:57" ht="13.5" thickBot="1" x14ac:dyDescent="0.25">
      <c r="A13" s="96"/>
      <c r="B13" s="96"/>
      <c r="C13" s="96"/>
      <c r="D13" s="96"/>
      <c r="E13" s="96"/>
      <c r="F13" s="96"/>
      <c r="G13" s="96"/>
      <c r="H13" s="96"/>
      <c r="I13" s="96"/>
    </row>
    <row r="14" spans="1:57" x14ac:dyDescent="0.2">
      <c r="A14" s="97" t="s">
        <v>52</v>
      </c>
      <c r="B14" s="98"/>
      <c r="C14" s="98"/>
      <c r="D14" s="99"/>
      <c r="E14" s="100" t="s">
        <v>53</v>
      </c>
      <c r="F14" s="101" t="s">
        <v>54</v>
      </c>
      <c r="G14" s="102" t="s">
        <v>55</v>
      </c>
      <c r="H14" s="103"/>
      <c r="I14" s="104" t="s">
        <v>53</v>
      </c>
    </row>
    <row r="15" spans="1:57" x14ac:dyDescent="0.2">
      <c r="A15" s="105"/>
      <c r="B15" s="106"/>
      <c r="C15" s="106"/>
      <c r="D15" s="107"/>
      <c r="E15" s="108"/>
      <c r="F15" s="109"/>
      <c r="G15" s="110">
        <f>CHOOSE(BA15+1,HSV+PSV,HSV+PSV+Mont,HSV+PSV+Dodavka+Mont,HSV,PSV,Mont,Dodavka,Mont+Dodavka,0)</f>
        <v>0</v>
      </c>
      <c r="H15" s="111"/>
      <c r="I15" s="112">
        <f>E15+F15*G15/100</f>
        <v>0</v>
      </c>
      <c r="BA15">
        <v>8</v>
      </c>
    </row>
    <row r="16" spans="1:57" ht="13.5" thickBot="1" x14ac:dyDescent="0.25">
      <c r="A16" s="113"/>
      <c r="B16" s="114" t="s">
        <v>56</v>
      </c>
      <c r="C16" s="115"/>
      <c r="D16" s="116"/>
      <c r="E16" s="117"/>
      <c r="F16" s="118"/>
      <c r="G16" s="118"/>
      <c r="H16" s="228">
        <f>SUM(H15:H15)</f>
        <v>0</v>
      </c>
      <c r="I16" s="229"/>
    </row>
    <row r="18" spans="2:9" x14ac:dyDescent="0.2">
      <c r="B18" s="93"/>
      <c r="F18" s="119"/>
      <c r="G18" s="120"/>
      <c r="H18" s="120"/>
      <c r="I18" s="121"/>
    </row>
    <row r="19" spans="2:9" x14ac:dyDescent="0.2">
      <c r="F19" s="119"/>
      <c r="G19" s="120"/>
      <c r="H19" s="120"/>
      <c r="I19" s="121"/>
    </row>
    <row r="20" spans="2:9" x14ac:dyDescent="0.2">
      <c r="F20" s="119"/>
      <c r="G20" s="120"/>
      <c r="H20" s="120"/>
      <c r="I20" s="121"/>
    </row>
    <row r="21" spans="2:9" x14ac:dyDescent="0.2">
      <c r="F21" s="119"/>
      <c r="G21" s="120"/>
      <c r="H21" s="120"/>
      <c r="I21" s="121"/>
    </row>
    <row r="22" spans="2:9" x14ac:dyDescent="0.2">
      <c r="F22" s="119"/>
      <c r="G22" s="120"/>
      <c r="H22" s="120"/>
      <c r="I22" s="121"/>
    </row>
    <row r="23" spans="2:9" x14ac:dyDescent="0.2">
      <c r="F23" s="119"/>
      <c r="G23" s="120"/>
      <c r="H23" s="120"/>
      <c r="I23" s="121"/>
    </row>
    <row r="24" spans="2:9" x14ac:dyDescent="0.2">
      <c r="F24" s="119"/>
      <c r="G24" s="120"/>
      <c r="H24" s="120"/>
      <c r="I24" s="121"/>
    </row>
    <row r="25" spans="2:9" x14ac:dyDescent="0.2">
      <c r="F25" s="119"/>
      <c r="G25" s="120"/>
      <c r="H25" s="120"/>
      <c r="I25" s="121"/>
    </row>
    <row r="26" spans="2:9" x14ac:dyDescent="0.2">
      <c r="F26" s="119"/>
      <c r="G26" s="120"/>
      <c r="H26" s="120"/>
      <c r="I26" s="121"/>
    </row>
    <row r="27" spans="2:9" x14ac:dyDescent="0.2">
      <c r="F27" s="119"/>
      <c r="G27" s="120"/>
      <c r="H27" s="120"/>
      <c r="I27" s="121"/>
    </row>
    <row r="28" spans="2:9" x14ac:dyDescent="0.2">
      <c r="F28" s="119"/>
      <c r="G28" s="120"/>
      <c r="H28" s="120"/>
      <c r="I28" s="121"/>
    </row>
    <row r="29" spans="2:9" x14ac:dyDescent="0.2">
      <c r="F29" s="119"/>
      <c r="G29" s="120"/>
      <c r="H29" s="120"/>
      <c r="I29" s="121"/>
    </row>
    <row r="30" spans="2:9" x14ac:dyDescent="0.2">
      <c r="F30" s="119"/>
      <c r="G30" s="120"/>
      <c r="H30" s="120"/>
      <c r="I30" s="121"/>
    </row>
    <row r="31" spans="2:9" x14ac:dyDescent="0.2">
      <c r="F31" s="119"/>
      <c r="G31" s="120"/>
      <c r="H31" s="120"/>
      <c r="I31" s="121"/>
    </row>
    <row r="32" spans="2:9" x14ac:dyDescent="0.2">
      <c r="F32" s="119"/>
      <c r="G32" s="120"/>
      <c r="H32" s="120"/>
      <c r="I32" s="121"/>
    </row>
    <row r="33" spans="6:9" x14ac:dyDescent="0.2">
      <c r="F33" s="119"/>
      <c r="G33" s="120"/>
      <c r="H33" s="120"/>
      <c r="I33" s="121"/>
    </row>
    <row r="34" spans="6:9" x14ac:dyDescent="0.2">
      <c r="F34" s="119"/>
      <c r="G34" s="120"/>
      <c r="H34" s="120"/>
      <c r="I34" s="121"/>
    </row>
    <row r="35" spans="6:9" x14ac:dyDescent="0.2">
      <c r="F35" s="119"/>
      <c r="G35" s="120"/>
      <c r="H35" s="120"/>
      <c r="I35" s="121"/>
    </row>
    <row r="36" spans="6:9" x14ac:dyDescent="0.2">
      <c r="F36" s="119"/>
      <c r="G36" s="120"/>
      <c r="H36" s="120"/>
      <c r="I36" s="121"/>
    </row>
    <row r="37" spans="6:9" x14ac:dyDescent="0.2">
      <c r="F37" s="119"/>
      <c r="G37" s="120"/>
      <c r="H37" s="120"/>
      <c r="I37" s="121"/>
    </row>
    <row r="38" spans="6:9" x14ac:dyDescent="0.2">
      <c r="F38" s="119"/>
      <c r="G38" s="120"/>
      <c r="H38" s="120"/>
      <c r="I38" s="121"/>
    </row>
    <row r="39" spans="6:9" x14ac:dyDescent="0.2">
      <c r="F39" s="119"/>
      <c r="G39" s="120"/>
      <c r="H39" s="120"/>
      <c r="I39" s="121"/>
    </row>
    <row r="40" spans="6:9" x14ac:dyDescent="0.2">
      <c r="F40" s="119"/>
      <c r="G40" s="120"/>
      <c r="H40" s="120"/>
      <c r="I40" s="121"/>
    </row>
    <row r="41" spans="6:9" x14ac:dyDescent="0.2">
      <c r="F41" s="119"/>
      <c r="G41" s="120"/>
      <c r="H41" s="120"/>
      <c r="I41" s="121"/>
    </row>
    <row r="42" spans="6:9" x14ac:dyDescent="0.2">
      <c r="F42" s="119"/>
      <c r="G42" s="120"/>
      <c r="H42" s="120"/>
      <c r="I42" s="121"/>
    </row>
    <row r="43" spans="6:9" x14ac:dyDescent="0.2">
      <c r="F43" s="119"/>
      <c r="G43" s="120"/>
      <c r="H43" s="120"/>
      <c r="I43" s="121"/>
    </row>
    <row r="44" spans="6:9" x14ac:dyDescent="0.2">
      <c r="F44" s="119"/>
      <c r="G44" s="120"/>
      <c r="H44" s="120"/>
      <c r="I44" s="121"/>
    </row>
    <row r="45" spans="6:9" x14ac:dyDescent="0.2">
      <c r="F45" s="119"/>
      <c r="G45" s="120"/>
      <c r="H45" s="120"/>
      <c r="I45" s="121"/>
    </row>
    <row r="46" spans="6:9" x14ac:dyDescent="0.2">
      <c r="F46" s="119"/>
      <c r="G46" s="120"/>
      <c r="H46" s="120"/>
      <c r="I46" s="121"/>
    </row>
    <row r="47" spans="6:9" x14ac:dyDescent="0.2">
      <c r="F47" s="119"/>
      <c r="G47" s="120"/>
      <c r="H47" s="120"/>
      <c r="I47" s="121"/>
    </row>
    <row r="48" spans="6:9" x14ac:dyDescent="0.2">
      <c r="F48" s="119"/>
      <c r="G48" s="120"/>
      <c r="H48" s="120"/>
      <c r="I48" s="121"/>
    </row>
    <row r="49" spans="6:9" x14ac:dyDescent="0.2">
      <c r="F49" s="119"/>
      <c r="G49" s="120"/>
      <c r="H49" s="120"/>
      <c r="I49" s="121"/>
    </row>
    <row r="50" spans="6:9" x14ac:dyDescent="0.2">
      <c r="F50" s="119"/>
      <c r="G50" s="120"/>
      <c r="H50" s="120"/>
      <c r="I50" s="121"/>
    </row>
    <row r="51" spans="6:9" x14ac:dyDescent="0.2">
      <c r="F51" s="119"/>
      <c r="G51" s="120"/>
      <c r="H51" s="120"/>
      <c r="I51" s="121"/>
    </row>
    <row r="52" spans="6:9" x14ac:dyDescent="0.2">
      <c r="F52" s="119"/>
      <c r="G52" s="120"/>
      <c r="H52" s="120"/>
      <c r="I52" s="121"/>
    </row>
    <row r="53" spans="6:9" x14ac:dyDescent="0.2">
      <c r="F53" s="119"/>
      <c r="G53" s="120"/>
      <c r="H53" s="120"/>
      <c r="I53" s="121"/>
    </row>
    <row r="54" spans="6:9" x14ac:dyDescent="0.2">
      <c r="F54" s="119"/>
      <c r="G54" s="120"/>
      <c r="H54" s="120"/>
      <c r="I54" s="121"/>
    </row>
    <row r="55" spans="6:9" x14ac:dyDescent="0.2">
      <c r="F55" s="119"/>
      <c r="G55" s="120"/>
      <c r="H55" s="120"/>
      <c r="I55" s="121"/>
    </row>
    <row r="56" spans="6:9" x14ac:dyDescent="0.2">
      <c r="F56" s="119"/>
      <c r="G56" s="120"/>
      <c r="H56" s="120"/>
      <c r="I56" s="121"/>
    </row>
    <row r="57" spans="6:9" x14ac:dyDescent="0.2">
      <c r="F57" s="119"/>
      <c r="G57" s="120"/>
      <c r="H57" s="120"/>
      <c r="I57" s="121"/>
    </row>
    <row r="58" spans="6:9" x14ac:dyDescent="0.2">
      <c r="F58" s="119"/>
      <c r="G58" s="120"/>
      <c r="H58" s="120"/>
      <c r="I58" s="121"/>
    </row>
    <row r="59" spans="6:9" x14ac:dyDescent="0.2">
      <c r="F59" s="119"/>
      <c r="G59" s="120"/>
      <c r="H59" s="120"/>
      <c r="I59" s="121"/>
    </row>
    <row r="60" spans="6:9" x14ac:dyDescent="0.2">
      <c r="F60" s="119"/>
      <c r="G60" s="120"/>
      <c r="H60" s="120"/>
      <c r="I60" s="121"/>
    </row>
    <row r="61" spans="6:9" x14ac:dyDescent="0.2">
      <c r="F61" s="119"/>
      <c r="G61" s="120"/>
      <c r="H61" s="120"/>
      <c r="I61" s="121"/>
    </row>
    <row r="62" spans="6:9" x14ac:dyDescent="0.2">
      <c r="F62" s="119"/>
      <c r="G62" s="120"/>
      <c r="H62" s="120"/>
      <c r="I62" s="121"/>
    </row>
    <row r="63" spans="6:9" x14ac:dyDescent="0.2">
      <c r="F63" s="119"/>
      <c r="G63" s="120"/>
      <c r="H63" s="120"/>
      <c r="I63" s="121"/>
    </row>
    <row r="64" spans="6:9" x14ac:dyDescent="0.2">
      <c r="F64" s="119"/>
      <c r="G64" s="120"/>
      <c r="H64" s="120"/>
      <c r="I64" s="121"/>
    </row>
    <row r="65" spans="6:9" x14ac:dyDescent="0.2">
      <c r="F65" s="119"/>
      <c r="G65" s="120"/>
      <c r="H65" s="120"/>
      <c r="I65" s="121"/>
    </row>
    <row r="66" spans="6:9" x14ac:dyDescent="0.2">
      <c r="F66" s="119"/>
      <c r="G66" s="120"/>
      <c r="H66" s="120"/>
      <c r="I66" s="121"/>
    </row>
    <row r="67" spans="6:9" x14ac:dyDescent="0.2">
      <c r="F67" s="119"/>
      <c r="G67" s="120"/>
      <c r="H67" s="120"/>
      <c r="I67" s="121"/>
    </row>
  </sheetData>
  <mergeCells count="4">
    <mergeCell ref="A1:B1"/>
    <mergeCell ref="A2:B2"/>
    <mergeCell ref="G2:I2"/>
    <mergeCell ref="H16:I1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G108"/>
  <sheetViews>
    <sheetView showGridLines="0" showZeros="0" tabSelected="1" zoomScale="80" zoomScaleNormal="100" workbookViewId="0">
      <selection activeCell="N28" sqref="N28"/>
    </sheetView>
  </sheetViews>
  <sheetFormatPr defaultRowHeight="12.75" x14ac:dyDescent="0.2"/>
  <cols>
    <col min="1" max="1" width="4.42578125" style="122" customWidth="1"/>
    <col min="2" max="2" width="14.140625" style="122" customWidth="1"/>
    <col min="3" max="3" width="47.5703125" style="122" customWidth="1"/>
    <col min="4" max="4" width="5.5703125" style="122" customWidth="1"/>
    <col min="5" max="5" width="10" style="164" customWidth="1"/>
    <col min="6" max="6" width="11.28515625" style="122" customWidth="1"/>
    <col min="7" max="7" width="16.140625" style="122" customWidth="1"/>
    <col min="8" max="8" width="13.140625" style="122" customWidth="1"/>
    <col min="9" max="9" width="14.5703125" style="122" customWidth="1"/>
    <col min="10" max="10" width="13.140625" style="122" customWidth="1"/>
    <col min="11" max="11" width="13.5703125" style="122" customWidth="1"/>
    <col min="12" max="16384" width="9.140625" style="122"/>
  </cols>
  <sheetData>
    <row r="1" spans="1:59" ht="15.75" x14ac:dyDescent="0.25">
      <c r="A1" s="230" t="s">
        <v>142</v>
      </c>
      <c r="B1" s="230"/>
      <c r="C1" s="230"/>
      <c r="D1" s="230"/>
      <c r="E1" s="230"/>
      <c r="F1" s="230"/>
      <c r="G1" s="230"/>
      <c r="H1" s="230"/>
      <c r="I1" s="230"/>
    </row>
    <row r="2" spans="1:59" ht="13.5" thickBot="1" x14ac:dyDescent="0.25">
      <c r="B2" s="123"/>
      <c r="C2" s="124"/>
      <c r="D2" s="124"/>
      <c r="E2" s="125"/>
      <c r="F2" s="124"/>
      <c r="G2" s="124"/>
    </row>
    <row r="3" spans="1:59" ht="13.5" thickTop="1" x14ac:dyDescent="0.2">
      <c r="A3" s="222" t="s">
        <v>5</v>
      </c>
      <c r="B3" s="223"/>
      <c r="C3" s="69" t="str">
        <f>CONCATENATE(cislostavby," ",nazevstavby)</f>
        <v xml:space="preserve"> pošta Branišovice</v>
      </c>
      <c r="D3" s="70"/>
      <c r="E3" s="71"/>
      <c r="F3" s="70"/>
      <c r="G3" s="126"/>
      <c r="H3" s="127">
        <f>Rekapitulace!H1</f>
        <v>0</v>
      </c>
      <c r="I3" s="128"/>
    </row>
    <row r="4" spans="1:59" ht="13.5" thickBot="1" x14ac:dyDescent="0.25">
      <c r="A4" s="231" t="s">
        <v>1</v>
      </c>
      <c r="B4" s="225"/>
      <c r="C4" s="75" t="str">
        <f>CONCATENATE(cisloobjektu," ",nazevobjektu)</f>
        <v xml:space="preserve"> Výměna střešní krytiny - závada BOZP</v>
      </c>
      <c r="D4" s="76"/>
      <c r="E4" s="77"/>
      <c r="F4" s="76"/>
      <c r="G4" s="232"/>
      <c r="H4" s="232"/>
      <c r="I4" s="233"/>
    </row>
    <row r="5" spans="1:59" ht="13.5" thickTop="1" x14ac:dyDescent="0.2">
      <c r="A5" s="129"/>
      <c r="B5" s="130"/>
      <c r="C5" s="130"/>
      <c r="D5" s="131"/>
      <c r="E5" s="132"/>
      <c r="F5" s="131"/>
      <c r="G5" s="133"/>
      <c r="H5" s="131"/>
      <c r="I5" s="131"/>
    </row>
    <row r="6" spans="1:59" x14ac:dyDescent="0.2">
      <c r="A6" s="134" t="s">
        <v>57</v>
      </c>
      <c r="B6" s="135" t="s">
        <v>58</v>
      </c>
      <c r="C6" s="135" t="s">
        <v>59</v>
      </c>
      <c r="D6" s="135" t="s">
        <v>60</v>
      </c>
      <c r="E6" s="136" t="s">
        <v>61</v>
      </c>
      <c r="F6" s="135" t="s">
        <v>62</v>
      </c>
      <c r="G6" s="137" t="s">
        <v>63</v>
      </c>
      <c r="H6" s="138" t="s">
        <v>64</v>
      </c>
      <c r="I6" s="138" t="s">
        <v>65</v>
      </c>
      <c r="J6" s="138" t="s">
        <v>66</v>
      </c>
      <c r="K6" s="138" t="s">
        <v>67</v>
      </c>
    </row>
    <row r="7" spans="1:59" x14ac:dyDescent="0.2">
      <c r="A7" s="139" t="s">
        <v>68</v>
      </c>
      <c r="B7" s="140" t="s">
        <v>72</v>
      </c>
      <c r="C7" s="141" t="s">
        <v>73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x14ac:dyDescent="0.2">
      <c r="A8" s="147">
        <v>1</v>
      </c>
      <c r="B8" s="148" t="s">
        <v>74</v>
      </c>
      <c r="C8" s="149" t="s">
        <v>75</v>
      </c>
      <c r="D8" s="150" t="s">
        <v>76</v>
      </c>
      <c r="E8" s="151">
        <v>25</v>
      </c>
      <c r="F8" s="151">
        <v>0</v>
      </c>
      <c r="G8" s="152">
        <f t="shared" ref="G8:G13" si="0">E8*F8</f>
        <v>0</v>
      </c>
      <c r="H8" s="153">
        <v>0</v>
      </c>
      <c r="I8" s="153">
        <f t="shared" ref="I8:I13" si="1">E8*H8</f>
        <v>0</v>
      </c>
      <c r="J8" s="153">
        <v>-5.0000000000000001E-3</v>
      </c>
      <c r="K8" s="153">
        <f t="shared" ref="K8:K13" si="2">E8*J8</f>
        <v>-0.125</v>
      </c>
      <c r="Q8" s="146">
        <v>2</v>
      </c>
      <c r="AA8" s="122">
        <v>12</v>
      </c>
      <c r="AB8" s="122">
        <v>0</v>
      </c>
      <c r="AC8" s="122">
        <v>1</v>
      </c>
      <c r="BB8" s="122">
        <v>2</v>
      </c>
      <c r="BC8" s="122">
        <f t="shared" ref="BC8:BC13" si="3">IF(BB8=1,G8,0)</f>
        <v>0</v>
      </c>
      <c r="BD8" s="122">
        <f t="shared" ref="BD8:BD13" si="4">IF(BB8=2,G8,0)</f>
        <v>0</v>
      </c>
      <c r="BE8" s="122">
        <f t="shared" ref="BE8:BE13" si="5">IF(BB8=3,G8,0)</f>
        <v>0</v>
      </c>
      <c r="BF8" s="122">
        <f t="shared" ref="BF8:BF13" si="6">IF(BB8=4,G8,0)</f>
        <v>0</v>
      </c>
      <c r="BG8" s="122">
        <f t="shared" ref="BG8:BG13" si="7">IF(BB8=5,G8,0)</f>
        <v>0</v>
      </c>
    </row>
    <row r="9" spans="1:59" x14ac:dyDescent="0.2">
      <c r="A9" s="147">
        <v>2</v>
      </c>
      <c r="B9" s="148" t="s">
        <v>77</v>
      </c>
      <c r="C9" s="149" t="s">
        <v>78</v>
      </c>
      <c r="D9" s="150" t="s">
        <v>76</v>
      </c>
      <c r="E9" s="151">
        <v>25</v>
      </c>
      <c r="F9" s="151">
        <v>0</v>
      </c>
      <c r="G9" s="152">
        <f t="shared" si="0"/>
        <v>0</v>
      </c>
      <c r="H9" s="153">
        <v>2.5699999999999998E-3</v>
      </c>
      <c r="I9" s="153">
        <f t="shared" si="1"/>
        <v>6.4250000000000002E-2</v>
      </c>
      <c r="J9" s="153">
        <v>0</v>
      </c>
      <c r="K9" s="153">
        <f t="shared" si="2"/>
        <v>0</v>
      </c>
      <c r="Q9" s="146">
        <v>2</v>
      </c>
      <c r="AA9" s="122">
        <v>12</v>
      </c>
      <c r="AB9" s="122">
        <v>0</v>
      </c>
      <c r="AC9" s="122">
        <v>2</v>
      </c>
      <c r="BB9" s="122">
        <v>2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BF9" s="122">
        <f t="shared" si="6"/>
        <v>0</v>
      </c>
      <c r="BG9" s="122">
        <f t="shared" si="7"/>
        <v>0</v>
      </c>
    </row>
    <row r="10" spans="1:59" x14ac:dyDescent="0.2">
      <c r="A10" s="147">
        <v>3</v>
      </c>
      <c r="B10" s="148" t="s">
        <v>79</v>
      </c>
      <c r="C10" s="149" t="s">
        <v>80</v>
      </c>
      <c r="D10" s="150" t="s">
        <v>81</v>
      </c>
      <c r="E10" s="151">
        <v>90</v>
      </c>
      <c r="F10" s="151">
        <v>0</v>
      </c>
      <c r="G10" s="152">
        <f t="shared" si="0"/>
        <v>0</v>
      </c>
      <c r="H10" s="153">
        <v>8.3000000000000001E-4</v>
      </c>
      <c r="I10" s="153">
        <f t="shared" si="1"/>
        <v>7.4700000000000003E-2</v>
      </c>
      <c r="J10" s="153">
        <v>0</v>
      </c>
      <c r="K10" s="153">
        <f t="shared" si="2"/>
        <v>0</v>
      </c>
      <c r="Q10" s="146">
        <v>2</v>
      </c>
      <c r="AA10" s="122">
        <v>12</v>
      </c>
      <c r="AB10" s="122">
        <v>1</v>
      </c>
      <c r="AC10" s="122">
        <v>3</v>
      </c>
      <c r="BB10" s="122">
        <v>2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BF10" s="122">
        <f t="shared" si="6"/>
        <v>0</v>
      </c>
      <c r="BG10" s="122">
        <f t="shared" si="7"/>
        <v>0</v>
      </c>
    </row>
    <row r="11" spans="1:59" x14ac:dyDescent="0.2">
      <c r="A11" s="147">
        <v>4</v>
      </c>
      <c r="B11" s="148" t="s">
        <v>82</v>
      </c>
      <c r="C11" s="149" t="s">
        <v>83</v>
      </c>
      <c r="D11" s="150" t="s">
        <v>84</v>
      </c>
      <c r="E11" s="151">
        <v>0.77610000000000001</v>
      </c>
      <c r="F11" s="151">
        <v>0</v>
      </c>
      <c r="G11" s="152">
        <f t="shared" si="0"/>
        <v>0</v>
      </c>
      <c r="H11" s="153">
        <v>0</v>
      </c>
      <c r="I11" s="153">
        <f t="shared" si="1"/>
        <v>0</v>
      </c>
      <c r="J11" s="153">
        <v>0</v>
      </c>
      <c r="K11" s="153">
        <f t="shared" si="2"/>
        <v>0</v>
      </c>
      <c r="Q11" s="146">
        <v>2</v>
      </c>
      <c r="AA11" s="122">
        <v>12</v>
      </c>
      <c r="AB11" s="122">
        <v>0</v>
      </c>
      <c r="AC11" s="122">
        <v>4</v>
      </c>
      <c r="BB11" s="122">
        <v>2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BF11" s="122">
        <f t="shared" si="6"/>
        <v>0</v>
      </c>
      <c r="BG11" s="122">
        <f t="shared" si="7"/>
        <v>0</v>
      </c>
    </row>
    <row r="12" spans="1:59" x14ac:dyDescent="0.2">
      <c r="A12" s="147">
        <v>5</v>
      </c>
      <c r="B12" s="148" t="s">
        <v>85</v>
      </c>
      <c r="C12" s="149" t="s">
        <v>86</v>
      </c>
      <c r="D12" s="150" t="s">
        <v>84</v>
      </c>
      <c r="E12" s="151">
        <v>0.77610000000000001</v>
      </c>
      <c r="F12" s="151">
        <v>0</v>
      </c>
      <c r="G12" s="152">
        <f t="shared" si="0"/>
        <v>0</v>
      </c>
      <c r="H12" s="153">
        <v>0</v>
      </c>
      <c r="I12" s="153">
        <f t="shared" si="1"/>
        <v>0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0</v>
      </c>
      <c r="AC12" s="122">
        <v>5</v>
      </c>
      <c r="BB12" s="122">
        <v>2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ht="25.5" x14ac:dyDescent="0.2">
      <c r="A13" s="147">
        <v>6</v>
      </c>
      <c r="B13" s="148" t="s">
        <v>87</v>
      </c>
      <c r="C13" s="149" t="s">
        <v>88</v>
      </c>
      <c r="D13" s="150" t="s">
        <v>84</v>
      </c>
      <c r="E13" s="151">
        <v>31.044</v>
      </c>
      <c r="F13" s="151">
        <v>0</v>
      </c>
      <c r="G13" s="152">
        <f t="shared" si="0"/>
        <v>0</v>
      </c>
      <c r="H13" s="153">
        <v>0</v>
      </c>
      <c r="I13" s="153">
        <f t="shared" si="1"/>
        <v>0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0</v>
      </c>
      <c r="AC13" s="122">
        <v>6</v>
      </c>
      <c r="BB13" s="122">
        <v>2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 x14ac:dyDescent="0.2">
      <c r="A14" s="154"/>
      <c r="B14" s="155" t="s">
        <v>69</v>
      </c>
      <c r="C14" s="156" t="str">
        <f>CONCATENATE(B7," ",C7)</f>
        <v>762 Konstrukce tesařské</v>
      </c>
      <c r="D14" s="154"/>
      <c r="E14" s="157"/>
      <c r="F14" s="157"/>
      <c r="G14" s="158">
        <f>SUM(G7:G13)</f>
        <v>0</v>
      </c>
      <c r="H14" s="159"/>
      <c r="I14" s="160">
        <f>SUM(I7:I13)</f>
        <v>0.13895000000000002</v>
      </c>
      <c r="J14" s="159"/>
      <c r="K14" s="160">
        <f>SUM(K7:K13)</f>
        <v>-0.125</v>
      </c>
      <c r="Q14" s="146">
        <v>4</v>
      </c>
      <c r="BC14" s="161">
        <f>SUM(BC7:BC13)</f>
        <v>0</v>
      </c>
      <c r="BD14" s="161">
        <f>SUM(BD7:BD13)</f>
        <v>0</v>
      </c>
      <c r="BE14" s="161">
        <f>SUM(BE7:BE13)</f>
        <v>0</v>
      </c>
      <c r="BF14" s="161">
        <f>SUM(BF7:BF13)</f>
        <v>0</v>
      </c>
      <c r="BG14" s="161">
        <f>SUM(BG7:BG13)</f>
        <v>0</v>
      </c>
    </row>
    <row r="15" spans="1:59" x14ac:dyDescent="0.2">
      <c r="A15" s="139" t="s">
        <v>68</v>
      </c>
      <c r="B15" s="140" t="s">
        <v>89</v>
      </c>
      <c r="C15" s="141" t="s">
        <v>90</v>
      </c>
      <c r="D15" s="142"/>
      <c r="E15" s="143"/>
      <c r="F15" s="143"/>
      <c r="G15" s="144"/>
      <c r="H15" s="145"/>
      <c r="I15" s="145"/>
      <c r="J15" s="145"/>
      <c r="K15" s="145"/>
      <c r="Q15" s="146">
        <v>1</v>
      </c>
    </row>
    <row r="16" spans="1:59" x14ac:dyDescent="0.2">
      <c r="A16" s="147">
        <v>7</v>
      </c>
      <c r="B16" s="148" t="s">
        <v>91</v>
      </c>
      <c r="C16" s="149" t="s">
        <v>92</v>
      </c>
      <c r="D16" s="150" t="s">
        <v>76</v>
      </c>
      <c r="E16" s="151">
        <v>25</v>
      </c>
      <c r="F16" s="151">
        <v>0</v>
      </c>
      <c r="G16" s="152">
        <f t="shared" ref="G16:G23" si="8">E16*F16</f>
        <v>0</v>
      </c>
      <c r="H16" s="153">
        <v>0</v>
      </c>
      <c r="I16" s="153">
        <f t="shared" ref="I16:I23" si="9">E16*H16</f>
        <v>0</v>
      </c>
      <c r="J16" s="153">
        <v>0</v>
      </c>
      <c r="K16" s="153">
        <f t="shared" ref="K16:K23" si="10">E16*J16</f>
        <v>0</v>
      </c>
      <c r="Q16" s="146">
        <v>2</v>
      </c>
      <c r="AA16" s="122">
        <v>12</v>
      </c>
      <c r="AB16" s="122">
        <v>0</v>
      </c>
      <c r="AC16" s="122">
        <v>7</v>
      </c>
      <c r="BB16" s="122">
        <v>2</v>
      </c>
      <c r="BC16" s="122">
        <f t="shared" ref="BC16:BC23" si="11">IF(BB16=1,G16,0)</f>
        <v>0</v>
      </c>
      <c r="BD16" s="122">
        <f t="shared" ref="BD16:BD23" si="12">IF(BB16=2,G16,0)</f>
        <v>0</v>
      </c>
      <c r="BE16" s="122">
        <f t="shared" ref="BE16:BE23" si="13">IF(BB16=3,G16,0)</f>
        <v>0</v>
      </c>
      <c r="BF16" s="122">
        <f t="shared" ref="BF16:BF23" si="14">IF(BB16=4,G16,0)</f>
        <v>0</v>
      </c>
      <c r="BG16" s="122">
        <f t="shared" ref="BG16:BG23" si="15">IF(BB16=5,G16,0)</f>
        <v>0</v>
      </c>
    </row>
    <row r="17" spans="1:59" x14ac:dyDescent="0.2">
      <c r="A17" s="147">
        <v>8</v>
      </c>
      <c r="B17" s="148" t="s">
        <v>93</v>
      </c>
      <c r="C17" s="149" t="s">
        <v>94</v>
      </c>
      <c r="D17" s="150" t="s">
        <v>76</v>
      </c>
      <c r="E17" s="151">
        <v>25</v>
      </c>
      <c r="F17" s="151">
        <v>0</v>
      </c>
      <c r="G17" s="152">
        <f t="shared" si="8"/>
        <v>0</v>
      </c>
      <c r="H17" s="153">
        <v>4.2930000000000003E-2</v>
      </c>
      <c r="I17" s="153">
        <f t="shared" si="9"/>
        <v>1.07325</v>
      </c>
      <c r="J17" s="153">
        <v>0</v>
      </c>
      <c r="K17" s="153">
        <f t="shared" si="10"/>
        <v>0</v>
      </c>
      <c r="Q17" s="146">
        <v>2</v>
      </c>
      <c r="AA17" s="122">
        <v>12</v>
      </c>
      <c r="AB17" s="122">
        <v>0</v>
      </c>
      <c r="AC17" s="122">
        <v>8</v>
      </c>
      <c r="BB17" s="122">
        <v>2</v>
      </c>
      <c r="BC17" s="122">
        <f t="shared" si="11"/>
        <v>0</v>
      </c>
      <c r="BD17" s="122">
        <f t="shared" si="12"/>
        <v>0</v>
      </c>
      <c r="BE17" s="122">
        <f t="shared" si="13"/>
        <v>0</v>
      </c>
      <c r="BF17" s="122">
        <f t="shared" si="14"/>
        <v>0</v>
      </c>
      <c r="BG17" s="122">
        <f t="shared" si="15"/>
        <v>0</v>
      </c>
    </row>
    <row r="18" spans="1:59" x14ac:dyDescent="0.2">
      <c r="A18" s="147">
        <v>9</v>
      </c>
      <c r="B18" s="148" t="s">
        <v>95</v>
      </c>
      <c r="C18" s="149" t="s">
        <v>96</v>
      </c>
      <c r="D18" s="150" t="s">
        <v>84</v>
      </c>
      <c r="E18" s="151">
        <v>1.1478999999999999</v>
      </c>
      <c r="F18" s="151">
        <v>0</v>
      </c>
      <c r="G18" s="152">
        <f t="shared" si="8"/>
        <v>0</v>
      </c>
      <c r="H18" s="153">
        <v>0</v>
      </c>
      <c r="I18" s="153">
        <f t="shared" si="9"/>
        <v>0</v>
      </c>
      <c r="J18" s="153">
        <v>0</v>
      </c>
      <c r="K18" s="153">
        <f t="shared" si="10"/>
        <v>0</v>
      </c>
      <c r="Q18" s="146">
        <v>2</v>
      </c>
      <c r="AA18" s="122">
        <v>12</v>
      </c>
      <c r="AB18" s="122">
        <v>0</v>
      </c>
      <c r="AC18" s="122">
        <v>9</v>
      </c>
      <c r="BB18" s="122">
        <v>2</v>
      </c>
      <c r="BC18" s="122">
        <f t="shared" si="11"/>
        <v>0</v>
      </c>
      <c r="BD18" s="122">
        <f t="shared" si="12"/>
        <v>0</v>
      </c>
      <c r="BE18" s="122">
        <f t="shared" si="13"/>
        <v>0</v>
      </c>
      <c r="BF18" s="122">
        <f t="shared" si="14"/>
        <v>0</v>
      </c>
      <c r="BG18" s="122">
        <f t="shared" si="15"/>
        <v>0</v>
      </c>
    </row>
    <row r="19" spans="1:59" x14ac:dyDescent="0.2">
      <c r="A19" s="147">
        <v>10</v>
      </c>
      <c r="B19" s="148" t="s">
        <v>97</v>
      </c>
      <c r="C19" s="149" t="s">
        <v>98</v>
      </c>
      <c r="D19" s="150" t="s">
        <v>84</v>
      </c>
      <c r="E19" s="151">
        <v>1.1478999999999999</v>
      </c>
      <c r="F19" s="151">
        <v>0</v>
      </c>
      <c r="G19" s="152">
        <f t="shared" si="8"/>
        <v>0</v>
      </c>
      <c r="H19" s="153">
        <v>0</v>
      </c>
      <c r="I19" s="153">
        <f t="shared" si="9"/>
        <v>0</v>
      </c>
      <c r="J19" s="153">
        <v>0</v>
      </c>
      <c r="K19" s="153">
        <f t="shared" si="10"/>
        <v>0</v>
      </c>
      <c r="Q19" s="146">
        <v>2</v>
      </c>
      <c r="AA19" s="122">
        <v>12</v>
      </c>
      <c r="AB19" s="122">
        <v>0</v>
      </c>
      <c r="AC19" s="122">
        <v>10</v>
      </c>
      <c r="BB19" s="122">
        <v>2</v>
      </c>
      <c r="BC19" s="122">
        <f t="shared" si="11"/>
        <v>0</v>
      </c>
      <c r="BD19" s="122">
        <f t="shared" si="12"/>
        <v>0</v>
      </c>
      <c r="BE19" s="122">
        <f t="shared" si="13"/>
        <v>0</v>
      </c>
      <c r="BF19" s="122">
        <f t="shared" si="14"/>
        <v>0</v>
      </c>
      <c r="BG19" s="122">
        <f t="shared" si="15"/>
        <v>0</v>
      </c>
    </row>
    <row r="20" spans="1:59" ht="25.5" x14ac:dyDescent="0.2">
      <c r="A20" s="147">
        <v>11</v>
      </c>
      <c r="B20" s="148" t="s">
        <v>99</v>
      </c>
      <c r="C20" s="149" t="s">
        <v>100</v>
      </c>
      <c r="D20" s="150" t="s">
        <v>84</v>
      </c>
      <c r="E20" s="151">
        <v>44.768099999999997</v>
      </c>
      <c r="F20" s="151">
        <v>0</v>
      </c>
      <c r="G20" s="152">
        <f t="shared" si="8"/>
        <v>0</v>
      </c>
      <c r="H20" s="153">
        <v>0</v>
      </c>
      <c r="I20" s="153">
        <f t="shared" si="9"/>
        <v>0</v>
      </c>
      <c r="J20" s="153">
        <v>0</v>
      </c>
      <c r="K20" s="153">
        <f t="shared" si="10"/>
        <v>0</v>
      </c>
      <c r="Q20" s="146">
        <v>2</v>
      </c>
      <c r="AA20" s="122">
        <v>12</v>
      </c>
      <c r="AB20" s="122">
        <v>0</v>
      </c>
      <c r="AC20" s="122">
        <v>11</v>
      </c>
      <c r="BB20" s="122">
        <v>2</v>
      </c>
      <c r="BC20" s="122">
        <f t="shared" si="11"/>
        <v>0</v>
      </c>
      <c r="BD20" s="122">
        <f t="shared" si="12"/>
        <v>0</v>
      </c>
      <c r="BE20" s="122">
        <f t="shared" si="13"/>
        <v>0</v>
      </c>
      <c r="BF20" s="122">
        <f t="shared" si="14"/>
        <v>0</v>
      </c>
      <c r="BG20" s="122">
        <f t="shared" si="15"/>
        <v>0</v>
      </c>
    </row>
    <row r="21" spans="1:59" x14ac:dyDescent="0.2">
      <c r="A21" s="147">
        <v>12</v>
      </c>
      <c r="B21" s="148" t="s">
        <v>101</v>
      </c>
      <c r="C21" s="149" t="s">
        <v>102</v>
      </c>
      <c r="D21" s="150" t="s">
        <v>84</v>
      </c>
      <c r="E21" s="151">
        <v>1.1981999999999999</v>
      </c>
      <c r="F21" s="151">
        <v>0</v>
      </c>
      <c r="G21" s="152">
        <f t="shared" si="8"/>
        <v>0</v>
      </c>
      <c r="H21" s="153">
        <v>0</v>
      </c>
      <c r="I21" s="153">
        <f t="shared" si="9"/>
        <v>0</v>
      </c>
      <c r="J21" s="153">
        <v>0</v>
      </c>
      <c r="K21" s="153">
        <f t="shared" si="10"/>
        <v>0</v>
      </c>
      <c r="Q21" s="146">
        <v>2</v>
      </c>
      <c r="AA21" s="122">
        <v>12</v>
      </c>
      <c r="AB21" s="122">
        <v>1</v>
      </c>
      <c r="AC21" s="122">
        <v>12</v>
      </c>
      <c r="BB21" s="122">
        <v>2</v>
      </c>
      <c r="BC21" s="122">
        <f t="shared" si="11"/>
        <v>0</v>
      </c>
      <c r="BD21" s="122">
        <f t="shared" si="12"/>
        <v>0</v>
      </c>
      <c r="BE21" s="122">
        <f t="shared" si="13"/>
        <v>0</v>
      </c>
      <c r="BF21" s="122">
        <f t="shared" si="14"/>
        <v>0</v>
      </c>
      <c r="BG21" s="122">
        <f t="shared" si="15"/>
        <v>0</v>
      </c>
    </row>
    <row r="22" spans="1:59" x14ac:dyDescent="0.2">
      <c r="A22" s="147">
        <v>13</v>
      </c>
      <c r="B22" s="148" t="s">
        <v>103</v>
      </c>
      <c r="C22" s="149" t="s">
        <v>104</v>
      </c>
      <c r="D22" s="150" t="s">
        <v>84</v>
      </c>
      <c r="E22" s="151">
        <v>46.729799999999997</v>
      </c>
      <c r="F22" s="151">
        <v>0</v>
      </c>
      <c r="G22" s="152">
        <f t="shared" si="8"/>
        <v>0</v>
      </c>
      <c r="H22" s="153">
        <v>0</v>
      </c>
      <c r="I22" s="153">
        <f t="shared" si="9"/>
        <v>0</v>
      </c>
      <c r="J22" s="153">
        <v>0</v>
      </c>
      <c r="K22" s="153">
        <f t="shared" si="10"/>
        <v>0</v>
      </c>
      <c r="Q22" s="146">
        <v>2</v>
      </c>
      <c r="AA22" s="122">
        <v>12</v>
      </c>
      <c r="AB22" s="122">
        <v>1</v>
      </c>
      <c r="AC22" s="122">
        <v>13</v>
      </c>
      <c r="BB22" s="122">
        <v>2</v>
      </c>
      <c r="BC22" s="122">
        <f t="shared" si="11"/>
        <v>0</v>
      </c>
      <c r="BD22" s="122">
        <f t="shared" si="12"/>
        <v>0</v>
      </c>
      <c r="BE22" s="122">
        <f t="shared" si="13"/>
        <v>0</v>
      </c>
      <c r="BF22" s="122">
        <f t="shared" si="14"/>
        <v>0</v>
      </c>
      <c r="BG22" s="122">
        <f t="shared" si="15"/>
        <v>0</v>
      </c>
    </row>
    <row r="23" spans="1:59" x14ac:dyDescent="0.2">
      <c r="A23" s="147">
        <v>14</v>
      </c>
      <c r="B23" s="148" t="s">
        <v>105</v>
      </c>
      <c r="C23" s="149" t="s">
        <v>106</v>
      </c>
      <c r="D23" s="150" t="s">
        <v>84</v>
      </c>
      <c r="E23" s="151">
        <v>1.1981999999999999</v>
      </c>
      <c r="F23" s="151">
        <v>0</v>
      </c>
      <c r="G23" s="152">
        <f t="shared" si="8"/>
        <v>0</v>
      </c>
      <c r="H23" s="153">
        <v>0</v>
      </c>
      <c r="I23" s="153">
        <f t="shared" si="9"/>
        <v>0</v>
      </c>
      <c r="J23" s="153">
        <v>0</v>
      </c>
      <c r="K23" s="153">
        <f t="shared" si="10"/>
        <v>0</v>
      </c>
      <c r="Q23" s="146">
        <v>2</v>
      </c>
      <c r="AA23" s="122">
        <v>12</v>
      </c>
      <c r="AB23" s="122">
        <v>0</v>
      </c>
      <c r="AC23" s="122">
        <v>14</v>
      </c>
      <c r="BB23" s="122">
        <v>2</v>
      </c>
      <c r="BC23" s="122">
        <f t="shared" si="11"/>
        <v>0</v>
      </c>
      <c r="BD23" s="122">
        <f t="shared" si="12"/>
        <v>0</v>
      </c>
      <c r="BE23" s="122">
        <f t="shared" si="13"/>
        <v>0</v>
      </c>
      <c r="BF23" s="122">
        <f t="shared" si="14"/>
        <v>0</v>
      </c>
      <c r="BG23" s="122">
        <f t="shared" si="15"/>
        <v>0</v>
      </c>
    </row>
    <row r="24" spans="1:59" x14ac:dyDescent="0.2">
      <c r="A24" s="154"/>
      <c r="B24" s="155" t="s">
        <v>69</v>
      </c>
      <c r="C24" s="156" t="str">
        <f>CONCATENATE(B15," ",C15)</f>
        <v>765 Krytiny tvrdé</v>
      </c>
      <c r="D24" s="154"/>
      <c r="E24" s="157"/>
      <c r="F24" s="157"/>
      <c r="G24" s="158">
        <f>SUM(G15:G23)</f>
        <v>0</v>
      </c>
      <c r="H24" s="159"/>
      <c r="I24" s="160">
        <f>SUM(I15:I23)</f>
        <v>1.07325</v>
      </c>
      <c r="J24" s="159"/>
      <c r="K24" s="160">
        <f>SUM(K15:K23)</f>
        <v>0</v>
      </c>
      <c r="Q24" s="146">
        <v>4</v>
      </c>
      <c r="BC24" s="161">
        <f>SUM(BC15:BC23)</f>
        <v>0</v>
      </c>
      <c r="BD24" s="161">
        <f>SUM(BD15:BD23)</f>
        <v>0</v>
      </c>
      <c r="BE24" s="161">
        <f>SUM(BE15:BE23)</f>
        <v>0</v>
      </c>
      <c r="BF24" s="161">
        <f>SUM(BF15:BF23)</f>
        <v>0</v>
      </c>
      <c r="BG24" s="161">
        <f>SUM(BG15:BG23)</f>
        <v>0</v>
      </c>
    </row>
    <row r="25" spans="1:59" x14ac:dyDescent="0.2">
      <c r="A25" s="139" t="s">
        <v>68</v>
      </c>
      <c r="B25" s="140" t="s">
        <v>107</v>
      </c>
      <c r="C25" s="141" t="s">
        <v>108</v>
      </c>
      <c r="D25" s="142"/>
      <c r="E25" s="143"/>
      <c r="F25" s="143"/>
      <c r="G25" s="144"/>
      <c r="H25" s="145"/>
      <c r="I25" s="145"/>
      <c r="J25" s="145"/>
      <c r="K25" s="145"/>
      <c r="Q25" s="146">
        <v>1</v>
      </c>
    </row>
    <row r="26" spans="1:59" ht="25.5" x14ac:dyDescent="0.2">
      <c r="A26" s="147">
        <v>15</v>
      </c>
      <c r="B26" s="148" t="s">
        <v>109</v>
      </c>
      <c r="C26" s="149" t="s">
        <v>110</v>
      </c>
      <c r="D26" s="150" t="s">
        <v>111</v>
      </c>
      <c r="E26" s="151">
        <v>2</v>
      </c>
      <c r="F26" s="151">
        <v>0</v>
      </c>
      <c r="G26" s="152">
        <f t="shared" ref="G26:G40" si="16">E26*F26</f>
        <v>0</v>
      </c>
      <c r="H26" s="153">
        <v>0</v>
      </c>
      <c r="I26" s="153">
        <f t="shared" ref="I26:I40" si="17">E26*H26</f>
        <v>0</v>
      </c>
      <c r="J26" s="153">
        <v>0</v>
      </c>
      <c r="K26" s="153">
        <f t="shared" ref="K26:K40" si="18">E26*J26</f>
        <v>0</v>
      </c>
      <c r="Q26" s="146">
        <v>2</v>
      </c>
      <c r="AA26" s="122">
        <v>12</v>
      </c>
      <c r="AB26" s="122">
        <v>0</v>
      </c>
      <c r="AC26" s="122">
        <v>15</v>
      </c>
      <c r="BB26" s="122">
        <v>2</v>
      </c>
      <c r="BC26" s="122">
        <f t="shared" ref="BC26:BC40" si="19">IF(BB26=1,G26,0)</f>
        <v>0</v>
      </c>
      <c r="BD26" s="122">
        <f t="shared" ref="BD26:BD40" si="20">IF(BB26=2,G26,0)</f>
        <v>0</v>
      </c>
      <c r="BE26" s="122">
        <f t="shared" ref="BE26:BE40" si="21">IF(BB26=3,G26,0)</f>
        <v>0</v>
      </c>
      <c r="BF26" s="122">
        <f t="shared" ref="BF26:BF40" si="22">IF(BB26=4,G26,0)</f>
        <v>0</v>
      </c>
      <c r="BG26" s="122">
        <f t="shared" ref="BG26:BG40" si="23">IF(BB26=5,G26,0)</f>
        <v>0</v>
      </c>
    </row>
    <row r="27" spans="1:59" ht="25.5" x14ac:dyDescent="0.2">
      <c r="A27" s="147">
        <v>16</v>
      </c>
      <c r="B27" s="148" t="s">
        <v>112</v>
      </c>
      <c r="C27" s="149" t="s">
        <v>113</v>
      </c>
      <c r="D27" s="150" t="s">
        <v>111</v>
      </c>
      <c r="E27" s="151">
        <v>1</v>
      </c>
      <c r="F27" s="151">
        <v>0</v>
      </c>
      <c r="G27" s="152">
        <f t="shared" si="16"/>
        <v>0</v>
      </c>
      <c r="H27" s="153">
        <v>0</v>
      </c>
      <c r="I27" s="153">
        <f t="shared" si="17"/>
        <v>0</v>
      </c>
      <c r="J27" s="153">
        <v>0</v>
      </c>
      <c r="K27" s="153">
        <f t="shared" si="18"/>
        <v>0</v>
      </c>
      <c r="Q27" s="146">
        <v>2</v>
      </c>
      <c r="AA27" s="122">
        <v>12</v>
      </c>
      <c r="AB27" s="122">
        <v>0</v>
      </c>
      <c r="AC27" s="122">
        <v>16</v>
      </c>
      <c r="BB27" s="122">
        <v>2</v>
      </c>
      <c r="BC27" s="122">
        <f t="shared" si="19"/>
        <v>0</v>
      </c>
      <c r="BD27" s="122">
        <f t="shared" si="20"/>
        <v>0</v>
      </c>
      <c r="BE27" s="122">
        <f t="shared" si="21"/>
        <v>0</v>
      </c>
      <c r="BF27" s="122">
        <f t="shared" si="22"/>
        <v>0</v>
      </c>
      <c r="BG27" s="122">
        <f t="shared" si="23"/>
        <v>0</v>
      </c>
    </row>
    <row r="28" spans="1:59" ht="25.5" x14ac:dyDescent="0.2">
      <c r="A28" s="147">
        <v>17</v>
      </c>
      <c r="B28" s="148" t="s">
        <v>114</v>
      </c>
      <c r="C28" s="149" t="s">
        <v>115</v>
      </c>
      <c r="D28" s="150" t="s">
        <v>111</v>
      </c>
      <c r="E28" s="151">
        <v>1</v>
      </c>
      <c r="F28" s="151">
        <v>0</v>
      </c>
      <c r="G28" s="152">
        <f t="shared" si="16"/>
        <v>0</v>
      </c>
      <c r="H28" s="153">
        <v>0</v>
      </c>
      <c r="I28" s="153">
        <f t="shared" si="17"/>
        <v>0</v>
      </c>
      <c r="J28" s="153">
        <v>0</v>
      </c>
      <c r="K28" s="153">
        <f t="shared" si="18"/>
        <v>0</v>
      </c>
      <c r="Q28" s="146">
        <v>2</v>
      </c>
      <c r="AA28" s="122">
        <v>12</v>
      </c>
      <c r="AB28" s="122">
        <v>0</v>
      </c>
      <c r="AC28" s="122">
        <v>17</v>
      </c>
      <c r="BB28" s="122">
        <v>2</v>
      </c>
      <c r="BC28" s="122">
        <f t="shared" si="19"/>
        <v>0</v>
      </c>
      <c r="BD28" s="122">
        <f t="shared" si="20"/>
        <v>0</v>
      </c>
      <c r="BE28" s="122">
        <f t="shared" si="21"/>
        <v>0</v>
      </c>
      <c r="BF28" s="122">
        <f t="shared" si="22"/>
        <v>0</v>
      </c>
      <c r="BG28" s="122">
        <f t="shared" si="23"/>
        <v>0</v>
      </c>
    </row>
    <row r="29" spans="1:59" ht="25.5" x14ac:dyDescent="0.2">
      <c r="A29" s="147">
        <v>18</v>
      </c>
      <c r="B29" s="148" t="s">
        <v>116</v>
      </c>
      <c r="C29" s="149" t="s">
        <v>117</v>
      </c>
      <c r="D29" s="150" t="s">
        <v>111</v>
      </c>
      <c r="E29" s="151">
        <v>1</v>
      </c>
      <c r="F29" s="151">
        <v>0</v>
      </c>
      <c r="G29" s="152">
        <f t="shared" si="16"/>
        <v>0</v>
      </c>
      <c r="H29" s="153">
        <v>0</v>
      </c>
      <c r="I29" s="153">
        <f t="shared" si="17"/>
        <v>0</v>
      </c>
      <c r="J29" s="153">
        <v>0</v>
      </c>
      <c r="K29" s="153">
        <f t="shared" si="18"/>
        <v>0</v>
      </c>
      <c r="Q29" s="146">
        <v>2</v>
      </c>
      <c r="AA29" s="122">
        <v>12</v>
      </c>
      <c r="AB29" s="122">
        <v>0</v>
      </c>
      <c r="AC29" s="122">
        <v>18</v>
      </c>
      <c r="BB29" s="122">
        <v>2</v>
      </c>
      <c r="BC29" s="122">
        <f t="shared" si="19"/>
        <v>0</v>
      </c>
      <c r="BD29" s="122">
        <f t="shared" si="20"/>
        <v>0</v>
      </c>
      <c r="BE29" s="122">
        <f t="shared" si="21"/>
        <v>0</v>
      </c>
      <c r="BF29" s="122">
        <f t="shared" si="22"/>
        <v>0</v>
      </c>
      <c r="BG29" s="122">
        <f t="shared" si="23"/>
        <v>0</v>
      </c>
    </row>
    <row r="30" spans="1:59" ht="25.5" x14ac:dyDescent="0.2">
      <c r="A30" s="147">
        <v>19</v>
      </c>
      <c r="B30" s="148" t="s">
        <v>118</v>
      </c>
      <c r="C30" s="149" t="s">
        <v>119</v>
      </c>
      <c r="D30" s="150" t="s">
        <v>111</v>
      </c>
      <c r="E30" s="151">
        <v>1</v>
      </c>
      <c r="F30" s="151">
        <v>0</v>
      </c>
      <c r="G30" s="152">
        <f t="shared" si="16"/>
        <v>0</v>
      </c>
      <c r="H30" s="153">
        <v>0</v>
      </c>
      <c r="I30" s="153">
        <f t="shared" si="17"/>
        <v>0</v>
      </c>
      <c r="J30" s="153">
        <v>0</v>
      </c>
      <c r="K30" s="153">
        <f t="shared" si="18"/>
        <v>0</v>
      </c>
      <c r="Q30" s="146">
        <v>2</v>
      </c>
      <c r="AA30" s="122">
        <v>12</v>
      </c>
      <c r="AB30" s="122">
        <v>0</v>
      </c>
      <c r="AC30" s="122">
        <v>19</v>
      </c>
      <c r="BB30" s="122">
        <v>2</v>
      </c>
      <c r="BC30" s="122">
        <f t="shared" si="19"/>
        <v>0</v>
      </c>
      <c r="BD30" s="122">
        <f t="shared" si="20"/>
        <v>0</v>
      </c>
      <c r="BE30" s="122">
        <f t="shared" si="21"/>
        <v>0</v>
      </c>
      <c r="BF30" s="122">
        <f t="shared" si="22"/>
        <v>0</v>
      </c>
      <c r="BG30" s="122">
        <f t="shared" si="23"/>
        <v>0</v>
      </c>
    </row>
    <row r="31" spans="1:59" ht="25.5" x14ac:dyDescent="0.2">
      <c r="A31" s="147">
        <v>20</v>
      </c>
      <c r="B31" s="148" t="s">
        <v>120</v>
      </c>
      <c r="C31" s="149" t="s">
        <v>121</v>
      </c>
      <c r="D31" s="150" t="s">
        <v>111</v>
      </c>
      <c r="E31" s="151">
        <v>1</v>
      </c>
      <c r="F31" s="151">
        <v>0</v>
      </c>
      <c r="G31" s="152">
        <f t="shared" si="16"/>
        <v>0</v>
      </c>
      <c r="H31" s="153">
        <v>0</v>
      </c>
      <c r="I31" s="153">
        <f t="shared" si="17"/>
        <v>0</v>
      </c>
      <c r="J31" s="153">
        <v>0</v>
      </c>
      <c r="K31" s="153">
        <f t="shared" si="18"/>
        <v>0</v>
      </c>
      <c r="Q31" s="146">
        <v>2</v>
      </c>
      <c r="AA31" s="122">
        <v>12</v>
      </c>
      <c r="AB31" s="122">
        <v>0</v>
      </c>
      <c r="AC31" s="122">
        <v>20</v>
      </c>
      <c r="BB31" s="122">
        <v>2</v>
      </c>
      <c r="BC31" s="122">
        <f t="shared" si="19"/>
        <v>0</v>
      </c>
      <c r="BD31" s="122">
        <f t="shared" si="20"/>
        <v>0</v>
      </c>
      <c r="BE31" s="122">
        <f t="shared" si="21"/>
        <v>0</v>
      </c>
      <c r="BF31" s="122">
        <f t="shared" si="22"/>
        <v>0</v>
      </c>
      <c r="BG31" s="122">
        <f t="shared" si="23"/>
        <v>0</v>
      </c>
    </row>
    <row r="32" spans="1:59" ht="25.5" x14ac:dyDescent="0.2">
      <c r="A32" s="147">
        <v>21</v>
      </c>
      <c r="B32" s="148" t="s">
        <v>122</v>
      </c>
      <c r="C32" s="149" t="s">
        <v>123</v>
      </c>
      <c r="D32" s="150" t="s">
        <v>111</v>
      </c>
      <c r="E32" s="151">
        <v>1</v>
      </c>
      <c r="F32" s="151">
        <v>0</v>
      </c>
      <c r="G32" s="152">
        <f t="shared" si="16"/>
        <v>0</v>
      </c>
      <c r="H32" s="153">
        <v>0</v>
      </c>
      <c r="I32" s="153">
        <f t="shared" si="17"/>
        <v>0</v>
      </c>
      <c r="J32" s="153">
        <v>0</v>
      </c>
      <c r="K32" s="153">
        <f t="shared" si="18"/>
        <v>0</v>
      </c>
      <c r="Q32" s="146">
        <v>2</v>
      </c>
      <c r="AA32" s="122">
        <v>12</v>
      </c>
      <c r="AB32" s="122">
        <v>0</v>
      </c>
      <c r="AC32" s="122">
        <v>21</v>
      </c>
      <c r="BB32" s="122">
        <v>2</v>
      </c>
      <c r="BC32" s="122">
        <f t="shared" si="19"/>
        <v>0</v>
      </c>
      <c r="BD32" s="122">
        <f t="shared" si="20"/>
        <v>0</v>
      </c>
      <c r="BE32" s="122">
        <f t="shared" si="21"/>
        <v>0</v>
      </c>
      <c r="BF32" s="122">
        <f t="shared" si="22"/>
        <v>0</v>
      </c>
      <c r="BG32" s="122">
        <f t="shared" si="23"/>
        <v>0</v>
      </c>
    </row>
    <row r="33" spans="1:59" ht="25.5" x14ac:dyDescent="0.2">
      <c r="A33" s="147">
        <v>22</v>
      </c>
      <c r="B33" s="148" t="s">
        <v>124</v>
      </c>
      <c r="C33" s="149" t="s">
        <v>125</v>
      </c>
      <c r="D33" s="150" t="s">
        <v>111</v>
      </c>
      <c r="E33" s="151">
        <v>1</v>
      </c>
      <c r="F33" s="151">
        <v>0</v>
      </c>
      <c r="G33" s="152">
        <f t="shared" si="16"/>
        <v>0</v>
      </c>
      <c r="H33" s="153">
        <v>0</v>
      </c>
      <c r="I33" s="153">
        <f t="shared" si="17"/>
        <v>0</v>
      </c>
      <c r="J33" s="153">
        <v>0</v>
      </c>
      <c r="K33" s="153">
        <f t="shared" si="18"/>
        <v>0</v>
      </c>
      <c r="Q33" s="146">
        <v>2</v>
      </c>
      <c r="AA33" s="122">
        <v>12</v>
      </c>
      <c r="AB33" s="122">
        <v>0</v>
      </c>
      <c r="AC33" s="122">
        <v>22</v>
      </c>
      <c r="BB33" s="122">
        <v>2</v>
      </c>
      <c r="BC33" s="122">
        <f t="shared" si="19"/>
        <v>0</v>
      </c>
      <c r="BD33" s="122">
        <f t="shared" si="20"/>
        <v>0</v>
      </c>
      <c r="BE33" s="122">
        <f t="shared" si="21"/>
        <v>0</v>
      </c>
      <c r="BF33" s="122">
        <f t="shared" si="22"/>
        <v>0</v>
      </c>
      <c r="BG33" s="122">
        <f t="shared" si="23"/>
        <v>0</v>
      </c>
    </row>
    <row r="34" spans="1:59" x14ac:dyDescent="0.2">
      <c r="A34" s="147">
        <v>23</v>
      </c>
      <c r="B34" s="148" t="s">
        <v>126</v>
      </c>
      <c r="C34" s="149" t="s">
        <v>127</v>
      </c>
      <c r="D34" s="150" t="s">
        <v>111</v>
      </c>
      <c r="E34" s="151">
        <v>9</v>
      </c>
      <c r="F34" s="151">
        <v>0</v>
      </c>
      <c r="G34" s="152">
        <f t="shared" si="16"/>
        <v>0</v>
      </c>
      <c r="H34" s="153">
        <v>0</v>
      </c>
      <c r="I34" s="153">
        <f t="shared" si="17"/>
        <v>0</v>
      </c>
      <c r="J34" s="153">
        <v>0</v>
      </c>
      <c r="K34" s="153">
        <f t="shared" si="18"/>
        <v>0</v>
      </c>
      <c r="Q34" s="146">
        <v>2</v>
      </c>
      <c r="AA34" s="122">
        <v>12</v>
      </c>
      <c r="AB34" s="122">
        <v>0</v>
      </c>
      <c r="AC34" s="122">
        <v>23</v>
      </c>
      <c r="BB34" s="122">
        <v>2</v>
      </c>
      <c r="BC34" s="122">
        <f t="shared" si="19"/>
        <v>0</v>
      </c>
      <c r="BD34" s="122">
        <f t="shared" si="20"/>
        <v>0</v>
      </c>
      <c r="BE34" s="122">
        <f t="shared" si="21"/>
        <v>0</v>
      </c>
      <c r="BF34" s="122">
        <f t="shared" si="22"/>
        <v>0</v>
      </c>
      <c r="BG34" s="122">
        <f t="shared" si="23"/>
        <v>0</v>
      </c>
    </row>
    <row r="35" spans="1:59" x14ac:dyDescent="0.2">
      <c r="A35" s="147">
        <v>24</v>
      </c>
      <c r="B35" s="148" t="s">
        <v>128</v>
      </c>
      <c r="C35" s="149" t="s">
        <v>129</v>
      </c>
      <c r="D35" s="150" t="s">
        <v>81</v>
      </c>
      <c r="E35" s="151">
        <v>9.0649999999999995</v>
      </c>
      <c r="F35" s="151">
        <v>0</v>
      </c>
      <c r="G35" s="152">
        <f t="shared" si="16"/>
        <v>0</v>
      </c>
      <c r="H35" s="153">
        <v>0</v>
      </c>
      <c r="I35" s="153">
        <f t="shared" si="17"/>
        <v>0</v>
      </c>
      <c r="J35" s="153">
        <v>0</v>
      </c>
      <c r="K35" s="153">
        <f t="shared" si="18"/>
        <v>0</v>
      </c>
      <c r="Q35" s="146">
        <v>2</v>
      </c>
      <c r="AA35" s="122">
        <v>12</v>
      </c>
      <c r="AB35" s="122">
        <v>0</v>
      </c>
      <c r="AC35" s="122">
        <v>24</v>
      </c>
      <c r="BB35" s="122">
        <v>2</v>
      </c>
      <c r="BC35" s="122">
        <f t="shared" si="19"/>
        <v>0</v>
      </c>
      <c r="BD35" s="122">
        <f t="shared" si="20"/>
        <v>0</v>
      </c>
      <c r="BE35" s="122">
        <f t="shared" si="21"/>
        <v>0</v>
      </c>
      <c r="BF35" s="122">
        <f t="shared" si="22"/>
        <v>0</v>
      </c>
      <c r="BG35" s="122">
        <f t="shared" si="23"/>
        <v>0</v>
      </c>
    </row>
    <row r="36" spans="1:59" x14ac:dyDescent="0.2">
      <c r="A36" s="147">
        <v>25</v>
      </c>
      <c r="B36" s="148" t="s">
        <v>130</v>
      </c>
      <c r="C36" s="149" t="s">
        <v>131</v>
      </c>
      <c r="D36" s="150" t="s">
        <v>81</v>
      </c>
      <c r="E36" s="151">
        <v>9.0649999999999995</v>
      </c>
      <c r="F36" s="151">
        <v>0</v>
      </c>
      <c r="G36" s="152">
        <f t="shared" si="16"/>
        <v>0</v>
      </c>
      <c r="H36" s="153">
        <v>0</v>
      </c>
      <c r="I36" s="153">
        <f t="shared" si="17"/>
        <v>0</v>
      </c>
      <c r="J36" s="153">
        <v>0</v>
      </c>
      <c r="K36" s="153">
        <f t="shared" si="18"/>
        <v>0</v>
      </c>
      <c r="Q36" s="146">
        <v>2</v>
      </c>
      <c r="AA36" s="122">
        <v>12</v>
      </c>
      <c r="AB36" s="122">
        <v>0</v>
      </c>
      <c r="AC36" s="122">
        <v>25</v>
      </c>
      <c r="BB36" s="122">
        <v>2</v>
      </c>
      <c r="BC36" s="122">
        <f t="shared" si="19"/>
        <v>0</v>
      </c>
      <c r="BD36" s="122">
        <f t="shared" si="20"/>
        <v>0</v>
      </c>
      <c r="BE36" s="122">
        <f t="shared" si="21"/>
        <v>0</v>
      </c>
      <c r="BF36" s="122">
        <f t="shared" si="22"/>
        <v>0</v>
      </c>
      <c r="BG36" s="122">
        <f t="shared" si="23"/>
        <v>0</v>
      </c>
    </row>
    <row r="37" spans="1:59" x14ac:dyDescent="0.2">
      <c r="A37" s="147">
        <v>26</v>
      </c>
      <c r="B37" s="148" t="s">
        <v>132</v>
      </c>
      <c r="C37" s="149" t="s">
        <v>133</v>
      </c>
      <c r="D37" s="150" t="s">
        <v>111</v>
      </c>
      <c r="E37" s="151">
        <v>7</v>
      </c>
      <c r="F37" s="151">
        <v>0</v>
      </c>
      <c r="G37" s="152">
        <f t="shared" si="16"/>
        <v>0</v>
      </c>
      <c r="H37" s="153">
        <v>0</v>
      </c>
      <c r="I37" s="153">
        <f t="shared" si="17"/>
        <v>0</v>
      </c>
      <c r="J37" s="153">
        <v>0</v>
      </c>
      <c r="K37" s="153">
        <f t="shared" si="18"/>
        <v>0</v>
      </c>
      <c r="Q37" s="146">
        <v>2</v>
      </c>
      <c r="AA37" s="122">
        <v>12</v>
      </c>
      <c r="AB37" s="122">
        <v>0</v>
      </c>
      <c r="AC37" s="122">
        <v>26</v>
      </c>
      <c r="BB37" s="122">
        <v>2</v>
      </c>
      <c r="BC37" s="122">
        <f t="shared" si="19"/>
        <v>0</v>
      </c>
      <c r="BD37" s="122">
        <f t="shared" si="20"/>
        <v>0</v>
      </c>
      <c r="BE37" s="122">
        <f t="shared" si="21"/>
        <v>0</v>
      </c>
      <c r="BF37" s="122">
        <f t="shared" si="22"/>
        <v>0</v>
      </c>
      <c r="BG37" s="122">
        <f t="shared" si="23"/>
        <v>0</v>
      </c>
    </row>
    <row r="38" spans="1:59" x14ac:dyDescent="0.2">
      <c r="A38" s="147">
        <v>27</v>
      </c>
      <c r="B38" s="148" t="s">
        <v>134</v>
      </c>
      <c r="C38" s="149" t="s">
        <v>135</v>
      </c>
      <c r="D38" s="150" t="s">
        <v>111</v>
      </c>
      <c r="E38" s="151">
        <v>2</v>
      </c>
      <c r="F38" s="151">
        <v>0</v>
      </c>
      <c r="G38" s="152">
        <f t="shared" si="16"/>
        <v>0</v>
      </c>
      <c r="H38" s="153">
        <v>0</v>
      </c>
      <c r="I38" s="153">
        <f t="shared" si="17"/>
        <v>0</v>
      </c>
      <c r="J38" s="153">
        <v>0</v>
      </c>
      <c r="K38" s="153">
        <f t="shared" si="18"/>
        <v>0</v>
      </c>
      <c r="Q38" s="146">
        <v>2</v>
      </c>
      <c r="AA38" s="122">
        <v>12</v>
      </c>
      <c r="AB38" s="122">
        <v>0</v>
      </c>
      <c r="AC38" s="122">
        <v>27</v>
      </c>
      <c r="BB38" s="122">
        <v>2</v>
      </c>
      <c r="BC38" s="122">
        <f t="shared" si="19"/>
        <v>0</v>
      </c>
      <c r="BD38" s="122">
        <f t="shared" si="20"/>
        <v>0</v>
      </c>
      <c r="BE38" s="122">
        <f t="shared" si="21"/>
        <v>0</v>
      </c>
      <c r="BF38" s="122">
        <f t="shared" si="22"/>
        <v>0</v>
      </c>
      <c r="BG38" s="122">
        <f t="shared" si="23"/>
        <v>0</v>
      </c>
    </row>
    <row r="39" spans="1:59" x14ac:dyDescent="0.2">
      <c r="A39" s="147">
        <v>28</v>
      </c>
      <c r="B39" s="148" t="s">
        <v>136</v>
      </c>
      <c r="C39" s="149" t="s">
        <v>137</v>
      </c>
      <c r="D39" s="150" t="s">
        <v>138</v>
      </c>
      <c r="E39" s="151">
        <v>1</v>
      </c>
      <c r="F39" s="151">
        <v>0</v>
      </c>
      <c r="G39" s="152">
        <f t="shared" si="16"/>
        <v>0</v>
      </c>
      <c r="H39" s="153">
        <v>0</v>
      </c>
      <c r="I39" s="153">
        <f t="shared" si="17"/>
        <v>0</v>
      </c>
      <c r="J39" s="153">
        <v>0</v>
      </c>
      <c r="K39" s="153">
        <f t="shared" si="18"/>
        <v>0</v>
      </c>
      <c r="Q39" s="146">
        <v>2</v>
      </c>
      <c r="AA39" s="122">
        <v>12</v>
      </c>
      <c r="AB39" s="122">
        <v>0</v>
      </c>
      <c r="AC39" s="122">
        <v>28</v>
      </c>
      <c r="BB39" s="122">
        <v>2</v>
      </c>
      <c r="BC39" s="122">
        <f t="shared" si="19"/>
        <v>0</v>
      </c>
      <c r="BD39" s="122">
        <f t="shared" si="20"/>
        <v>0</v>
      </c>
      <c r="BE39" s="122">
        <f t="shared" si="21"/>
        <v>0</v>
      </c>
      <c r="BF39" s="122">
        <f t="shared" si="22"/>
        <v>0</v>
      </c>
      <c r="BG39" s="122">
        <f t="shared" si="23"/>
        <v>0</v>
      </c>
    </row>
    <row r="40" spans="1:59" x14ac:dyDescent="0.2">
      <c r="A40" s="147">
        <v>29</v>
      </c>
      <c r="B40" s="148" t="s">
        <v>139</v>
      </c>
      <c r="C40" s="149" t="s">
        <v>139</v>
      </c>
      <c r="D40" s="150" t="s">
        <v>140</v>
      </c>
      <c r="E40" s="151">
        <v>90</v>
      </c>
      <c r="F40" s="151">
        <v>0</v>
      </c>
      <c r="G40" s="152">
        <f t="shared" si="16"/>
        <v>0</v>
      </c>
      <c r="H40" s="153">
        <v>0</v>
      </c>
      <c r="I40" s="153">
        <f t="shared" si="17"/>
        <v>0</v>
      </c>
      <c r="J40" s="153">
        <v>0</v>
      </c>
      <c r="K40" s="153">
        <f t="shared" si="18"/>
        <v>0</v>
      </c>
      <c r="Q40" s="146">
        <v>2</v>
      </c>
      <c r="AA40" s="122">
        <v>12</v>
      </c>
      <c r="AB40" s="122">
        <v>0</v>
      </c>
      <c r="AC40" s="122">
        <v>29</v>
      </c>
      <c r="BB40" s="122">
        <v>2</v>
      </c>
      <c r="BC40" s="122">
        <f t="shared" si="19"/>
        <v>0</v>
      </c>
      <c r="BD40" s="122">
        <f t="shared" si="20"/>
        <v>0</v>
      </c>
      <c r="BE40" s="122">
        <f t="shared" si="21"/>
        <v>0</v>
      </c>
      <c r="BF40" s="122">
        <f t="shared" si="22"/>
        <v>0</v>
      </c>
      <c r="BG40" s="122">
        <f t="shared" si="23"/>
        <v>0</v>
      </c>
    </row>
    <row r="41" spans="1:59" x14ac:dyDescent="0.2">
      <c r="A41" s="154"/>
      <c r="B41" s="155" t="s">
        <v>69</v>
      </c>
      <c r="C41" s="156" t="str">
        <f>CONCATENATE(B25," ",C25)</f>
        <v>766 Konstrukce truhlářské</v>
      </c>
      <c r="D41" s="154"/>
      <c r="E41" s="157"/>
      <c r="F41" s="157"/>
      <c r="G41" s="158">
        <f>SUM(G25:G40)</f>
        <v>0</v>
      </c>
      <c r="H41" s="159"/>
      <c r="I41" s="160">
        <f>SUM(I25:I40)</f>
        <v>0</v>
      </c>
      <c r="J41" s="159"/>
      <c r="K41" s="160">
        <f>SUM(K25:K40)</f>
        <v>0</v>
      </c>
      <c r="Q41" s="146">
        <v>4</v>
      </c>
      <c r="BC41" s="161">
        <f>SUM(BC25:BC40)</f>
        <v>0</v>
      </c>
      <c r="BD41" s="161">
        <f>SUM(BD25:BD40)</f>
        <v>0</v>
      </c>
      <c r="BE41" s="161">
        <f>SUM(BE25:BE40)</f>
        <v>0</v>
      </c>
      <c r="BF41" s="161">
        <f>SUM(BF25:BF40)</f>
        <v>0</v>
      </c>
      <c r="BG41" s="161">
        <f>SUM(BG25:BG40)</f>
        <v>0</v>
      </c>
    </row>
    <row r="42" spans="1:59" x14ac:dyDescent="0.2">
      <c r="E42" s="122"/>
    </row>
    <row r="43" spans="1:59" x14ac:dyDescent="0.2">
      <c r="E43" s="122"/>
    </row>
    <row r="44" spans="1:59" x14ac:dyDescent="0.2">
      <c r="E44" s="122"/>
    </row>
    <row r="45" spans="1:59" x14ac:dyDescent="0.2">
      <c r="E45" s="122"/>
    </row>
    <row r="46" spans="1:59" x14ac:dyDescent="0.2">
      <c r="E46" s="122"/>
    </row>
    <row r="47" spans="1:59" x14ac:dyDescent="0.2">
      <c r="E47" s="122"/>
    </row>
    <row r="48" spans="1:59" x14ac:dyDescent="0.2">
      <c r="E48" s="122"/>
    </row>
    <row r="49" spans="5:5" x14ac:dyDescent="0.2">
      <c r="E49" s="122"/>
    </row>
    <row r="50" spans="5:5" x14ac:dyDescent="0.2">
      <c r="E50" s="122"/>
    </row>
    <row r="51" spans="5:5" x14ac:dyDescent="0.2">
      <c r="E51" s="122"/>
    </row>
    <row r="52" spans="5:5" x14ac:dyDescent="0.2">
      <c r="E52" s="122"/>
    </row>
    <row r="53" spans="5:5" x14ac:dyDescent="0.2">
      <c r="E53" s="122"/>
    </row>
    <row r="54" spans="5:5" x14ac:dyDescent="0.2">
      <c r="E54" s="122"/>
    </row>
    <row r="55" spans="5:5" x14ac:dyDescent="0.2">
      <c r="E55" s="122"/>
    </row>
    <row r="56" spans="5:5" x14ac:dyDescent="0.2">
      <c r="E56" s="122"/>
    </row>
    <row r="57" spans="5:5" x14ac:dyDescent="0.2">
      <c r="E57" s="122"/>
    </row>
    <row r="58" spans="5:5" x14ac:dyDescent="0.2">
      <c r="E58" s="122"/>
    </row>
    <row r="59" spans="5:5" x14ac:dyDescent="0.2">
      <c r="E59" s="122"/>
    </row>
    <row r="60" spans="5:5" x14ac:dyDescent="0.2">
      <c r="E60" s="122"/>
    </row>
    <row r="61" spans="5:5" x14ac:dyDescent="0.2">
      <c r="E61" s="122"/>
    </row>
    <row r="62" spans="5:5" x14ac:dyDescent="0.2">
      <c r="E62" s="122"/>
    </row>
    <row r="63" spans="5:5" x14ac:dyDescent="0.2">
      <c r="E63" s="122"/>
    </row>
    <row r="64" spans="5:5" x14ac:dyDescent="0.2">
      <c r="E64" s="122"/>
    </row>
    <row r="65" spans="1:7" x14ac:dyDescent="0.2">
      <c r="A65" s="162"/>
      <c r="B65" s="162"/>
      <c r="C65" s="162"/>
      <c r="D65" s="162"/>
      <c r="E65" s="162"/>
      <c r="F65" s="162"/>
      <c r="G65" s="162"/>
    </row>
    <row r="66" spans="1:7" x14ac:dyDescent="0.2">
      <c r="A66" s="162"/>
      <c r="B66" s="162"/>
      <c r="C66" s="162"/>
      <c r="D66" s="162"/>
      <c r="E66" s="162"/>
      <c r="F66" s="162"/>
      <c r="G66" s="162"/>
    </row>
    <row r="67" spans="1:7" x14ac:dyDescent="0.2">
      <c r="A67" s="162"/>
      <c r="B67" s="162"/>
      <c r="C67" s="162"/>
      <c r="D67" s="162"/>
      <c r="E67" s="162"/>
      <c r="F67" s="162"/>
      <c r="G67" s="162"/>
    </row>
    <row r="68" spans="1:7" x14ac:dyDescent="0.2">
      <c r="A68" s="162"/>
      <c r="B68" s="162"/>
      <c r="C68" s="162"/>
      <c r="D68" s="162"/>
      <c r="E68" s="162"/>
      <c r="F68" s="162"/>
      <c r="G68" s="162"/>
    </row>
    <row r="69" spans="1:7" x14ac:dyDescent="0.2">
      <c r="E69" s="122"/>
    </row>
    <row r="70" spans="1:7" x14ac:dyDescent="0.2">
      <c r="E70" s="122"/>
    </row>
    <row r="71" spans="1:7" x14ac:dyDescent="0.2">
      <c r="E71" s="122"/>
    </row>
    <row r="72" spans="1:7" x14ac:dyDescent="0.2">
      <c r="E72" s="122"/>
    </row>
    <row r="73" spans="1:7" x14ac:dyDescent="0.2">
      <c r="E73" s="122"/>
    </row>
    <row r="74" spans="1:7" x14ac:dyDescent="0.2">
      <c r="E74" s="122"/>
    </row>
    <row r="75" spans="1:7" x14ac:dyDescent="0.2">
      <c r="E75" s="122"/>
    </row>
    <row r="76" spans="1:7" x14ac:dyDescent="0.2">
      <c r="E76" s="122"/>
    </row>
    <row r="77" spans="1:7" x14ac:dyDescent="0.2">
      <c r="E77" s="122"/>
    </row>
    <row r="78" spans="1:7" x14ac:dyDescent="0.2">
      <c r="E78" s="122"/>
    </row>
    <row r="79" spans="1:7" x14ac:dyDescent="0.2">
      <c r="E79" s="122"/>
    </row>
    <row r="80" spans="1:7" x14ac:dyDescent="0.2">
      <c r="E80" s="122"/>
    </row>
    <row r="81" spans="1:7" x14ac:dyDescent="0.2">
      <c r="E81" s="122"/>
    </row>
    <row r="82" spans="1:7" x14ac:dyDescent="0.2">
      <c r="E82" s="122"/>
    </row>
    <row r="83" spans="1:7" x14ac:dyDescent="0.2">
      <c r="E83" s="122"/>
    </row>
    <row r="84" spans="1:7" x14ac:dyDescent="0.2">
      <c r="E84" s="122"/>
    </row>
    <row r="85" spans="1:7" x14ac:dyDescent="0.2">
      <c r="E85" s="122"/>
    </row>
    <row r="86" spans="1:7" x14ac:dyDescent="0.2">
      <c r="E86" s="122"/>
    </row>
    <row r="87" spans="1:7" x14ac:dyDescent="0.2">
      <c r="E87" s="122"/>
    </row>
    <row r="88" spans="1:7" x14ac:dyDescent="0.2">
      <c r="E88" s="122"/>
    </row>
    <row r="89" spans="1:7" x14ac:dyDescent="0.2">
      <c r="E89" s="122"/>
    </row>
    <row r="90" spans="1:7" x14ac:dyDescent="0.2">
      <c r="E90" s="122"/>
    </row>
    <row r="91" spans="1:7" x14ac:dyDescent="0.2">
      <c r="E91" s="122"/>
    </row>
    <row r="92" spans="1:7" x14ac:dyDescent="0.2">
      <c r="E92" s="122"/>
    </row>
    <row r="93" spans="1:7" x14ac:dyDescent="0.2">
      <c r="E93" s="122"/>
    </row>
    <row r="94" spans="1:7" x14ac:dyDescent="0.2">
      <c r="A94" s="163"/>
      <c r="B94" s="163"/>
    </row>
    <row r="95" spans="1:7" x14ac:dyDescent="0.2">
      <c r="A95" s="162"/>
      <c r="B95" s="162"/>
      <c r="C95" s="165"/>
      <c r="D95" s="165"/>
      <c r="E95" s="166"/>
      <c r="F95" s="165"/>
      <c r="G95" s="167"/>
    </row>
    <row r="96" spans="1:7" x14ac:dyDescent="0.2">
      <c r="A96" s="168"/>
      <c r="B96" s="168"/>
      <c r="C96" s="162"/>
      <c r="D96" s="162"/>
      <c r="E96" s="169"/>
      <c r="F96" s="162"/>
      <c r="G96" s="162"/>
    </row>
    <row r="97" spans="1:7" x14ac:dyDescent="0.2">
      <c r="A97" s="162"/>
      <c r="B97" s="162"/>
      <c r="C97" s="162"/>
      <c r="D97" s="162"/>
      <c r="E97" s="169"/>
      <c r="F97" s="162"/>
      <c r="G97" s="162"/>
    </row>
    <row r="98" spans="1:7" x14ac:dyDescent="0.2">
      <c r="A98" s="162"/>
      <c r="B98" s="162"/>
      <c r="C98" s="162"/>
      <c r="D98" s="162"/>
      <c r="E98" s="169"/>
      <c r="F98" s="162"/>
      <c r="G98" s="162"/>
    </row>
    <row r="99" spans="1:7" x14ac:dyDescent="0.2">
      <c r="A99" s="162"/>
      <c r="B99" s="162"/>
      <c r="C99" s="162"/>
      <c r="D99" s="162"/>
      <c r="E99" s="169"/>
      <c r="F99" s="162"/>
      <c r="G99" s="162"/>
    </row>
    <row r="100" spans="1:7" x14ac:dyDescent="0.2">
      <c r="A100" s="162"/>
      <c r="B100" s="162"/>
      <c r="C100" s="162"/>
      <c r="D100" s="162"/>
      <c r="E100" s="169"/>
      <c r="F100" s="162"/>
      <c r="G100" s="162"/>
    </row>
    <row r="101" spans="1:7" x14ac:dyDescent="0.2">
      <c r="A101" s="162"/>
      <c r="B101" s="162"/>
      <c r="C101" s="162"/>
      <c r="D101" s="162"/>
      <c r="E101" s="169"/>
      <c r="F101" s="162"/>
      <c r="G101" s="162"/>
    </row>
    <row r="102" spans="1:7" x14ac:dyDescent="0.2">
      <c r="A102" s="162"/>
      <c r="B102" s="162"/>
      <c r="C102" s="162"/>
      <c r="D102" s="162"/>
      <c r="E102" s="169"/>
      <c r="F102" s="162"/>
      <c r="G102" s="162"/>
    </row>
    <row r="103" spans="1:7" x14ac:dyDescent="0.2">
      <c r="A103" s="162"/>
      <c r="B103" s="162"/>
      <c r="C103" s="162"/>
      <c r="D103" s="162"/>
      <c r="E103" s="169"/>
      <c r="F103" s="162"/>
      <c r="G103" s="162"/>
    </row>
    <row r="104" spans="1:7" x14ac:dyDescent="0.2">
      <c r="A104" s="162"/>
      <c r="B104" s="162"/>
      <c r="C104" s="162"/>
      <c r="D104" s="162"/>
      <c r="E104" s="169"/>
      <c r="F104" s="162"/>
      <c r="G104" s="162"/>
    </row>
    <row r="105" spans="1:7" x14ac:dyDescent="0.2">
      <c r="A105" s="162"/>
      <c r="B105" s="162"/>
      <c r="C105" s="162"/>
      <c r="D105" s="162"/>
      <c r="E105" s="169"/>
      <c r="F105" s="162"/>
      <c r="G105" s="162"/>
    </row>
    <row r="106" spans="1:7" x14ac:dyDescent="0.2">
      <c r="A106" s="162"/>
      <c r="B106" s="162"/>
      <c r="C106" s="162"/>
      <c r="D106" s="162"/>
      <c r="E106" s="169"/>
      <c r="F106" s="162"/>
      <c r="G106" s="162"/>
    </row>
    <row r="107" spans="1:7" x14ac:dyDescent="0.2">
      <c r="A107" s="162"/>
      <c r="B107" s="162"/>
      <c r="C107" s="162"/>
      <c r="D107" s="162"/>
      <c r="E107" s="169"/>
      <c r="F107" s="162"/>
      <c r="G107" s="162"/>
    </row>
    <row r="108" spans="1:7" x14ac:dyDescent="0.2">
      <c r="A108" s="162"/>
      <c r="B108" s="162"/>
      <c r="C108" s="162"/>
      <c r="D108" s="162"/>
      <c r="E108" s="169"/>
      <c r="F108" s="162"/>
      <c r="G108" s="162"/>
    </row>
  </sheetData>
  <mergeCells count="4">
    <mergeCell ref="A1:I1"/>
    <mergeCell ref="A3:B3"/>
    <mergeCell ref="A4:B4"/>
    <mergeCell ref="G4:I4"/>
  </mergeCells>
  <printOptions gridLinesSet="0"/>
  <pageMargins left="0.59055118110236227" right="0.39370078740157483" top="0.78740157480314965" bottom="0.78740157480314965" header="0.31496062992125984" footer="0.31496062992125984"/>
  <pageSetup paperSize="9" scale="85" orientation="landscape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41</vt:i4>
      </vt:variant>
    </vt:vector>
  </HeadingPairs>
  <TitlesOfParts>
    <vt:vector size="45" baseType="lpstr">
      <vt:lpstr>Krycí list 1</vt:lpstr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>Česká pošta,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 Josef</dc:creator>
  <cp:lastModifiedBy>Sauer Josef</cp:lastModifiedBy>
  <cp:lastPrinted>2016-08-22T09:26:38Z</cp:lastPrinted>
  <dcterms:created xsi:type="dcterms:W3CDTF">2016-08-22T09:24:42Z</dcterms:created>
  <dcterms:modified xsi:type="dcterms:W3CDTF">2016-08-22T09:51:36Z</dcterms:modified>
</cp:coreProperties>
</file>