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 Kellerová\Documents\český meteor.institut\"/>
    </mc:Choice>
  </mc:AlternateContent>
  <bookViews>
    <workbookView xWindow="0" yWindow="0" windowWidth="24000" windowHeight="1102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list'!$G$2</definedName>
    <definedName name="MJ">'Krycí list'!$G$5</definedName>
    <definedName name="Mont">Rekapitulace!$H$10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Položky!$A$1:$G$40</definedName>
    <definedName name="_xlnm.Print_Area" localSheetId="1">Rekapitulace!$A$1:$I$24</definedName>
    <definedName name="PocetMJ">'Krycí list'!$G$6</definedName>
    <definedName name="Poznamka">'Krycí list'!$B$37</definedName>
    <definedName name="Projektant">'Krycí list'!$C$8</definedName>
    <definedName name="PSV">Rekapitulace!$F$10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Rekapitulace!$H$23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G37" i="3"/>
  <c r="BB37" i="3" s="1"/>
  <c r="BE36" i="3"/>
  <c r="BD36" i="3"/>
  <c r="BC36" i="3"/>
  <c r="BA36" i="3"/>
  <c r="G36" i="3"/>
  <c r="BB36" i="3" s="1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30" i="3"/>
  <c r="BD30" i="3"/>
  <c r="BC30" i="3"/>
  <c r="BA30" i="3"/>
  <c r="G30" i="3"/>
  <c r="BB30" i="3" s="1"/>
  <c r="BE29" i="3"/>
  <c r="BD29" i="3"/>
  <c r="BC29" i="3"/>
  <c r="BA29" i="3"/>
  <c r="G29" i="3"/>
  <c r="BB29" i="3" s="1"/>
  <c r="BE28" i="3"/>
  <c r="BD28" i="3"/>
  <c r="BC28" i="3"/>
  <c r="BA28" i="3"/>
  <c r="G28" i="3"/>
  <c r="BB28" i="3" s="1"/>
  <c r="BE27" i="3"/>
  <c r="BD27" i="3"/>
  <c r="BC27" i="3"/>
  <c r="BA27" i="3"/>
  <c r="G27" i="3"/>
  <c r="BB27" i="3" s="1"/>
  <c r="BE26" i="3"/>
  <c r="BD26" i="3"/>
  <c r="BC26" i="3"/>
  <c r="BA26" i="3"/>
  <c r="G26" i="3"/>
  <c r="BB26" i="3" s="1"/>
  <c r="BE25" i="3"/>
  <c r="BD25" i="3"/>
  <c r="BC25" i="3"/>
  <c r="BA25" i="3"/>
  <c r="G25" i="3"/>
  <c r="BB25" i="3" s="1"/>
  <c r="BE24" i="3"/>
  <c r="BD24" i="3"/>
  <c r="BD40" i="3" s="1"/>
  <c r="H9" i="2" s="1"/>
  <c r="BC24" i="3"/>
  <c r="BA24" i="3"/>
  <c r="G24" i="3"/>
  <c r="G40" i="3" s="1"/>
  <c r="B9" i="2"/>
  <c r="A9" i="2"/>
  <c r="BE40" i="3"/>
  <c r="I9" i="2" s="1"/>
  <c r="BC40" i="3"/>
  <c r="G9" i="2" s="1"/>
  <c r="BA40" i="3"/>
  <c r="E9" i="2" s="1"/>
  <c r="C40" i="3"/>
  <c r="BE21" i="3"/>
  <c r="BD21" i="3"/>
  <c r="BC21" i="3"/>
  <c r="BA21" i="3"/>
  <c r="G21" i="3"/>
  <c r="BB21" i="3" s="1"/>
  <c r="BE20" i="3"/>
  <c r="BD20" i="3"/>
  <c r="BC20" i="3"/>
  <c r="BA20" i="3"/>
  <c r="G20" i="3"/>
  <c r="BB20" i="3" s="1"/>
  <c r="BE19" i="3"/>
  <c r="BD19" i="3"/>
  <c r="BC19" i="3"/>
  <c r="BA19" i="3"/>
  <c r="G19" i="3"/>
  <c r="BB19" i="3" s="1"/>
  <c r="BE18" i="3"/>
  <c r="BD18" i="3"/>
  <c r="BC18" i="3"/>
  <c r="BA18" i="3"/>
  <c r="G18" i="3"/>
  <c r="BB18" i="3" s="1"/>
  <c r="BE17" i="3"/>
  <c r="BD17" i="3"/>
  <c r="BC17" i="3"/>
  <c r="BA17" i="3"/>
  <c r="G17" i="3"/>
  <c r="BB17" i="3" s="1"/>
  <c r="BE16" i="3"/>
  <c r="BD16" i="3"/>
  <c r="BC16" i="3"/>
  <c r="BC22" i="3" s="1"/>
  <c r="G8" i="2" s="1"/>
  <c r="BA16" i="3"/>
  <c r="G16" i="3"/>
  <c r="B8" i="2"/>
  <c r="A8" i="2"/>
  <c r="BE22" i="3"/>
  <c r="I8" i="2" s="1"/>
  <c r="BA22" i="3"/>
  <c r="E8" i="2" s="1"/>
  <c r="C22" i="3"/>
  <c r="BE13" i="3"/>
  <c r="BD13" i="3"/>
  <c r="BC13" i="3"/>
  <c r="BA13" i="3"/>
  <c r="G13" i="3"/>
  <c r="BB13" i="3" s="1"/>
  <c r="BE12" i="3"/>
  <c r="BD12" i="3"/>
  <c r="BC12" i="3"/>
  <c r="BA12" i="3"/>
  <c r="G12" i="3"/>
  <c r="BB12" i="3" s="1"/>
  <c r="BE11" i="3"/>
  <c r="BD11" i="3"/>
  <c r="BC11" i="3"/>
  <c r="BA11" i="3"/>
  <c r="G11" i="3"/>
  <c r="BB11" i="3" s="1"/>
  <c r="BE10" i="3"/>
  <c r="BD10" i="3"/>
  <c r="BC10" i="3"/>
  <c r="BA10" i="3"/>
  <c r="G10" i="3"/>
  <c r="BB10" i="3" s="1"/>
  <c r="BE9" i="3"/>
  <c r="BD9" i="3"/>
  <c r="BC9" i="3"/>
  <c r="BA9" i="3"/>
  <c r="BA14" i="3" s="1"/>
  <c r="E7" i="2" s="1"/>
  <c r="E10" i="2" s="1"/>
  <c r="G9" i="3"/>
  <c r="BB9" i="3" s="1"/>
  <c r="BE8" i="3"/>
  <c r="BE14" i="3" s="1"/>
  <c r="I7" i="2" s="1"/>
  <c r="I10" i="2" s="1"/>
  <c r="C21" i="1" s="1"/>
  <c r="BD8" i="3"/>
  <c r="BC8" i="3"/>
  <c r="BA8" i="3"/>
  <c r="G8" i="3"/>
  <c r="G14" i="3" s="1"/>
  <c r="B7" i="2"/>
  <c r="A7" i="2"/>
  <c r="BC14" i="3"/>
  <c r="G7" i="2" s="1"/>
  <c r="C14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D14" i="3" l="1"/>
  <c r="H7" i="2" s="1"/>
  <c r="G22" i="3"/>
  <c r="BB16" i="3"/>
  <c r="BB22" i="3" s="1"/>
  <c r="F8" i="2" s="1"/>
  <c r="BD22" i="3"/>
  <c r="H8" i="2" s="1"/>
  <c r="C15" i="1"/>
  <c r="G10" i="2"/>
  <c r="C18" i="1" s="1"/>
  <c r="BB8" i="3"/>
  <c r="BB14" i="3" s="1"/>
  <c r="F7" i="2" s="1"/>
  <c r="BB24" i="3"/>
  <c r="BB40" i="3" s="1"/>
  <c r="F9" i="2" s="1"/>
  <c r="H10" i="2" l="1"/>
  <c r="C17" i="1" s="1"/>
  <c r="F10" i="2"/>
  <c r="C16" i="1" l="1"/>
  <c r="C19" i="1" s="1"/>
  <c r="C22" i="1" s="1"/>
  <c r="G22" i="2"/>
  <c r="I22" i="2" s="1"/>
  <c r="G18" i="2"/>
  <c r="I18" i="2" s="1"/>
  <c r="G18" i="1" s="1"/>
  <c r="G19" i="2"/>
  <c r="I19" i="2" s="1"/>
  <c r="G19" i="1" s="1"/>
  <c r="G21" i="2"/>
  <c r="I21" i="2" s="1"/>
  <c r="G21" i="1" s="1"/>
  <c r="G17" i="2"/>
  <c r="I17" i="2" s="1"/>
  <c r="G17" i="1" s="1"/>
  <c r="G20" i="2"/>
  <c r="I20" i="2" s="1"/>
  <c r="G20" i="1" s="1"/>
  <c r="G16" i="2"/>
  <c r="I16" i="2" s="1"/>
  <c r="G16" i="1" s="1"/>
  <c r="G15" i="2"/>
  <c r="I15" i="2" s="1"/>
  <c r="H23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<sst xmlns="http://schemas.openxmlformats.org/spreadsheetml/2006/main" count="206" uniqueCount="155">
  <si>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</si>
  <si>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</si>
  <si>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</si>
  <si>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</si>
  <si>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</si>
  <si>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</si>
  <si>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</si>
  <si>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</si>
  <si>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</si>
  <si>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</si>
  <si>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</si>
  <si>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</si>
  <si>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</si>
  <si>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</si>
  <si>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</si>
  <si>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</si>
  <si>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</si>
  <si>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</si>
  <si>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</si>
  <si>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</si>
  <si>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</si>
  <si>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</si>
  <si>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</si>
  <si>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</si>
  <si>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</si>
  <si>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</si>
  <si>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</si>
  <si>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</si>
  <si>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</si>
  <si>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</si>
  <si>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</si>
  <si>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</si>
  <si>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</si>
  <si>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</si>
  <si>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</si>
  <si>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</si>
  <si>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</si>
  <si>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</si>
  <si>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</si>
  <si>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</si>
  <si>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</si>
  <si>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</si>
  <si>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</si>
  <si>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</si>
  <si>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</si>
  <si>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</si>
  <si>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</si>
  <si>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</si>
  <si>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</si>
  <si>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</si>
  <si>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</si>
  <si>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</si>
  <si>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</si>
  <si>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</si>
  <si>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</si>
  <si>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</si>
  <si>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</si>
  <si>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</si>
  <si>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</si>
  <si>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</si>
  <si>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</si>
  <si>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</si>
  <si>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</si>
  <si>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</si>
  <si>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</si>
  <si>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</si>
  <si>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</si>
  <si>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</si>
  <si>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</si>
  <si>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</si>
  <si>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</si>
  <si>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</si>
  <si>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</si>
  <si>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</si>
  <si>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</si>
  <si>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</si>
  <si>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001</t>
  </si>
  <si>
    <t>projekt1980</t>
  </si>
  <si>
    <t>008</t>
  </si>
  <si>
    <t>Váhová laboratoř</t>
  </si>
  <si>
    <t>ZTI</t>
  </si>
  <si>
    <t>721</t>
  </si>
  <si>
    <t>Vnitřní kanalizace</t>
  </si>
  <si>
    <t>721175012U00</t>
  </si>
  <si>
    <t xml:space="preserve">Potrubí plast odpad svisl DN 100 </t>
  </si>
  <si>
    <t>m</t>
  </si>
  <si>
    <t>721176125R00</t>
  </si>
  <si>
    <t xml:space="preserve">Potrubí HT svodné (ležaté) v zemi DN 100 x 2,7 mm </t>
  </si>
  <si>
    <t>721194104R00</t>
  </si>
  <si>
    <t xml:space="preserve">Vyvedení odpadních výpustek D 40 x 1,8 </t>
  </si>
  <si>
    <t>kus</t>
  </si>
  <si>
    <t>721194105R00</t>
  </si>
  <si>
    <t xml:space="preserve">Vyvedení odpadních výpustek D 50 x 1,8 </t>
  </si>
  <si>
    <t>721194109R00</t>
  </si>
  <si>
    <t xml:space="preserve">Vyvedení odpadních výpustek D 110 x 2,3 </t>
  </si>
  <si>
    <t>998721101R00</t>
  </si>
  <si>
    <t xml:space="preserve">Přesun hmot pro vnitřní kanalizaci, výšky do 6 m </t>
  </si>
  <si>
    <t>t</t>
  </si>
  <si>
    <t>722</t>
  </si>
  <si>
    <t>Vnitřní vodovod</t>
  </si>
  <si>
    <t>722172331R00</t>
  </si>
  <si>
    <t xml:space="preserve">Potrubí z PPR Instaplast, teplá, D 20/3,4 mm </t>
  </si>
  <si>
    <t>722182001RT1</t>
  </si>
  <si>
    <t>Montáž izolačních skruží na potrubí přímé DN 25 samolepící spoj, rychlouzávěr</t>
  </si>
  <si>
    <t>722290226R00</t>
  </si>
  <si>
    <t xml:space="preserve">Zkouška tlaku potrubí závitového DN 50 </t>
  </si>
  <si>
    <t>722290234R00</t>
  </si>
  <si>
    <t xml:space="preserve">Proplach a dezinfekce vodovod.potrubí DN 80 </t>
  </si>
  <si>
    <t>28377013</t>
  </si>
  <si>
    <t>Izolace potrubí DAPE Tubex 22 x 10 mm</t>
  </si>
  <si>
    <t>998722101R00</t>
  </si>
  <si>
    <t xml:space="preserve">Přesun hmot pro vnitřní vodovod, výšky do 6 m </t>
  </si>
  <si>
    <t>725</t>
  </si>
  <si>
    <t>Zařizovací předměty</t>
  </si>
  <si>
    <t>725014131R00</t>
  </si>
  <si>
    <t xml:space="preserve">Klozet závěsný OLYMP 2064.0 + sedátko, bílý </t>
  </si>
  <si>
    <t>soubor</t>
  </si>
  <si>
    <t>725119402R00</t>
  </si>
  <si>
    <t xml:space="preserve">Montáž předstěnových systémů do sádrokartonu </t>
  </si>
  <si>
    <t>725212265R00</t>
  </si>
  <si>
    <t xml:space="preserve">Umyvadlo z diturvitu s uzávěrkou T 1015, č.1431 </t>
  </si>
  <si>
    <t>725219401R00</t>
  </si>
  <si>
    <t xml:space="preserve">Montáž umyvadel na šrouby do zdiva </t>
  </si>
  <si>
    <t>725245113U00</t>
  </si>
  <si>
    <t xml:space="preserve">Zástěna sprch jedno boční 900 mm </t>
  </si>
  <si>
    <t>725249102R00</t>
  </si>
  <si>
    <t xml:space="preserve">Montáž sprchových mís a vaniček </t>
  </si>
  <si>
    <t>725539102R00</t>
  </si>
  <si>
    <t xml:space="preserve">Montáž elektr.ohřívačů, ostatní typy </t>
  </si>
  <si>
    <t>725829201RT1</t>
  </si>
  <si>
    <t>Montáž baterie umyv.a dřezové nástěnné chromové včetně dodávky pákové baterie</t>
  </si>
  <si>
    <t>725841311U00</t>
  </si>
  <si>
    <t xml:space="preserve">Baterie sprcha stěna páka prostá </t>
  </si>
  <si>
    <t>725849200R00</t>
  </si>
  <si>
    <t xml:space="preserve">Montáž baterií sprchových, nastavitelná výška </t>
  </si>
  <si>
    <t>725860214R00</t>
  </si>
  <si>
    <t xml:space="preserve">Sifon bidetový, umyvadlový HL135 </t>
  </si>
  <si>
    <t>725860223RT4</t>
  </si>
  <si>
    <t>Sifon ke sprchové vaničce PP HL511, DN 50 HL 511.0 a HL 512.3, s krytkou bílou</t>
  </si>
  <si>
    <t>55220113.M</t>
  </si>
  <si>
    <t>Vanička sprchová RONDA 90 PU</t>
  </si>
  <si>
    <t>725-01</t>
  </si>
  <si>
    <t xml:space="preserve">Předstěnový systém WC </t>
  </si>
  <si>
    <t>725-02</t>
  </si>
  <si>
    <t xml:space="preserve">Ohřívač vody elektrický průtokový </t>
  </si>
  <si>
    <t>998725101R00</t>
  </si>
  <si>
    <t xml:space="preserve">Přesun hmot pro zařizovací předměty, výšky do 6 m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</si>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</sst>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0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4" fillId="2" borderId="9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0" fillId="0" borderId="0" xfId="0" applyAlignment="1">
      <alignment horizontal="left" wrapTex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31" sqref="C31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74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>
        <f>Rekapitulace!H1</f>
        <v>1</v>
      </c>
      <c r="D2" s="5" t="str">
        <f>Rekapitulace!G2</f>
        <v>ZTI</v>
      </c>
      <c r="E2" s="4"/>
      <c r="F2" s="6" t="s">
        <v>1</v>
      </c>
      <c r="G2" s="7"/>
    </row>
    <row r="3" spans="1:57" ht="3" hidden="1" customHeight="1" x14ac:dyDescent="0.2">
      <c r="A3" s="8"/>
      <c r="B3" s="9"/>
      <c r="C3" s="10"/>
      <c r="D3" s="10"/>
      <c r="E3" s="9"/>
      <c r="F3" s="11"/>
      <c r="G3" s="12"/>
    </row>
    <row r="4" spans="1:57" ht="12" customHeight="1" x14ac:dyDescent="0.2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 x14ac:dyDescent="0.2">
      <c r="A5" s="15" t="s">
        <v>78</v>
      </c>
      <c r="B5" s="16"/>
      <c r="C5" s="17" t="s">
        <v>79</v>
      </c>
      <c r="D5" s="18"/>
      <c r="E5" s="19"/>
      <c r="F5" s="11" t="s">
        <v>6</v>
      </c>
      <c r="G5" s="12"/>
    </row>
    <row r="6" spans="1:57" ht="12.95" customHeight="1" x14ac:dyDescent="0.2">
      <c r="A6" s="13" t="s">
        <v>7</v>
      </c>
      <c r="B6" s="9"/>
      <c r="C6" s="10" t="s">
        <v>8</v>
      </c>
      <c r="D6" s="10"/>
      <c r="E6" s="9"/>
      <c r="F6" s="20" t="s">
        <v>9</v>
      </c>
      <c r="G6" s="21"/>
      <c r="O6" s="22"/>
    </row>
    <row r="7" spans="1:57" ht="12.95" customHeight="1" x14ac:dyDescent="0.2">
      <c r="A7" s="23" t="s">
        <v>76</v>
      </c>
      <c r="B7" s="24"/>
      <c r="C7" s="25" t="s">
        <v>77</v>
      </c>
      <c r="D7" s="26"/>
      <c r="E7" s="26"/>
      <c r="F7" s="27" t="s">
        <v>10</v>
      </c>
      <c r="G7" s="21">
        <f>IF(PocetMJ=0,,ROUND((F30+F32)/PocetMJ,1))</f>
        <v>0</v>
      </c>
    </row>
    <row r="8" spans="1:57" x14ac:dyDescent="0.2">
      <c r="A8" s="28" t="s">
        <v>11</v>
      </c>
      <c r="B8" s="11"/>
      <c r="C8" s="201"/>
      <c r="D8" s="201"/>
      <c r="E8" s="202"/>
      <c r="F8" s="29" t="s">
        <v>12</v>
      </c>
      <c r="G8" s="30"/>
      <c r="H8" s="31"/>
      <c r="I8" s="32"/>
    </row>
    <row r="9" spans="1:57" x14ac:dyDescent="0.2">
      <c r="A9" s="28" t="s">
        <v>13</v>
      </c>
      <c r="B9" s="11"/>
      <c r="C9" s="201">
        <f>Projektant</f>
        <v>0</v>
      </c>
      <c r="D9" s="201"/>
      <c r="E9" s="202"/>
      <c r="F9" s="11"/>
      <c r="G9" s="33"/>
      <c r="H9" s="34"/>
    </row>
    <row r="10" spans="1:57" x14ac:dyDescent="0.2">
      <c r="A10" s="28" t="s">
        <v>14</v>
      </c>
      <c r="B10" s="11"/>
      <c r="C10" s="201"/>
      <c r="D10" s="201"/>
      <c r="E10" s="201"/>
      <c r="F10" s="35"/>
      <c r="G10" s="36"/>
      <c r="H10" s="37"/>
    </row>
    <row r="11" spans="1:57" ht="13.5" customHeight="1" x14ac:dyDescent="0.2">
      <c r="A11" s="28" t="s">
        <v>15</v>
      </c>
      <c r="B11" s="11"/>
      <c r="C11" s="201"/>
      <c r="D11" s="201"/>
      <c r="E11" s="201"/>
      <c r="F11" s="38" t="s">
        <v>16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17</v>
      </c>
      <c r="B12" s="9"/>
      <c r="C12" s="203"/>
      <c r="D12" s="203"/>
      <c r="E12" s="203"/>
      <c r="F12" s="42" t="s">
        <v>18</v>
      </c>
      <c r="G12" s="43"/>
      <c r="H12" s="34"/>
    </row>
    <row r="13" spans="1:57" ht="28.5" customHeight="1" thickBot="1" x14ac:dyDescent="0.25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 x14ac:dyDescent="0.2">
      <c r="A15" s="53"/>
      <c r="B15" s="54" t="s">
        <v>22</v>
      </c>
      <c r="C15" s="55">
        <f>HSV</f>
        <v>0</v>
      </c>
      <c r="D15" s="56" t="str">
        <f>Rekapitulace!A15</f>
        <v>Ztížené výrobní podmínky</v>
      </c>
      <c r="E15" s="57"/>
      <c r="F15" s="58"/>
      <c r="G15" s="55">
        <f>Rekapitulace!I15</f>
        <v>0</v>
      </c>
    </row>
    <row r="16" spans="1:57" ht="15.95" customHeight="1" x14ac:dyDescent="0.2">
      <c r="A16" s="53" t="s">
        <v>23</v>
      </c>
      <c r="B16" s="54" t="s">
        <v>24</v>
      </c>
      <c r="C16" s="55">
        <f>PSV</f>
        <v>0</v>
      </c>
      <c r="D16" s="8" t="str">
        <f>Rekapitulace!A16</f>
        <v>Oborová přirážka</v>
      </c>
      <c r="E16" s="59"/>
      <c r="F16" s="60"/>
      <c r="G16" s="55">
        <f>Rekapitulace!I16</f>
        <v>0</v>
      </c>
    </row>
    <row r="17" spans="1:7" ht="15.95" customHeight="1" x14ac:dyDescent="0.2">
      <c r="A17" s="53" t="s">
        <v>25</v>
      </c>
      <c r="B17" s="54" t="s">
        <v>26</v>
      </c>
      <c r="C17" s="55">
        <f>Mont</f>
        <v>0</v>
      </c>
      <c r="D17" s="8" t="str">
        <f>Rekapitulace!A17</f>
        <v>Přesun stavebních kapacit</v>
      </c>
      <c r="E17" s="59"/>
      <c r="F17" s="60"/>
      <c r="G17" s="55">
        <f>Rekapitulace!I17</f>
        <v>0</v>
      </c>
    </row>
    <row r="18" spans="1:7" ht="15.95" customHeight="1" x14ac:dyDescent="0.2">
      <c r="A18" s="61" t="s">
        <v>27</v>
      </c>
      <c r="B18" s="62" t="s">
        <v>28</v>
      </c>
      <c r="C18" s="55">
        <f>Dodavka</f>
        <v>0</v>
      </c>
      <c r="D18" s="8" t="str">
        <f>Rekapitulace!A18</f>
        <v>Mimostaveništní doprava</v>
      </c>
      <c r="E18" s="59"/>
      <c r="F18" s="60"/>
      <c r="G18" s="55">
        <f>Rekapitulace!I18</f>
        <v>0</v>
      </c>
    </row>
    <row r="19" spans="1:7" ht="15.95" customHeight="1" x14ac:dyDescent="0.2">
      <c r="A19" s="63" t="s">
        <v>29</v>
      </c>
      <c r="B19" s="54"/>
      <c r="C19" s="55">
        <f>SUM(C15:C18)</f>
        <v>0</v>
      </c>
      <c r="D19" s="8" t="str">
        <f>Rekapitulace!A19</f>
        <v>Zařízení staveniště</v>
      </c>
      <c r="E19" s="59"/>
      <c r="F19" s="60"/>
      <c r="G19" s="55">
        <f>Rekapitulace!I19</f>
        <v>0</v>
      </c>
    </row>
    <row r="20" spans="1:7" ht="15.95" customHeight="1" x14ac:dyDescent="0.2">
      <c r="A20" s="63"/>
      <c r="B20" s="54"/>
      <c r="C20" s="55"/>
      <c r="D20" s="8" t="str">
        <f>Rekapitulace!A20</f>
        <v>Provoz investora</v>
      </c>
      <c r="E20" s="59"/>
      <c r="F20" s="60"/>
      <c r="G20" s="55">
        <f>Rekapitulace!I20</f>
        <v>0</v>
      </c>
    </row>
    <row r="21" spans="1:7" ht="15.95" customHeight="1" x14ac:dyDescent="0.2">
      <c r="A21" s="63" t="s">
        <v>30</v>
      </c>
      <c r="B21" s="54"/>
      <c r="C21" s="55">
        <f>HZS</f>
        <v>0</v>
      </c>
      <c r="D21" s="8" t="str">
        <f>Rekapitulace!A21</f>
        <v>Kompletační činnost (IČD)</v>
      </c>
      <c r="E21" s="59"/>
      <c r="F21" s="60"/>
      <c r="G21" s="55">
        <f>Rekapitulace!I21</f>
        <v>0</v>
      </c>
    </row>
    <row r="22" spans="1:7" ht="15.95" customHeight="1" x14ac:dyDescent="0.2">
      <c r="A22" s="64" t="s">
        <v>31</v>
      </c>
      <c r="B22" s="65"/>
      <c r="C22" s="55">
        <f>C19+C21</f>
        <v>0</v>
      </c>
      <c r="D22" s="8" t="s">
        <v>32</v>
      </c>
      <c r="E22" s="59"/>
      <c r="F22" s="60"/>
      <c r="G22" s="55">
        <f>G23-SUM(G15:G21)</f>
        <v>0</v>
      </c>
    </row>
    <row r="23" spans="1:7" ht="15.95" customHeight="1" thickBot="1" x14ac:dyDescent="0.25">
      <c r="A23" s="204" t="s">
        <v>33</v>
      </c>
      <c r="B23" s="205"/>
      <c r="C23" s="66">
        <f>C22+G23</f>
        <v>0</v>
      </c>
      <c r="D23" s="67" t="s">
        <v>34</v>
      </c>
      <c r="E23" s="68"/>
      <c r="F23" s="69"/>
      <c r="G23" s="55">
        <f>VRN</f>
        <v>0</v>
      </c>
    </row>
    <row r="24" spans="1:7" x14ac:dyDescent="0.2">
      <c r="A24" s="70" t="s">
        <v>35</v>
      </c>
      <c r="B24" s="71"/>
      <c r="C24" s="72"/>
      <c r="D24" s="71" t="s">
        <v>36</v>
      </c>
      <c r="E24" s="71"/>
      <c r="F24" s="73" t="s">
        <v>37</v>
      </c>
      <c r="G24" s="74"/>
    </row>
    <row r="25" spans="1:7" x14ac:dyDescent="0.2">
      <c r="A25" s="64" t="s">
        <v>38</v>
      </c>
      <c r="B25" s="65"/>
      <c r="C25" s="75"/>
      <c r="D25" s="65" t="s">
        <v>38</v>
      </c>
      <c r="E25" s="76"/>
      <c r="F25" s="77" t="s">
        <v>38</v>
      </c>
      <c r="G25" s="78"/>
    </row>
    <row r="26" spans="1:7" ht="37.5" customHeight="1" x14ac:dyDescent="0.2">
      <c r="A26" s="64" t="s">
        <v>39</v>
      </c>
      <c r="B26" s="79"/>
      <c r="C26" s="75"/>
      <c r="D26" s="65" t="s">
        <v>39</v>
      </c>
      <c r="E26" s="76"/>
      <c r="F26" s="77" t="s">
        <v>39</v>
      </c>
      <c r="G26" s="78"/>
    </row>
    <row r="27" spans="1:7" x14ac:dyDescent="0.2">
      <c r="A27" s="64"/>
      <c r="B27" s="80"/>
      <c r="C27" s="75"/>
      <c r="D27" s="65"/>
      <c r="E27" s="76"/>
      <c r="F27" s="77"/>
      <c r="G27" s="78"/>
    </row>
    <row r="28" spans="1:7" x14ac:dyDescent="0.2">
      <c r="A28" s="64" t="s">
        <v>40</v>
      </c>
      <c r="B28" s="65"/>
      <c r="C28" s="75"/>
      <c r="D28" s="77" t="s">
        <v>41</v>
      </c>
      <c r="E28" s="75"/>
      <c r="F28" s="81" t="s">
        <v>41</v>
      </c>
      <c r="G28" s="78"/>
    </row>
    <row r="29" spans="1:7" ht="69" customHeight="1" x14ac:dyDescent="0.2">
      <c r="A29" s="64"/>
      <c r="B29" s="65"/>
      <c r="C29" s="82"/>
      <c r="D29" s="83"/>
      <c r="E29" s="82"/>
      <c r="F29" s="65"/>
      <c r="G29" s="78"/>
    </row>
    <row r="30" spans="1:7" x14ac:dyDescent="0.2">
      <c r="A30" s="84" t="s">
        <v>42</v>
      </c>
      <c r="B30" s="85"/>
      <c r="C30" s="86">
        <v>21</v>
      </c>
      <c r="D30" s="85" t="s">
        <v>43</v>
      </c>
      <c r="E30" s="87"/>
      <c r="F30" s="196">
        <f>ROUND(C23-F32,0)</f>
        <v>0</v>
      </c>
      <c r="G30" s="197"/>
    </row>
    <row r="31" spans="1:7" x14ac:dyDescent="0.2">
      <c r="A31" s="84" t="s">
        <v>44</v>
      </c>
      <c r="B31" s="85"/>
      <c r="C31" s="86">
        <f>SazbaDPH1</f>
        <v>21</v>
      </c>
      <c r="D31" s="85" t="s">
        <v>45</v>
      </c>
      <c r="E31" s="87"/>
      <c r="F31" s="196">
        <f>ROUND(PRODUCT(F30,C31/100),1)</f>
        <v>0</v>
      </c>
      <c r="G31" s="197"/>
    </row>
    <row r="32" spans="1:7" x14ac:dyDescent="0.2">
      <c r="A32" s="84" t="s">
        <v>42</v>
      </c>
      <c r="B32" s="85"/>
      <c r="C32" s="86">
        <v>0</v>
      </c>
      <c r="D32" s="85" t="s">
        <v>45</v>
      </c>
      <c r="E32" s="87"/>
      <c r="F32" s="196">
        <v>0</v>
      </c>
      <c r="G32" s="197"/>
    </row>
    <row r="33" spans="1:8" x14ac:dyDescent="0.2">
      <c r="A33" s="84" t="s">
        <v>44</v>
      </c>
      <c r="B33" s="88"/>
      <c r="C33" s="89">
        <f>SazbaDPH2</f>
        <v>0</v>
      </c>
      <c r="D33" s="85" t="s">
        <v>45</v>
      </c>
      <c r="E33" s="60"/>
      <c r="F33" s="196">
        <f>ROUND(PRODUCT(F32,C33/100),1)</f>
        <v>0</v>
      </c>
      <c r="G33" s="197"/>
    </row>
    <row r="34" spans="1:8" s="93" customFormat="1" ht="19.5" customHeight="1" thickBot="1" x14ac:dyDescent="0.3">
      <c r="A34" s="90" t="s">
        <v>46</v>
      </c>
      <c r="B34" s="91"/>
      <c r="C34" s="91"/>
      <c r="D34" s="91"/>
      <c r="E34" s="92"/>
      <c r="F34" s="198">
        <f>CEILING(SUM(F30:F33),IF(SUM(F30:F33)&gt;=0,1,-1))</f>
        <v>0</v>
      </c>
      <c r="G34" s="199"/>
    </row>
    <row r="36" spans="1:8" x14ac:dyDescent="0.2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 x14ac:dyDescent="0.2">
      <c r="A37" s="94"/>
      <c r="B37" s="200"/>
      <c r="C37" s="200"/>
      <c r="D37" s="200"/>
      <c r="E37" s="200"/>
      <c r="F37" s="200"/>
      <c r="G37" s="200"/>
      <c r="H37" t="s">
        <v>5</v>
      </c>
    </row>
    <row r="38" spans="1:8" ht="12.75" customHeight="1" x14ac:dyDescent="0.2">
      <c r="A38" s="95"/>
      <c r="B38" s="200"/>
      <c r="C38" s="200"/>
      <c r="D38" s="200"/>
      <c r="E38" s="200"/>
      <c r="F38" s="200"/>
      <c r="G38" s="200"/>
      <c r="H38" t="s">
        <v>5</v>
      </c>
    </row>
    <row r="39" spans="1:8" x14ac:dyDescent="0.2">
      <c r="A39" s="95"/>
      <c r="B39" s="200"/>
      <c r="C39" s="200"/>
      <c r="D39" s="200"/>
      <c r="E39" s="200"/>
      <c r="F39" s="200"/>
      <c r="G39" s="200"/>
      <c r="H39" t="s">
        <v>5</v>
      </c>
    </row>
    <row r="40" spans="1:8" x14ac:dyDescent="0.2">
      <c r="A40" s="95"/>
      <c r="B40" s="200"/>
      <c r="C40" s="200"/>
      <c r="D40" s="200"/>
      <c r="E40" s="200"/>
      <c r="F40" s="200"/>
      <c r="G40" s="200"/>
      <c r="H40" t="s">
        <v>5</v>
      </c>
    </row>
    <row r="41" spans="1:8" x14ac:dyDescent="0.2">
      <c r="A41" s="95"/>
      <c r="B41" s="200"/>
      <c r="C41" s="200"/>
      <c r="D41" s="200"/>
      <c r="E41" s="200"/>
      <c r="F41" s="200"/>
      <c r="G41" s="200"/>
      <c r="H41" t="s">
        <v>5</v>
      </c>
    </row>
    <row r="42" spans="1:8" x14ac:dyDescent="0.2">
      <c r="A42" s="95"/>
      <c r="B42" s="200"/>
      <c r="C42" s="200"/>
      <c r="D42" s="200"/>
      <c r="E42" s="200"/>
      <c r="F42" s="200"/>
      <c r="G42" s="200"/>
      <c r="H42" t="s">
        <v>5</v>
      </c>
    </row>
    <row r="43" spans="1:8" x14ac:dyDescent="0.2">
      <c r="A43" s="95"/>
      <c r="B43" s="200"/>
      <c r="C43" s="200"/>
      <c r="D43" s="200"/>
      <c r="E43" s="200"/>
      <c r="F43" s="200"/>
      <c r="G43" s="200"/>
      <c r="H43" t="s">
        <v>5</v>
      </c>
    </row>
    <row r="44" spans="1:8" x14ac:dyDescent="0.2">
      <c r="A44" s="95"/>
      <c r="B44" s="200"/>
      <c r="C44" s="200"/>
      <c r="D44" s="200"/>
      <c r="E44" s="200"/>
      <c r="F44" s="200"/>
      <c r="G44" s="200"/>
      <c r="H44" t="s">
        <v>5</v>
      </c>
    </row>
    <row r="45" spans="1:8" ht="0.75" customHeight="1" x14ac:dyDescent="0.2">
      <c r="A45" s="95"/>
      <c r="B45" s="200"/>
      <c r="C45" s="200"/>
      <c r="D45" s="200"/>
      <c r="E45" s="200"/>
      <c r="F45" s="200"/>
      <c r="G45" s="200"/>
      <c r="H45" t="s">
        <v>5</v>
      </c>
    </row>
    <row r="46" spans="1:8" x14ac:dyDescent="0.2">
      <c r="B46" s="195"/>
      <c r="C46" s="195"/>
      <c r="D46" s="195"/>
      <c r="E46" s="195"/>
      <c r="F46" s="195"/>
      <c r="G46" s="195"/>
    </row>
    <row r="47" spans="1:8" x14ac:dyDescent="0.2">
      <c r="B47" s="195"/>
      <c r="C47" s="195"/>
      <c r="D47" s="195"/>
      <c r="E47" s="195"/>
      <c r="F47" s="195"/>
      <c r="G47" s="195"/>
    </row>
    <row r="48" spans="1:8" x14ac:dyDescent="0.2">
      <c r="B48" s="195"/>
      <c r="C48" s="195"/>
      <c r="D48" s="195"/>
      <c r="E48" s="195"/>
      <c r="F48" s="195"/>
      <c r="G48" s="195"/>
    </row>
    <row r="49" spans="2:7" x14ac:dyDescent="0.2">
      <c r="B49" s="195"/>
      <c r="C49" s="195"/>
      <c r="D49" s="195"/>
      <c r="E49" s="195"/>
      <c r="F49" s="195"/>
      <c r="G49" s="195"/>
    </row>
    <row r="50" spans="2:7" x14ac:dyDescent="0.2">
      <c r="B50" s="195"/>
      <c r="C50" s="195"/>
      <c r="D50" s="195"/>
      <c r="E50" s="195"/>
      <c r="F50" s="195"/>
      <c r="G50" s="195"/>
    </row>
    <row r="51" spans="2:7" x14ac:dyDescent="0.2">
      <c r="B51" s="195"/>
      <c r="C51" s="195"/>
      <c r="D51" s="195"/>
      <c r="E51" s="195"/>
      <c r="F51" s="195"/>
      <c r="G51" s="195"/>
    </row>
    <row r="52" spans="2:7" x14ac:dyDescent="0.2">
      <c r="B52" s="195"/>
      <c r="C52" s="195"/>
      <c r="D52" s="195"/>
      <c r="E52" s="195"/>
      <c r="F52" s="195"/>
      <c r="G52" s="195"/>
    </row>
    <row r="53" spans="2:7" x14ac:dyDescent="0.2">
      <c r="B53" s="195"/>
      <c r="C53" s="195"/>
      <c r="D53" s="195"/>
      <c r="E53" s="195"/>
      <c r="F53" s="195"/>
      <c r="G53" s="195"/>
    </row>
    <row r="54" spans="2:7" x14ac:dyDescent="0.2">
      <c r="B54" s="195"/>
      <c r="C54" s="195"/>
      <c r="D54" s="195"/>
      <c r="E54" s="195"/>
      <c r="F54" s="195"/>
      <c r="G54" s="195"/>
    </row>
    <row r="55" spans="2:7" x14ac:dyDescent="0.2">
      <c r="B55" s="195"/>
      <c r="C55" s="195"/>
      <c r="D55" s="195"/>
      <c r="E55" s="195"/>
      <c r="F55" s="195"/>
      <c r="G55" s="195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4"/>
  <sheetViews>
    <sheetView workbookViewId="0">
      <selection activeCell="H23" sqref="H23:I23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206" t="s">
        <v>48</v>
      </c>
      <c r="B1" s="207"/>
      <c r="C1" s="96" t="str">
        <f>CONCATENATE(cislostavby," ",nazevstavby)</f>
        <v>001 projekt1980</v>
      </c>
      <c r="D1" s="97"/>
      <c r="E1" s="98"/>
      <c r="F1" s="97"/>
      <c r="G1" s="99" t="s">
        <v>49</v>
      </c>
      <c r="H1" s="100">
        <v>1</v>
      </c>
      <c r="I1" s="101"/>
    </row>
    <row r="2" spans="1:57" ht="13.5" thickBot="1" x14ac:dyDescent="0.25">
      <c r="A2" s="208" t="s">
        <v>50</v>
      </c>
      <c r="B2" s="209"/>
      <c r="C2" s="102" t="str">
        <f>CONCATENATE(cisloobjektu," ",nazevobjektu)</f>
        <v>008 Váhová laboratoř</v>
      </c>
      <c r="D2" s="103"/>
      <c r="E2" s="104"/>
      <c r="F2" s="103"/>
      <c r="G2" s="210" t="s">
        <v>80</v>
      </c>
      <c r="H2" s="211"/>
      <c r="I2" s="212"/>
    </row>
    <row r="3" spans="1:57" ht="13.5" thickTop="1" x14ac:dyDescent="0.2">
      <c r="A3" s="76"/>
      <c r="B3" s="76"/>
      <c r="C3" s="76"/>
      <c r="D3" s="76"/>
      <c r="E3" s="76"/>
      <c r="F3" s="65"/>
      <c r="G3" s="76"/>
      <c r="H3" s="76"/>
      <c r="I3" s="76"/>
    </row>
    <row r="4" spans="1:57" ht="19.5" customHeight="1" x14ac:dyDescent="0.25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57" ht="13.5" thickBot="1" x14ac:dyDescent="0.25">
      <c r="A5" s="76"/>
      <c r="B5" s="76"/>
      <c r="C5" s="76"/>
      <c r="D5" s="76"/>
      <c r="E5" s="76"/>
      <c r="F5" s="76"/>
      <c r="G5" s="76"/>
      <c r="H5" s="76"/>
      <c r="I5" s="76"/>
    </row>
    <row r="6" spans="1:57" s="34" customFormat="1" ht="13.5" thickBot="1" x14ac:dyDescent="0.25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57" s="34" customFormat="1" x14ac:dyDescent="0.2">
      <c r="A7" s="191" t="str">
        <f>Položky!B7</f>
        <v>721</v>
      </c>
      <c r="B7" s="114" t="str">
        <f>Položky!C7</f>
        <v>Vnitřní kanalizace</v>
      </c>
      <c r="C7" s="65"/>
      <c r="D7" s="115"/>
      <c r="E7" s="192">
        <f>Položky!BA14</f>
        <v>0</v>
      </c>
      <c r="F7" s="193">
        <f>Položky!BB14</f>
        <v>0</v>
      </c>
      <c r="G7" s="193">
        <f>Položky!BC14</f>
        <v>0</v>
      </c>
      <c r="H7" s="193">
        <f>Položky!BD14</f>
        <v>0</v>
      </c>
      <c r="I7" s="194">
        <f>Položky!BE14</f>
        <v>0</v>
      </c>
    </row>
    <row r="8" spans="1:57" s="34" customFormat="1" x14ac:dyDescent="0.2">
      <c r="A8" s="191" t="str">
        <f>Položky!B15</f>
        <v>722</v>
      </c>
      <c r="B8" s="114" t="str">
        <f>Položky!C15</f>
        <v>Vnitřní vodovod</v>
      </c>
      <c r="C8" s="65"/>
      <c r="D8" s="115"/>
      <c r="E8" s="192">
        <f>Položky!BA22</f>
        <v>0</v>
      </c>
      <c r="F8" s="193">
        <f>Položky!BB22</f>
        <v>0</v>
      </c>
      <c r="G8" s="193">
        <f>Položky!BC22</f>
        <v>0</v>
      </c>
      <c r="H8" s="193">
        <f>Položky!BD22</f>
        <v>0</v>
      </c>
      <c r="I8" s="194">
        <f>Položky!BE22</f>
        <v>0</v>
      </c>
    </row>
    <row r="9" spans="1:57" s="34" customFormat="1" ht="13.5" thickBot="1" x14ac:dyDescent="0.25">
      <c r="A9" s="191" t="str">
        <f>Položky!B23</f>
        <v>725</v>
      </c>
      <c r="B9" s="114" t="str">
        <f>Položky!C23</f>
        <v>Zařizovací předměty</v>
      </c>
      <c r="C9" s="65"/>
      <c r="D9" s="115"/>
      <c r="E9" s="192">
        <f>Položky!BA40</f>
        <v>0</v>
      </c>
      <c r="F9" s="193">
        <f>Položky!BB40</f>
        <v>0</v>
      </c>
      <c r="G9" s="193">
        <f>Položky!BC40</f>
        <v>0</v>
      </c>
      <c r="H9" s="193">
        <f>Položky!BD40</f>
        <v>0</v>
      </c>
      <c r="I9" s="194">
        <f>Položky!BE40</f>
        <v>0</v>
      </c>
    </row>
    <row r="10" spans="1:57" s="122" customFormat="1" ht="13.5" thickBot="1" x14ac:dyDescent="0.25">
      <c r="A10" s="116"/>
      <c r="B10" s="117" t="s">
        <v>57</v>
      </c>
      <c r="C10" s="117"/>
      <c r="D10" s="118"/>
      <c r="E10" s="119">
        <f>SUM(E7:E9)</f>
        <v>0</v>
      </c>
      <c r="F10" s="120">
        <f>SUM(F7:F9)</f>
        <v>0</v>
      </c>
      <c r="G10" s="120">
        <f>SUM(G7:G9)</f>
        <v>0</v>
      </c>
      <c r="H10" s="120">
        <f>SUM(H7:H9)</f>
        <v>0</v>
      </c>
      <c r="I10" s="121">
        <f>SUM(I7:I9)</f>
        <v>0</v>
      </c>
    </row>
    <row r="11" spans="1:57" x14ac:dyDescent="0.2">
      <c r="A11" s="65"/>
      <c r="B11" s="65"/>
      <c r="C11" s="65"/>
      <c r="D11" s="65"/>
      <c r="E11" s="65"/>
      <c r="F11" s="65"/>
      <c r="G11" s="65"/>
      <c r="H11" s="65"/>
      <c r="I11" s="65"/>
    </row>
    <row r="12" spans="1:57" ht="19.5" customHeight="1" x14ac:dyDescent="0.25">
      <c r="A12" s="106" t="s">
        <v>58</v>
      </c>
      <c r="B12" s="106"/>
      <c r="C12" s="106"/>
      <c r="D12" s="106"/>
      <c r="E12" s="106"/>
      <c r="F12" s="106"/>
      <c r="G12" s="123"/>
      <c r="H12" s="106"/>
      <c r="I12" s="106"/>
      <c r="BA12" s="40"/>
      <c r="BB12" s="40"/>
      <c r="BC12" s="40"/>
      <c r="BD12" s="40"/>
      <c r="BE12" s="40"/>
    </row>
    <row r="13" spans="1:57" ht="13.5" thickBot="1" x14ac:dyDescent="0.25">
      <c r="A13" s="76"/>
      <c r="B13" s="76"/>
      <c r="C13" s="76"/>
      <c r="D13" s="76"/>
      <c r="E13" s="76"/>
      <c r="F13" s="76"/>
      <c r="G13" s="76"/>
      <c r="H13" s="76"/>
      <c r="I13" s="76"/>
    </row>
    <row r="14" spans="1:57" x14ac:dyDescent="0.2">
      <c r="A14" s="70" t="s">
        <v>59</v>
      </c>
      <c r="B14" s="71"/>
      <c r="C14" s="71"/>
      <c r="D14" s="124"/>
      <c r="E14" s="125" t="s">
        <v>60</v>
      </c>
      <c r="F14" s="126" t="s">
        <v>61</v>
      </c>
      <c r="G14" s="127" t="s">
        <v>62</v>
      </c>
      <c r="H14" s="128"/>
      <c r="I14" s="129" t="s">
        <v>60</v>
      </c>
    </row>
    <row r="15" spans="1:57" x14ac:dyDescent="0.2">
      <c r="A15" s="63" t="s">
        <v>147</v>
      </c>
      <c r="B15" s="54"/>
      <c r="C15" s="54"/>
      <c r="D15" s="130"/>
      <c r="E15" s="131"/>
      <c r="F15" s="132"/>
      <c r="G15" s="133">
        <f t="shared" ref="G15:G22" si="0">CHOOSE(BA15+1,HSV+PSV,HSV+PSV+Mont,HSV+PSV+Dodavka+Mont,HSV,PSV,Mont,Dodavka,Mont+Dodavka,0)</f>
        <v>0</v>
      </c>
      <c r="H15" s="134"/>
      <c r="I15" s="135">
        <f t="shared" ref="I15:I22" si="1">E15+F15*G15/100</f>
        <v>0</v>
      </c>
      <c r="BA15">
        <v>0</v>
      </c>
    </row>
    <row r="16" spans="1:57" x14ac:dyDescent="0.2">
      <c r="A16" s="63" t="s">
        <v>148</v>
      </c>
      <c r="B16" s="54"/>
      <c r="C16" s="54"/>
      <c r="D16" s="130"/>
      <c r="E16" s="131"/>
      <c r="F16" s="132"/>
      <c r="G16" s="133">
        <f t="shared" si="0"/>
        <v>0</v>
      </c>
      <c r="H16" s="134"/>
      <c r="I16" s="135">
        <f t="shared" si="1"/>
        <v>0</v>
      </c>
      <c r="BA16">
        <v>0</v>
      </c>
    </row>
    <row r="17" spans="1:53" x14ac:dyDescent="0.2">
      <c r="A17" s="63" t="s">
        <v>149</v>
      </c>
      <c r="B17" s="54"/>
      <c r="C17" s="54"/>
      <c r="D17" s="130"/>
      <c r="E17" s="131"/>
      <c r="F17" s="132"/>
      <c r="G17" s="133">
        <f t="shared" si="0"/>
        <v>0</v>
      </c>
      <c r="H17" s="134"/>
      <c r="I17" s="135">
        <f t="shared" si="1"/>
        <v>0</v>
      </c>
      <c r="BA17">
        <v>0</v>
      </c>
    </row>
    <row r="18" spans="1:53" x14ac:dyDescent="0.2">
      <c r="A18" s="63" t="s">
        <v>150</v>
      </c>
      <c r="B18" s="54"/>
      <c r="C18" s="54"/>
      <c r="D18" s="130"/>
      <c r="E18" s="131"/>
      <c r="F18" s="132"/>
      <c r="G18" s="133">
        <f t="shared" si="0"/>
        <v>0</v>
      </c>
      <c r="H18" s="134"/>
      <c r="I18" s="135">
        <f t="shared" si="1"/>
        <v>0</v>
      </c>
      <c r="BA18">
        <v>0</v>
      </c>
    </row>
    <row r="19" spans="1:53" x14ac:dyDescent="0.2">
      <c r="A19" s="63" t="s">
        <v>151</v>
      </c>
      <c r="B19" s="54"/>
      <c r="C19" s="54"/>
      <c r="D19" s="130"/>
      <c r="E19" s="131"/>
      <c r="F19" s="132"/>
      <c r="G19" s="133">
        <f t="shared" si="0"/>
        <v>0</v>
      </c>
      <c r="H19" s="134"/>
      <c r="I19" s="135">
        <f t="shared" si="1"/>
        <v>0</v>
      </c>
      <c r="BA19">
        <v>1</v>
      </c>
    </row>
    <row r="20" spans="1:53" x14ac:dyDescent="0.2">
      <c r="A20" s="63" t="s">
        <v>152</v>
      </c>
      <c r="B20" s="54"/>
      <c r="C20" s="54"/>
      <c r="D20" s="130"/>
      <c r="E20" s="131"/>
      <c r="F20" s="132"/>
      <c r="G20" s="133">
        <f t="shared" si="0"/>
        <v>0</v>
      </c>
      <c r="H20" s="134"/>
      <c r="I20" s="135">
        <f t="shared" si="1"/>
        <v>0</v>
      </c>
      <c r="BA20">
        <v>1</v>
      </c>
    </row>
    <row r="21" spans="1:53" x14ac:dyDescent="0.2">
      <c r="A21" s="63" t="s">
        <v>153</v>
      </c>
      <c r="B21" s="54"/>
      <c r="C21" s="54"/>
      <c r="D21" s="130"/>
      <c r="E21" s="131"/>
      <c r="F21" s="132"/>
      <c r="G21" s="133">
        <f t="shared" si="0"/>
        <v>0</v>
      </c>
      <c r="H21" s="134"/>
      <c r="I21" s="135">
        <f t="shared" si="1"/>
        <v>0</v>
      </c>
      <c r="BA21">
        <v>2</v>
      </c>
    </row>
    <row r="22" spans="1:53" x14ac:dyDescent="0.2">
      <c r="A22" s="63" t="s">
        <v>154</v>
      </c>
      <c r="B22" s="54"/>
      <c r="C22" s="54"/>
      <c r="D22" s="130"/>
      <c r="E22" s="131"/>
      <c r="F22" s="132"/>
      <c r="G22" s="133">
        <f t="shared" si="0"/>
        <v>0</v>
      </c>
      <c r="H22" s="134"/>
      <c r="I22" s="135">
        <f t="shared" si="1"/>
        <v>0</v>
      </c>
      <c r="BA22">
        <v>2</v>
      </c>
    </row>
    <row r="23" spans="1:53" ht="13.5" thickBot="1" x14ac:dyDescent="0.25">
      <c r="A23" s="136"/>
      <c r="B23" s="137" t="s">
        <v>63</v>
      </c>
      <c r="C23" s="138"/>
      <c r="D23" s="139"/>
      <c r="E23" s="140"/>
      <c r="F23" s="141"/>
      <c r="G23" s="141"/>
      <c r="H23" s="213">
        <f>SUM(I15:I22)</f>
        <v>0</v>
      </c>
      <c r="I23" s="214"/>
    </row>
    <row r="25" spans="1:53" x14ac:dyDescent="0.2">
      <c r="B25" s="122"/>
      <c r="F25" s="142"/>
      <c r="G25" s="143"/>
      <c r="H25" s="143"/>
      <c r="I25" s="144"/>
    </row>
    <row r="26" spans="1:53" x14ac:dyDescent="0.2">
      <c r="F26" s="142"/>
      <c r="G26" s="143"/>
      <c r="H26" s="143"/>
      <c r="I26" s="144"/>
    </row>
    <row r="27" spans="1:53" x14ac:dyDescent="0.2">
      <c r="F27" s="142"/>
      <c r="G27" s="143"/>
      <c r="H27" s="143"/>
      <c r="I27" s="144"/>
    </row>
    <row r="28" spans="1:53" x14ac:dyDescent="0.2">
      <c r="F28" s="142"/>
      <c r="G28" s="143"/>
      <c r="H28" s="143"/>
      <c r="I28" s="144"/>
    </row>
    <row r="29" spans="1:53" x14ac:dyDescent="0.2">
      <c r="F29" s="142"/>
      <c r="G29" s="143"/>
      <c r="H29" s="143"/>
      <c r="I29" s="144"/>
    </row>
    <row r="30" spans="1:53" x14ac:dyDescent="0.2">
      <c r="F30" s="142"/>
      <c r="G30" s="143"/>
      <c r="H30" s="143"/>
      <c r="I30" s="144"/>
    </row>
    <row r="31" spans="1:53" x14ac:dyDescent="0.2">
      <c r="F31" s="142"/>
      <c r="G31" s="143"/>
      <c r="H31" s="143"/>
      <c r="I31" s="144"/>
    </row>
    <row r="32" spans="1:53" x14ac:dyDescent="0.2">
      <c r="F32" s="142"/>
      <c r="G32" s="143"/>
      <c r="H32" s="143"/>
      <c r="I32" s="144"/>
    </row>
    <row r="33" spans="6:9" x14ac:dyDescent="0.2">
      <c r="F33" s="142"/>
      <c r="G33" s="143"/>
      <c r="H33" s="143"/>
      <c r="I33" s="144"/>
    </row>
    <row r="34" spans="6:9" x14ac:dyDescent="0.2">
      <c r="F34" s="142"/>
      <c r="G34" s="143"/>
      <c r="H34" s="143"/>
      <c r="I34" s="144"/>
    </row>
    <row r="35" spans="6:9" x14ac:dyDescent="0.2">
      <c r="F35" s="142"/>
      <c r="G35" s="143"/>
      <c r="H35" s="143"/>
      <c r="I35" s="144"/>
    </row>
    <row r="36" spans="6:9" x14ac:dyDescent="0.2">
      <c r="F36" s="142"/>
      <c r="G36" s="143"/>
      <c r="H36" s="143"/>
      <c r="I36" s="144"/>
    </row>
    <row r="37" spans="6:9" x14ac:dyDescent="0.2">
      <c r="F37" s="142"/>
      <c r="G37" s="143"/>
      <c r="H37" s="143"/>
      <c r="I37" s="144"/>
    </row>
    <row r="38" spans="6:9" x14ac:dyDescent="0.2">
      <c r="F38" s="142"/>
      <c r="G38" s="143"/>
      <c r="H38" s="143"/>
      <c r="I38" s="144"/>
    </row>
    <row r="39" spans="6:9" x14ac:dyDescent="0.2">
      <c r="F39" s="142"/>
      <c r="G39" s="143"/>
      <c r="H39" s="143"/>
      <c r="I39" s="144"/>
    </row>
    <row r="40" spans="6:9" x14ac:dyDescent="0.2">
      <c r="F40" s="142"/>
      <c r="G40" s="143"/>
      <c r="H40" s="143"/>
      <c r="I40" s="144"/>
    </row>
    <row r="41" spans="6:9" x14ac:dyDescent="0.2">
      <c r="F41" s="142"/>
      <c r="G41" s="143"/>
      <c r="H41" s="143"/>
      <c r="I41" s="144"/>
    </row>
    <row r="42" spans="6:9" x14ac:dyDescent="0.2">
      <c r="F42" s="142"/>
      <c r="G42" s="143"/>
      <c r="H42" s="143"/>
      <c r="I42" s="144"/>
    </row>
    <row r="43" spans="6:9" x14ac:dyDescent="0.2">
      <c r="F43" s="142"/>
      <c r="G43" s="143"/>
      <c r="H43" s="143"/>
      <c r="I43" s="144"/>
    </row>
    <row r="44" spans="6:9" x14ac:dyDescent="0.2">
      <c r="F44" s="142"/>
      <c r="G44" s="143"/>
      <c r="H44" s="143"/>
      <c r="I44" s="144"/>
    </row>
    <row r="45" spans="6:9" x14ac:dyDescent="0.2">
      <c r="F45" s="142"/>
      <c r="G45" s="143"/>
      <c r="H45" s="143"/>
      <c r="I45" s="144"/>
    </row>
    <row r="46" spans="6:9" x14ac:dyDescent="0.2">
      <c r="F46" s="142"/>
      <c r="G46" s="143"/>
      <c r="H46" s="143"/>
      <c r="I46" s="144"/>
    </row>
    <row r="47" spans="6:9" x14ac:dyDescent="0.2">
      <c r="F47" s="142"/>
      <c r="G47" s="143"/>
      <c r="H47" s="143"/>
      <c r="I47" s="144"/>
    </row>
    <row r="48" spans="6:9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3"/>
  <sheetViews>
    <sheetView showGridLines="0" showZeros="0" zoomScaleNormal="100" workbookViewId="0">
      <selection activeCell="A40" sqref="A40:IV42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85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15" t="s">
        <v>75</v>
      </c>
      <c r="B1" s="215"/>
      <c r="C1" s="215"/>
      <c r="D1" s="215"/>
      <c r="E1" s="215"/>
      <c r="F1" s="215"/>
      <c r="G1" s="215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06" t="s">
        <v>48</v>
      </c>
      <c r="B3" s="207"/>
      <c r="C3" s="96" t="str">
        <f>CONCATENATE(cislostavby," ",nazevstavby)</f>
        <v>001 projekt1980</v>
      </c>
      <c r="D3" s="97"/>
      <c r="E3" s="150" t="s">
        <v>64</v>
      </c>
      <c r="F3" s="151">
        <f>Rekapitulace!H1</f>
        <v>1</v>
      </c>
      <c r="G3" s="152"/>
    </row>
    <row r="4" spans="1:104" ht="13.5" thickBot="1" x14ac:dyDescent="0.25">
      <c r="A4" s="216" t="s">
        <v>50</v>
      </c>
      <c r="B4" s="209"/>
      <c r="C4" s="102" t="str">
        <f>CONCATENATE(cisloobjektu," ",nazevobjektu)</f>
        <v>008 Váhová laboratoř</v>
      </c>
      <c r="D4" s="103"/>
      <c r="E4" s="217" t="str">
        <f>Rekapitulace!G2</f>
        <v>ZTI</v>
      </c>
      <c r="F4" s="218"/>
      <c r="G4" s="219"/>
    </row>
    <row r="5" spans="1:104" ht="13.5" thickTop="1" x14ac:dyDescent="0.2">
      <c r="A5" s="153"/>
      <c r="B5" s="146"/>
      <c r="C5" s="146"/>
      <c r="D5" s="146"/>
      <c r="E5" s="154"/>
      <c r="F5" s="146"/>
      <c r="G5" s="155"/>
    </row>
    <row r="6" spans="1:104" x14ac:dyDescent="0.2">
      <c r="A6" s="156" t="s">
        <v>65</v>
      </c>
      <c r="B6" s="157" t="s">
        <v>66</v>
      </c>
      <c r="C6" s="157" t="s">
        <v>67</v>
      </c>
      <c r="D6" s="157" t="s">
        <v>68</v>
      </c>
      <c r="E6" s="158" t="s">
        <v>69</v>
      </c>
      <c r="F6" s="157" t="s">
        <v>70</v>
      </c>
      <c r="G6" s="159" t="s">
        <v>71</v>
      </c>
    </row>
    <row r="7" spans="1:104" x14ac:dyDescent="0.2">
      <c r="A7" s="160" t="s">
        <v>72</v>
      </c>
      <c r="B7" s="161" t="s">
        <v>81</v>
      </c>
      <c r="C7" s="162" t="s">
        <v>82</v>
      </c>
      <c r="D7" s="163"/>
      <c r="E7" s="164"/>
      <c r="F7" s="164"/>
      <c r="G7" s="165"/>
      <c r="H7" s="166"/>
      <c r="I7" s="166"/>
      <c r="O7" s="167">
        <v>1</v>
      </c>
    </row>
    <row r="8" spans="1:104" x14ac:dyDescent="0.2">
      <c r="A8" s="168">
        <v>1</v>
      </c>
      <c r="B8" s="169" t="s">
        <v>83</v>
      </c>
      <c r="C8" s="170" t="s">
        <v>84</v>
      </c>
      <c r="D8" s="171" t="s">
        <v>85</v>
      </c>
      <c r="E8" s="172">
        <v>5</v>
      </c>
      <c r="F8" s="172">
        <v>0</v>
      </c>
      <c r="G8" s="173">
        <f t="shared" ref="G8:G13" si="0">E8*F8</f>
        <v>0</v>
      </c>
      <c r="O8" s="167">
        <v>2</v>
      </c>
      <c r="AA8" s="145">
        <v>1</v>
      </c>
      <c r="AB8" s="145">
        <v>7</v>
      </c>
      <c r="AC8" s="145">
        <v>7</v>
      </c>
      <c r="AZ8" s="145">
        <v>2</v>
      </c>
      <c r="BA8" s="145">
        <f t="shared" ref="BA8:BA13" si="1">IF(AZ8=1,G8,0)</f>
        <v>0</v>
      </c>
      <c r="BB8" s="145">
        <f t="shared" ref="BB8:BB13" si="2">IF(AZ8=2,G8,0)</f>
        <v>0</v>
      </c>
      <c r="BC8" s="145">
        <f t="shared" ref="BC8:BC13" si="3">IF(AZ8=3,G8,0)</f>
        <v>0</v>
      </c>
      <c r="BD8" s="145">
        <f t="shared" ref="BD8:BD13" si="4">IF(AZ8=4,G8,0)</f>
        <v>0</v>
      </c>
      <c r="BE8" s="145">
        <f t="shared" ref="BE8:BE13" si="5">IF(AZ8=5,G8,0)</f>
        <v>0</v>
      </c>
      <c r="CA8" s="174">
        <v>1</v>
      </c>
      <c r="CB8" s="174">
        <v>7</v>
      </c>
      <c r="CZ8" s="145">
        <v>3.0999999999998802E-3</v>
      </c>
    </row>
    <row r="9" spans="1:104" x14ac:dyDescent="0.2">
      <c r="A9" s="168">
        <v>2</v>
      </c>
      <c r="B9" s="169" t="s">
        <v>86</v>
      </c>
      <c r="C9" s="170" t="s">
        <v>87</v>
      </c>
      <c r="D9" s="171" t="s">
        <v>85</v>
      </c>
      <c r="E9" s="172">
        <v>20</v>
      </c>
      <c r="F9" s="172">
        <v>0</v>
      </c>
      <c r="G9" s="173">
        <f t="shared" si="0"/>
        <v>0</v>
      </c>
      <c r="O9" s="167">
        <v>2</v>
      </c>
      <c r="AA9" s="145">
        <v>1</v>
      </c>
      <c r="AB9" s="145">
        <v>7</v>
      </c>
      <c r="AC9" s="145">
        <v>7</v>
      </c>
      <c r="AZ9" s="145">
        <v>2</v>
      </c>
      <c r="BA9" s="145">
        <f t="shared" si="1"/>
        <v>0</v>
      </c>
      <c r="BB9" s="145">
        <f t="shared" si="2"/>
        <v>0</v>
      </c>
      <c r="BC9" s="145">
        <f t="shared" si="3"/>
        <v>0</v>
      </c>
      <c r="BD9" s="145">
        <f t="shared" si="4"/>
        <v>0</v>
      </c>
      <c r="BE9" s="145">
        <f t="shared" si="5"/>
        <v>0</v>
      </c>
      <c r="CA9" s="174">
        <v>1</v>
      </c>
      <c r="CB9" s="174">
        <v>7</v>
      </c>
      <c r="CZ9" s="145">
        <v>1.44000000000055E-3</v>
      </c>
    </row>
    <row r="10" spans="1:104" x14ac:dyDescent="0.2">
      <c r="A10" s="168">
        <v>3</v>
      </c>
      <c r="B10" s="169" t="s">
        <v>88</v>
      </c>
      <c r="C10" s="170" t="s">
        <v>89</v>
      </c>
      <c r="D10" s="171" t="s">
        <v>90</v>
      </c>
      <c r="E10" s="172">
        <v>1</v>
      </c>
      <c r="F10" s="172">
        <v>0</v>
      </c>
      <c r="G10" s="173">
        <f t="shared" si="0"/>
        <v>0</v>
      </c>
      <c r="O10" s="167">
        <v>2</v>
      </c>
      <c r="AA10" s="145">
        <v>1</v>
      </c>
      <c r="AB10" s="145">
        <v>7</v>
      </c>
      <c r="AC10" s="145">
        <v>7</v>
      </c>
      <c r="AZ10" s="145">
        <v>2</v>
      </c>
      <c r="BA10" s="145">
        <f t="shared" si="1"/>
        <v>0</v>
      </c>
      <c r="BB10" s="145">
        <f t="shared" si="2"/>
        <v>0</v>
      </c>
      <c r="BC10" s="145">
        <f t="shared" si="3"/>
        <v>0</v>
      </c>
      <c r="BD10" s="145">
        <f t="shared" si="4"/>
        <v>0</v>
      </c>
      <c r="BE10" s="145">
        <f t="shared" si="5"/>
        <v>0</v>
      </c>
      <c r="CA10" s="174">
        <v>1</v>
      </c>
      <c r="CB10" s="174">
        <v>7</v>
      </c>
      <c r="CZ10" s="145">
        <v>0</v>
      </c>
    </row>
    <row r="11" spans="1:104" x14ac:dyDescent="0.2">
      <c r="A11" s="168">
        <v>4</v>
      </c>
      <c r="B11" s="169" t="s">
        <v>91</v>
      </c>
      <c r="C11" s="170" t="s">
        <v>92</v>
      </c>
      <c r="D11" s="171" t="s">
        <v>90</v>
      </c>
      <c r="E11" s="172">
        <v>1</v>
      </c>
      <c r="F11" s="172">
        <v>0</v>
      </c>
      <c r="G11" s="173">
        <f t="shared" si="0"/>
        <v>0</v>
      </c>
      <c r="O11" s="167">
        <v>2</v>
      </c>
      <c r="AA11" s="145">
        <v>1</v>
      </c>
      <c r="AB11" s="145">
        <v>7</v>
      </c>
      <c r="AC11" s="145">
        <v>7</v>
      </c>
      <c r="AZ11" s="145">
        <v>2</v>
      </c>
      <c r="BA11" s="145">
        <f t="shared" si="1"/>
        <v>0</v>
      </c>
      <c r="BB11" s="145">
        <f t="shared" si="2"/>
        <v>0</v>
      </c>
      <c r="BC11" s="145">
        <f t="shared" si="3"/>
        <v>0</v>
      </c>
      <c r="BD11" s="145">
        <f t="shared" si="4"/>
        <v>0</v>
      </c>
      <c r="BE11" s="145">
        <f t="shared" si="5"/>
        <v>0</v>
      </c>
      <c r="CA11" s="174">
        <v>1</v>
      </c>
      <c r="CB11" s="174">
        <v>7</v>
      </c>
      <c r="CZ11" s="145">
        <v>0</v>
      </c>
    </row>
    <row r="12" spans="1:104" x14ac:dyDescent="0.2">
      <c r="A12" s="168">
        <v>5</v>
      </c>
      <c r="B12" s="169" t="s">
        <v>93</v>
      </c>
      <c r="C12" s="170" t="s">
        <v>94</v>
      </c>
      <c r="D12" s="171" t="s">
        <v>90</v>
      </c>
      <c r="E12" s="172">
        <v>1</v>
      </c>
      <c r="F12" s="172">
        <v>0</v>
      </c>
      <c r="G12" s="173">
        <f t="shared" si="0"/>
        <v>0</v>
      </c>
      <c r="O12" s="167">
        <v>2</v>
      </c>
      <c r="AA12" s="145">
        <v>1</v>
      </c>
      <c r="AB12" s="145">
        <v>7</v>
      </c>
      <c r="AC12" s="145">
        <v>7</v>
      </c>
      <c r="AZ12" s="145">
        <v>2</v>
      </c>
      <c r="BA12" s="145">
        <f t="shared" si="1"/>
        <v>0</v>
      </c>
      <c r="BB12" s="145">
        <f t="shared" si="2"/>
        <v>0</v>
      </c>
      <c r="BC12" s="145">
        <f t="shared" si="3"/>
        <v>0</v>
      </c>
      <c r="BD12" s="145">
        <f t="shared" si="4"/>
        <v>0</v>
      </c>
      <c r="BE12" s="145">
        <f t="shared" si="5"/>
        <v>0</v>
      </c>
      <c r="CA12" s="174">
        <v>1</v>
      </c>
      <c r="CB12" s="174">
        <v>7</v>
      </c>
      <c r="CZ12" s="145">
        <v>0</v>
      </c>
    </row>
    <row r="13" spans="1:104" x14ac:dyDescent="0.2">
      <c r="A13" s="168">
        <v>6</v>
      </c>
      <c r="B13" s="169" t="s">
        <v>95</v>
      </c>
      <c r="C13" s="170" t="s">
        <v>96</v>
      </c>
      <c r="D13" s="171" t="s">
        <v>97</v>
      </c>
      <c r="E13" s="172">
        <v>4.4300000000010401E-2</v>
      </c>
      <c r="F13" s="172">
        <v>0</v>
      </c>
      <c r="G13" s="173">
        <f t="shared" si="0"/>
        <v>0</v>
      </c>
      <c r="O13" s="167">
        <v>2</v>
      </c>
      <c r="AA13" s="145">
        <v>7</v>
      </c>
      <c r="AB13" s="145">
        <v>1001</v>
      </c>
      <c r="AC13" s="145">
        <v>5</v>
      </c>
      <c r="AZ13" s="145">
        <v>2</v>
      </c>
      <c r="BA13" s="145">
        <f t="shared" si="1"/>
        <v>0</v>
      </c>
      <c r="BB13" s="145">
        <f t="shared" si="2"/>
        <v>0</v>
      </c>
      <c r="BC13" s="145">
        <f t="shared" si="3"/>
        <v>0</v>
      </c>
      <c r="BD13" s="145">
        <f t="shared" si="4"/>
        <v>0</v>
      </c>
      <c r="BE13" s="145">
        <f t="shared" si="5"/>
        <v>0</v>
      </c>
      <c r="CA13" s="174">
        <v>7</v>
      </c>
      <c r="CB13" s="174">
        <v>1001</v>
      </c>
      <c r="CZ13" s="145">
        <v>0</v>
      </c>
    </row>
    <row r="14" spans="1:104" x14ac:dyDescent="0.2">
      <c r="A14" s="175"/>
      <c r="B14" s="176" t="s">
        <v>73</v>
      </c>
      <c r="C14" s="177" t="str">
        <f>CONCATENATE(B7," ",C7)</f>
        <v>721 Vnitřní kanalizace</v>
      </c>
      <c r="D14" s="178"/>
      <c r="E14" s="179"/>
      <c r="F14" s="180"/>
      <c r="G14" s="181">
        <f>SUM(G7:G13)</f>
        <v>0</v>
      </c>
      <c r="O14" s="167">
        <v>4</v>
      </c>
      <c r="BA14" s="182">
        <f>SUM(BA7:BA13)</f>
        <v>0</v>
      </c>
      <c r="BB14" s="182">
        <f>SUM(BB7:BB13)</f>
        <v>0</v>
      </c>
      <c r="BC14" s="182">
        <f>SUM(BC7:BC13)</f>
        <v>0</v>
      </c>
      <c r="BD14" s="182">
        <f>SUM(BD7:BD13)</f>
        <v>0</v>
      </c>
      <c r="BE14" s="182">
        <f>SUM(BE7:BE13)</f>
        <v>0</v>
      </c>
    </row>
    <row r="15" spans="1:104" x14ac:dyDescent="0.2">
      <c r="A15" s="160" t="s">
        <v>72</v>
      </c>
      <c r="B15" s="161" t="s">
        <v>98</v>
      </c>
      <c r="C15" s="162" t="s">
        <v>99</v>
      </c>
      <c r="D15" s="163"/>
      <c r="E15" s="164"/>
      <c r="F15" s="164"/>
      <c r="G15" s="165"/>
      <c r="H15" s="166"/>
      <c r="I15" s="166"/>
      <c r="O15" s="167">
        <v>1</v>
      </c>
    </row>
    <row r="16" spans="1:104" x14ac:dyDescent="0.2">
      <c r="A16" s="168">
        <v>7</v>
      </c>
      <c r="B16" s="169" t="s">
        <v>100</v>
      </c>
      <c r="C16" s="170" t="s">
        <v>101</v>
      </c>
      <c r="D16" s="171" t="s">
        <v>85</v>
      </c>
      <c r="E16" s="172">
        <v>50</v>
      </c>
      <c r="F16" s="172">
        <v>0</v>
      </c>
      <c r="G16" s="173">
        <f t="shared" ref="G16:G21" si="6">E16*F16</f>
        <v>0</v>
      </c>
      <c r="O16" s="167">
        <v>2</v>
      </c>
      <c r="AA16" s="145">
        <v>1</v>
      </c>
      <c r="AB16" s="145">
        <v>7</v>
      </c>
      <c r="AC16" s="145">
        <v>7</v>
      </c>
      <c r="AZ16" s="145">
        <v>2</v>
      </c>
      <c r="BA16" s="145">
        <f t="shared" ref="BA16:BA21" si="7">IF(AZ16=1,G16,0)</f>
        <v>0</v>
      </c>
      <c r="BB16" s="145">
        <f t="shared" ref="BB16:BB21" si="8">IF(AZ16=2,G16,0)</f>
        <v>0</v>
      </c>
      <c r="BC16" s="145">
        <f t="shared" ref="BC16:BC21" si="9">IF(AZ16=3,G16,0)</f>
        <v>0</v>
      </c>
      <c r="BD16" s="145">
        <f t="shared" ref="BD16:BD21" si="10">IF(AZ16=4,G16,0)</f>
        <v>0</v>
      </c>
      <c r="BE16" s="145">
        <f t="shared" ref="BE16:BE21" si="11">IF(AZ16=5,G16,0)</f>
        <v>0</v>
      </c>
      <c r="CA16" s="174">
        <v>1</v>
      </c>
      <c r="CB16" s="174">
        <v>7</v>
      </c>
      <c r="CZ16" s="145">
        <v>4.0199999999970303E-3</v>
      </c>
    </row>
    <row r="17" spans="1:104" ht="22.5" x14ac:dyDescent="0.2">
      <c r="A17" s="168">
        <v>8</v>
      </c>
      <c r="B17" s="169" t="s">
        <v>102</v>
      </c>
      <c r="C17" s="170" t="s">
        <v>103</v>
      </c>
      <c r="D17" s="171" t="s">
        <v>85</v>
      </c>
      <c r="E17" s="172">
        <v>50</v>
      </c>
      <c r="F17" s="172">
        <v>0</v>
      </c>
      <c r="G17" s="173">
        <f t="shared" si="6"/>
        <v>0</v>
      </c>
      <c r="O17" s="167">
        <v>2</v>
      </c>
      <c r="AA17" s="145">
        <v>1</v>
      </c>
      <c r="AB17" s="145">
        <v>7</v>
      </c>
      <c r="AC17" s="145">
        <v>7</v>
      </c>
      <c r="AZ17" s="145">
        <v>2</v>
      </c>
      <c r="BA17" s="145">
        <f t="shared" si="7"/>
        <v>0</v>
      </c>
      <c r="BB17" s="145">
        <f t="shared" si="8"/>
        <v>0</v>
      </c>
      <c r="BC17" s="145">
        <f t="shared" si="9"/>
        <v>0</v>
      </c>
      <c r="BD17" s="145">
        <f t="shared" si="10"/>
        <v>0</v>
      </c>
      <c r="BE17" s="145">
        <f t="shared" si="11"/>
        <v>0</v>
      </c>
      <c r="CA17" s="174">
        <v>1</v>
      </c>
      <c r="CB17" s="174">
        <v>7</v>
      </c>
      <c r="CZ17" s="145">
        <v>0</v>
      </c>
    </row>
    <row r="18" spans="1:104" x14ac:dyDescent="0.2">
      <c r="A18" s="168">
        <v>9</v>
      </c>
      <c r="B18" s="169" t="s">
        <v>104</v>
      </c>
      <c r="C18" s="170" t="s">
        <v>105</v>
      </c>
      <c r="D18" s="171" t="s">
        <v>85</v>
      </c>
      <c r="E18" s="172">
        <v>50</v>
      </c>
      <c r="F18" s="172">
        <v>0</v>
      </c>
      <c r="G18" s="173">
        <f t="shared" si="6"/>
        <v>0</v>
      </c>
      <c r="O18" s="167">
        <v>2</v>
      </c>
      <c r="AA18" s="145">
        <v>1</v>
      </c>
      <c r="AB18" s="145">
        <v>7</v>
      </c>
      <c r="AC18" s="145">
        <v>7</v>
      </c>
      <c r="AZ18" s="145">
        <v>2</v>
      </c>
      <c r="BA18" s="145">
        <f t="shared" si="7"/>
        <v>0</v>
      </c>
      <c r="BB18" s="145">
        <f t="shared" si="8"/>
        <v>0</v>
      </c>
      <c r="BC18" s="145">
        <f t="shared" si="9"/>
        <v>0</v>
      </c>
      <c r="BD18" s="145">
        <f t="shared" si="10"/>
        <v>0</v>
      </c>
      <c r="BE18" s="145">
        <f t="shared" si="11"/>
        <v>0</v>
      </c>
      <c r="CA18" s="174">
        <v>1</v>
      </c>
      <c r="CB18" s="174">
        <v>7</v>
      </c>
      <c r="CZ18" s="145">
        <v>1.8000000000006899E-4</v>
      </c>
    </row>
    <row r="19" spans="1:104" x14ac:dyDescent="0.2">
      <c r="A19" s="168">
        <v>10</v>
      </c>
      <c r="B19" s="169" t="s">
        <v>106</v>
      </c>
      <c r="C19" s="170" t="s">
        <v>107</v>
      </c>
      <c r="D19" s="171" t="s">
        <v>85</v>
      </c>
      <c r="E19" s="172">
        <v>50</v>
      </c>
      <c r="F19" s="172">
        <v>0</v>
      </c>
      <c r="G19" s="173">
        <f t="shared" si="6"/>
        <v>0</v>
      </c>
      <c r="O19" s="167">
        <v>2</v>
      </c>
      <c r="AA19" s="145">
        <v>1</v>
      </c>
      <c r="AB19" s="145">
        <v>7</v>
      </c>
      <c r="AC19" s="145">
        <v>7</v>
      </c>
      <c r="AZ19" s="145">
        <v>2</v>
      </c>
      <c r="BA19" s="145">
        <f t="shared" si="7"/>
        <v>0</v>
      </c>
      <c r="BB19" s="145">
        <f t="shared" si="8"/>
        <v>0</v>
      </c>
      <c r="BC19" s="145">
        <f t="shared" si="9"/>
        <v>0</v>
      </c>
      <c r="BD19" s="145">
        <f t="shared" si="10"/>
        <v>0</v>
      </c>
      <c r="BE19" s="145">
        <f t="shared" si="11"/>
        <v>0</v>
      </c>
      <c r="CA19" s="174">
        <v>1</v>
      </c>
      <c r="CB19" s="174">
        <v>7</v>
      </c>
      <c r="CZ19" s="145">
        <v>9.9999999999961197E-6</v>
      </c>
    </row>
    <row r="20" spans="1:104" x14ac:dyDescent="0.2">
      <c r="A20" s="168">
        <v>11</v>
      </c>
      <c r="B20" s="169" t="s">
        <v>108</v>
      </c>
      <c r="C20" s="170" t="s">
        <v>109</v>
      </c>
      <c r="D20" s="171" t="s">
        <v>85</v>
      </c>
      <c r="E20" s="172">
        <v>50</v>
      </c>
      <c r="F20" s="172">
        <v>0</v>
      </c>
      <c r="G20" s="173">
        <f t="shared" si="6"/>
        <v>0</v>
      </c>
      <c r="O20" s="167">
        <v>2</v>
      </c>
      <c r="AA20" s="145">
        <v>3</v>
      </c>
      <c r="AB20" s="145">
        <v>7</v>
      </c>
      <c r="AC20" s="145">
        <v>28377013</v>
      </c>
      <c r="AZ20" s="145">
        <v>2</v>
      </c>
      <c r="BA20" s="145">
        <f t="shared" si="7"/>
        <v>0</v>
      </c>
      <c r="BB20" s="145">
        <f t="shared" si="8"/>
        <v>0</v>
      </c>
      <c r="BC20" s="145">
        <f t="shared" si="9"/>
        <v>0</v>
      </c>
      <c r="BD20" s="145">
        <f t="shared" si="10"/>
        <v>0</v>
      </c>
      <c r="BE20" s="145">
        <f t="shared" si="11"/>
        <v>0</v>
      </c>
      <c r="CA20" s="174">
        <v>3</v>
      </c>
      <c r="CB20" s="174">
        <v>7</v>
      </c>
      <c r="CZ20" s="145">
        <v>3.9999999999984499E-5</v>
      </c>
    </row>
    <row r="21" spans="1:104" x14ac:dyDescent="0.2">
      <c r="A21" s="168">
        <v>12</v>
      </c>
      <c r="B21" s="169" t="s">
        <v>110</v>
      </c>
      <c r="C21" s="170" t="s">
        <v>111</v>
      </c>
      <c r="D21" s="171" t="s">
        <v>97</v>
      </c>
      <c r="E21" s="172">
        <v>0.212499999999854</v>
      </c>
      <c r="F21" s="172">
        <v>0</v>
      </c>
      <c r="G21" s="173">
        <f t="shared" si="6"/>
        <v>0</v>
      </c>
      <c r="O21" s="167">
        <v>2</v>
      </c>
      <c r="AA21" s="145">
        <v>7</v>
      </c>
      <c r="AB21" s="145">
        <v>1001</v>
      </c>
      <c r="AC21" s="145">
        <v>5</v>
      </c>
      <c r="AZ21" s="145">
        <v>2</v>
      </c>
      <c r="BA21" s="145">
        <f t="shared" si="7"/>
        <v>0</v>
      </c>
      <c r="BB21" s="145">
        <f t="shared" si="8"/>
        <v>0</v>
      </c>
      <c r="BC21" s="145">
        <f t="shared" si="9"/>
        <v>0</v>
      </c>
      <c r="BD21" s="145">
        <f t="shared" si="10"/>
        <v>0</v>
      </c>
      <c r="BE21" s="145">
        <f t="shared" si="11"/>
        <v>0</v>
      </c>
      <c r="CA21" s="174">
        <v>7</v>
      </c>
      <c r="CB21" s="174">
        <v>1001</v>
      </c>
      <c r="CZ21" s="145">
        <v>0</v>
      </c>
    </row>
    <row r="22" spans="1:104" x14ac:dyDescent="0.2">
      <c r="A22" s="175"/>
      <c r="B22" s="176" t="s">
        <v>73</v>
      </c>
      <c r="C22" s="177" t="str">
        <f>CONCATENATE(B15," ",C15)</f>
        <v>722 Vnitřní vodovod</v>
      </c>
      <c r="D22" s="178"/>
      <c r="E22" s="179"/>
      <c r="F22" s="180"/>
      <c r="G22" s="181">
        <f>SUM(G15:G21)</f>
        <v>0</v>
      </c>
      <c r="O22" s="167">
        <v>4</v>
      </c>
      <c r="BA22" s="182">
        <f>SUM(BA15:BA21)</f>
        <v>0</v>
      </c>
      <c r="BB22" s="182">
        <f>SUM(BB15:BB21)</f>
        <v>0</v>
      </c>
      <c r="BC22" s="182">
        <f>SUM(BC15:BC21)</f>
        <v>0</v>
      </c>
      <c r="BD22" s="182">
        <f>SUM(BD15:BD21)</f>
        <v>0</v>
      </c>
      <c r="BE22" s="182">
        <f>SUM(BE15:BE21)</f>
        <v>0</v>
      </c>
    </row>
    <row r="23" spans="1:104" x14ac:dyDescent="0.2">
      <c r="A23" s="160" t="s">
        <v>72</v>
      </c>
      <c r="B23" s="161" t="s">
        <v>112</v>
      </c>
      <c r="C23" s="162" t="s">
        <v>113</v>
      </c>
      <c r="D23" s="163"/>
      <c r="E23" s="164"/>
      <c r="F23" s="164"/>
      <c r="G23" s="165"/>
      <c r="H23" s="166"/>
      <c r="I23" s="166"/>
      <c r="O23" s="167">
        <v>1</v>
      </c>
    </row>
    <row r="24" spans="1:104" x14ac:dyDescent="0.2">
      <c r="A24" s="168">
        <v>13</v>
      </c>
      <c r="B24" s="169" t="s">
        <v>114</v>
      </c>
      <c r="C24" s="170" t="s">
        <v>115</v>
      </c>
      <c r="D24" s="171" t="s">
        <v>116</v>
      </c>
      <c r="E24" s="172">
        <v>1</v>
      </c>
      <c r="F24" s="172">
        <v>0</v>
      </c>
      <c r="G24" s="173">
        <f t="shared" ref="G24:G39" si="12">E24*F24</f>
        <v>0</v>
      </c>
      <c r="O24" s="167">
        <v>2</v>
      </c>
      <c r="AA24" s="145">
        <v>1</v>
      </c>
      <c r="AB24" s="145">
        <v>7</v>
      </c>
      <c r="AC24" s="145">
        <v>7</v>
      </c>
      <c r="AZ24" s="145">
        <v>2</v>
      </c>
      <c r="BA24" s="145">
        <f t="shared" ref="BA24:BA39" si="13">IF(AZ24=1,G24,0)</f>
        <v>0</v>
      </c>
      <c r="BB24" s="145">
        <f t="shared" ref="BB24:BB39" si="14">IF(AZ24=2,G24,0)</f>
        <v>0</v>
      </c>
      <c r="BC24" s="145">
        <f t="shared" ref="BC24:BC39" si="15">IF(AZ24=3,G24,0)</f>
        <v>0</v>
      </c>
      <c r="BD24" s="145">
        <f t="shared" ref="BD24:BD39" si="16">IF(AZ24=4,G24,0)</f>
        <v>0</v>
      </c>
      <c r="BE24" s="145">
        <f t="shared" ref="BE24:BE39" si="17">IF(AZ24=5,G24,0)</f>
        <v>0</v>
      </c>
      <c r="CA24" s="174">
        <v>1</v>
      </c>
      <c r="CB24" s="174">
        <v>7</v>
      </c>
      <c r="CZ24" s="145">
        <v>1.6390000000001199E-2</v>
      </c>
    </row>
    <row r="25" spans="1:104" x14ac:dyDescent="0.2">
      <c r="A25" s="168">
        <v>14</v>
      </c>
      <c r="B25" s="169" t="s">
        <v>117</v>
      </c>
      <c r="C25" s="170" t="s">
        <v>118</v>
      </c>
      <c r="D25" s="171" t="s">
        <v>116</v>
      </c>
      <c r="E25" s="172">
        <v>1</v>
      </c>
      <c r="F25" s="172">
        <v>0</v>
      </c>
      <c r="G25" s="173">
        <f t="shared" si="12"/>
        <v>0</v>
      </c>
      <c r="O25" s="167">
        <v>2</v>
      </c>
      <c r="AA25" s="145">
        <v>1</v>
      </c>
      <c r="AB25" s="145">
        <v>7</v>
      </c>
      <c r="AC25" s="145">
        <v>7</v>
      </c>
      <c r="AZ25" s="145">
        <v>2</v>
      </c>
      <c r="BA25" s="145">
        <f t="shared" si="13"/>
        <v>0</v>
      </c>
      <c r="BB25" s="145">
        <f t="shared" si="14"/>
        <v>0</v>
      </c>
      <c r="BC25" s="145">
        <f t="shared" si="15"/>
        <v>0</v>
      </c>
      <c r="BD25" s="145">
        <f t="shared" si="16"/>
        <v>0</v>
      </c>
      <c r="BE25" s="145">
        <f t="shared" si="17"/>
        <v>0</v>
      </c>
      <c r="CA25" s="174">
        <v>1</v>
      </c>
      <c r="CB25" s="174">
        <v>7</v>
      </c>
      <c r="CZ25" s="145">
        <v>0</v>
      </c>
    </row>
    <row r="26" spans="1:104" x14ac:dyDescent="0.2">
      <c r="A26" s="168">
        <v>15</v>
      </c>
      <c r="B26" s="169" t="s">
        <v>119</v>
      </c>
      <c r="C26" s="170" t="s">
        <v>120</v>
      </c>
      <c r="D26" s="171" t="s">
        <v>116</v>
      </c>
      <c r="E26" s="172">
        <v>1</v>
      </c>
      <c r="F26" s="172">
        <v>0</v>
      </c>
      <c r="G26" s="173">
        <f t="shared" si="12"/>
        <v>0</v>
      </c>
      <c r="O26" s="167">
        <v>2</v>
      </c>
      <c r="AA26" s="145">
        <v>1</v>
      </c>
      <c r="AB26" s="145">
        <v>7</v>
      </c>
      <c r="AC26" s="145">
        <v>7</v>
      </c>
      <c r="AZ26" s="145">
        <v>2</v>
      </c>
      <c r="BA26" s="145">
        <f t="shared" si="13"/>
        <v>0</v>
      </c>
      <c r="BB26" s="145">
        <f t="shared" si="14"/>
        <v>0</v>
      </c>
      <c r="BC26" s="145">
        <f t="shared" si="15"/>
        <v>0</v>
      </c>
      <c r="BD26" s="145">
        <f t="shared" si="16"/>
        <v>0</v>
      </c>
      <c r="BE26" s="145">
        <f t="shared" si="17"/>
        <v>0</v>
      </c>
      <c r="CA26" s="174">
        <v>1</v>
      </c>
      <c r="CB26" s="174">
        <v>7</v>
      </c>
      <c r="CZ26" s="145">
        <v>1.7310000000008999E-2</v>
      </c>
    </row>
    <row r="27" spans="1:104" x14ac:dyDescent="0.2">
      <c r="A27" s="168">
        <v>16</v>
      </c>
      <c r="B27" s="169" t="s">
        <v>121</v>
      </c>
      <c r="C27" s="170" t="s">
        <v>122</v>
      </c>
      <c r="D27" s="171" t="s">
        <v>116</v>
      </c>
      <c r="E27" s="172">
        <v>1</v>
      </c>
      <c r="F27" s="172">
        <v>0</v>
      </c>
      <c r="G27" s="173">
        <f t="shared" si="12"/>
        <v>0</v>
      </c>
      <c r="O27" s="167">
        <v>2</v>
      </c>
      <c r="AA27" s="145">
        <v>1</v>
      </c>
      <c r="AB27" s="145">
        <v>7</v>
      </c>
      <c r="AC27" s="145">
        <v>7</v>
      </c>
      <c r="AZ27" s="145">
        <v>2</v>
      </c>
      <c r="BA27" s="145">
        <f t="shared" si="13"/>
        <v>0</v>
      </c>
      <c r="BB27" s="145">
        <f t="shared" si="14"/>
        <v>0</v>
      </c>
      <c r="BC27" s="145">
        <f t="shared" si="15"/>
        <v>0</v>
      </c>
      <c r="BD27" s="145">
        <f t="shared" si="16"/>
        <v>0</v>
      </c>
      <c r="BE27" s="145">
        <f t="shared" si="17"/>
        <v>0</v>
      </c>
      <c r="CA27" s="174">
        <v>1</v>
      </c>
      <c r="CB27" s="174">
        <v>7</v>
      </c>
      <c r="CZ27" s="145">
        <v>1.4000000000002899E-3</v>
      </c>
    </row>
    <row r="28" spans="1:104" x14ac:dyDescent="0.2">
      <c r="A28" s="168">
        <v>17</v>
      </c>
      <c r="B28" s="169" t="s">
        <v>123</v>
      </c>
      <c r="C28" s="170" t="s">
        <v>124</v>
      </c>
      <c r="D28" s="171" t="s">
        <v>116</v>
      </c>
      <c r="E28" s="172">
        <v>1</v>
      </c>
      <c r="F28" s="172">
        <v>0</v>
      </c>
      <c r="G28" s="173">
        <f t="shared" si="12"/>
        <v>0</v>
      </c>
      <c r="O28" s="167">
        <v>2</v>
      </c>
      <c r="AA28" s="145">
        <v>1</v>
      </c>
      <c r="AB28" s="145">
        <v>7</v>
      </c>
      <c r="AC28" s="145">
        <v>7</v>
      </c>
      <c r="AZ28" s="145">
        <v>2</v>
      </c>
      <c r="BA28" s="145">
        <f t="shared" si="13"/>
        <v>0</v>
      </c>
      <c r="BB28" s="145">
        <f t="shared" si="14"/>
        <v>0</v>
      </c>
      <c r="BC28" s="145">
        <f t="shared" si="15"/>
        <v>0</v>
      </c>
      <c r="BD28" s="145">
        <f t="shared" si="16"/>
        <v>0</v>
      </c>
      <c r="BE28" s="145">
        <f t="shared" si="17"/>
        <v>0</v>
      </c>
      <c r="CA28" s="174">
        <v>1</v>
      </c>
      <c r="CB28" s="174">
        <v>7</v>
      </c>
      <c r="CZ28" s="145">
        <v>9.3399999999945697E-3</v>
      </c>
    </row>
    <row r="29" spans="1:104" x14ac:dyDescent="0.2">
      <c r="A29" s="168">
        <v>18</v>
      </c>
      <c r="B29" s="169" t="s">
        <v>125</v>
      </c>
      <c r="C29" s="170" t="s">
        <v>126</v>
      </c>
      <c r="D29" s="171" t="s">
        <v>116</v>
      </c>
      <c r="E29" s="172">
        <v>1</v>
      </c>
      <c r="F29" s="172">
        <v>0</v>
      </c>
      <c r="G29" s="173">
        <f t="shared" si="12"/>
        <v>0</v>
      </c>
      <c r="O29" s="167">
        <v>2</v>
      </c>
      <c r="AA29" s="145">
        <v>1</v>
      </c>
      <c r="AB29" s="145">
        <v>7</v>
      </c>
      <c r="AC29" s="145">
        <v>7</v>
      </c>
      <c r="AZ29" s="145">
        <v>2</v>
      </c>
      <c r="BA29" s="145">
        <f t="shared" si="13"/>
        <v>0</v>
      </c>
      <c r="BB29" s="145">
        <f t="shared" si="14"/>
        <v>0</v>
      </c>
      <c r="BC29" s="145">
        <f t="shared" si="15"/>
        <v>0</v>
      </c>
      <c r="BD29" s="145">
        <f t="shared" si="16"/>
        <v>0</v>
      </c>
      <c r="BE29" s="145">
        <f t="shared" si="17"/>
        <v>0</v>
      </c>
      <c r="CA29" s="174">
        <v>1</v>
      </c>
      <c r="CB29" s="174">
        <v>7</v>
      </c>
      <c r="CZ29" s="145">
        <v>6.1999999999962096E-4</v>
      </c>
    </row>
    <row r="30" spans="1:104" x14ac:dyDescent="0.2">
      <c r="A30" s="168">
        <v>19</v>
      </c>
      <c r="B30" s="169" t="s">
        <v>127</v>
      </c>
      <c r="C30" s="170" t="s">
        <v>128</v>
      </c>
      <c r="D30" s="171" t="s">
        <v>116</v>
      </c>
      <c r="E30" s="172">
        <v>1</v>
      </c>
      <c r="F30" s="172">
        <v>0</v>
      </c>
      <c r="G30" s="173">
        <f t="shared" si="12"/>
        <v>0</v>
      </c>
      <c r="O30" s="167">
        <v>2</v>
      </c>
      <c r="AA30" s="145">
        <v>1</v>
      </c>
      <c r="AB30" s="145">
        <v>7</v>
      </c>
      <c r="AC30" s="145">
        <v>7</v>
      </c>
      <c r="AZ30" s="145">
        <v>2</v>
      </c>
      <c r="BA30" s="145">
        <f t="shared" si="13"/>
        <v>0</v>
      </c>
      <c r="BB30" s="145">
        <f t="shared" si="14"/>
        <v>0</v>
      </c>
      <c r="BC30" s="145">
        <f t="shared" si="15"/>
        <v>0</v>
      </c>
      <c r="BD30" s="145">
        <f t="shared" si="16"/>
        <v>0</v>
      </c>
      <c r="BE30" s="145">
        <f t="shared" si="17"/>
        <v>0</v>
      </c>
      <c r="CA30" s="174">
        <v>1</v>
      </c>
      <c r="CB30" s="174">
        <v>7</v>
      </c>
      <c r="CZ30" s="145">
        <v>2.9009999999999501E-2</v>
      </c>
    </row>
    <row r="31" spans="1:104" ht="22.5" x14ac:dyDescent="0.2">
      <c r="A31" s="168">
        <v>20</v>
      </c>
      <c r="B31" s="169" t="s">
        <v>129</v>
      </c>
      <c r="C31" s="170" t="s">
        <v>130</v>
      </c>
      <c r="D31" s="171" t="s">
        <v>90</v>
      </c>
      <c r="E31" s="172">
        <v>1</v>
      </c>
      <c r="F31" s="172">
        <v>0</v>
      </c>
      <c r="G31" s="173">
        <f t="shared" si="12"/>
        <v>0</v>
      </c>
      <c r="O31" s="167">
        <v>2</v>
      </c>
      <c r="AA31" s="145">
        <v>1</v>
      </c>
      <c r="AB31" s="145">
        <v>7</v>
      </c>
      <c r="AC31" s="145">
        <v>7</v>
      </c>
      <c r="AZ31" s="145">
        <v>2</v>
      </c>
      <c r="BA31" s="145">
        <f t="shared" si="13"/>
        <v>0</v>
      </c>
      <c r="BB31" s="145">
        <f t="shared" si="14"/>
        <v>0</v>
      </c>
      <c r="BC31" s="145">
        <f t="shared" si="15"/>
        <v>0</v>
      </c>
      <c r="BD31" s="145">
        <f t="shared" si="16"/>
        <v>0</v>
      </c>
      <c r="BE31" s="145">
        <f t="shared" si="17"/>
        <v>0</v>
      </c>
      <c r="CA31" s="174">
        <v>1</v>
      </c>
      <c r="CB31" s="174">
        <v>7</v>
      </c>
      <c r="CZ31" s="145">
        <v>1.7200000000006099E-3</v>
      </c>
    </row>
    <row r="32" spans="1:104" x14ac:dyDescent="0.2">
      <c r="A32" s="168">
        <v>21</v>
      </c>
      <c r="B32" s="169" t="s">
        <v>131</v>
      </c>
      <c r="C32" s="170" t="s">
        <v>132</v>
      </c>
      <c r="D32" s="171" t="s">
        <v>116</v>
      </c>
      <c r="E32" s="172">
        <v>1</v>
      </c>
      <c r="F32" s="172">
        <v>0</v>
      </c>
      <c r="G32" s="173">
        <f t="shared" si="12"/>
        <v>0</v>
      </c>
      <c r="O32" s="167">
        <v>2</v>
      </c>
      <c r="AA32" s="145">
        <v>1</v>
      </c>
      <c r="AB32" s="145">
        <v>7</v>
      </c>
      <c r="AC32" s="145">
        <v>7</v>
      </c>
      <c r="AZ32" s="145">
        <v>2</v>
      </c>
      <c r="BA32" s="145">
        <f t="shared" si="13"/>
        <v>0</v>
      </c>
      <c r="BB32" s="145">
        <f t="shared" si="14"/>
        <v>0</v>
      </c>
      <c r="BC32" s="145">
        <f t="shared" si="15"/>
        <v>0</v>
      </c>
      <c r="BD32" s="145">
        <f t="shared" si="16"/>
        <v>0</v>
      </c>
      <c r="BE32" s="145">
        <f t="shared" si="17"/>
        <v>0</v>
      </c>
      <c r="CA32" s="174">
        <v>1</v>
      </c>
      <c r="CB32" s="174">
        <v>7</v>
      </c>
      <c r="CZ32" s="145">
        <v>1.8399999999996199E-3</v>
      </c>
    </row>
    <row r="33" spans="1:104" x14ac:dyDescent="0.2">
      <c r="A33" s="168">
        <v>22</v>
      </c>
      <c r="B33" s="169" t="s">
        <v>133</v>
      </c>
      <c r="C33" s="170" t="s">
        <v>134</v>
      </c>
      <c r="D33" s="171" t="s">
        <v>90</v>
      </c>
      <c r="E33" s="172">
        <v>1</v>
      </c>
      <c r="F33" s="172">
        <v>0</v>
      </c>
      <c r="G33" s="173">
        <f t="shared" si="12"/>
        <v>0</v>
      </c>
      <c r="O33" s="167">
        <v>2</v>
      </c>
      <c r="AA33" s="145">
        <v>1</v>
      </c>
      <c r="AB33" s="145">
        <v>7</v>
      </c>
      <c r="AC33" s="145">
        <v>7</v>
      </c>
      <c r="AZ33" s="145">
        <v>2</v>
      </c>
      <c r="BA33" s="145">
        <f t="shared" si="13"/>
        <v>0</v>
      </c>
      <c r="BB33" s="145">
        <f t="shared" si="14"/>
        <v>0</v>
      </c>
      <c r="BC33" s="145">
        <f t="shared" si="15"/>
        <v>0</v>
      </c>
      <c r="BD33" s="145">
        <f t="shared" si="16"/>
        <v>0</v>
      </c>
      <c r="BE33" s="145">
        <f t="shared" si="17"/>
        <v>0</v>
      </c>
      <c r="CA33" s="174">
        <v>1</v>
      </c>
      <c r="CB33" s="174">
        <v>7</v>
      </c>
      <c r="CZ33" s="145">
        <v>1.2999999999996299E-4</v>
      </c>
    </row>
    <row r="34" spans="1:104" x14ac:dyDescent="0.2">
      <c r="A34" s="168">
        <v>23</v>
      </c>
      <c r="B34" s="169" t="s">
        <v>135</v>
      </c>
      <c r="C34" s="170" t="s">
        <v>136</v>
      </c>
      <c r="D34" s="171" t="s">
        <v>90</v>
      </c>
      <c r="E34" s="172">
        <v>1</v>
      </c>
      <c r="F34" s="172">
        <v>0</v>
      </c>
      <c r="G34" s="173">
        <f t="shared" si="12"/>
        <v>0</v>
      </c>
      <c r="O34" s="167">
        <v>2</v>
      </c>
      <c r="AA34" s="145">
        <v>1</v>
      </c>
      <c r="AB34" s="145">
        <v>7</v>
      </c>
      <c r="AC34" s="145">
        <v>7</v>
      </c>
      <c r="AZ34" s="145">
        <v>2</v>
      </c>
      <c r="BA34" s="145">
        <f t="shared" si="13"/>
        <v>0</v>
      </c>
      <c r="BB34" s="145">
        <f t="shared" si="14"/>
        <v>0</v>
      </c>
      <c r="BC34" s="145">
        <f t="shared" si="15"/>
        <v>0</v>
      </c>
      <c r="BD34" s="145">
        <f t="shared" si="16"/>
        <v>0</v>
      </c>
      <c r="BE34" s="145">
        <f t="shared" si="17"/>
        <v>0</v>
      </c>
      <c r="CA34" s="174">
        <v>1</v>
      </c>
      <c r="CB34" s="174">
        <v>7</v>
      </c>
      <c r="CZ34" s="145">
        <v>2.20000000000109E-4</v>
      </c>
    </row>
    <row r="35" spans="1:104" ht="22.5" x14ac:dyDescent="0.2">
      <c r="A35" s="168">
        <v>24</v>
      </c>
      <c r="B35" s="169" t="s">
        <v>137</v>
      </c>
      <c r="C35" s="170" t="s">
        <v>138</v>
      </c>
      <c r="D35" s="171" t="s">
        <v>90</v>
      </c>
      <c r="E35" s="172">
        <v>1</v>
      </c>
      <c r="F35" s="172">
        <v>0</v>
      </c>
      <c r="G35" s="173">
        <f t="shared" si="12"/>
        <v>0</v>
      </c>
      <c r="O35" s="167">
        <v>2</v>
      </c>
      <c r="AA35" s="145">
        <v>1</v>
      </c>
      <c r="AB35" s="145">
        <v>7</v>
      </c>
      <c r="AC35" s="145">
        <v>7</v>
      </c>
      <c r="AZ35" s="145">
        <v>2</v>
      </c>
      <c r="BA35" s="145">
        <f t="shared" si="13"/>
        <v>0</v>
      </c>
      <c r="BB35" s="145">
        <f t="shared" si="14"/>
        <v>0</v>
      </c>
      <c r="BC35" s="145">
        <f t="shared" si="15"/>
        <v>0</v>
      </c>
      <c r="BD35" s="145">
        <f t="shared" si="16"/>
        <v>0</v>
      </c>
      <c r="BE35" s="145">
        <f t="shared" si="17"/>
        <v>0</v>
      </c>
      <c r="CA35" s="174">
        <v>1</v>
      </c>
      <c r="CB35" s="174">
        <v>7</v>
      </c>
      <c r="CZ35" s="145">
        <v>5.1999999999985402E-4</v>
      </c>
    </row>
    <row r="36" spans="1:104" x14ac:dyDescent="0.2">
      <c r="A36" s="168">
        <v>25</v>
      </c>
      <c r="B36" s="169" t="s">
        <v>139</v>
      </c>
      <c r="C36" s="170" t="s">
        <v>140</v>
      </c>
      <c r="D36" s="171" t="s">
        <v>90</v>
      </c>
      <c r="E36" s="172">
        <v>1</v>
      </c>
      <c r="F36" s="172">
        <v>0</v>
      </c>
      <c r="G36" s="173">
        <f t="shared" si="12"/>
        <v>0</v>
      </c>
      <c r="O36" s="167">
        <v>2</v>
      </c>
      <c r="AA36" s="145">
        <v>3</v>
      </c>
      <c r="AB36" s="145">
        <v>7</v>
      </c>
      <c r="AC36" s="145" t="s">
        <v>139</v>
      </c>
      <c r="AZ36" s="145">
        <v>2</v>
      </c>
      <c r="BA36" s="145">
        <f t="shared" si="13"/>
        <v>0</v>
      </c>
      <c r="BB36" s="145">
        <f t="shared" si="14"/>
        <v>0</v>
      </c>
      <c r="BC36" s="145">
        <f t="shared" si="15"/>
        <v>0</v>
      </c>
      <c r="BD36" s="145">
        <f t="shared" si="16"/>
        <v>0</v>
      </c>
      <c r="BE36" s="145">
        <f t="shared" si="17"/>
        <v>0</v>
      </c>
      <c r="CA36" s="174">
        <v>3</v>
      </c>
      <c r="CB36" s="174">
        <v>7</v>
      </c>
      <c r="CZ36" s="145">
        <v>8.3699999999993207E-3</v>
      </c>
    </row>
    <row r="37" spans="1:104" x14ac:dyDescent="0.2">
      <c r="A37" s="168">
        <v>26</v>
      </c>
      <c r="B37" s="169" t="s">
        <v>141</v>
      </c>
      <c r="C37" s="170" t="s">
        <v>142</v>
      </c>
      <c r="D37" s="171" t="s">
        <v>90</v>
      </c>
      <c r="E37" s="172">
        <v>1</v>
      </c>
      <c r="F37" s="172">
        <v>0</v>
      </c>
      <c r="G37" s="173">
        <f t="shared" si="12"/>
        <v>0</v>
      </c>
      <c r="O37" s="167">
        <v>2</v>
      </c>
      <c r="AA37" s="145">
        <v>12</v>
      </c>
      <c r="AB37" s="145">
        <v>1</v>
      </c>
      <c r="AC37" s="145">
        <v>7</v>
      </c>
      <c r="AZ37" s="145">
        <v>2</v>
      </c>
      <c r="BA37" s="145">
        <f t="shared" si="13"/>
        <v>0</v>
      </c>
      <c r="BB37" s="145">
        <f t="shared" si="14"/>
        <v>0</v>
      </c>
      <c r="BC37" s="145">
        <f t="shared" si="15"/>
        <v>0</v>
      </c>
      <c r="BD37" s="145">
        <f t="shared" si="16"/>
        <v>0</v>
      </c>
      <c r="BE37" s="145">
        <f t="shared" si="17"/>
        <v>0</v>
      </c>
      <c r="CA37" s="174">
        <v>12</v>
      </c>
      <c r="CB37" s="174">
        <v>1</v>
      </c>
      <c r="CZ37" s="145">
        <v>0</v>
      </c>
    </row>
    <row r="38" spans="1:104" x14ac:dyDescent="0.2">
      <c r="A38" s="168">
        <v>27</v>
      </c>
      <c r="B38" s="169" t="s">
        <v>143</v>
      </c>
      <c r="C38" s="170" t="s">
        <v>144</v>
      </c>
      <c r="D38" s="171" t="s">
        <v>90</v>
      </c>
      <c r="E38" s="172">
        <v>1</v>
      </c>
      <c r="F38" s="172">
        <v>0</v>
      </c>
      <c r="G38" s="173">
        <f t="shared" si="12"/>
        <v>0</v>
      </c>
      <c r="O38" s="167">
        <v>2</v>
      </c>
      <c r="AA38" s="145">
        <v>12</v>
      </c>
      <c r="AB38" s="145">
        <v>1</v>
      </c>
      <c r="AC38" s="145">
        <v>20</v>
      </c>
      <c r="AZ38" s="145">
        <v>2</v>
      </c>
      <c r="BA38" s="145">
        <f t="shared" si="13"/>
        <v>0</v>
      </c>
      <c r="BB38" s="145">
        <f t="shared" si="14"/>
        <v>0</v>
      </c>
      <c r="BC38" s="145">
        <f t="shared" si="15"/>
        <v>0</v>
      </c>
      <c r="BD38" s="145">
        <f t="shared" si="16"/>
        <v>0</v>
      </c>
      <c r="BE38" s="145">
        <f t="shared" si="17"/>
        <v>0</v>
      </c>
      <c r="CA38" s="174">
        <v>12</v>
      </c>
      <c r="CB38" s="174">
        <v>1</v>
      </c>
      <c r="CZ38" s="145">
        <v>1.00000000000051E-2</v>
      </c>
    </row>
    <row r="39" spans="1:104" x14ac:dyDescent="0.2">
      <c r="A39" s="168">
        <v>28</v>
      </c>
      <c r="B39" s="169" t="s">
        <v>145</v>
      </c>
      <c r="C39" s="170" t="s">
        <v>146</v>
      </c>
      <c r="D39" s="171" t="s">
        <v>97</v>
      </c>
      <c r="E39" s="172">
        <v>9.6870000000008893E-2</v>
      </c>
      <c r="F39" s="172">
        <v>0</v>
      </c>
      <c r="G39" s="173">
        <f t="shared" si="12"/>
        <v>0</v>
      </c>
      <c r="O39" s="167">
        <v>2</v>
      </c>
      <c r="AA39" s="145">
        <v>7</v>
      </c>
      <c r="AB39" s="145">
        <v>1001</v>
      </c>
      <c r="AC39" s="145">
        <v>5</v>
      </c>
      <c r="AZ39" s="145">
        <v>2</v>
      </c>
      <c r="BA39" s="145">
        <f t="shared" si="13"/>
        <v>0</v>
      </c>
      <c r="BB39" s="145">
        <f t="shared" si="14"/>
        <v>0</v>
      </c>
      <c r="BC39" s="145">
        <f t="shared" si="15"/>
        <v>0</v>
      </c>
      <c r="BD39" s="145">
        <f t="shared" si="16"/>
        <v>0</v>
      </c>
      <c r="BE39" s="145">
        <f t="shared" si="17"/>
        <v>0</v>
      </c>
      <c r="CA39" s="174">
        <v>7</v>
      </c>
      <c r="CB39" s="174">
        <v>1001</v>
      </c>
      <c r="CZ39" s="145">
        <v>0</v>
      </c>
    </row>
    <row r="40" spans="1:104" x14ac:dyDescent="0.2">
      <c r="A40" s="175"/>
      <c r="B40" s="176" t="s">
        <v>73</v>
      </c>
      <c r="C40" s="177" t="str">
        <f>CONCATENATE(B23," ",C23)</f>
        <v>725 Zařizovací předměty</v>
      </c>
      <c r="D40" s="178"/>
      <c r="E40" s="179"/>
      <c r="F40" s="180"/>
      <c r="G40" s="181">
        <f>SUM(G23:G39)</f>
        <v>0</v>
      </c>
      <c r="O40" s="167">
        <v>4</v>
      </c>
      <c r="BA40" s="182">
        <f>SUM(BA23:BA39)</f>
        <v>0</v>
      </c>
      <c r="BB40" s="182">
        <f>SUM(BB23:BB39)</f>
        <v>0</v>
      </c>
      <c r="BC40" s="182">
        <f>SUM(BC23:BC39)</f>
        <v>0</v>
      </c>
      <c r="BD40" s="182">
        <f>SUM(BD23:BD39)</f>
        <v>0</v>
      </c>
      <c r="BE40" s="182">
        <f>SUM(BE23:BE39)</f>
        <v>0</v>
      </c>
    </row>
    <row r="41" spans="1:104" x14ac:dyDescent="0.2">
      <c r="E41" s="145"/>
    </row>
    <row r="42" spans="1:104" x14ac:dyDescent="0.2">
      <c r="E42" s="145"/>
    </row>
    <row r="43" spans="1:104" x14ac:dyDescent="0.2">
      <c r="E43" s="145"/>
    </row>
    <row r="44" spans="1:104" x14ac:dyDescent="0.2">
      <c r="E44" s="145"/>
    </row>
    <row r="45" spans="1:104" x14ac:dyDescent="0.2">
      <c r="E45" s="145"/>
    </row>
    <row r="46" spans="1:104" x14ac:dyDescent="0.2">
      <c r="E46" s="145"/>
    </row>
    <row r="47" spans="1:104" x14ac:dyDescent="0.2">
      <c r="E47" s="145"/>
    </row>
    <row r="48" spans="1:104" x14ac:dyDescent="0.2">
      <c r="E48" s="145"/>
    </row>
    <row r="49" spans="1:7" x14ac:dyDescent="0.2">
      <c r="E49" s="145"/>
    </row>
    <row r="50" spans="1:7" x14ac:dyDescent="0.2">
      <c r="E50" s="145"/>
    </row>
    <row r="51" spans="1:7" x14ac:dyDescent="0.2">
      <c r="E51" s="145"/>
    </row>
    <row r="52" spans="1:7" x14ac:dyDescent="0.2">
      <c r="E52" s="145"/>
    </row>
    <row r="53" spans="1:7" x14ac:dyDescent="0.2">
      <c r="E53" s="145"/>
    </row>
    <row r="54" spans="1:7" x14ac:dyDescent="0.2">
      <c r="E54" s="145"/>
    </row>
    <row r="55" spans="1:7" x14ac:dyDescent="0.2">
      <c r="E55" s="145"/>
    </row>
    <row r="56" spans="1:7" x14ac:dyDescent="0.2">
      <c r="E56" s="145"/>
    </row>
    <row r="57" spans="1:7" x14ac:dyDescent="0.2">
      <c r="E57" s="145"/>
    </row>
    <row r="58" spans="1:7" x14ac:dyDescent="0.2">
      <c r="E58" s="145"/>
    </row>
    <row r="59" spans="1:7" x14ac:dyDescent="0.2">
      <c r="E59" s="145"/>
    </row>
    <row r="60" spans="1:7" x14ac:dyDescent="0.2">
      <c r="E60" s="145"/>
    </row>
    <row r="61" spans="1:7" x14ac:dyDescent="0.2">
      <c r="E61" s="145"/>
    </row>
    <row r="62" spans="1:7" x14ac:dyDescent="0.2">
      <c r="E62" s="145"/>
    </row>
    <row r="63" spans="1:7" x14ac:dyDescent="0.2">
      <c r="E63" s="145"/>
    </row>
    <row r="64" spans="1:7" x14ac:dyDescent="0.2">
      <c r="A64" s="183"/>
      <c r="B64" s="183"/>
      <c r="C64" s="183"/>
      <c r="D64" s="183"/>
      <c r="E64" s="183"/>
      <c r="F64" s="183"/>
      <c r="G64" s="183"/>
    </row>
    <row r="65" spans="1:7" x14ac:dyDescent="0.2">
      <c r="A65" s="183"/>
      <c r="B65" s="183"/>
      <c r="C65" s="183"/>
      <c r="D65" s="183"/>
      <c r="E65" s="183"/>
      <c r="F65" s="183"/>
      <c r="G65" s="183"/>
    </row>
    <row r="66" spans="1:7" x14ac:dyDescent="0.2">
      <c r="A66" s="183"/>
      <c r="B66" s="183"/>
      <c r="C66" s="183"/>
      <c r="D66" s="183"/>
      <c r="E66" s="183"/>
      <c r="F66" s="183"/>
      <c r="G66" s="183"/>
    </row>
    <row r="67" spans="1:7" x14ac:dyDescent="0.2">
      <c r="A67" s="183"/>
      <c r="B67" s="183"/>
      <c r="C67" s="183"/>
      <c r="D67" s="183"/>
      <c r="E67" s="183"/>
      <c r="F67" s="183"/>
      <c r="G67" s="183"/>
    </row>
    <row r="68" spans="1:7" x14ac:dyDescent="0.2">
      <c r="E68" s="145"/>
    </row>
    <row r="69" spans="1:7" x14ac:dyDescent="0.2">
      <c r="E69" s="145"/>
    </row>
    <row r="70" spans="1:7" x14ac:dyDescent="0.2">
      <c r="E70" s="145"/>
    </row>
    <row r="71" spans="1:7" x14ac:dyDescent="0.2">
      <c r="E71" s="145"/>
    </row>
    <row r="72" spans="1:7" x14ac:dyDescent="0.2">
      <c r="E72" s="145"/>
    </row>
    <row r="73" spans="1:7" x14ac:dyDescent="0.2">
      <c r="E73" s="145"/>
    </row>
    <row r="74" spans="1:7" x14ac:dyDescent="0.2">
      <c r="E74" s="145"/>
    </row>
    <row r="75" spans="1:7" x14ac:dyDescent="0.2">
      <c r="E75" s="145"/>
    </row>
    <row r="76" spans="1:7" x14ac:dyDescent="0.2">
      <c r="E76" s="145"/>
    </row>
    <row r="77" spans="1:7" x14ac:dyDescent="0.2">
      <c r="E77" s="145"/>
    </row>
    <row r="78" spans="1:7" x14ac:dyDescent="0.2">
      <c r="E78" s="145"/>
    </row>
    <row r="79" spans="1:7" x14ac:dyDescent="0.2">
      <c r="E79" s="145"/>
    </row>
    <row r="80" spans="1:7" x14ac:dyDescent="0.2">
      <c r="E80" s="145"/>
    </row>
    <row r="81" spans="5:5" x14ac:dyDescent="0.2">
      <c r="E81" s="145"/>
    </row>
    <row r="82" spans="5:5" x14ac:dyDescent="0.2">
      <c r="E82" s="145"/>
    </row>
    <row r="83" spans="5:5" x14ac:dyDescent="0.2">
      <c r="E83" s="145"/>
    </row>
    <row r="84" spans="5:5" x14ac:dyDescent="0.2">
      <c r="E84" s="145"/>
    </row>
    <row r="85" spans="5:5" x14ac:dyDescent="0.2">
      <c r="E85" s="145"/>
    </row>
    <row r="86" spans="5:5" x14ac:dyDescent="0.2">
      <c r="E86" s="145"/>
    </row>
    <row r="87" spans="5:5" x14ac:dyDescent="0.2">
      <c r="E87" s="145"/>
    </row>
    <row r="88" spans="5:5" x14ac:dyDescent="0.2">
      <c r="E88" s="145"/>
    </row>
    <row r="89" spans="5:5" x14ac:dyDescent="0.2">
      <c r="E89" s="145"/>
    </row>
    <row r="90" spans="5:5" x14ac:dyDescent="0.2">
      <c r="E90" s="145"/>
    </row>
    <row r="91" spans="5:5" x14ac:dyDescent="0.2">
      <c r="E91" s="145"/>
    </row>
    <row r="92" spans="5:5" x14ac:dyDescent="0.2">
      <c r="E92" s="145"/>
    </row>
    <row r="93" spans="5:5" x14ac:dyDescent="0.2">
      <c r="E93" s="145"/>
    </row>
    <row r="94" spans="5:5" x14ac:dyDescent="0.2">
      <c r="E94" s="145"/>
    </row>
    <row r="95" spans="5:5" x14ac:dyDescent="0.2">
      <c r="E95" s="145"/>
    </row>
    <row r="96" spans="5:5" x14ac:dyDescent="0.2">
      <c r="E96" s="145"/>
    </row>
    <row r="97" spans="1:7" x14ac:dyDescent="0.2">
      <c r="E97" s="145"/>
    </row>
    <row r="98" spans="1:7" x14ac:dyDescent="0.2">
      <c r="E98" s="145"/>
    </row>
    <row r="99" spans="1:7" x14ac:dyDescent="0.2">
      <c r="A99" s="184"/>
      <c r="B99" s="184"/>
    </row>
    <row r="100" spans="1:7" x14ac:dyDescent="0.2">
      <c r="A100" s="183"/>
      <c r="B100" s="183"/>
      <c r="C100" s="186"/>
      <c r="D100" s="186"/>
      <c r="E100" s="187"/>
      <c r="F100" s="186"/>
      <c r="G100" s="188"/>
    </row>
    <row r="101" spans="1:7" x14ac:dyDescent="0.2">
      <c r="A101" s="189"/>
      <c r="B101" s="189"/>
      <c r="C101" s="183"/>
      <c r="D101" s="183"/>
      <c r="E101" s="190"/>
      <c r="F101" s="183"/>
      <c r="G101" s="183"/>
    </row>
    <row r="102" spans="1:7" x14ac:dyDescent="0.2">
      <c r="A102" s="183"/>
      <c r="B102" s="183"/>
      <c r="C102" s="183"/>
      <c r="D102" s="183"/>
      <c r="E102" s="190"/>
      <c r="F102" s="183"/>
      <c r="G102" s="183"/>
    </row>
    <row r="103" spans="1:7" x14ac:dyDescent="0.2">
      <c r="A103" s="183"/>
      <c r="B103" s="183"/>
      <c r="C103" s="183"/>
      <c r="D103" s="183"/>
      <c r="E103" s="190"/>
      <c r="F103" s="183"/>
      <c r="G103" s="183"/>
    </row>
    <row r="104" spans="1:7" x14ac:dyDescent="0.2">
      <c r="A104" s="183"/>
      <c r="B104" s="183"/>
      <c r="C104" s="183"/>
      <c r="D104" s="183"/>
      <c r="E104" s="190"/>
      <c r="F104" s="183"/>
      <c r="G104" s="183"/>
    </row>
    <row r="105" spans="1:7" x14ac:dyDescent="0.2">
      <c r="A105" s="183"/>
      <c r="B105" s="183"/>
      <c r="C105" s="183"/>
      <c r="D105" s="183"/>
      <c r="E105" s="190"/>
      <c r="F105" s="183"/>
      <c r="G105" s="183"/>
    </row>
    <row r="106" spans="1:7" x14ac:dyDescent="0.2">
      <c r="A106" s="183"/>
      <c r="B106" s="183"/>
      <c r="C106" s="183"/>
      <c r="D106" s="183"/>
      <c r="E106" s="190"/>
      <c r="F106" s="183"/>
      <c r="G106" s="183"/>
    </row>
    <row r="107" spans="1:7" x14ac:dyDescent="0.2">
      <c r="A107" s="183"/>
      <c r="B107" s="183"/>
      <c r="C107" s="183"/>
      <c r="D107" s="183"/>
      <c r="E107" s="190"/>
      <c r="F107" s="183"/>
      <c r="G107" s="183"/>
    </row>
    <row r="108" spans="1:7" x14ac:dyDescent="0.2">
      <c r="A108" s="183"/>
      <c r="B108" s="183"/>
      <c r="C108" s="183"/>
      <c r="D108" s="183"/>
      <c r="E108" s="190"/>
      <c r="F108" s="183"/>
      <c r="G108" s="183"/>
    </row>
    <row r="109" spans="1:7" x14ac:dyDescent="0.2">
      <c r="A109" s="183"/>
      <c r="B109" s="183"/>
      <c r="C109" s="183"/>
      <c r="D109" s="183"/>
      <c r="E109" s="190"/>
      <c r="F109" s="183"/>
      <c r="G109" s="183"/>
    </row>
    <row r="110" spans="1:7" x14ac:dyDescent="0.2">
      <c r="A110" s="183"/>
      <c r="B110" s="183"/>
      <c r="C110" s="183"/>
      <c r="D110" s="183"/>
      <c r="E110" s="190"/>
      <c r="F110" s="183"/>
      <c r="G110" s="183"/>
    </row>
    <row r="111" spans="1:7" x14ac:dyDescent="0.2">
      <c r="A111" s="183"/>
      <c r="B111" s="183"/>
      <c r="C111" s="183"/>
      <c r="D111" s="183"/>
      <c r="E111" s="190"/>
      <c r="F111" s="183"/>
      <c r="G111" s="183"/>
    </row>
    <row r="112" spans="1:7" x14ac:dyDescent="0.2">
      <c r="A112" s="183"/>
      <c r="B112" s="183"/>
      <c r="C112" s="183"/>
      <c r="D112" s="183"/>
      <c r="E112" s="190"/>
      <c r="F112" s="183"/>
      <c r="G112" s="183"/>
    </row>
    <row r="113" spans="1:7" x14ac:dyDescent="0.2">
      <c r="A113" s="183"/>
      <c r="B113" s="183"/>
      <c r="C113" s="183"/>
      <c r="D113" s="183"/>
      <c r="E113" s="190"/>
      <c r="F113" s="183"/>
      <c r="G113" s="183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TOPIC</dc:creator>
  <cp:lastModifiedBy>Ivana Kellerová</cp:lastModifiedBy>
  <dcterms:created xsi:type="dcterms:W3CDTF">2016-07-22T07:43:48Z</dcterms:created>
  <dcterms:modified xsi:type="dcterms:W3CDTF">2016-08-05T09:20:17Z</dcterms:modified>
</cp:coreProperties>
</file>