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010" windowHeight="753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54" i="1" l="1"/>
  <c r="F54" i="1" s="1"/>
  <c r="C42" i="1" l="1"/>
  <c r="D41" i="1" s="1"/>
  <c r="F41" i="1" s="1"/>
  <c r="C31" i="1"/>
  <c r="C39" i="1" l="1"/>
  <c r="C38" i="1"/>
  <c r="C33" i="1"/>
  <c r="C35" i="1" s="1"/>
  <c r="C37" i="1" s="1"/>
  <c r="C30" i="1"/>
  <c r="C32" i="1" s="1"/>
  <c r="D33" i="1"/>
  <c r="D35" i="1" s="1"/>
  <c r="D37" i="1" s="1"/>
  <c r="D32" i="1"/>
  <c r="D34" i="1" s="1"/>
  <c r="D36" i="1" s="1"/>
  <c r="C34" i="1" l="1"/>
  <c r="C36" i="1" s="1"/>
  <c r="C46" i="1" l="1"/>
  <c r="C29" i="1"/>
  <c r="C28" i="1"/>
  <c r="C27" i="1"/>
  <c r="C26" i="1"/>
  <c r="C25" i="1"/>
  <c r="C24" i="1"/>
  <c r="D23" i="1" l="1"/>
  <c r="C52" i="1"/>
  <c r="D51" i="1" s="1"/>
  <c r="F51" i="1" s="1"/>
  <c r="C49" i="1"/>
  <c r="C48" i="1"/>
  <c r="C47" i="1"/>
  <c r="D45" i="1" s="1"/>
  <c r="F45" i="1" s="1"/>
  <c r="C20" i="1"/>
  <c r="C19" i="1"/>
  <c r="C12" i="1"/>
  <c r="C11" i="1"/>
  <c r="C8" i="1"/>
  <c r="C7" i="1"/>
  <c r="C6" i="1"/>
  <c r="C5" i="1"/>
  <c r="C4" i="1"/>
  <c r="C3" i="1"/>
  <c r="C14" i="1"/>
  <c r="C16" i="1" s="1"/>
  <c r="C18" i="1" s="1"/>
  <c r="D15" i="1"/>
  <c r="D17" i="1" s="1"/>
  <c r="D14" i="1"/>
  <c r="D16" i="1" s="1"/>
  <c r="D18" i="1" s="1"/>
  <c r="D13" i="1"/>
  <c r="F23" i="1" l="1"/>
  <c r="C13" i="1"/>
  <c r="C15" i="1" s="1"/>
  <c r="C17" i="1" l="1"/>
  <c r="D2" i="1"/>
  <c r="F2" i="1" s="1"/>
  <c r="E57" i="1" s="1"/>
</calcChain>
</file>

<file path=xl/sharedStrings.xml><?xml version="1.0" encoding="utf-8"?>
<sst xmlns="http://schemas.openxmlformats.org/spreadsheetml/2006/main" count="77" uniqueCount="47">
  <si>
    <t>m2</t>
  </si>
  <si>
    <t>malby stěn dvojnásobně včetně penetrace</t>
  </si>
  <si>
    <t>vstup</t>
  </si>
  <si>
    <t>2,5*(7,15*2+2,450*2)-0,9*2*2-1*2-1,3*0,9</t>
  </si>
  <si>
    <t>2,5*(5,8*4+2,13*2-1,2)-3*,6*2-3*,9*2-3*0,8*2</t>
  </si>
  <si>
    <t>předbytí 1NP</t>
  </si>
  <si>
    <t>výt. stěna do suterénu</t>
  </si>
  <si>
    <t>2,5*2,855/2</t>
  </si>
  <si>
    <t>předbytí 2NP</t>
  </si>
  <si>
    <t>předbytí 3NP</t>
  </si>
  <si>
    <t>předbytí 4NP</t>
  </si>
  <si>
    <t>předbytí 5NP</t>
  </si>
  <si>
    <t>předbytí 6NP</t>
  </si>
  <si>
    <t>sušárny</t>
  </si>
  <si>
    <t>2,5*(5,8*2+1,5*2)-,9*2*2-0,8*2*3-1,1*2,25</t>
  </si>
  <si>
    <t>2,5*(2,93*2+2,79*2+4,22*4)-2,1*1,6*2-,8*2*2</t>
  </si>
  <si>
    <t>chodba sušárny (polovina)</t>
  </si>
  <si>
    <t>čelo schodiště jih</t>
  </si>
  <si>
    <t>3*0,25</t>
  </si>
  <si>
    <t>čela</t>
  </si>
  <si>
    <t>0,25*(3+3+1,1*2+3)</t>
  </si>
  <si>
    <t>2,5*(5,8*4+2,13*2-1,2)-3*,6*2-6*0,8*2</t>
  </si>
  <si>
    <t>0,25*(3+3+1,1*2+3+1,1)</t>
  </si>
  <si>
    <t>rozvaděče</t>
  </si>
  <si>
    <t>4*(5,8*4+2,13*2)-3*,6*2-6*0,8*2-1*1,75*2-1,2*2,25</t>
  </si>
  <si>
    <t>6*(5,*5,8-1,1*3-1,1*3-2,14*2,9)</t>
  </si>
  <si>
    <t>předbytí 1-6NP</t>
  </si>
  <si>
    <t>7,15*2,45</t>
  </si>
  <si>
    <t>chodba sušárna</t>
  </si>
  <si>
    <t>4,2*1,5</t>
  </si>
  <si>
    <t>(2,93+2,79)*4,22</t>
  </si>
  <si>
    <t>1,2*3,9*5</t>
  </si>
  <si>
    <t>malba schodiště spodek dvojnásobně včetně penetrace</t>
  </si>
  <si>
    <t>1,35*(7,15*2+2,450*2)-0,9*1,35*2-1*1,35-1,3*0,9</t>
  </si>
  <si>
    <t>1,35*(5,8*4+2,13*2-1,2)-3*,6*1,35-3*,9*1,35-3*0,8*1,35</t>
  </si>
  <si>
    <t>1,35*(2,93*2+2,79*2+4,22*4)-1,35*1,6*2-,8*2*1,35</t>
  </si>
  <si>
    <t>1,35*(5,8*2+1,5*2)-,9*1,35*2-0,8*1,35*3-1,1*1,35</t>
  </si>
  <si>
    <t>2,5*2*6*(0,65+0,25)</t>
  </si>
  <si>
    <t>1,35*(5,8*4+2,13*2-1,2)-3*,6*1,35-6*0,8*1,35</t>
  </si>
  <si>
    <t>1,35*(5,8*4+2,13*2)-3*,6*1,35-6*0,8*1,35-1,2*1,35</t>
  </si>
  <si>
    <t>malba stropu dvojnásobně včetně penetrace</t>
  </si>
  <si>
    <t>0,4*(3+3+1,1*2+3)</t>
  </si>
  <si>
    <t>malby stěn dvojnásobně včetně penetrace - syntetická olejová barva
(sokl do v. 1,35m)</t>
  </si>
  <si>
    <t>nátěr zábradlí - tyčové, obvod pásovina</t>
  </si>
  <si>
    <t>MALBY spol.prostory CELKEM</t>
  </si>
  <si>
    <t xml:space="preserve">převzato z orig. VV </t>
  </si>
  <si>
    <t>malby  dvojnásobně - syntetická  barva, kovový podklad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</si>
</sst>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_ ;[Red]\-#,##0\ 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indent="1"/>
    </xf>
    <xf numFmtId="164" fontId="2" fillId="0" borderId="0" xfId="0" applyNumberFormat="1" applyFont="1"/>
    <xf numFmtId="164" fontId="0" fillId="0" borderId="0" xfId="0" applyNumberFormat="1"/>
    <xf numFmtId="0" fontId="0" fillId="0" borderId="2" xfId="0" applyBorder="1"/>
    <xf numFmtId="0" fontId="3" fillId="0" borderId="1" xfId="0" applyFont="1" applyBorder="1"/>
    <xf numFmtId="0" fontId="0" fillId="0" borderId="3" xfId="0" applyBorder="1"/>
    <xf numFmtId="0" fontId="0" fillId="0" borderId="4" xfId="0" applyBorder="1"/>
    <xf numFmtId="0" fontId="1" fillId="0" borderId="4" xfId="0" applyFont="1" applyBorder="1"/>
    <xf numFmtId="2" fontId="1" fillId="0" borderId="4" xfId="0" applyNumberFormat="1" applyFont="1" applyBorder="1"/>
    <xf numFmtId="165" fontId="1" fillId="0" borderId="4" xfId="0" applyNumberFormat="1" applyFont="1" applyBorder="1"/>
    <xf numFmtId="0" fontId="1" fillId="0" borderId="4" xfId="0" applyFont="1" applyBorder="1" applyAlignment="1">
      <alignment wrapText="1"/>
    </xf>
    <xf numFmtId="164" fontId="1" fillId="0" borderId="4" xfId="0" applyNumberFormat="1" applyFont="1" applyBorder="1"/>
    <xf numFmtId="0" fontId="2" fillId="0" borderId="4" xfId="0" applyFont="1" applyBorder="1"/>
    <xf numFmtId="165" fontId="3" fillId="0" borderId="1" xfId="0" applyNumberFormat="1" applyFont="1" applyBorder="1" applyAlignment="1">
      <alignment horizontal="right" vertical="center"/>
    </xf>
    <xf numFmtId="165" fontId="3" fillId="0" borderId="3" xfId="0" applyNumberFormat="1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57"/>
  <sheetViews>
    <sheetView tabSelected="1" topLeftCell="A4" workbookViewId="0">
      <selection activeCell="B59" sqref="B59"/>
    </sheetView>
  </sheetViews>
  <sheetFormatPr defaultRowHeight="15" x14ac:dyDescent="0.25"/>
  <cols>
    <col min="2" max="2" width="54.28515625" bestFit="1" customWidth="1"/>
  </cols>
  <sheetData>
    <row r="2" spans="2:6" s="1" customFormat="1" x14ac:dyDescent="0.25">
      <c r="B2" s="11" t="s">
        <v>1</v>
      </c>
      <c r="C2" s="11" t="s">
        <v>0</v>
      </c>
      <c r="D2" s="12">
        <f>SUM(C3:C21)-D23-D41</f>
        <v>221.98700000000002</v>
      </c>
      <c r="E2" s="11"/>
      <c r="F2" s="13">
        <f>D2*E2</f>
        <v>0</v>
      </c>
    </row>
    <row r="3" spans="2:6" x14ac:dyDescent="0.25">
      <c r="B3" s="2" t="s">
        <v>2</v>
      </c>
      <c r="C3" s="5">
        <f>2.5*(7.15*2+2.45*2)-0.9*2*2-1*2-1.3*0.9</f>
        <v>41.230000000000004</v>
      </c>
      <c r="D3" s="4" t="s">
        <v>3</v>
      </c>
      <c r="E3" s="2"/>
    </row>
    <row r="4" spans="2:6" x14ac:dyDescent="0.25">
      <c r="B4" s="2" t="s">
        <v>5</v>
      </c>
      <c r="C4" s="5">
        <f>2.5*(5.8*4+2.13*2-1.2)-3*0.6*2-3*0.9*2-3*0.8*2</f>
        <v>51.850000000000009</v>
      </c>
      <c r="D4" s="4" t="s">
        <v>4</v>
      </c>
      <c r="E4" s="2"/>
    </row>
    <row r="5" spans="2:6" x14ac:dyDescent="0.25">
      <c r="B5" s="2" t="s">
        <v>6</v>
      </c>
      <c r="C5" s="5">
        <f>2.5*2.855/2</f>
        <v>3.5687500000000001</v>
      </c>
      <c r="D5" s="4" t="s">
        <v>7</v>
      </c>
      <c r="E5" s="2"/>
    </row>
    <row r="6" spans="2:6" x14ac:dyDescent="0.25">
      <c r="B6" s="2" t="s">
        <v>13</v>
      </c>
      <c r="C6" s="5">
        <f>2.5*(2.93*2+2.79*2+4.22*4)-2.1*1.6*2-0.8*2*2</f>
        <v>60.879999999999995</v>
      </c>
      <c r="D6" s="4" t="s">
        <v>15</v>
      </c>
      <c r="E6" s="2"/>
    </row>
    <row r="7" spans="2:6" x14ac:dyDescent="0.25">
      <c r="B7" s="2" t="s">
        <v>16</v>
      </c>
      <c r="C7" s="5">
        <f>2.5*(5.8*2+1.5*2)-0.9*2*2-0.8*2*3-1.1*2.25</f>
        <v>25.624999999999996</v>
      </c>
      <c r="D7" s="4" t="s">
        <v>14</v>
      </c>
      <c r="E7" s="2"/>
    </row>
    <row r="8" spans="2:6" x14ac:dyDescent="0.25">
      <c r="B8" s="2" t="s">
        <v>17</v>
      </c>
      <c r="C8" s="5">
        <f>3*0.25</f>
        <v>0.75</v>
      </c>
      <c r="D8" s="4" t="s">
        <v>18</v>
      </c>
      <c r="E8" s="2"/>
    </row>
    <row r="9" spans="2:6" x14ac:dyDescent="0.25">
      <c r="B9" s="2"/>
      <c r="C9" s="5"/>
      <c r="D9" s="4"/>
      <c r="E9" s="2"/>
    </row>
    <row r="10" spans="2:6" x14ac:dyDescent="0.25">
      <c r="B10" s="2"/>
      <c r="C10" s="5"/>
      <c r="D10" s="4"/>
      <c r="E10" s="2"/>
    </row>
    <row r="11" spans="2:6" x14ac:dyDescent="0.25">
      <c r="B11" s="2" t="s">
        <v>8</v>
      </c>
      <c r="C11" s="5">
        <f>2.5*(5.8*4+2.13*2-1.2)-3*0.6*2-6*0.8*2</f>
        <v>52.45</v>
      </c>
      <c r="D11" s="4" t="s">
        <v>21</v>
      </c>
      <c r="E11" s="2"/>
    </row>
    <row r="12" spans="2:6" x14ac:dyDescent="0.25">
      <c r="B12" s="2" t="s">
        <v>19</v>
      </c>
      <c r="C12" s="5">
        <f>0.25*(3+3+1.1*2+3)</f>
        <v>2.8</v>
      </c>
      <c r="D12" s="4" t="s">
        <v>20</v>
      </c>
      <c r="E12" s="2"/>
    </row>
    <row r="13" spans="2:6" x14ac:dyDescent="0.25">
      <c r="B13" s="2" t="s">
        <v>9</v>
      </c>
      <c r="C13" s="5">
        <f t="shared" ref="C13:D18" si="0">C11</f>
        <v>52.45</v>
      </c>
      <c r="D13" s="4" t="str">
        <f t="shared" si="0"/>
        <v>2,5*(5,8*4+2,13*2-1,2)-3*,6*2-6*0,8*2</v>
      </c>
      <c r="E13" s="2"/>
    </row>
    <row r="14" spans="2:6" x14ac:dyDescent="0.25">
      <c r="B14" s="2" t="s">
        <v>19</v>
      </c>
      <c r="C14" s="5">
        <f t="shared" si="0"/>
        <v>2.8</v>
      </c>
      <c r="D14" s="4" t="str">
        <f t="shared" si="0"/>
        <v>0,25*(3+3+1,1*2+3)</v>
      </c>
      <c r="E14" s="2"/>
    </row>
    <row r="15" spans="2:6" x14ac:dyDescent="0.25">
      <c r="B15" s="2" t="s">
        <v>10</v>
      </c>
      <c r="C15" s="5">
        <f t="shared" si="0"/>
        <v>52.45</v>
      </c>
      <c r="D15" s="4" t="str">
        <f t="shared" si="0"/>
        <v>2,5*(5,8*4+2,13*2-1,2)-3*,6*2-6*0,8*2</v>
      </c>
      <c r="E15" s="2"/>
    </row>
    <row r="16" spans="2:6" x14ac:dyDescent="0.25">
      <c r="B16" s="2" t="s">
        <v>19</v>
      </c>
      <c r="C16" s="5">
        <f t="shared" si="0"/>
        <v>2.8</v>
      </c>
      <c r="D16" s="4" t="str">
        <f t="shared" si="0"/>
        <v>0,25*(3+3+1,1*2+3)</v>
      </c>
      <c r="E16" s="2"/>
    </row>
    <row r="17" spans="2:6" x14ac:dyDescent="0.25">
      <c r="B17" s="2" t="s">
        <v>11</v>
      </c>
      <c r="C17" s="5">
        <f t="shared" si="0"/>
        <v>52.45</v>
      </c>
      <c r="D17" s="4" t="str">
        <f t="shared" si="0"/>
        <v>2,5*(5,8*4+2,13*2-1,2)-3*,6*2-6*0,8*2</v>
      </c>
      <c r="E17" s="2"/>
    </row>
    <row r="18" spans="2:6" x14ac:dyDescent="0.25">
      <c r="B18" s="2" t="s">
        <v>19</v>
      </c>
      <c r="C18" s="5">
        <f t="shared" si="0"/>
        <v>2.8</v>
      </c>
      <c r="D18" s="4" t="str">
        <f t="shared" si="0"/>
        <v>0,25*(3+3+1,1*2+3)</v>
      </c>
      <c r="E18" s="2"/>
    </row>
    <row r="19" spans="2:6" x14ac:dyDescent="0.25">
      <c r="B19" s="2" t="s">
        <v>12</v>
      </c>
      <c r="C19" s="5">
        <f>4*(5.8*4+2.13*2)-3*0.6*2-6*0.8*2-1*1.75*2-1.2*2.25</f>
        <v>90.440000000000012</v>
      </c>
      <c r="D19" s="4" t="s">
        <v>24</v>
      </c>
      <c r="E19" s="2"/>
    </row>
    <row r="20" spans="2:6" x14ac:dyDescent="0.25">
      <c r="B20" s="2" t="s">
        <v>19</v>
      </c>
      <c r="C20" s="5">
        <f>0.25*(3+3+1.1*2+3+1.1)</f>
        <v>3.0749999999999997</v>
      </c>
      <c r="D20" s="4" t="s">
        <v>22</v>
      </c>
      <c r="E20" s="2"/>
    </row>
    <row r="21" spans="2:6" x14ac:dyDescent="0.25">
      <c r="B21" s="2"/>
      <c r="C21" s="5"/>
      <c r="D21" s="2"/>
      <c r="E21" s="2"/>
    </row>
    <row r="22" spans="2:6" x14ac:dyDescent="0.25">
      <c r="B22" s="2"/>
      <c r="C22" s="5"/>
      <c r="D22" s="2"/>
      <c r="E22" s="2"/>
    </row>
    <row r="23" spans="2:6" s="1" customFormat="1" ht="45" x14ac:dyDescent="0.25">
      <c r="B23" s="14" t="s">
        <v>42</v>
      </c>
      <c r="C23" s="15" t="s">
        <v>0</v>
      </c>
      <c r="D23" s="12">
        <f>SUM(C24:C39)</f>
        <v>249.43174999999997</v>
      </c>
      <c r="E23" s="11"/>
      <c r="F23" s="13">
        <f>D23*E23</f>
        <v>0</v>
      </c>
    </row>
    <row r="24" spans="2:6" s="1" customFormat="1" x14ac:dyDescent="0.25">
      <c r="B24" s="2" t="s">
        <v>2</v>
      </c>
      <c r="C24" s="5">
        <f>1.35*(7.15*2+2.45*2)-0.9*1.35*2-1*1.35-1.3*0.9</f>
        <v>20.970000000000002</v>
      </c>
      <c r="D24" s="4" t="s">
        <v>33</v>
      </c>
    </row>
    <row r="25" spans="2:6" s="1" customFormat="1" x14ac:dyDescent="0.25">
      <c r="B25" s="2" t="s">
        <v>5</v>
      </c>
      <c r="C25" s="5">
        <f>1.35*(5.8*4+2.13*2-1.2)-3*0.6*1.35-3*0.9*1.35-3*0.8*1.35</f>
        <v>26.136000000000006</v>
      </c>
      <c r="D25" s="4" t="s">
        <v>34</v>
      </c>
    </row>
    <row r="26" spans="2:6" s="1" customFormat="1" x14ac:dyDescent="0.25">
      <c r="B26" s="2" t="s">
        <v>6</v>
      </c>
      <c r="C26" s="5">
        <f>2.5*2.855/2</f>
        <v>3.5687500000000001</v>
      </c>
      <c r="D26" s="4" t="s">
        <v>7</v>
      </c>
    </row>
    <row r="27" spans="2:6" s="1" customFormat="1" x14ac:dyDescent="0.25">
      <c r="B27" s="2" t="s">
        <v>13</v>
      </c>
      <c r="C27" s="5">
        <f>1.35*(2.93*2+2.79*2+4.22*4)-1.35*1.6*2-0.8*2*1.35</f>
        <v>31.752000000000006</v>
      </c>
      <c r="D27" s="4" t="s">
        <v>35</v>
      </c>
    </row>
    <row r="28" spans="2:6" s="1" customFormat="1" x14ac:dyDescent="0.25">
      <c r="B28" s="2" t="s">
        <v>16</v>
      </c>
      <c r="C28" s="5">
        <f>1.35*(5.8*2+1.5*2)-0.9*1.35*2-0.8*1.35*3-1.1*1.35</f>
        <v>12.555</v>
      </c>
      <c r="D28" s="4" t="s">
        <v>36</v>
      </c>
    </row>
    <row r="29" spans="2:6" s="1" customFormat="1" x14ac:dyDescent="0.25">
      <c r="B29" s="2" t="s">
        <v>17</v>
      </c>
      <c r="C29" s="5">
        <f>3*0.25</f>
        <v>0.75</v>
      </c>
      <c r="D29" s="4" t="s">
        <v>18</v>
      </c>
    </row>
    <row r="30" spans="2:6" x14ac:dyDescent="0.25">
      <c r="B30" s="2" t="s">
        <v>8</v>
      </c>
      <c r="C30" s="5">
        <f>1.35*(5.8*4+2.13*2-1.2)-3*0.6*1.35-6*0.8*1.35</f>
        <v>26.541000000000007</v>
      </c>
      <c r="D30" s="4" t="s">
        <v>38</v>
      </c>
      <c r="E30" s="2"/>
    </row>
    <row r="31" spans="2:6" x14ac:dyDescent="0.25">
      <c r="B31" s="2" t="s">
        <v>19</v>
      </c>
      <c r="C31" s="5">
        <f>0.4*(3+3+1.1*2+3)</f>
        <v>4.4799999999999995</v>
      </c>
      <c r="D31" s="4" t="s">
        <v>41</v>
      </c>
      <c r="E31" s="2"/>
    </row>
    <row r="32" spans="2:6" x14ac:dyDescent="0.25">
      <c r="B32" s="2" t="s">
        <v>9</v>
      </c>
      <c r="C32" s="5">
        <f>C30</f>
        <v>26.541000000000007</v>
      </c>
      <c r="D32" s="4" t="str">
        <f t="shared" ref="D32" si="1">D30</f>
        <v>1,35*(5,8*4+2,13*2-1,2)-3*,6*1,35-6*0,8*1,35</v>
      </c>
      <c r="E32" s="2"/>
    </row>
    <row r="33" spans="2:6" x14ac:dyDescent="0.25">
      <c r="B33" s="2" t="s">
        <v>19</v>
      </c>
      <c r="C33" s="5">
        <f t="shared" ref="C33" si="2">C31</f>
        <v>4.4799999999999995</v>
      </c>
      <c r="D33" s="4" t="str">
        <f t="shared" ref="D33" si="3">D31</f>
        <v>0,4*(3+3+1,1*2+3)</v>
      </c>
      <c r="E33" s="2"/>
    </row>
    <row r="34" spans="2:6" x14ac:dyDescent="0.25">
      <c r="B34" s="2" t="s">
        <v>10</v>
      </c>
      <c r="C34" s="5">
        <f t="shared" ref="C34" si="4">C32</f>
        <v>26.541000000000007</v>
      </c>
      <c r="D34" s="4" t="str">
        <f t="shared" ref="D34" si="5">D32</f>
        <v>1,35*(5,8*4+2,13*2-1,2)-3*,6*1,35-6*0,8*1,35</v>
      </c>
      <c r="E34" s="2"/>
    </row>
    <row r="35" spans="2:6" x14ac:dyDescent="0.25">
      <c r="B35" s="2" t="s">
        <v>19</v>
      </c>
      <c r="C35" s="5">
        <f t="shared" ref="C35" si="6">C33</f>
        <v>4.4799999999999995</v>
      </c>
      <c r="D35" s="4" t="str">
        <f t="shared" ref="D35" si="7">D33</f>
        <v>0,4*(3+3+1,1*2+3)</v>
      </c>
      <c r="E35" s="2"/>
    </row>
    <row r="36" spans="2:6" x14ac:dyDescent="0.25">
      <c r="B36" s="2" t="s">
        <v>11</v>
      </c>
      <c r="C36" s="5">
        <f t="shared" ref="C36" si="8">C34</f>
        <v>26.541000000000007</v>
      </c>
      <c r="D36" s="4" t="str">
        <f t="shared" ref="D36" si="9">D34</f>
        <v>1,35*(5,8*4+2,13*2-1,2)-3*,6*1,35-6*0,8*1,35</v>
      </c>
      <c r="E36" s="2"/>
    </row>
    <row r="37" spans="2:6" x14ac:dyDescent="0.25">
      <c r="B37" s="2" t="s">
        <v>19</v>
      </c>
      <c r="C37" s="5">
        <f t="shared" ref="C37" si="10">C35</f>
        <v>4.4799999999999995</v>
      </c>
      <c r="D37" s="4" t="str">
        <f t="shared" ref="D37" si="11">D35</f>
        <v>0,4*(3+3+1,1*2+3)</v>
      </c>
      <c r="E37" s="2"/>
    </row>
    <row r="38" spans="2:6" x14ac:dyDescent="0.25">
      <c r="B38" s="2" t="s">
        <v>12</v>
      </c>
      <c r="C38" s="5">
        <f>1.35*(5.8*4+2.13*2)-3*0.6*1.35-6*0.8*1.35-1.2*1.35</f>
        <v>26.541000000000004</v>
      </c>
      <c r="D38" s="4" t="s">
        <v>39</v>
      </c>
      <c r="E38" s="2"/>
    </row>
    <row r="39" spans="2:6" x14ac:dyDescent="0.25">
      <c r="B39" s="2" t="s">
        <v>19</v>
      </c>
      <c r="C39" s="5">
        <f>0.25*(3+3+1.1*2+3+1.1)</f>
        <v>3.0749999999999997</v>
      </c>
      <c r="D39" s="4" t="s">
        <v>22</v>
      </c>
      <c r="E39" s="2"/>
    </row>
    <row r="40" spans="2:6" x14ac:dyDescent="0.25">
      <c r="B40" s="2"/>
      <c r="C40" s="5"/>
      <c r="D40" s="4"/>
      <c r="E40" s="2"/>
    </row>
    <row r="41" spans="2:6" x14ac:dyDescent="0.25">
      <c r="B41" s="14" t="s">
        <v>46</v>
      </c>
      <c r="C41" s="15" t="s">
        <v>0</v>
      </c>
      <c r="D41" s="12">
        <f>SUM(C42:C44)</f>
        <v>27</v>
      </c>
      <c r="E41" s="16"/>
      <c r="F41" s="13">
        <f>D41*E41</f>
        <v>0</v>
      </c>
    </row>
    <row r="42" spans="2:6" s="1" customFormat="1" x14ac:dyDescent="0.25">
      <c r="B42" s="2" t="s">
        <v>23</v>
      </c>
      <c r="C42" s="5">
        <f>2.5*2*6*(0.65+0.25)</f>
        <v>27</v>
      </c>
      <c r="D42" s="4" t="s">
        <v>37</v>
      </c>
    </row>
    <row r="43" spans="2:6" x14ac:dyDescent="0.25">
      <c r="B43" s="3"/>
      <c r="C43" s="5"/>
      <c r="D43" s="4"/>
      <c r="E43" s="2"/>
    </row>
    <row r="44" spans="2:6" x14ac:dyDescent="0.25">
      <c r="C44" s="6"/>
    </row>
    <row r="45" spans="2:6" s="1" customFormat="1" x14ac:dyDescent="0.25">
      <c r="B45" s="11" t="s">
        <v>40</v>
      </c>
      <c r="C45" s="15" t="s">
        <v>0</v>
      </c>
      <c r="D45" s="12">
        <f>SUM(C46:C49)</f>
        <v>145.11989999999997</v>
      </c>
      <c r="E45" s="11"/>
      <c r="F45" s="13">
        <f>D45*E45</f>
        <v>0</v>
      </c>
    </row>
    <row r="46" spans="2:6" x14ac:dyDescent="0.25">
      <c r="B46" s="2" t="s">
        <v>26</v>
      </c>
      <c r="C46" s="5">
        <f>6*(5*5.8-1.1*3-1.1*3-2.14*2.9)</f>
        <v>97.163999999999987</v>
      </c>
      <c r="D46" s="4" t="s">
        <v>25</v>
      </c>
      <c r="E46" s="2"/>
      <c r="F46" s="2"/>
    </row>
    <row r="47" spans="2:6" x14ac:dyDescent="0.25">
      <c r="B47" s="2" t="s">
        <v>2</v>
      </c>
      <c r="C47" s="5">
        <f>7.15*2.45</f>
        <v>17.517500000000002</v>
      </c>
      <c r="D47" s="4" t="s">
        <v>27</v>
      </c>
      <c r="E47" s="2"/>
      <c r="F47" s="2"/>
    </row>
    <row r="48" spans="2:6" x14ac:dyDescent="0.25">
      <c r="B48" s="2" t="s">
        <v>28</v>
      </c>
      <c r="C48" s="5">
        <f>4.2*1.5</f>
        <v>6.3000000000000007</v>
      </c>
      <c r="D48" s="4" t="s">
        <v>29</v>
      </c>
    </row>
    <row r="49" spans="2:6" x14ac:dyDescent="0.25">
      <c r="B49" s="2" t="s">
        <v>13</v>
      </c>
      <c r="C49" s="5">
        <f>(2.93+2.79)*4.22</f>
        <v>24.138400000000001</v>
      </c>
      <c r="D49" s="4" t="s">
        <v>30</v>
      </c>
    </row>
    <row r="50" spans="2:6" x14ac:dyDescent="0.25">
      <c r="C50" s="6"/>
    </row>
    <row r="51" spans="2:6" s="1" customFormat="1" x14ac:dyDescent="0.25">
      <c r="B51" s="11" t="s">
        <v>32</v>
      </c>
      <c r="C51" s="15" t="s">
        <v>0</v>
      </c>
      <c r="D51" s="12">
        <f>SUM(C52)</f>
        <v>23.4</v>
      </c>
      <c r="E51" s="11"/>
      <c r="F51" s="13">
        <f>D51*E51</f>
        <v>0</v>
      </c>
    </row>
    <row r="52" spans="2:6" x14ac:dyDescent="0.25">
      <c r="C52" s="5">
        <f>1.2*3.9*5</f>
        <v>23.4</v>
      </c>
      <c r="D52" s="4" t="s">
        <v>31</v>
      </c>
    </row>
    <row r="54" spans="2:6" x14ac:dyDescent="0.25">
      <c r="B54" s="11" t="s">
        <v>43</v>
      </c>
      <c r="C54" s="11" t="s">
        <v>0</v>
      </c>
      <c r="D54" s="12">
        <f>C55</f>
        <v>151.11000000000001</v>
      </c>
      <c r="E54" s="10"/>
      <c r="F54" s="13">
        <f>D54*E54</f>
        <v>0</v>
      </c>
    </row>
    <row r="55" spans="2:6" x14ac:dyDescent="0.25">
      <c r="B55" s="2" t="s">
        <v>45</v>
      </c>
      <c r="C55" s="2">
        <v>151.11000000000001</v>
      </c>
    </row>
    <row r="56" spans="2:6" ht="15.75" thickBot="1" x14ac:dyDescent="0.3"/>
    <row r="57" spans="2:6" ht="19.5" thickBot="1" x14ac:dyDescent="0.35">
      <c r="B57" s="8" t="s">
        <v>44</v>
      </c>
      <c r="C57" s="7"/>
      <c r="D57" s="9"/>
      <c r="E57" s="17">
        <f>SUM(F2:F54)</f>
        <v>0</v>
      </c>
      <c r="F57" s="18"/>
    </row>
  </sheetData>
  <mergeCells count="1">
    <mergeCell ref="E57:F57"/>
  </mergeCells>
  <printOptions horizontalCentered="1"/>
  <pageMargins left="0.31496062992125984" right="0.11811023622047245" top="0.78740157480314965" bottom="0.59055118110236227" header="0.31496062992125984" footer="0.31496062992125984"/>
  <pageSetup paperSize="9" scale="83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Vejvančický Tomáš Ing.</dc:creator>
  <cp:lastModifiedBy>Vejvančický Tomáš Ing.</cp:lastModifiedBy>
  <cp:lastPrinted>2016-01-11T09:06:25Z</cp:lastPrinted>
  <dcterms:created xsi:type="dcterms:W3CDTF">2015-10-08T09:49:24Z</dcterms:created>
  <dcterms:modified xsi:type="dcterms:W3CDTF">2016-01-11T09:07:18Z</dcterms:modified>
</cp:coreProperties>
</file>