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zant.CHTNTN\Desktop\kros - excel\"/>
    </mc:Choice>
  </mc:AlternateContent>
  <bookViews>
    <workbookView xWindow="0" yWindow="0" windowWidth="14040" windowHeight="7815"/>
  </bookViews>
  <sheets>
    <sheet name="Rekapitulace stavby" sheetId="1" r:id="rId1"/>
    <sheet name="001 - SO 01 - rodinný dům" sheetId="2" r:id="rId2"/>
    <sheet name="002 - SO 02 - vodovodní p..." sheetId="3" r:id="rId3"/>
    <sheet name="003 - SO 03 - splašková k..." sheetId="4" r:id="rId4"/>
    <sheet name="005 - SO 05 - dešťová kan..." sheetId="5" r:id="rId5"/>
    <sheet name="006 - SO 06 - zpevněné pl..." sheetId="6" r:id="rId6"/>
    <sheet name="007 - SO 07 - oplocení po..." sheetId="7" r:id="rId7"/>
    <sheet name="008 - SO 08 - zastřešené ..." sheetId="8" r:id="rId8"/>
    <sheet name="099 - SO 99 - vedlejší a ..." sheetId="9" r:id="rId9"/>
    <sheet name="Pokyny pro vyplnění" sheetId="10" r:id="rId10"/>
  </sheets>
  <definedNames>
    <definedName name="_xlnm._FilterDatabase" localSheetId="1" hidden="1">'001 - SO 01 - rodinný dům'!$C$113:$K$2044</definedName>
    <definedName name="_xlnm._FilterDatabase" localSheetId="2" hidden="1">'002 - SO 02 - vodovodní p...'!$C$80:$K$145</definedName>
    <definedName name="_xlnm._FilterDatabase" localSheetId="3" hidden="1">'003 - SO 03 - splašková k...'!$C$81:$K$125</definedName>
    <definedName name="_xlnm._FilterDatabase" localSheetId="4" hidden="1">'005 - SO 05 - dešťová kan...'!$C$83:$K$142</definedName>
    <definedName name="_xlnm._FilterDatabase" localSheetId="5" hidden="1">'006 - SO 06 - zpevněné pl...'!$C$80:$K$154</definedName>
    <definedName name="_xlnm._FilterDatabase" localSheetId="6" hidden="1">'007 - SO 07 - oplocení po...'!$C$80:$K$162</definedName>
    <definedName name="_xlnm._FilterDatabase" localSheetId="7" hidden="1">'008 - SO 08 - zastřešené ...'!$C$87:$K$231</definedName>
    <definedName name="_xlnm._FilterDatabase" localSheetId="8" hidden="1">'099 - SO 99 - vedlejší a ...'!$C$79:$K$87</definedName>
    <definedName name="_xlnm.Print_Titles" localSheetId="1">'001 - SO 01 - rodinný dům'!$113:$113</definedName>
    <definedName name="_xlnm.Print_Titles" localSheetId="2">'002 - SO 02 - vodovodní p...'!$80:$80</definedName>
    <definedName name="_xlnm.Print_Titles" localSheetId="3">'003 - SO 03 - splašková k...'!$81:$81</definedName>
    <definedName name="_xlnm.Print_Titles" localSheetId="4">'005 - SO 05 - dešťová kan...'!$83:$83</definedName>
    <definedName name="_xlnm.Print_Titles" localSheetId="5">'006 - SO 06 - zpevněné pl...'!$80:$80</definedName>
    <definedName name="_xlnm.Print_Titles" localSheetId="6">'007 - SO 07 - oplocení po...'!$80:$80</definedName>
    <definedName name="_xlnm.Print_Titles" localSheetId="7">'008 - SO 08 - zastřešené ...'!$87:$87</definedName>
    <definedName name="_xlnm.Print_Titles" localSheetId="8">'099 - SO 99 - vedlejší a ...'!$79:$79</definedName>
    <definedName name="_xlnm.Print_Titles" localSheetId="0">'Rekapitulace stavby'!$49:$49</definedName>
    <definedName name="_xlnm.Print_Area" localSheetId="1">'001 - SO 01 - rodinný dům'!$C$4:$J$36,'001 - SO 01 - rodinný dům'!$C$42:$J$95,'001 - SO 01 - rodinný dům'!$C$101:$K$2044</definedName>
    <definedName name="_xlnm.Print_Area" localSheetId="2">'002 - SO 02 - vodovodní p...'!$C$4:$J$36,'002 - SO 02 - vodovodní p...'!$C$42:$J$62,'002 - SO 02 - vodovodní p...'!$C$68:$K$145</definedName>
    <definedName name="_xlnm.Print_Area" localSheetId="3">'003 - SO 03 - splašková k...'!$C$4:$J$36,'003 - SO 03 - splašková k...'!$C$42:$J$63,'003 - SO 03 - splašková k...'!$C$69:$K$125</definedName>
    <definedName name="_xlnm.Print_Area" localSheetId="4">'005 - SO 05 - dešťová kan...'!$C$4:$J$36,'005 - SO 05 - dešťová kan...'!$C$42:$J$65,'005 - SO 05 - dešťová kan...'!$C$71:$K$142</definedName>
    <definedName name="_xlnm.Print_Area" localSheetId="5">'006 - SO 06 - zpevněné pl...'!$C$4:$J$36,'006 - SO 06 - zpevněné pl...'!$C$42:$J$62,'006 - SO 06 - zpevněné pl...'!$C$68:$K$154</definedName>
    <definedName name="_xlnm.Print_Area" localSheetId="6">'007 - SO 07 - oplocení po...'!$C$4:$J$36,'007 - SO 07 - oplocení po...'!$C$42:$J$62,'007 - SO 07 - oplocení po...'!$C$68:$K$162</definedName>
    <definedName name="_xlnm.Print_Area" localSheetId="7">'008 - SO 08 - zastřešené ...'!$C$4:$J$36,'008 - SO 08 - zastřešené ...'!$C$42:$J$69,'008 - SO 08 - zastřešené ...'!$C$75:$K$231</definedName>
    <definedName name="_xlnm.Print_Area" localSheetId="8">'099 - SO 99 - vedlejší a ...'!$C$4:$J$36,'099 - SO 99 - vedlejší a ...'!$C$42:$J$61,'099 - SO 99 - vedlejší a ...'!$C$67:$K$87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</definedNames>
  <calcPr calcId="152511"/>
</workbook>
</file>

<file path=xl/calcChain.xml><?xml version="1.0" encoding="utf-8"?>
<calcChain xmlns="http://schemas.openxmlformats.org/spreadsheetml/2006/main">
  <c r="AY59" i="1" l="1"/>
  <c r="AX59" i="1"/>
  <c r="BI87" i="9"/>
  <c r="BH87" i="9"/>
  <c r="BG87" i="9"/>
  <c r="BE87" i="9"/>
  <c r="T87" i="9"/>
  <c r="T86" i="9" s="1"/>
  <c r="R87" i="9"/>
  <c r="R86" i="9" s="1"/>
  <c r="P87" i="9"/>
  <c r="P86" i="9" s="1"/>
  <c r="BK87" i="9"/>
  <c r="BK86" i="9" s="1"/>
  <c r="J86" i="9" s="1"/>
  <c r="J60" i="9" s="1"/>
  <c r="J87" i="9"/>
  <c r="BF87" i="9" s="1"/>
  <c r="BI85" i="9"/>
  <c r="BH85" i="9"/>
  <c r="BG85" i="9"/>
  <c r="BE85" i="9"/>
  <c r="T85" i="9"/>
  <c r="T84" i="9" s="1"/>
  <c r="R85" i="9"/>
  <c r="R84" i="9" s="1"/>
  <c r="P85" i="9"/>
  <c r="P84" i="9" s="1"/>
  <c r="BK85" i="9"/>
  <c r="BK84" i="9" s="1"/>
  <c r="J84" i="9" s="1"/>
  <c r="J59" i="9" s="1"/>
  <c r="J85" i="9"/>
  <c r="BF85" i="9" s="1"/>
  <c r="BI83" i="9"/>
  <c r="F34" i="9" s="1"/>
  <c r="BD59" i="1" s="1"/>
  <c r="BH83" i="9"/>
  <c r="F33" i="9" s="1"/>
  <c r="BC59" i="1" s="1"/>
  <c r="BG83" i="9"/>
  <c r="F32" i="9" s="1"/>
  <c r="BB59" i="1" s="1"/>
  <c r="BF83" i="9"/>
  <c r="BE83" i="9"/>
  <c r="F30" i="9" s="1"/>
  <c r="AZ59" i="1" s="1"/>
  <c r="T83" i="9"/>
  <c r="T82" i="9" s="1"/>
  <c r="R83" i="9"/>
  <c r="R82" i="9" s="1"/>
  <c r="R81" i="9" s="1"/>
  <c r="R80" i="9" s="1"/>
  <c r="P83" i="9"/>
  <c r="P82" i="9" s="1"/>
  <c r="P81" i="9" s="1"/>
  <c r="P80" i="9" s="1"/>
  <c r="AU59" i="1" s="1"/>
  <c r="BK83" i="9"/>
  <c r="BK82" i="9" s="1"/>
  <c r="J83" i="9"/>
  <c r="J74" i="9"/>
  <c r="F74" i="9"/>
  <c r="E72" i="9"/>
  <c r="F49" i="9"/>
  <c r="E47" i="9"/>
  <c r="J21" i="9"/>
  <c r="E21" i="9"/>
  <c r="J76" i="9" s="1"/>
  <c r="J20" i="9"/>
  <c r="J18" i="9"/>
  <c r="E18" i="9"/>
  <c r="F52" i="9" s="1"/>
  <c r="J17" i="9"/>
  <c r="J15" i="9"/>
  <c r="E15" i="9"/>
  <c r="F51" i="9" s="1"/>
  <c r="J14" i="9"/>
  <c r="J12" i="9"/>
  <c r="J49" i="9" s="1"/>
  <c r="E7" i="9"/>
  <c r="E45" i="9" s="1"/>
  <c r="BK199" i="8"/>
  <c r="J199" i="8" s="1"/>
  <c r="J67" i="8" s="1"/>
  <c r="AY58" i="1"/>
  <c r="AX58" i="1"/>
  <c r="BI221" i="8"/>
  <c r="BH221" i="8"/>
  <c r="BG221" i="8"/>
  <c r="BE221" i="8"/>
  <c r="T221" i="8"/>
  <c r="R221" i="8"/>
  <c r="P221" i="8"/>
  <c r="BK221" i="8"/>
  <c r="J221" i="8"/>
  <c r="BF221" i="8" s="1"/>
  <c r="BI210" i="8"/>
  <c r="BH210" i="8"/>
  <c r="BG210" i="8"/>
  <c r="BF210" i="8"/>
  <c r="BE210" i="8"/>
  <c r="T210" i="8"/>
  <c r="T209" i="8" s="1"/>
  <c r="R210" i="8"/>
  <c r="R209" i="8" s="1"/>
  <c r="P210" i="8"/>
  <c r="P209" i="8" s="1"/>
  <c r="BK210" i="8"/>
  <c r="BK209" i="8" s="1"/>
  <c r="J209" i="8" s="1"/>
  <c r="J68" i="8" s="1"/>
  <c r="J210" i="8"/>
  <c r="BI208" i="8"/>
  <c r="BH208" i="8"/>
  <c r="BG208" i="8"/>
  <c r="BF208" i="8"/>
  <c r="BE208" i="8"/>
  <c r="T208" i="8"/>
  <c r="R208" i="8"/>
  <c r="P208" i="8"/>
  <c r="BK208" i="8"/>
  <c r="J208" i="8"/>
  <c r="BI204" i="8"/>
  <c r="BH204" i="8"/>
  <c r="BG204" i="8"/>
  <c r="BE204" i="8"/>
  <c r="T204" i="8"/>
  <c r="T199" i="8" s="1"/>
  <c r="R204" i="8"/>
  <c r="P204" i="8"/>
  <c r="BK204" i="8"/>
  <c r="J204" i="8"/>
  <c r="BF204" i="8" s="1"/>
  <c r="BI200" i="8"/>
  <c r="BH200" i="8"/>
  <c r="BG200" i="8"/>
  <c r="BF200" i="8"/>
  <c r="BE200" i="8"/>
  <c r="T200" i="8"/>
  <c r="R200" i="8"/>
  <c r="R199" i="8" s="1"/>
  <c r="P200" i="8"/>
  <c r="P199" i="8" s="1"/>
  <c r="BK200" i="8"/>
  <c r="J200" i="8"/>
  <c r="BI195" i="8"/>
  <c r="BH195" i="8"/>
  <c r="BG195" i="8"/>
  <c r="BE195" i="8"/>
  <c r="T195" i="8"/>
  <c r="R195" i="8"/>
  <c r="P195" i="8"/>
  <c r="BK195" i="8"/>
  <c r="J195" i="8"/>
  <c r="BF195" i="8" s="1"/>
  <c r="BI191" i="8"/>
  <c r="BH191" i="8"/>
  <c r="BG191" i="8"/>
  <c r="BF191" i="8"/>
  <c r="BE191" i="8"/>
  <c r="T191" i="8"/>
  <c r="R191" i="8"/>
  <c r="P191" i="8"/>
  <c r="BK191" i="8"/>
  <c r="J191" i="8"/>
  <c r="BI187" i="8"/>
  <c r="BH187" i="8"/>
  <c r="BG187" i="8"/>
  <c r="BE187" i="8"/>
  <c r="T187" i="8"/>
  <c r="T186" i="8" s="1"/>
  <c r="R187" i="8"/>
  <c r="R186" i="8" s="1"/>
  <c r="P187" i="8"/>
  <c r="P186" i="8" s="1"/>
  <c r="BK187" i="8"/>
  <c r="BK186" i="8" s="1"/>
  <c r="J186" i="8" s="1"/>
  <c r="J66" i="8" s="1"/>
  <c r="J187" i="8"/>
  <c r="BF187" i="8" s="1"/>
  <c r="BI185" i="8"/>
  <c r="BH185" i="8"/>
  <c r="BG185" i="8"/>
  <c r="BE185" i="8"/>
  <c r="T185" i="8"/>
  <c r="R185" i="8"/>
  <c r="P185" i="8"/>
  <c r="BK185" i="8"/>
  <c r="J185" i="8"/>
  <c r="BF185" i="8" s="1"/>
  <c r="BI181" i="8"/>
  <c r="BH181" i="8"/>
  <c r="BG181" i="8"/>
  <c r="BF181" i="8"/>
  <c r="BE181" i="8"/>
  <c r="T181" i="8"/>
  <c r="R181" i="8"/>
  <c r="P181" i="8"/>
  <c r="BK181" i="8"/>
  <c r="J181" i="8"/>
  <c r="BI177" i="8"/>
  <c r="BH177" i="8"/>
  <c r="BG177" i="8"/>
  <c r="BE177" i="8"/>
  <c r="T177" i="8"/>
  <c r="T176" i="8" s="1"/>
  <c r="R177" i="8"/>
  <c r="R176" i="8" s="1"/>
  <c r="P177" i="8"/>
  <c r="P176" i="8" s="1"/>
  <c r="BK177" i="8"/>
  <c r="BK176" i="8" s="1"/>
  <c r="J176" i="8" s="1"/>
  <c r="J65" i="8" s="1"/>
  <c r="J177" i="8"/>
  <c r="BF177" i="8" s="1"/>
  <c r="BI175" i="8"/>
  <c r="BH175" i="8"/>
  <c r="BG175" i="8"/>
  <c r="BF175" i="8"/>
  <c r="BE175" i="8"/>
  <c r="T175" i="8"/>
  <c r="R175" i="8"/>
  <c r="P175" i="8"/>
  <c r="BK175" i="8"/>
  <c r="J175" i="8"/>
  <c r="BI174" i="8"/>
  <c r="BH174" i="8"/>
  <c r="BG174" i="8"/>
  <c r="BE174" i="8"/>
  <c r="T174" i="8"/>
  <c r="R174" i="8"/>
  <c r="P174" i="8"/>
  <c r="BK174" i="8"/>
  <c r="J174" i="8"/>
  <c r="BF174" i="8" s="1"/>
  <c r="BI170" i="8"/>
  <c r="BH170" i="8"/>
  <c r="BG170" i="8"/>
  <c r="BF170" i="8"/>
  <c r="BE170" i="8"/>
  <c r="T170" i="8"/>
  <c r="T169" i="8" s="1"/>
  <c r="R170" i="8"/>
  <c r="R169" i="8" s="1"/>
  <c r="P170" i="8"/>
  <c r="P169" i="8" s="1"/>
  <c r="BK170" i="8"/>
  <c r="BK169" i="8" s="1"/>
  <c r="J169" i="8" s="1"/>
  <c r="J64" i="8" s="1"/>
  <c r="J170" i="8"/>
  <c r="BI168" i="8"/>
  <c r="BH168" i="8"/>
  <c r="BG168" i="8"/>
  <c r="BF168" i="8"/>
  <c r="BE168" i="8"/>
  <c r="T168" i="8"/>
  <c r="R168" i="8"/>
  <c r="P168" i="8"/>
  <c r="BK168" i="8"/>
  <c r="J168" i="8"/>
  <c r="BI164" i="8"/>
  <c r="BH164" i="8"/>
  <c r="BG164" i="8"/>
  <c r="BE164" i="8"/>
  <c r="T164" i="8"/>
  <c r="R164" i="8"/>
  <c r="P164" i="8"/>
  <c r="BK164" i="8"/>
  <c r="J164" i="8"/>
  <c r="BF164" i="8" s="1"/>
  <c r="BI159" i="8"/>
  <c r="BH159" i="8"/>
  <c r="BG159" i="8"/>
  <c r="BF159" i="8"/>
  <c r="BE159" i="8"/>
  <c r="T159" i="8"/>
  <c r="R159" i="8"/>
  <c r="P159" i="8"/>
  <c r="BK159" i="8"/>
  <c r="J159" i="8"/>
  <c r="BI152" i="8"/>
  <c r="BH152" i="8"/>
  <c r="BG152" i="8"/>
  <c r="BE152" i="8"/>
  <c r="T152" i="8"/>
  <c r="R152" i="8"/>
  <c r="P152" i="8"/>
  <c r="BK152" i="8"/>
  <c r="J152" i="8"/>
  <c r="BF152" i="8" s="1"/>
  <c r="BI144" i="8"/>
  <c r="BH144" i="8"/>
  <c r="BG144" i="8"/>
  <c r="BF144" i="8"/>
  <c r="BE144" i="8"/>
  <c r="T144" i="8"/>
  <c r="R144" i="8"/>
  <c r="P144" i="8"/>
  <c r="BK144" i="8"/>
  <c r="J144" i="8"/>
  <c r="BI140" i="8"/>
  <c r="BH140" i="8"/>
  <c r="BG140" i="8"/>
  <c r="BE140" i="8"/>
  <c r="T140" i="8"/>
  <c r="R140" i="8"/>
  <c r="P140" i="8"/>
  <c r="BK140" i="8"/>
  <c r="J140" i="8"/>
  <c r="BF140" i="8" s="1"/>
  <c r="BI136" i="8"/>
  <c r="BH136" i="8"/>
  <c r="BG136" i="8"/>
  <c r="BF136" i="8"/>
  <c r="BE136" i="8"/>
  <c r="T136" i="8"/>
  <c r="R136" i="8"/>
  <c r="P136" i="8"/>
  <c r="BK136" i="8"/>
  <c r="J136" i="8"/>
  <c r="BI132" i="8"/>
  <c r="BH132" i="8"/>
  <c r="BG132" i="8"/>
  <c r="BE132" i="8"/>
  <c r="T132" i="8"/>
  <c r="R132" i="8"/>
  <c r="P132" i="8"/>
  <c r="BK132" i="8"/>
  <c r="J132" i="8"/>
  <c r="BF132" i="8" s="1"/>
  <c r="BI131" i="8"/>
  <c r="BH131" i="8"/>
  <c r="BG131" i="8"/>
  <c r="BF131" i="8"/>
  <c r="BE131" i="8"/>
  <c r="T131" i="8"/>
  <c r="R131" i="8"/>
  <c r="P131" i="8"/>
  <c r="BK131" i="8"/>
  <c r="J131" i="8"/>
  <c r="BI127" i="8"/>
  <c r="BH127" i="8"/>
  <c r="BG127" i="8"/>
  <c r="BE127" i="8"/>
  <c r="T127" i="8"/>
  <c r="T126" i="8" s="1"/>
  <c r="R127" i="8"/>
  <c r="R126" i="8" s="1"/>
  <c r="P127" i="8"/>
  <c r="P126" i="8" s="1"/>
  <c r="P125" i="8" s="1"/>
  <c r="BK127" i="8"/>
  <c r="BK126" i="8" s="1"/>
  <c r="J127" i="8"/>
  <c r="BF127" i="8" s="1"/>
  <c r="BI124" i="8"/>
  <c r="BH124" i="8"/>
  <c r="BG124" i="8"/>
  <c r="BE124" i="8"/>
  <c r="T124" i="8"/>
  <c r="T123" i="8" s="1"/>
  <c r="R124" i="8"/>
  <c r="R123" i="8" s="1"/>
  <c r="P124" i="8"/>
  <c r="P123" i="8" s="1"/>
  <c r="BK124" i="8"/>
  <c r="BK123" i="8" s="1"/>
  <c r="J123" i="8" s="1"/>
  <c r="J61" i="8" s="1"/>
  <c r="J124" i="8"/>
  <c r="BF124" i="8" s="1"/>
  <c r="BI119" i="8"/>
  <c r="BH119" i="8"/>
  <c r="BG119" i="8"/>
  <c r="BE119" i="8"/>
  <c r="T119" i="8"/>
  <c r="T118" i="8" s="1"/>
  <c r="R119" i="8"/>
  <c r="R118" i="8" s="1"/>
  <c r="P119" i="8"/>
  <c r="P118" i="8" s="1"/>
  <c r="BK119" i="8"/>
  <c r="BK118" i="8" s="1"/>
  <c r="J118" i="8" s="1"/>
  <c r="J60" i="8" s="1"/>
  <c r="J119" i="8"/>
  <c r="BF119" i="8" s="1"/>
  <c r="BI114" i="8"/>
  <c r="BH114" i="8"/>
  <c r="BG114" i="8"/>
  <c r="BF114" i="8"/>
  <c r="BE114" i="8"/>
  <c r="T114" i="8"/>
  <c r="R114" i="8"/>
  <c r="P114" i="8"/>
  <c r="BK114" i="8"/>
  <c r="J114" i="8"/>
  <c r="BI110" i="8"/>
  <c r="BH110" i="8"/>
  <c r="BG110" i="8"/>
  <c r="BE110" i="8"/>
  <c r="T110" i="8"/>
  <c r="R110" i="8"/>
  <c r="P110" i="8"/>
  <c r="BK110" i="8"/>
  <c r="J110" i="8"/>
  <c r="BF110" i="8" s="1"/>
  <c r="BI104" i="8"/>
  <c r="BH104" i="8"/>
  <c r="BG104" i="8"/>
  <c r="BF104" i="8"/>
  <c r="BE104" i="8"/>
  <c r="T104" i="8"/>
  <c r="T103" i="8" s="1"/>
  <c r="R104" i="8"/>
  <c r="R103" i="8" s="1"/>
  <c r="P104" i="8"/>
  <c r="P103" i="8" s="1"/>
  <c r="BK104" i="8"/>
  <c r="BK103" i="8" s="1"/>
  <c r="J103" i="8" s="1"/>
  <c r="J59" i="8" s="1"/>
  <c r="J104" i="8"/>
  <c r="BI99" i="8"/>
  <c r="BH99" i="8"/>
  <c r="BG99" i="8"/>
  <c r="BE99" i="8"/>
  <c r="T99" i="8"/>
  <c r="R99" i="8"/>
  <c r="P99" i="8"/>
  <c r="BK99" i="8"/>
  <c r="J99" i="8"/>
  <c r="BF99" i="8" s="1"/>
  <c r="BI95" i="8"/>
  <c r="BH95" i="8"/>
  <c r="BG95" i="8"/>
  <c r="BE95" i="8"/>
  <c r="T95" i="8"/>
  <c r="R95" i="8"/>
  <c r="P95" i="8"/>
  <c r="BK95" i="8"/>
  <c r="J95" i="8"/>
  <c r="BF95" i="8" s="1"/>
  <c r="BI91" i="8"/>
  <c r="F34" i="8" s="1"/>
  <c r="BD58" i="1" s="1"/>
  <c r="BH91" i="8"/>
  <c r="F33" i="8" s="1"/>
  <c r="BC58" i="1" s="1"/>
  <c r="BG91" i="8"/>
  <c r="F32" i="8" s="1"/>
  <c r="BB58" i="1" s="1"/>
  <c r="BE91" i="8"/>
  <c r="J30" i="8" s="1"/>
  <c r="AV58" i="1" s="1"/>
  <c r="T91" i="8"/>
  <c r="T90" i="8" s="1"/>
  <c r="T89" i="8" s="1"/>
  <c r="R91" i="8"/>
  <c r="R90" i="8" s="1"/>
  <c r="P91" i="8"/>
  <c r="P90" i="8" s="1"/>
  <c r="P89" i="8" s="1"/>
  <c r="BK91" i="8"/>
  <c r="BK90" i="8" s="1"/>
  <c r="J91" i="8"/>
  <c r="BF91" i="8" s="1"/>
  <c r="F85" i="8"/>
  <c r="F82" i="8"/>
  <c r="E80" i="8"/>
  <c r="F49" i="8"/>
  <c r="E47" i="8"/>
  <c r="J21" i="8"/>
  <c r="E21" i="8"/>
  <c r="J51" i="8" s="1"/>
  <c r="J20" i="8"/>
  <c r="J18" i="8"/>
  <c r="E18" i="8"/>
  <c r="F52" i="8" s="1"/>
  <c r="J17" i="8"/>
  <c r="J15" i="8"/>
  <c r="E15" i="8"/>
  <c r="F84" i="8" s="1"/>
  <c r="J14" i="8"/>
  <c r="J12" i="8"/>
  <c r="J49" i="8" s="1"/>
  <c r="E7" i="8"/>
  <c r="E78" i="8" s="1"/>
  <c r="P161" i="7"/>
  <c r="AY57" i="1"/>
  <c r="AX57" i="1"/>
  <c r="BI162" i="7"/>
  <c r="BH162" i="7"/>
  <c r="BG162" i="7"/>
  <c r="BE162" i="7"/>
  <c r="T162" i="7"/>
  <c r="T161" i="7" s="1"/>
  <c r="R162" i="7"/>
  <c r="R161" i="7" s="1"/>
  <c r="P162" i="7"/>
  <c r="BK162" i="7"/>
  <c r="BK161" i="7" s="1"/>
  <c r="J161" i="7" s="1"/>
  <c r="J61" i="7" s="1"/>
  <c r="J162" i="7"/>
  <c r="BF162" i="7" s="1"/>
  <c r="BI157" i="7"/>
  <c r="BH157" i="7"/>
  <c r="BG157" i="7"/>
  <c r="BE157" i="7"/>
  <c r="T157" i="7"/>
  <c r="R157" i="7"/>
  <c r="P157" i="7"/>
  <c r="BK157" i="7"/>
  <c r="J157" i="7"/>
  <c r="BF157" i="7" s="1"/>
  <c r="BI153" i="7"/>
  <c r="BH153" i="7"/>
  <c r="BG153" i="7"/>
  <c r="BF153" i="7"/>
  <c r="BE153" i="7"/>
  <c r="T153" i="7"/>
  <c r="R153" i="7"/>
  <c r="P153" i="7"/>
  <c r="BK153" i="7"/>
  <c r="J153" i="7"/>
  <c r="BI152" i="7"/>
  <c r="BH152" i="7"/>
  <c r="BG152" i="7"/>
  <c r="BE152" i="7"/>
  <c r="T152" i="7"/>
  <c r="R152" i="7"/>
  <c r="P152" i="7"/>
  <c r="BK152" i="7"/>
  <c r="J152" i="7"/>
  <c r="BF152" i="7" s="1"/>
  <c r="BI151" i="7"/>
  <c r="BH151" i="7"/>
  <c r="BG151" i="7"/>
  <c r="BF151" i="7"/>
  <c r="BE151" i="7"/>
  <c r="T151" i="7"/>
  <c r="R151" i="7"/>
  <c r="P151" i="7"/>
  <c r="BK151" i="7"/>
  <c r="J151" i="7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F147" i="7"/>
  <c r="BE147" i="7"/>
  <c r="T147" i="7"/>
  <c r="R147" i="7"/>
  <c r="P147" i="7"/>
  <c r="BK147" i="7"/>
  <c r="J147" i="7"/>
  <c r="BI143" i="7"/>
  <c r="BH143" i="7"/>
  <c r="BG143" i="7"/>
  <c r="BE143" i="7"/>
  <c r="T143" i="7"/>
  <c r="R143" i="7"/>
  <c r="P143" i="7"/>
  <c r="BK143" i="7"/>
  <c r="J143" i="7"/>
  <c r="BF143" i="7" s="1"/>
  <c r="BI140" i="7"/>
  <c r="BH140" i="7"/>
  <c r="BG140" i="7"/>
  <c r="BF140" i="7"/>
  <c r="BE140" i="7"/>
  <c r="T140" i="7"/>
  <c r="R140" i="7"/>
  <c r="P140" i="7"/>
  <c r="BK140" i="7"/>
  <c r="J140" i="7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F135" i="7"/>
  <c r="BE135" i="7"/>
  <c r="T135" i="7"/>
  <c r="R135" i="7"/>
  <c r="P135" i="7"/>
  <c r="BK135" i="7"/>
  <c r="J135" i="7"/>
  <c r="BI134" i="7"/>
  <c r="BH134" i="7"/>
  <c r="BG134" i="7"/>
  <c r="BE134" i="7"/>
  <c r="T134" i="7"/>
  <c r="R134" i="7"/>
  <c r="P134" i="7"/>
  <c r="BK134" i="7"/>
  <c r="J134" i="7"/>
  <c r="BF134" i="7" s="1"/>
  <c r="BI133" i="7"/>
  <c r="BH133" i="7"/>
  <c r="BG133" i="7"/>
  <c r="BF133" i="7"/>
  <c r="BE133" i="7"/>
  <c r="T133" i="7"/>
  <c r="R133" i="7"/>
  <c r="P133" i="7"/>
  <c r="BK133" i="7"/>
  <c r="J133" i="7"/>
  <c r="BI132" i="7"/>
  <c r="BH132" i="7"/>
  <c r="BG132" i="7"/>
  <c r="BE132" i="7"/>
  <c r="T132" i="7"/>
  <c r="R132" i="7"/>
  <c r="P132" i="7"/>
  <c r="BK132" i="7"/>
  <c r="J132" i="7"/>
  <c r="BF132" i="7" s="1"/>
  <c r="BI128" i="7"/>
  <c r="BH128" i="7"/>
  <c r="BG128" i="7"/>
  <c r="BF128" i="7"/>
  <c r="BE128" i="7"/>
  <c r="T128" i="7"/>
  <c r="R128" i="7"/>
  <c r="P128" i="7"/>
  <c r="BK128" i="7"/>
  <c r="J128" i="7"/>
  <c r="BI124" i="7"/>
  <c r="BH124" i="7"/>
  <c r="BG124" i="7"/>
  <c r="BE124" i="7"/>
  <c r="T124" i="7"/>
  <c r="R124" i="7"/>
  <c r="P124" i="7"/>
  <c r="BK124" i="7"/>
  <c r="J124" i="7"/>
  <c r="BF124" i="7" s="1"/>
  <c r="BI118" i="7"/>
  <c r="BH118" i="7"/>
  <c r="BG118" i="7"/>
  <c r="BF118" i="7"/>
  <c r="BE118" i="7"/>
  <c r="T118" i="7"/>
  <c r="T117" i="7" s="1"/>
  <c r="R118" i="7"/>
  <c r="R117" i="7" s="1"/>
  <c r="P118" i="7"/>
  <c r="P117" i="7" s="1"/>
  <c r="BK118" i="7"/>
  <c r="BK117" i="7" s="1"/>
  <c r="J117" i="7" s="1"/>
  <c r="J60" i="7" s="1"/>
  <c r="J118" i="7"/>
  <c r="BI109" i="7"/>
  <c r="BH109" i="7"/>
  <c r="BG109" i="7"/>
  <c r="BF109" i="7"/>
  <c r="BE109" i="7"/>
  <c r="T109" i="7"/>
  <c r="R109" i="7"/>
  <c r="P109" i="7"/>
  <c r="BK109" i="7"/>
  <c r="J109" i="7"/>
  <c r="BI103" i="7"/>
  <c r="BH103" i="7"/>
  <c r="BG103" i="7"/>
  <c r="BE103" i="7"/>
  <c r="T103" i="7"/>
  <c r="T102" i="7" s="1"/>
  <c r="R103" i="7"/>
  <c r="R102" i="7" s="1"/>
  <c r="P103" i="7"/>
  <c r="P102" i="7" s="1"/>
  <c r="BK103" i="7"/>
  <c r="BK102" i="7" s="1"/>
  <c r="J102" i="7" s="1"/>
  <c r="J59" i="7" s="1"/>
  <c r="J103" i="7"/>
  <c r="BF103" i="7" s="1"/>
  <c r="BI98" i="7"/>
  <c r="BH98" i="7"/>
  <c r="BG98" i="7"/>
  <c r="BF98" i="7"/>
  <c r="BE98" i="7"/>
  <c r="T98" i="7"/>
  <c r="R98" i="7"/>
  <c r="P98" i="7"/>
  <c r="BK98" i="7"/>
  <c r="J98" i="7"/>
  <c r="BI92" i="7"/>
  <c r="BH92" i="7"/>
  <c r="BG92" i="7"/>
  <c r="BE92" i="7"/>
  <c r="T92" i="7"/>
  <c r="R92" i="7"/>
  <c r="P92" i="7"/>
  <c r="BK92" i="7"/>
  <c r="J92" i="7"/>
  <c r="BF92" i="7" s="1"/>
  <c r="BI88" i="7"/>
  <c r="BH88" i="7"/>
  <c r="BG88" i="7"/>
  <c r="BF88" i="7"/>
  <c r="BE88" i="7"/>
  <c r="T88" i="7"/>
  <c r="R88" i="7"/>
  <c r="P88" i="7"/>
  <c r="BK88" i="7"/>
  <c r="J88" i="7"/>
  <c r="BI84" i="7"/>
  <c r="F34" i="7" s="1"/>
  <c r="BD57" i="1" s="1"/>
  <c r="BH84" i="7"/>
  <c r="F33" i="7" s="1"/>
  <c r="BC57" i="1" s="1"/>
  <c r="BG84" i="7"/>
  <c r="F32" i="7" s="1"/>
  <c r="BB57" i="1" s="1"/>
  <c r="BE84" i="7"/>
  <c r="J30" i="7" s="1"/>
  <c r="AV57" i="1" s="1"/>
  <c r="T84" i="7"/>
  <c r="T83" i="7" s="1"/>
  <c r="R84" i="7"/>
  <c r="R83" i="7" s="1"/>
  <c r="P84" i="7"/>
  <c r="BK84" i="7"/>
  <c r="BK83" i="7" s="1"/>
  <c r="J84" i="7"/>
  <c r="BF84" i="7" s="1"/>
  <c r="J77" i="7"/>
  <c r="F75" i="7"/>
  <c r="E73" i="7"/>
  <c r="F51" i="7"/>
  <c r="F49" i="7"/>
  <c r="E47" i="7"/>
  <c r="E45" i="7"/>
  <c r="J21" i="7"/>
  <c r="E21" i="7"/>
  <c r="J51" i="7" s="1"/>
  <c r="J20" i="7"/>
  <c r="J18" i="7"/>
  <c r="E18" i="7"/>
  <c r="F52" i="7" s="1"/>
  <c r="J17" i="7"/>
  <c r="J15" i="7"/>
  <c r="E15" i="7"/>
  <c r="F77" i="7" s="1"/>
  <c r="J14" i="7"/>
  <c r="J12" i="7"/>
  <c r="J75" i="7" s="1"/>
  <c r="E7" i="7"/>
  <c r="E71" i="7" s="1"/>
  <c r="J153" i="6"/>
  <c r="J61" i="6" s="1"/>
  <c r="BK83" i="6"/>
  <c r="AY56" i="1"/>
  <c r="AX56" i="1"/>
  <c r="BI154" i="6"/>
  <c r="BH154" i="6"/>
  <c r="BG154" i="6"/>
  <c r="BF154" i="6"/>
  <c r="BE154" i="6"/>
  <c r="T154" i="6"/>
  <c r="T153" i="6" s="1"/>
  <c r="R154" i="6"/>
  <c r="R153" i="6" s="1"/>
  <c r="P154" i="6"/>
  <c r="P153" i="6" s="1"/>
  <c r="BK154" i="6"/>
  <c r="BK153" i="6" s="1"/>
  <c r="J154" i="6"/>
  <c r="BI149" i="6"/>
  <c r="BH149" i="6"/>
  <c r="BG149" i="6"/>
  <c r="BE149" i="6"/>
  <c r="T149" i="6"/>
  <c r="R149" i="6"/>
  <c r="P149" i="6"/>
  <c r="BK149" i="6"/>
  <c r="J149" i="6"/>
  <c r="BF149" i="6" s="1"/>
  <c r="BI145" i="6"/>
  <c r="BH145" i="6"/>
  <c r="BG145" i="6"/>
  <c r="BE145" i="6"/>
  <c r="T145" i="6"/>
  <c r="R145" i="6"/>
  <c r="P145" i="6"/>
  <c r="BK145" i="6"/>
  <c r="J145" i="6"/>
  <c r="BF145" i="6" s="1"/>
  <c r="BI141" i="6"/>
  <c r="BH141" i="6"/>
  <c r="BG141" i="6"/>
  <c r="BF141" i="6"/>
  <c r="BE141" i="6"/>
  <c r="T141" i="6"/>
  <c r="R141" i="6"/>
  <c r="R140" i="6" s="1"/>
  <c r="P141" i="6"/>
  <c r="P140" i="6" s="1"/>
  <c r="BK141" i="6"/>
  <c r="J141" i="6"/>
  <c r="BI135" i="6"/>
  <c r="BH135" i="6"/>
  <c r="BG135" i="6"/>
  <c r="BF135" i="6"/>
  <c r="BE135" i="6"/>
  <c r="T135" i="6"/>
  <c r="R135" i="6"/>
  <c r="P135" i="6"/>
  <c r="BK135" i="6"/>
  <c r="J135" i="6"/>
  <c r="BI131" i="6"/>
  <c r="BH131" i="6"/>
  <c r="BG131" i="6"/>
  <c r="BE131" i="6"/>
  <c r="T131" i="6"/>
  <c r="R131" i="6"/>
  <c r="P131" i="6"/>
  <c r="BK131" i="6"/>
  <c r="J131" i="6"/>
  <c r="BF131" i="6" s="1"/>
  <c r="BI126" i="6"/>
  <c r="BH126" i="6"/>
  <c r="BG126" i="6"/>
  <c r="BF126" i="6"/>
  <c r="BE126" i="6"/>
  <c r="T126" i="6"/>
  <c r="R126" i="6"/>
  <c r="P126" i="6"/>
  <c r="BK126" i="6"/>
  <c r="J126" i="6"/>
  <c r="BI122" i="6"/>
  <c r="BH122" i="6"/>
  <c r="BG122" i="6"/>
  <c r="BE122" i="6"/>
  <c r="T122" i="6"/>
  <c r="R122" i="6"/>
  <c r="P122" i="6"/>
  <c r="BK122" i="6"/>
  <c r="J122" i="6"/>
  <c r="BF122" i="6" s="1"/>
  <c r="BI118" i="6"/>
  <c r="BH118" i="6"/>
  <c r="BG118" i="6"/>
  <c r="BF118" i="6"/>
  <c r="BE118" i="6"/>
  <c r="T118" i="6"/>
  <c r="R118" i="6"/>
  <c r="P118" i="6"/>
  <c r="BK118" i="6"/>
  <c r="J118" i="6"/>
  <c r="BI114" i="6"/>
  <c r="BH114" i="6"/>
  <c r="BG114" i="6"/>
  <c r="BE114" i="6"/>
  <c r="T114" i="6"/>
  <c r="R114" i="6"/>
  <c r="P114" i="6"/>
  <c r="BK114" i="6"/>
  <c r="J114" i="6"/>
  <c r="BF114" i="6" s="1"/>
  <c r="BI110" i="6"/>
  <c r="BH110" i="6"/>
  <c r="BG110" i="6"/>
  <c r="BF110" i="6"/>
  <c r="BE110" i="6"/>
  <c r="T110" i="6"/>
  <c r="R110" i="6"/>
  <c r="P110" i="6"/>
  <c r="BK110" i="6"/>
  <c r="J110" i="6"/>
  <c r="BI106" i="6"/>
  <c r="BH106" i="6"/>
  <c r="BG106" i="6"/>
  <c r="BE106" i="6"/>
  <c r="T106" i="6"/>
  <c r="T105" i="6" s="1"/>
  <c r="R106" i="6"/>
  <c r="R105" i="6" s="1"/>
  <c r="P106" i="6"/>
  <c r="P105" i="6" s="1"/>
  <c r="BK106" i="6"/>
  <c r="J106" i="6"/>
  <c r="BF106" i="6" s="1"/>
  <c r="BI101" i="6"/>
  <c r="BH101" i="6"/>
  <c r="BG101" i="6"/>
  <c r="BF101" i="6"/>
  <c r="BE101" i="6"/>
  <c r="T101" i="6"/>
  <c r="R101" i="6"/>
  <c r="P101" i="6"/>
  <c r="BK101" i="6"/>
  <c r="J101" i="6"/>
  <c r="BI99" i="6"/>
  <c r="BH99" i="6"/>
  <c r="BG99" i="6"/>
  <c r="BE99" i="6"/>
  <c r="T99" i="6"/>
  <c r="R99" i="6"/>
  <c r="P99" i="6"/>
  <c r="BK99" i="6"/>
  <c r="J99" i="6"/>
  <c r="BF99" i="6" s="1"/>
  <c r="BI98" i="6"/>
  <c r="BH98" i="6"/>
  <c r="BG98" i="6"/>
  <c r="BF98" i="6"/>
  <c r="BE98" i="6"/>
  <c r="T98" i="6"/>
  <c r="R98" i="6"/>
  <c r="P98" i="6"/>
  <c r="BK98" i="6"/>
  <c r="J98" i="6"/>
  <c r="BI94" i="6"/>
  <c r="BH94" i="6"/>
  <c r="BG94" i="6"/>
  <c r="BE94" i="6"/>
  <c r="T94" i="6"/>
  <c r="R94" i="6"/>
  <c r="P94" i="6"/>
  <c r="BK94" i="6"/>
  <c r="J94" i="6"/>
  <c r="BF94" i="6" s="1"/>
  <c r="BI90" i="6"/>
  <c r="BH90" i="6"/>
  <c r="BG90" i="6"/>
  <c r="BF90" i="6"/>
  <c r="BE90" i="6"/>
  <c r="T90" i="6"/>
  <c r="R90" i="6"/>
  <c r="P90" i="6"/>
  <c r="BK90" i="6"/>
  <c r="J90" i="6"/>
  <c r="BI84" i="6"/>
  <c r="BH84" i="6"/>
  <c r="BG84" i="6"/>
  <c r="BE84" i="6"/>
  <c r="T84" i="6"/>
  <c r="T83" i="6" s="1"/>
  <c r="R84" i="6"/>
  <c r="R83" i="6" s="1"/>
  <c r="P84" i="6"/>
  <c r="BK84" i="6"/>
  <c r="J84" i="6"/>
  <c r="BF84" i="6" s="1"/>
  <c r="J77" i="6"/>
  <c r="J75" i="6"/>
  <c r="F75" i="6"/>
  <c r="E73" i="6"/>
  <c r="F51" i="6"/>
  <c r="F49" i="6"/>
  <c r="E47" i="6"/>
  <c r="J21" i="6"/>
  <c r="E21" i="6"/>
  <c r="J51" i="6" s="1"/>
  <c r="J20" i="6"/>
  <c r="J18" i="6"/>
  <c r="E18" i="6"/>
  <c r="F52" i="6" s="1"/>
  <c r="J17" i="6"/>
  <c r="J15" i="6"/>
  <c r="E15" i="6"/>
  <c r="F77" i="6" s="1"/>
  <c r="J14" i="6"/>
  <c r="J12" i="6"/>
  <c r="J49" i="6" s="1"/>
  <c r="E7" i="6"/>
  <c r="T129" i="5"/>
  <c r="BK129" i="5"/>
  <c r="J129" i="5" s="1"/>
  <c r="J61" i="5" s="1"/>
  <c r="BK109" i="5"/>
  <c r="J109" i="5" s="1"/>
  <c r="J59" i="5" s="1"/>
  <c r="AY55" i="1"/>
  <c r="AX55" i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E140" i="5"/>
  <c r="T140" i="5"/>
  <c r="T139" i="5" s="1"/>
  <c r="T138" i="5" s="1"/>
  <c r="R140" i="5"/>
  <c r="P140" i="5"/>
  <c r="P139" i="5" s="1"/>
  <c r="P138" i="5" s="1"/>
  <c r="BK140" i="5"/>
  <c r="BK139" i="5" s="1"/>
  <c r="J140" i="5"/>
  <c r="BF140" i="5" s="1"/>
  <c r="BI137" i="5"/>
  <c r="BH137" i="5"/>
  <c r="BG137" i="5"/>
  <c r="BE137" i="5"/>
  <c r="T137" i="5"/>
  <c r="T136" i="5" s="1"/>
  <c r="R137" i="5"/>
  <c r="R136" i="5" s="1"/>
  <c r="P137" i="5"/>
  <c r="P136" i="5" s="1"/>
  <c r="BK137" i="5"/>
  <c r="BK136" i="5" s="1"/>
  <c r="J136" i="5" s="1"/>
  <c r="J137" i="5"/>
  <c r="BF137" i="5" s="1"/>
  <c r="J62" i="5"/>
  <c r="BI135" i="5"/>
  <c r="BH135" i="5"/>
  <c r="BG135" i="5"/>
  <c r="BF135" i="5"/>
  <c r="BE135" i="5"/>
  <c r="T135" i="5"/>
  <c r="R135" i="5"/>
  <c r="P135" i="5"/>
  <c r="BK135" i="5"/>
  <c r="J135" i="5"/>
  <c r="BI134" i="5"/>
  <c r="BH134" i="5"/>
  <c r="BG134" i="5"/>
  <c r="BE134" i="5"/>
  <c r="T134" i="5"/>
  <c r="R134" i="5"/>
  <c r="P134" i="5"/>
  <c r="BK134" i="5"/>
  <c r="J134" i="5"/>
  <c r="BF134" i="5" s="1"/>
  <c r="BI133" i="5"/>
  <c r="BH133" i="5"/>
  <c r="BG133" i="5"/>
  <c r="BF133" i="5"/>
  <c r="BE133" i="5"/>
  <c r="T133" i="5"/>
  <c r="R133" i="5"/>
  <c r="P133" i="5"/>
  <c r="BK133" i="5"/>
  <c r="J133" i="5"/>
  <c r="BI132" i="5"/>
  <c r="BH132" i="5"/>
  <c r="BG132" i="5"/>
  <c r="BE132" i="5"/>
  <c r="T132" i="5"/>
  <c r="R132" i="5"/>
  <c r="P132" i="5"/>
  <c r="BK132" i="5"/>
  <c r="J132" i="5"/>
  <c r="BF132" i="5" s="1"/>
  <c r="BI131" i="5"/>
  <c r="BH131" i="5"/>
  <c r="BG131" i="5"/>
  <c r="BF131" i="5"/>
  <c r="BE131" i="5"/>
  <c r="T131" i="5"/>
  <c r="R131" i="5"/>
  <c r="P131" i="5"/>
  <c r="BK131" i="5"/>
  <c r="J131" i="5"/>
  <c r="BI130" i="5"/>
  <c r="BH130" i="5"/>
  <c r="BG130" i="5"/>
  <c r="BE130" i="5"/>
  <c r="T130" i="5"/>
  <c r="R130" i="5"/>
  <c r="R129" i="5" s="1"/>
  <c r="P130" i="5"/>
  <c r="BK130" i="5"/>
  <c r="J130" i="5"/>
  <c r="BF130" i="5" s="1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E127" i="5"/>
  <c r="T127" i="5"/>
  <c r="R127" i="5"/>
  <c r="P127" i="5"/>
  <c r="BK127" i="5"/>
  <c r="J127" i="5"/>
  <c r="BF127" i="5" s="1"/>
  <c r="BI126" i="5"/>
  <c r="BH126" i="5"/>
  <c r="BG126" i="5"/>
  <c r="BE126" i="5"/>
  <c r="T126" i="5"/>
  <c r="R126" i="5"/>
  <c r="P126" i="5"/>
  <c r="BK126" i="5"/>
  <c r="J126" i="5"/>
  <c r="BF126" i="5" s="1"/>
  <c r="BI125" i="5"/>
  <c r="BH125" i="5"/>
  <c r="BG125" i="5"/>
  <c r="BE125" i="5"/>
  <c r="T125" i="5"/>
  <c r="R125" i="5"/>
  <c r="P125" i="5"/>
  <c r="BK125" i="5"/>
  <c r="J125" i="5"/>
  <c r="BF125" i="5" s="1"/>
  <c r="BI124" i="5"/>
  <c r="BH124" i="5"/>
  <c r="BG124" i="5"/>
  <c r="BE124" i="5"/>
  <c r="T124" i="5"/>
  <c r="R124" i="5"/>
  <c r="P124" i="5"/>
  <c r="BK124" i="5"/>
  <c r="J124" i="5"/>
  <c r="BF124" i="5" s="1"/>
  <c r="BI123" i="5"/>
  <c r="BH123" i="5"/>
  <c r="BG123" i="5"/>
  <c r="BE123" i="5"/>
  <c r="T123" i="5"/>
  <c r="R123" i="5"/>
  <c r="P123" i="5"/>
  <c r="BK123" i="5"/>
  <c r="J123" i="5"/>
  <c r="BF123" i="5" s="1"/>
  <c r="BI122" i="5"/>
  <c r="BH122" i="5"/>
  <c r="BG122" i="5"/>
  <c r="BE122" i="5"/>
  <c r="T122" i="5"/>
  <c r="R122" i="5"/>
  <c r="P122" i="5"/>
  <c r="BK122" i="5"/>
  <c r="J122" i="5"/>
  <c r="BF122" i="5" s="1"/>
  <c r="BI121" i="5"/>
  <c r="BH121" i="5"/>
  <c r="BG121" i="5"/>
  <c r="BE121" i="5"/>
  <c r="T121" i="5"/>
  <c r="R121" i="5"/>
  <c r="P121" i="5"/>
  <c r="BK121" i="5"/>
  <c r="J121" i="5"/>
  <c r="BF121" i="5" s="1"/>
  <c r="BI120" i="5"/>
  <c r="BH120" i="5"/>
  <c r="BG120" i="5"/>
  <c r="BE120" i="5"/>
  <c r="T120" i="5"/>
  <c r="R120" i="5"/>
  <c r="P120" i="5"/>
  <c r="BK120" i="5"/>
  <c r="J120" i="5"/>
  <c r="BF120" i="5" s="1"/>
  <c r="BI119" i="5"/>
  <c r="BH119" i="5"/>
  <c r="BG119" i="5"/>
  <c r="BE119" i="5"/>
  <c r="T119" i="5"/>
  <c r="R119" i="5"/>
  <c r="P119" i="5"/>
  <c r="BK119" i="5"/>
  <c r="J119" i="5"/>
  <c r="BF119" i="5" s="1"/>
  <c r="BI116" i="5"/>
  <c r="BH116" i="5"/>
  <c r="BG116" i="5"/>
  <c r="BE116" i="5"/>
  <c r="T116" i="5"/>
  <c r="R116" i="5"/>
  <c r="P116" i="5"/>
  <c r="BK116" i="5"/>
  <c r="J116" i="5"/>
  <c r="BF116" i="5" s="1"/>
  <c r="BI115" i="5"/>
  <c r="BH115" i="5"/>
  <c r="BG115" i="5"/>
  <c r="BE115" i="5"/>
  <c r="T115" i="5"/>
  <c r="R115" i="5"/>
  <c r="P115" i="5"/>
  <c r="BK115" i="5"/>
  <c r="J115" i="5"/>
  <c r="BF115" i="5" s="1"/>
  <c r="BI114" i="5"/>
  <c r="BH114" i="5"/>
  <c r="BG114" i="5"/>
  <c r="BE114" i="5"/>
  <c r="T114" i="5"/>
  <c r="T113" i="5" s="1"/>
  <c r="R114" i="5"/>
  <c r="P114" i="5"/>
  <c r="P113" i="5" s="1"/>
  <c r="BK114" i="5"/>
  <c r="J114" i="5"/>
  <c r="BF114" i="5" s="1"/>
  <c r="BI110" i="5"/>
  <c r="BH110" i="5"/>
  <c r="F33" i="5" s="1"/>
  <c r="BC55" i="1" s="1"/>
  <c r="BG110" i="5"/>
  <c r="BF110" i="5"/>
  <c r="BE110" i="5"/>
  <c r="T110" i="5"/>
  <c r="T109" i="5" s="1"/>
  <c r="R110" i="5"/>
  <c r="R109" i="5" s="1"/>
  <c r="P110" i="5"/>
  <c r="P109" i="5" s="1"/>
  <c r="BK110" i="5"/>
  <c r="J110" i="5"/>
  <c r="BI107" i="5"/>
  <c r="BH107" i="5"/>
  <c r="BG107" i="5"/>
  <c r="BE107" i="5"/>
  <c r="T107" i="5"/>
  <c r="R107" i="5"/>
  <c r="P107" i="5"/>
  <c r="BK107" i="5"/>
  <c r="J107" i="5"/>
  <c r="BF107" i="5" s="1"/>
  <c r="BI104" i="5"/>
  <c r="BH104" i="5"/>
  <c r="BG104" i="5"/>
  <c r="BE104" i="5"/>
  <c r="T104" i="5"/>
  <c r="R104" i="5"/>
  <c r="P104" i="5"/>
  <c r="BK104" i="5"/>
  <c r="J104" i="5"/>
  <c r="BF104" i="5" s="1"/>
  <c r="BI102" i="5"/>
  <c r="BH102" i="5"/>
  <c r="BG102" i="5"/>
  <c r="BE102" i="5"/>
  <c r="T102" i="5"/>
  <c r="R102" i="5"/>
  <c r="P102" i="5"/>
  <c r="BK102" i="5"/>
  <c r="J102" i="5"/>
  <c r="BF102" i="5" s="1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E98" i="5"/>
  <c r="T98" i="5"/>
  <c r="R98" i="5"/>
  <c r="P98" i="5"/>
  <c r="BK98" i="5"/>
  <c r="J98" i="5"/>
  <c r="BF98" i="5" s="1"/>
  <c r="BI97" i="5"/>
  <c r="BH97" i="5"/>
  <c r="BG97" i="5"/>
  <c r="BE97" i="5"/>
  <c r="T97" i="5"/>
  <c r="R97" i="5"/>
  <c r="P97" i="5"/>
  <c r="BK97" i="5"/>
  <c r="J97" i="5"/>
  <c r="BF97" i="5" s="1"/>
  <c r="BI94" i="5"/>
  <c r="BH94" i="5"/>
  <c r="BG94" i="5"/>
  <c r="BE94" i="5"/>
  <c r="T94" i="5"/>
  <c r="R94" i="5"/>
  <c r="P94" i="5"/>
  <c r="BK94" i="5"/>
  <c r="J94" i="5"/>
  <c r="BF94" i="5" s="1"/>
  <c r="BI93" i="5"/>
  <c r="BH93" i="5"/>
  <c r="BG93" i="5"/>
  <c r="BE93" i="5"/>
  <c r="T93" i="5"/>
  <c r="R93" i="5"/>
  <c r="P93" i="5"/>
  <c r="BK93" i="5"/>
  <c r="J93" i="5"/>
  <c r="BF93" i="5" s="1"/>
  <c r="BI90" i="5"/>
  <c r="BH90" i="5"/>
  <c r="BG90" i="5"/>
  <c r="BE90" i="5"/>
  <c r="T90" i="5"/>
  <c r="R90" i="5"/>
  <c r="P90" i="5"/>
  <c r="BK90" i="5"/>
  <c r="J90" i="5"/>
  <c r="BF90" i="5" s="1"/>
  <c r="BI87" i="5"/>
  <c r="BH87" i="5"/>
  <c r="BG87" i="5"/>
  <c r="BE87" i="5"/>
  <c r="T87" i="5"/>
  <c r="T86" i="5" s="1"/>
  <c r="R87" i="5"/>
  <c r="R86" i="5" s="1"/>
  <c r="P87" i="5"/>
  <c r="P86" i="5" s="1"/>
  <c r="BK87" i="5"/>
  <c r="J87" i="5"/>
  <c r="BF87" i="5" s="1"/>
  <c r="F81" i="5"/>
  <c r="F78" i="5"/>
  <c r="E76" i="5"/>
  <c r="E74" i="5"/>
  <c r="F49" i="5"/>
  <c r="E47" i="5"/>
  <c r="J21" i="5"/>
  <c r="E21" i="5"/>
  <c r="J20" i="5"/>
  <c r="J18" i="5"/>
  <c r="E18" i="5"/>
  <c r="F52" i="5" s="1"/>
  <c r="J17" i="5"/>
  <c r="J15" i="5"/>
  <c r="E15" i="5"/>
  <c r="F51" i="5" s="1"/>
  <c r="J14" i="5"/>
  <c r="J12" i="5"/>
  <c r="E7" i="5"/>
  <c r="E45" i="5" s="1"/>
  <c r="P124" i="4"/>
  <c r="BK124" i="4"/>
  <c r="J124" i="4" s="1"/>
  <c r="J62" i="4" s="1"/>
  <c r="P115" i="4"/>
  <c r="BK115" i="4"/>
  <c r="J115" i="4" s="1"/>
  <c r="J60" i="4" s="1"/>
  <c r="BK84" i="4"/>
  <c r="AY54" i="1"/>
  <c r="AX54" i="1"/>
  <c r="F32" i="4"/>
  <c r="BB54" i="1" s="1"/>
  <c r="BI125" i="4"/>
  <c r="BH125" i="4"/>
  <c r="BG125" i="4"/>
  <c r="BE125" i="4"/>
  <c r="T125" i="4"/>
  <c r="T124" i="4" s="1"/>
  <c r="R125" i="4"/>
  <c r="R124" i="4" s="1"/>
  <c r="P125" i="4"/>
  <c r="BK125" i="4"/>
  <c r="J125" i="4"/>
  <c r="BF125" i="4" s="1"/>
  <c r="BI123" i="4"/>
  <c r="BH123" i="4"/>
  <c r="BG123" i="4"/>
  <c r="BE123" i="4"/>
  <c r="T123" i="4"/>
  <c r="R123" i="4"/>
  <c r="P123" i="4"/>
  <c r="BK123" i="4"/>
  <c r="J123" i="4"/>
  <c r="BF123" i="4" s="1"/>
  <c r="BI122" i="4"/>
  <c r="BH122" i="4"/>
  <c r="BG122" i="4"/>
  <c r="BE122" i="4"/>
  <c r="T122" i="4"/>
  <c r="R122" i="4"/>
  <c r="P122" i="4"/>
  <c r="BK122" i="4"/>
  <c r="J122" i="4"/>
  <c r="BF122" i="4" s="1"/>
  <c r="BI121" i="4"/>
  <c r="BH121" i="4"/>
  <c r="BG121" i="4"/>
  <c r="BE121" i="4"/>
  <c r="T121" i="4"/>
  <c r="R121" i="4"/>
  <c r="P121" i="4"/>
  <c r="BK121" i="4"/>
  <c r="J121" i="4"/>
  <c r="BF121" i="4" s="1"/>
  <c r="BI120" i="4"/>
  <c r="BH120" i="4"/>
  <c r="BG120" i="4"/>
  <c r="BE120" i="4"/>
  <c r="T120" i="4"/>
  <c r="T119" i="4" s="1"/>
  <c r="R120" i="4"/>
  <c r="P120" i="4"/>
  <c r="P119" i="4" s="1"/>
  <c r="BK120" i="4"/>
  <c r="J120" i="4"/>
  <c r="BF120" i="4" s="1"/>
  <c r="BI116" i="4"/>
  <c r="BH116" i="4"/>
  <c r="BG116" i="4"/>
  <c r="BE116" i="4"/>
  <c r="T116" i="4"/>
  <c r="T115" i="4" s="1"/>
  <c r="R116" i="4"/>
  <c r="R115" i="4" s="1"/>
  <c r="P116" i="4"/>
  <c r="BK116" i="4"/>
  <c r="J116" i="4"/>
  <c r="BF116" i="4" s="1"/>
  <c r="BI114" i="4"/>
  <c r="BH114" i="4"/>
  <c r="BG114" i="4"/>
  <c r="BE114" i="4"/>
  <c r="T114" i="4"/>
  <c r="R114" i="4"/>
  <c r="P114" i="4"/>
  <c r="BK114" i="4"/>
  <c r="J114" i="4"/>
  <c r="BF114" i="4" s="1"/>
  <c r="BI113" i="4"/>
  <c r="BH113" i="4"/>
  <c r="BG113" i="4"/>
  <c r="BE113" i="4"/>
  <c r="F30" i="4" s="1"/>
  <c r="AZ54" i="1" s="1"/>
  <c r="T113" i="4"/>
  <c r="T112" i="4" s="1"/>
  <c r="R113" i="4"/>
  <c r="R112" i="4" s="1"/>
  <c r="P113" i="4"/>
  <c r="P112" i="4" s="1"/>
  <c r="BK113" i="4"/>
  <c r="BK112" i="4" s="1"/>
  <c r="J112" i="4" s="1"/>
  <c r="J59" i="4" s="1"/>
  <c r="J113" i="4"/>
  <c r="BF113" i="4" s="1"/>
  <c r="BI109" i="4"/>
  <c r="BH109" i="4"/>
  <c r="BG109" i="4"/>
  <c r="BE109" i="4"/>
  <c r="T109" i="4"/>
  <c r="R109" i="4"/>
  <c r="P109" i="4"/>
  <c r="BK109" i="4"/>
  <c r="J109" i="4"/>
  <c r="BF109" i="4" s="1"/>
  <c r="BI106" i="4"/>
  <c r="BH106" i="4"/>
  <c r="BG106" i="4"/>
  <c r="BF106" i="4"/>
  <c r="BE106" i="4"/>
  <c r="T106" i="4"/>
  <c r="R106" i="4"/>
  <c r="P106" i="4"/>
  <c r="BK106" i="4"/>
  <c r="J106" i="4"/>
  <c r="BI103" i="4"/>
  <c r="BH103" i="4"/>
  <c r="BG103" i="4"/>
  <c r="BE103" i="4"/>
  <c r="T103" i="4"/>
  <c r="R103" i="4"/>
  <c r="P103" i="4"/>
  <c r="BK103" i="4"/>
  <c r="J103" i="4"/>
  <c r="BF103" i="4" s="1"/>
  <c r="BI100" i="4"/>
  <c r="BH100" i="4"/>
  <c r="BG100" i="4"/>
  <c r="BF100" i="4"/>
  <c r="BE100" i="4"/>
  <c r="T100" i="4"/>
  <c r="R100" i="4"/>
  <c r="P100" i="4"/>
  <c r="BK100" i="4"/>
  <c r="J100" i="4"/>
  <c r="BI99" i="4"/>
  <c r="BH99" i="4"/>
  <c r="BG99" i="4"/>
  <c r="BE99" i="4"/>
  <c r="T99" i="4"/>
  <c r="R99" i="4"/>
  <c r="P99" i="4"/>
  <c r="BK99" i="4"/>
  <c r="J99" i="4"/>
  <c r="BF99" i="4" s="1"/>
  <c r="BI98" i="4"/>
  <c r="BH98" i="4"/>
  <c r="BG98" i="4"/>
  <c r="BF98" i="4"/>
  <c r="BE98" i="4"/>
  <c r="T98" i="4"/>
  <c r="R98" i="4"/>
  <c r="P98" i="4"/>
  <c r="BK98" i="4"/>
  <c r="J98" i="4"/>
  <c r="BI94" i="4"/>
  <c r="BH94" i="4"/>
  <c r="BG94" i="4"/>
  <c r="BE94" i="4"/>
  <c r="T94" i="4"/>
  <c r="R94" i="4"/>
  <c r="P94" i="4"/>
  <c r="BK94" i="4"/>
  <c r="J94" i="4"/>
  <c r="BF94" i="4" s="1"/>
  <c r="BI91" i="4"/>
  <c r="BH91" i="4"/>
  <c r="BG91" i="4"/>
  <c r="BF91" i="4"/>
  <c r="BE91" i="4"/>
  <c r="T91" i="4"/>
  <c r="R91" i="4"/>
  <c r="P91" i="4"/>
  <c r="BK91" i="4"/>
  <c r="J91" i="4"/>
  <c r="BI88" i="4"/>
  <c r="BH88" i="4"/>
  <c r="BG88" i="4"/>
  <c r="BE88" i="4"/>
  <c r="T88" i="4"/>
  <c r="R88" i="4"/>
  <c r="P88" i="4"/>
  <c r="BK88" i="4"/>
  <c r="J88" i="4"/>
  <c r="BF88" i="4" s="1"/>
  <c r="BI85" i="4"/>
  <c r="BH85" i="4"/>
  <c r="BG85" i="4"/>
  <c r="BF85" i="4"/>
  <c r="BE85" i="4"/>
  <c r="T85" i="4"/>
  <c r="R85" i="4"/>
  <c r="R84" i="4" s="1"/>
  <c r="P85" i="4"/>
  <c r="BK85" i="4"/>
  <c r="J85" i="4"/>
  <c r="J78" i="4"/>
  <c r="J76" i="4"/>
  <c r="F76" i="4"/>
  <c r="E74" i="4"/>
  <c r="F52" i="4"/>
  <c r="F51" i="4"/>
  <c r="F49" i="4"/>
  <c r="E47" i="4"/>
  <c r="E45" i="4"/>
  <c r="J21" i="4"/>
  <c r="E21" i="4"/>
  <c r="J51" i="4" s="1"/>
  <c r="J20" i="4"/>
  <c r="J18" i="4"/>
  <c r="E18" i="4"/>
  <c r="F79" i="4" s="1"/>
  <c r="J17" i="4"/>
  <c r="J15" i="4"/>
  <c r="E15" i="4"/>
  <c r="F78" i="4" s="1"/>
  <c r="J14" i="4"/>
  <c r="J12" i="4"/>
  <c r="J49" i="4" s="1"/>
  <c r="E7" i="4"/>
  <c r="E72" i="4" s="1"/>
  <c r="R144" i="3"/>
  <c r="P83" i="3"/>
  <c r="T81" i="3"/>
  <c r="AY53" i="1"/>
  <c r="AX53" i="1"/>
  <c r="BI145" i="3"/>
  <c r="BH145" i="3"/>
  <c r="BG145" i="3"/>
  <c r="BF145" i="3"/>
  <c r="BE145" i="3"/>
  <c r="T145" i="3"/>
  <c r="T144" i="3" s="1"/>
  <c r="R145" i="3"/>
  <c r="P145" i="3"/>
  <c r="P144" i="3" s="1"/>
  <c r="BK145" i="3"/>
  <c r="BK144" i="3" s="1"/>
  <c r="J144" i="3" s="1"/>
  <c r="J61" i="3" s="1"/>
  <c r="J145" i="3"/>
  <c r="BI143" i="3"/>
  <c r="BH143" i="3"/>
  <c r="BG143" i="3"/>
  <c r="BF143" i="3"/>
  <c r="BE143" i="3"/>
  <c r="T143" i="3"/>
  <c r="R143" i="3"/>
  <c r="P143" i="3"/>
  <c r="BK143" i="3"/>
  <c r="J143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F141" i="3"/>
  <c r="BE141" i="3"/>
  <c r="T141" i="3"/>
  <c r="R141" i="3"/>
  <c r="P141" i="3"/>
  <c r="BK141" i="3"/>
  <c r="J141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F139" i="3"/>
  <c r="BE139" i="3"/>
  <c r="T139" i="3"/>
  <c r="R139" i="3"/>
  <c r="P139" i="3"/>
  <c r="BK139" i="3"/>
  <c r="J139" i="3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F137" i="3"/>
  <c r="BE137" i="3"/>
  <c r="T137" i="3"/>
  <c r="R137" i="3"/>
  <c r="P137" i="3"/>
  <c r="BK137" i="3"/>
  <c r="J137" i="3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F135" i="3"/>
  <c r="BE135" i="3"/>
  <c r="T135" i="3"/>
  <c r="R135" i="3"/>
  <c r="P135" i="3"/>
  <c r="BK135" i="3"/>
  <c r="J135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F133" i="3"/>
  <c r="BE133" i="3"/>
  <c r="T133" i="3"/>
  <c r="R133" i="3"/>
  <c r="P133" i="3"/>
  <c r="BK133" i="3"/>
  <c r="J133" i="3"/>
  <c r="BI131" i="3"/>
  <c r="BH131" i="3"/>
  <c r="BG131" i="3"/>
  <c r="BE131" i="3"/>
  <c r="T131" i="3"/>
  <c r="R131" i="3"/>
  <c r="P131" i="3"/>
  <c r="BK131" i="3"/>
  <c r="J131" i="3"/>
  <c r="BF131" i="3" s="1"/>
  <c r="BI129" i="3"/>
  <c r="BH129" i="3"/>
  <c r="BG129" i="3"/>
  <c r="BF129" i="3"/>
  <c r="BE129" i="3"/>
  <c r="T129" i="3"/>
  <c r="R129" i="3"/>
  <c r="P129" i="3"/>
  <c r="BK129" i="3"/>
  <c r="J129" i="3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F127" i="3"/>
  <c r="BE127" i="3"/>
  <c r="T127" i="3"/>
  <c r="R127" i="3"/>
  <c r="P127" i="3"/>
  <c r="BK127" i="3"/>
  <c r="J127" i="3"/>
  <c r="BI126" i="3"/>
  <c r="BH126" i="3"/>
  <c r="BG126" i="3"/>
  <c r="BE126" i="3"/>
  <c r="T126" i="3"/>
  <c r="R126" i="3"/>
  <c r="P126" i="3"/>
  <c r="BK126" i="3"/>
  <c r="J126" i="3"/>
  <c r="BF126" i="3" s="1"/>
  <c r="BI118" i="3"/>
  <c r="BH118" i="3"/>
  <c r="BG118" i="3"/>
  <c r="BF118" i="3"/>
  <c r="BE118" i="3"/>
  <c r="T118" i="3"/>
  <c r="R118" i="3"/>
  <c r="P118" i="3"/>
  <c r="BK118" i="3"/>
  <c r="J118" i="3"/>
  <c r="BI117" i="3"/>
  <c r="BH117" i="3"/>
  <c r="BG117" i="3"/>
  <c r="BE117" i="3"/>
  <c r="T117" i="3"/>
  <c r="R117" i="3"/>
  <c r="P117" i="3"/>
  <c r="BK117" i="3"/>
  <c r="J117" i="3"/>
  <c r="BF117" i="3" s="1"/>
  <c r="BI116" i="3"/>
  <c r="BH116" i="3"/>
  <c r="BG116" i="3"/>
  <c r="BF116" i="3"/>
  <c r="BE116" i="3"/>
  <c r="T116" i="3"/>
  <c r="R116" i="3"/>
  <c r="P116" i="3"/>
  <c r="BK116" i="3"/>
  <c r="J116" i="3"/>
  <c r="BI115" i="3"/>
  <c r="BH115" i="3"/>
  <c r="BG115" i="3"/>
  <c r="BE115" i="3"/>
  <c r="T115" i="3"/>
  <c r="R115" i="3"/>
  <c r="P115" i="3"/>
  <c r="BK115" i="3"/>
  <c r="J115" i="3"/>
  <c r="BF115" i="3" s="1"/>
  <c r="BI114" i="3"/>
  <c r="BH114" i="3"/>
  <c r="BG114" i="3"/>
  <c r="BF114" i="3"/>
  <c r="BE114" i="3"/>
  <c r="T114" i="3"/>
  <c r="T113" i="3" s="1"/>
  <c r="R114" i="3"/>
  <c r="P114" i="3"/>
  <c r="P113" i="3" s="1"/>
  <c r="BK114" i="3"/>
  <c r="BK113" i="3" s="1"/>
  <c r="J113" i="3" s="1"/>
  <c r="J60" i="3" s="1"/>
  <c r="J114" i="3"/>
  <c r="BI110" i="3"/>
  <c r="BH110" i="3"/>
  <c r="BG110" i="3"/>
  <c r="BE110" i="3"/>
  <c r="T110" i="3"/>
  <c r="T109" i="3" s="1"/>
  <c r="R110" i="3"/>
  <c r="R109" i="3" s="1"/>
  <c r="P110" i="3"/>
  <c r="P109" i="3" s="1"/>
  <c r="BK110" i="3"/>
  <c r="BK109" i="3" s="1"/>
  <c r="J109" i="3" s="1"/>
  <c r="J59" i="3" s="1"/>
  <c r="J110" i="3"/>
  <c r="BF110" i="3" s="1"/>
  <c r="BI106" i="3"/>
  <c r="BH106" i="3"/>
  <c r="BG106" i="3"/>
  <c r="BE106" i="3"/>
  <c r="T106" i="3"/>
  <c r="R106" i="3"/>
  <c r="P106" i="3"/>
  <c r="BK106" i="3"/>
  <c r="J106" i="3"/>
  <c r="BF106" i="3" s="1"/>
  <c r="BI103" i="3"/>
  <c r="BH103" i="3"/>
  <c r="BG103" i="3"/>
  <c r="BF103" i="3"/>
  <c r="BE103" i="3"/>
  <c r="T103" i="3"/>
  <c r="R103" i="3"/>
  <c r="P103" i="3"/>
  <c r="BK103" i="3"/>
  <c r="J103" i="3"/>
  <c r="BI100" i="3"/>
  <c r="BH100" i="3"/>
  <c r="BG100" i="3"/>
  <c r="BE100" i="3"/>
  <c r="T100" i="3"/>
  <c r="R100" i="3"/>
  <c r="P100" i="3"/>
  <c r="BK100" i="3"/>
  <c r="J100" i="3"/>
  <c r="BF100" i="3" s="1"/>
  <c r="BI97" i="3"/>
  <c r="BH97" i="3"/>
  <c r="BG97" i="3"/>
  <c r="BF97" i="3"/>
  <c r="BE97" i="3"/>
  <c r="T97" i="3"/>
  <c r="R97" i="3"/>
  <c r="P97" i="3"/>
  <c r="BK97" i="3"/>
  <c r="J97" i="3"/>
  <c r="BI96" i="3"/>
  <c r="BH96" i="3"/>
  <c r="BG96" i="3"/>
  <c r="BE96" i="3"/>
  <c r="T96" i="3"/>
  <c r="R96" i="3"/>
  <c r="P96" i="3"/>
  <c r="BK96" i="3"/>
  <c r="J96" i="3"/>
  <c r="BF96" i="3" s="1"/>
  <c r="BI95" i="3"/>
  <c r="BH95" i="3"/>
  <c r="BG95" i="3"/>
  <c r="BF95" i="3"/>
  <c r="BE95" i="3"/>
  <c r="T95" i="3"/>
  <c r="R95" i="3"/>
  <c r="P95" i="3"/>
  <c r="BK95" i="3"/>
  <c r="J95" i="3"/>
  <c r="BI91" i="3"/>
  <c r="BH91" i="3"/>
  <c r="BG91" i="3"/>
  <c r="BE91" i="3"/>
  <c r="T91" i="3"/>
  <c r="R91" i="3"/>
  <c r="P91" i="3"/>
  <c r="BK91" i="3"/>
  <c r="J91" i="3"/>
  <c r="BF91" i="3" s="1"/>
  <c r="BI90" i="3"/>
  <c r="BH90" i="3"/>
  <c r="BG90" i="3"/>
  <c r="BF90" i="3"/>
  <c r="BE90" i="3"/>
  <c r="T90" i="3"/>
  <c r="R90" i="3"/>
  <c r="P90" i="3"/>
  <c r="BK90" i="3"/>
  <c r="J90" i="3"/>
  <c r="BI87" i="3"/>
  <c r="BH87" i="3"/>
  <c r="BG87" i="3"/>
  <c r="F32" i="3" s="1"/>
  <c r="BB53" i="1" s="1"/>
  <c r="BE87" i="3"/>
  <c r="T87" i="3"/>
  <c r="R87" i="3"/>
  <c r="P87" i="3"/>
  <c r="BK87" i="3"/>
  <c r="J87" i="3"/>
  <c r="BF87" i="3" s="1"/>
  <c r="BI84" i="3"/>
  <c r="F34" i="3" s="1"/>
  <c r="BD53" i="1" s="1"/>
  <c r="BH84" i="3"/>
  <c r="F33" i="3" s="1"/>
  <c r="BC53" i="1" s="1"/>
  <c r="BG84" i="3"/>
  <c r="BF84" i="3"/>
  <c r="BE84" i="3"/>
  <c r="T84" i="3"/>
  <c r="T83" i="3" s="1"/>
  <c r="T82" i="3" s="1"/>
  <c r="R84" i="3"/>
  <c r="P84" i="3"/>
  <c r="BK84" i="3"/>
  <c r="BK83" i="3" s="1"/>
  <c r="J84" i="3"/>
  <c r="F78" i="3"/>
  <c r="F75" i="3"/>
  <c r="E73" i="3"/>
  <c r="F49" i="3"/>
  <c r="E47" i="3"/>
  <c r="J21" i="3"/>
  <c r="E21" i="3"/>
  <c r="J77" i="3" s="1"/>
  <c r="J20" i="3"/>
  <c r="J18" i="3"/>
  <c r="E18" i="3"/>
  <c r="F52" i="3" s="1"/>
  <c r="J17" i="3"/>
  <c r="J15" i="3"/>
  <c r="E15" i="3"/>
  <c r="F77" i="3" s="1"/>
  <c r="J14" i="3"/>
  <c r="J12" i="3"/>
  <c r="E7" i="3"/>
  <c r="E71" i="3" s="1"/>
  <c r="R2039" i="2"/>
  <c r="T2037" i="2"/>
  <c r="BK2037" i="2"/>
  <c r="J2037" i="2" s="1"/>
  <c r="J92" i="2" s="1"/>
  <c r="P1989" i="2"/>
  <c r="R1937" i="2"/>
  <c r="BK1907" i="2"/>
  <c r="J1907" i="2" s="1"/>
  <c r="J88" i="2" s="1"/>
  <c r="J1897" i="2"/>
  <c r="J87" i="2" s="1"/>
  <c r="BK1812" i="2"/>
  <c r="J1812" i="2" s="1"/>
  <c r="J84" i="2" s="1"/>
  <c r="BK1542" i="2"/>
  <c r="J1542" i="2" s="1"/>
  <c r="J80" i="2" s="1"/>
  <c r="R1212" i="2"/>
  <c r="P1149" i="2"/>
  <c r="T841" i="2"/>
  <c r="AY52" i="1"/>
  <c r="AX52" i="1"/>
  <c r="BI2044" i="2"/>
  <c r="BH2044" i="2"/>
  <c r="BG2044" i="2"/>
  <c r="BF2044" i="2"/>
  <c r="BE2044" i="2"/>
  <c r="T2044" i="2"/>
  <c r="T2043" i="2" s="1"/>
  <c r="R2044" i="2"/>
  <c r="R2043" i="2" s="1"/>
  <c r="P2044" i="2"/>
  <c r="P2043" i="2" s="1"/>
  <c r="BK2044" i="2"/>
  <c r="BK2043" i="2" s="1"/>
  <c r="J2043" i="2" s="1"/>
  <c r="J94" i="2" s="1"/>
  <c r="J2044" i="2"/>
  <c r="BI2040" i="2"/>
  <c r="BH2040" i="2"/>
  <c r="BG2040" i="2"/>
  <c r="BF2040" i="2"/>
  <c r="BE2040" i="2"/>
  <c r="T2040" i="2"/>
  <c r="T2039" i="2" s="1"/>
  <c r="R2040" i="2"/>
  <c r="P2040" i="2"/>
  <c r="P2039" i="2" s="1"/>
  <c r="BK2040" i="2"/>
  <c r="BK2039" i="2" s="1"/>
  <c r="J2039" i="2" s="1"/>
  <c r="J93" i="2" s="1"/>
  <c r="J2040" i="2"/>
  <c r="BI2038" i="2"/>
  <c r="BH2038" i="2"/>
  <c r="BG2038" i="2"/>
  <c r="BE2038" i="2"/>
  <c r="T2038" i="2"/>
  <c r="R2038" i="2"/>
  <c r="R2037" i="2" s="1"/>
  <c r="P2038" i="2"/>
  <c r="P2037" i="2" s="1"/>
  <c r="BK2038" i="2"/>
  <c r="J2038" i="2"/>
  <c r="BF2038" i="2" s="1"/>
  <c r="BI2031" i="2"/>
  <c r="BH2031" i="2"/>
  <c r="BG2031" i="2"/>
  <c r="BE2031" i="2"/>
  <c r="T2031" i="2"/>
  <c r="T2030" i="2" s="1"/>
  <c r="R2031" i="2"/>
  <c r="R2030" i="2" s="1"/>
  <c r="P2031" i="2"/>
  <c r="P2030" i="2" s="1"/>
  <c r="BK2031" i="2"/>
  <c r="BK2030" i="2" s="1"/>
  <c r="J2030" i="2" s="1"/>
  <c r="J91" i="2" s="1"/>
  <c r="J2031" i="2"/>
  <c r="BF2031" i="2" s="1"/>
  <c r="BI1990" i="2"/>
  <c r="BH1990" i="2"/>
  <c r="BG1990" i="2"/>
  <c r="BF1990" i="2"/>
  <c r="BE1990" i="2"/>
  <c r="T1990" i="2"/>
  <c r="T1989" i="2" s="1"/>
  <c r="R1990" i="2"/>
  <c r="R1989" i="2" s="1"/>
  <c r="P1990" i="2"/>
  <c r="BK1990" i="2"/>
  <c r="BK1989" i="2" s="1"/>
  <c r="J1989" i="2" s="1"/>
  <c r="J90" i="2" s="1"/>
  <c r="J1990" i="2"/>
  <c r="BI1977" i="2"/>
  <c r="BH1977" i="2"/>
  <c r="BG1977" i="2"/>
  <c r="BF1977" i="2"/>
  <c r="BE1977" i="2"/>
  <c r="T1977" i="2"/>
  <c r="R1977" i="2"/>
  <c r="P1977" i="2"/>
  <c r="BK1977" i="2"/>
  <c r="J1977" i="2"/>
  <c r="BI1972" i="2"/>
  <c r="BH1972" i="2"/>
  <c r="BG1972" i="2"/>
  <c r="BE1972" i="2"/>
  <c r="T1972" i="2"/>
  <c r="R1972" i="2"/>
  <c r="P1972" i="2"/>
  <c r="BK1972" i="2"/>
  <c r="J1972" i="2"/>
  <c r="BF1972" i="2" s="1"/>
  <c r="BI1955" i="2"/>
  <c r="BH1955" i="2"/>
  <c r="BG1955" i="2"/>
  <c r="BF1955" i="2"/>
  <c r="BE1955" i="2"/>
  <c r="T1955" i="2"/>
  <c r="R1955" i="2"/>
  <c r="P1955" i="2"/>
  <c r="BK1955" i="2"/>
  <c r="J1955" i="2"/>
  <c r="BI1938" i="2"/>
  <c r="BH1938" i="2"/>
  <c r="BG1938" i="2"/>
  <c r="BE1938" i="2"/>
  <c r="T1938" i="2"/>
  <c r="T1937" i="2" s="1"/>
  <c r="R1938" i="2"/>
  <c r="P1938" i="2"/>
  <c r="P1937" i="2" s="1"/>
  <c r="BK1938" i="2"/>
  <c r="BK1937" i="2" s="1"/>
  <c r="J1937" i="2" s="1"/>
  <c r="J89" i="2" s="1"/>
  <c r="J1938" i="2"/>
  <c r="BF1938" i="2" s="1"/>
  <c r="BI1936" i="2"/>
  <c r="BH1936" i="2"/>
  <c r="BG1936" i="2"/>
  <c r="BF1936" i="2"/>
  <c r="BE1936" i="2"/>
  <c r="T1936" i="2"/>
  <c r="R1936" i="2"/>
  <c r="P1936" i="2"/>
  <c r="BK1936" i="2"/>
  <c r="J1936" i="2"/>
  <c r="BI1935" i="2"/>
  <c r="BH1935" i="2"/>
  <c r="BG1935" i="2"/>
  <c r="BE1935" i="2"/>
  <c r="T1935" i="2"/>
  <c r="R1935" i="2"/>
  <c r="P1935" i="2"/>
  <c r="BK1935" i="2"/>
  <c r="J1935" i="2"/>
  <c r="BF1935" i="2" s="1"/>
  <c r="BI1934" i="2"/>
  <c r="BH1934" i="2"/>
  <c r="BG1934" i="2"/>
  <c r="BF1934" i="2"/>
  <c r="BE1934" i="2"/>
  <c r="T1934" i="2"/>
  <c r="R1934" i="2"/>
  <c r="P1934" i="2"/>
  <c r="BK1934" i="2"/>
  <c r="J1934" i="2"/>
  <c r="BI1933" i="2"/>
  <c r="BH1933" i="2"/>
  <c r="BG1933" i="2"/>
  <c r="BE1933" i="2"/>
  <c r="T1933" i="2"/>
  <c r="R1933" i="2"/>
  <c r="P1933" i="2"/>
  <c r="BK1933" i="2"/>
  <c r="J1933" i="2"/>
  <c r="BF1933" i="2" s="1"/>
  <c r="BI1932" i="2"/>
  <c r="BH1932" i="2"/>
  <c r="BG1932" i="2"/>
  <c r="BF1932" i="2"/>
  <c r="BE1932" i="2"/>
  <c r="T1932" i="2"/>
  <c r="R1932" i="2"/>
  <c r="P1932" i="2"/>
  <c r="BK1932" i="2"/>
  <c r="J1932" i="2"/>
  <c r="BI1931" i="2"/>
  <c r="BH1931" i="2"/>
  <c r="BG1931" i="2"/>
  <c r="BE1931" i="2"/>
  <c r="T1931" i="2"/>
  <c r="R1931" i="2"/>
  <c r="P1931" i="2"/>
  <c r="BK1931" i="2"/>
  <c r="J1931" i="2"/>
  <c r="BF1931" i="2" s="1"/>
  <c r="BI1928" i="2"/>
  <c r="BH1928" i="2"/>
  <c r="BG1928" i="2"/>
  <c r="BF1928" i="2"/>
  <c r="BE1928" i="2"/>
  <c r="T1928" i="2"/>
  <c r="R1928" i="2"/>
  <c r="P1928" i="2"/>
  <c r="BK1928" i="2"/>
  <c r="J1928" i="2"/>
  <c r="BI1927" i="2"/>
  <c r="BH1927" i="2"/>
  <c r="BG1927" i="2"/>
  <c r="BE1927" i="2"/>
  <c r="T1927" i="2"/>
  <c r="R1927" i="2"/>
  <c r="P1927" i="2"/>
  <c r="BK1927" i="2"/>
  <c r="J1927" i="2"/>
  <c r="BF1927" i="2" s="1"/>
  <c r="BI1926" i="2"/>
  <c r="BH1926" i="2"/>
  <c r="BG1926" i="2"/>
  <c r="BF1926" i="2"/>
  <c r="BE1926" i="2"/>
  <c r="T1926" i="2"/>
  <c r="R1926" i="2"/>
  <c r="P1926" i="2"/>
  <c r="BK1926" i="2"/>
  <c r="J1926" i="2"/>
  <c r="BI1925" i="2"/>
  <c r="BH1925" i="2"/>
  <c r="BG1925" i="2"/>
  <c r="BE1925" i="2"/>
  <c r="T1925" i="2"/>
  <c r="R1925" i="2"/>
  <c r="P1925" i="2"/>
  <c r="BK1925" i="2"/>
  <c r="J1925" i="2"/>
  <c r="BF1925" i="2" s="1"/>
  <c r="BI1922" i="2"/>
  <c r="BH1922" i="2"/>
  <c r="BG1922" i="2"/>
  <c r="BF1922" i="2"/>
  <c r="BE1922" i="2"/>
  <c r="T1922" i="2"/>
  <c r="R1922" i="2"/>
  <c r="P1922" i="2"/>
  <c r="BK1922" i="2"/>
  <c r="J1922" i="2"/>
  <c r="BI1918" i="2"/>
  <c r="BH1918" i="2"/>
  <c r="BG1918" i="2"/>
  <c r="BE1918" i="2"/>
  <c r="T1918" i="2"/>
  <c r="T1907" i="2" s="1"/>
  <c r="R1918" i="2"/>
  <c r="P1918" i="2"/>
  <c r="BK1918" i="2"/>
  <c r="J1918" i="2"/>
  <c r="BF1918" i="2" s="1"/>
  <c r="BI1908" i="2"/>
  <c r="BH1908" i="2"/>
  <c r="BG1908" i="2"/>
  <c r="BF1908" i="2"/>
  <c r="BE1908" i="2"/>
  <c r="T1908" i="2"/>
  <c r="R1908" i="2"/>
  <c r="R1907" i="2" s="1"/>
  <c r="P1908" i="2"/>
  <c r="P1907" i="2" s="1"/>
  <c r="BK1908" i="2"/>
  <c r="J1908" i="2"/>
  <c r="BI1906" i="2"/>
  <c r="BH1906" i="2"/>
  <c r="BG1906" i="2"/>
  <c r="BF1906" i="2"/>
  <c r="BE1906" i="2"/>
  <c r="T1906" i="2"/>
  <c r="R1906" i="2"/>
  <c r="P1906" i="2"/>
  <c r="BK1906" i="2"/>
  <c r="J1906" i="2"/>
  <c r="BI1902" i="2"/>
  <c r="BH1902" i="2"/>
  <c r="BG1902" i="2"/>
  <c r="BE1902" i="2"/>
  <c r="T1902" i="2"/>
  <c r="R1902" i="2"/>
  <c r="P1902" i="2"/>
  <c r="BK1902" i="2"/>
  <c r="J1902" i="2"/>
  <c r="BF1902" i="2" s="1"/>
  <c r="BI1898" i="2"/>
  <c r="BH1898" i="2"/>
  <c r="BG1898" i="2"/>
  <c r="BF1898" i="2"/>
  <c r="BE1898" i="2"/>
  <c r="T1898" i="2"/>
  <c r="T1897" i="2" s="1"/>
  <c r="R1898" i="2"/>
  <c r="R1897" i="2" s="1"/>
  <c r="P1898" i="2"/>
  <c r="P1897" i="2" s="1"/>
  <c r="BK1898" i="2"/>
  <c r="BK1897" i="2" s="1"/>
  <c r="J1898" i="2"/>
  <c r="BI1896" i="2"/>
  <c r="BH1896" i="2"/>
  <c r="BG1896" i="2"/>
  <c r="BE1896" i="2"/>
  <c r="T1896" i="2"/>
  <c r="R1896" i="2"/>
  <c r="P1896" i="2"/>
  <c r="BK1896" i="2"/>
  <c r="J1896" i="2"/>
  <c r="BF1896" i="2" s="1"/>
  <c r="BI1894" i="2"/>
  <c r="BH1894" i="2"/>
  <c r="BG1894" i="2"/>
  <c r="BF1894" i="2"/>
  <c r="BE1894" i="2"/>
  <c r="T1894" i="2"/>
  <c r="R1894" i="2"/>
  <c r="P1894" i="2"/>
  <c r="BK1894" i="2"/>
  <c r="J1894" i="2"/>
  <c r="BI1893" i="2"/>
  <c r="BH1893" i="2"/>
  <c r="BG1893" i="2"/>
  <c r="BE1893" i="2"/>
  <c r="T1893" i="2"/>
  <c r="R1893" i="2"/>
  <c r="P1893" i="2"/>
  <c r="BK1893" i="2"/>
  <c r="J1893" i="2"/>
  <c r="BF1893" i="2" s="1"/>
  <c r="BI1891" i="2"/>
  <c r="BH1891" i="2"/>
  <c r="BG1891" i="2"/>
  <c r="BF1891" i="2"/>
  <c r="BE1891" i="2"/>
  <c r="T1891" i="2"/>
  <c r="R1891" i="2"/>
  <c r="P1891" i="2"/>
  <c r="BK1891" i="2"/>
  <c r="J1891" i="2"/>
  <c r="BI1887" i="2"/>
  <c r="BH1887" i="2"/>
  <c r="BG1887" i="2"/>
  <c r="BE1887" i="2"/>
  <c r="T1887" i="2"/>
  <c r="R1887" i="2"/>
  <c r="P1887" i="2"/>
  <c r="BK1887" i="2"/>
  <c r="J1887" i="2"/>
  <c r="BF1887" i="2" s="1"/>
  <c r="BI1885" i="2"/>
  <c r="BH1885" i="2"/>
  <c r="BG1885" i="2"/>
  <c r="BF1885" i="2"/>
  <c r="BE1885" i="2"/>
  <c r="T1885" i="2"/>
  <c r="R1885" i="2"/>
  <c r="P1885" i="2"/>
  <c r="P1875" i="2" s="1"/>
  <c r="BK1885" i="2"/>
  <c r="J1885" i="2"/>
  <c r="BI1876" i="2"/>
  <c r="BH1876" i="2"/>
  <c r="BG1876" i="2"/>
  <c r="BE1876" i="2"/>
  <c r="T1876" i="2"/>
  <c r="R1876" i="2"/>
  <c r="R1875" i="2" s="1"/>
  <c r="P1876" i="2"/>
  <c r="BK1876" i="2"/>
  <c r="BK1875" i="2" s="1"/>
  <c r="J1875" i="2" s="1"/>
  <c r="J86" i="2" s="1"/>
  <c r="J1876" i="2"/>
  <c r="BF1876" i="2" s="1"/>
  <c r="BI1874" i="2"/>
  <c r="BH1874" i="2"/>
  <c r="BG1874" i="2"/>
  <c r="BE1874" i="2"/>
  <c r="T1874" i="2"/>
  <c r="R1874" i="2"/>
  <c r="P1874" i="2"/>
  <c r="BK1874" i="2"/>
  <c r="J1874" i="2"/>
  <c r="BF1874" i="2" s="1"/>
  <c r="BI1873" i="2"/>
  <c r="BH1873" i="2"/>
  <c r="BG1873" i="2"/>
  <c r="BF1873" i="2"/>
  <c r="BE1873" i="2"/>
  <c r="T1873" i="2"/>
  <c r="R1873" i="2"/>
  <c r="P1873" i="2"/>
  <c r="BK1873" i="2"/>
  <c r="J1873" i="2"/>
  <c r="BI1872" i="2"/>
  <c r="BH1872" i="2"/>
  <c r="BG1872" i="2"/>
  <c r="BE1872" i="2"/>
  <c r="T1872" i="2"/>
  <c r="R1872" i="2"/>
  <c r="P1872" i="2"/>
  <c r="BK1872" i="2"/>
  <c r="J1872" i="2"/>
  <c r="BF1872" i="2" s="1"/>
  <c r="BI1871" i="2"/>
  <c r="BH1871" i="2"/>
  <c r="BG1871" i="2"/>
  <c r="BF1871" i="2"/>
  <c r="BE1871" i="2"/>
  <c r="T1871" i="2"/>
  <c r="R1871" i="2"/>
  <c r="P1871" i="2"/>
  <c r="BK1871" i="2"/>
  <c r="J1871" i="2"/>
  <c r="BI1870" i="2"/>
  <c r="BH1870" i="2"/>
  <c r="BG1870" i="2"/>
  <c r="BE1870" i="2"/>
  <c r="T1870" i="2"/>
  <c r="R1870" i="2"/>
  <c r="P1870" i="2"/>
  <c r="BK1870" i="2"/>
  <c r="J1870" i="2"/>
  <c r="BF1870" i="2" s="1"/>
  <c r="BI1862" i="2"/>
  <c r="BH1862" i="2"/>
  <c r="BG1862" i="2"/>
  <c r="BF1862" i="2"/>
  <c r="BE1862" i="2"/>
  <c r="T1862" i="2"/>
  <c r="R1862" i="2"/>
  <c r="P1862" i="2"/>
  <c r="BK1862" i="2"/>
  <c r="J1862" i="2"/>
  <c r="BI1857" i="2"/>
  <c r="BH1857" i="2"/>
  <c r="BG1857" i="2"/>
  <c r="BE1857" i="2"/>
  <c r="T1857" i="2"/>
  <c r="R1857" i="2"/>
  <c r="P1857" i="2"/>
  <c r="BK1857" i="2"/>
  <c r="J1857" i="2"/>
  <c r="BF1857" i="2" s="1"/>
  <c r="BI1849" i="2"/>
  <c r="BH1849" i="2"/>
  <c r="BG1849" i="2"/>
  <c r="BF1849" i="2"/>
  <c r="BE1849" i="2"/>
  <c r="T1849" i="2"/>
  <c r="R1849" i="2"/>
  <c r="P1849" i="2"/>
  <c r="BK1849" i="2"/>
  <c r="J1849" i="2"/>
  <c r="BI1830" i="2"/>
  <c r="BH1830" i="2"/>
  <c r="BG1830" i="2"/>
  <c r="BE1830" i="2"/>
  <c r="T1830" i="2"/>
  <c r="T1829" i="2" s="1"/>
  <c r="R1830" i="2"/>
  <c r="R1829" i="2" s="1"/>
  <c r="P1830" i="2"/>
  <c r="P1829" i="2" s="1"/>
  <c r="BK1830" i="2"/>
  <c r="J1830" i="2"/>
  <c r="BF1830" i="2" s="1"/>
  <c r="BI1828" i="2"/>
  <c r="BH1828" i="2"/>
  <c r="BG1828" i="2"/>
  <c r="BF1828" i="2"/>
  <c r="BE1828" i="2"/>
  <c r="T1828" i="2"/>
  <c r="R1828" i="2"/>
  <c r="P1828" i="2"/>
  <c r="BK1828" i="2"/>
  <c r="J1828" i="2"/>
  <c r="BI1824" i="2"/>
  <c r="BH1824" i="2"/>
  <c r="BG1824" i="2"/>
  <c r="BE1824" i="2"/>
  <c r="T1824" i="2"/>
  <c r="R1824" i="2"/>
  <c r="P1824" i="2"/>
  <c r="BK1824" i="2"/>
  <c r="J1824" i="2"/>
  <c r="BF1824" i="2" s="1"/>
  <c r="BI1820" i="2"/>
  <c r="BH1820" i="2"/>
  <c r="BG1820" i="2"/>
  <c r="BF1820" i="2"/>
  <c r="BE1820" i="2"/>
  <c r="T1820" i="2"/>
  <c r="R1820" i="2"/>
  <c r="P1820" i="2"/>
  <c r="BK1820" i="2"/>
  <c r="J1820" i="2"/>
  <c r="BI1814" i="2"/>
  <c r="BH1814" i="2"/>
  <c r="BG1814" i="2"/>
  <c r="BE1814" i="2"/>
  <c r="T1814" i="2"/>
  <c r="T1812" i="2" s="1"/>
  <c r="R1814" i="2"/>
  <c r="P1814" i="2"/>
  <c r="BK1814" i="2"/>
  <c r="J1814" i="2"/>
  <c r="BF1814" i="2" s="1"/>
  <c r="BI1813" i="2"/>
  <c r="BH1813" i="2"/>
  <c r="BG1813" i="2"/>
  <c r="BF1813" i="2"/>
  <c r="BE1813" i="2"/>
  <c r="T1813" i="2"/>
  <c r="R1813" i="2"/>
  <c r="R1812" i="2" s="1"/>
  <c r="P1813" i="2"/>
  <c r="P1812" i="2" s="1"/>
  <c r="BK1813" i="2"/>
  <c r="J1813" i="2"/>
  <c r="BI1811" i="2"/>
  <c r="BH1811" i="2"/>
  <c r="BG1811" i="2"/>
  <c r="BF1811" i="2"/>
  <c r="BE1811" i="2"/>
  <c r="T1811" i="2"/>
  <c r="R1811" i="2"/>
  <c r="P1811" i="2"/>
  <c r="BK1811" i="2"/>
  <c r="J1811" i="2"/>
  <c r="BI1807" i="2"/>
  <c r="BH1807" i="2"/>
  <c r="BG1807" i="2"/>
  <c r="BE1807" i="2"/>
  <c r="T1807" i="2"/>
  <c r="R1807" i="2"/>
  <c r="P1807" i="2"/>
  <c r="BK1807" i="2"/>
  <c r="J1807" i="2"/>
  <c r="BF1807" i="2" s="1"/>
  <c r="BI1803" i="2"/>
  <c r="BH1803" i="2"/>
  <c r="BG1803" i="2"/>
  <c r="BF1803" i="2"/>
  <c r="BE1803" i="2"/>
  <c r="T1803" i="2"/>
  <c r="R1803" i="2"/>
  <c r="P1803" i="2"/>
  <c r="BK1803" i="2"/>
  <c r="J1803" i="2"/>
  <c r="BI1799" i="2"/>
  <c r="BH1799" i="2"/>
  <c r="BG1799" i="2"/>
  <c r="BE1799" i="2"/>
  <c r="T1799" i="2"/>
  <c r="R1799" i="2"/>
  <c r="P1799" i="2"/>
  <c r="BK1799" i="2"/>
  <c r="J1799" i="2"/>
  <c r="BF1799" i="2" s="1"/>
  <c r="BI1795" i="2"/>
  <c r="BH1795" i="2"/>
  <c r="BG1795" i="2"/>
  <c r="BF1795" i="2"/>
  <c r="BE1795" i="2"/>
  <c r="T1795" i="2"/>
  <c r="R1795" i="2"/>
  <c r="P1795" i="2"/>
  <c r="BK1795" i="2"/>
  <c r="J1795" i="2"/>
  <c r="BI1791" i="2"/>
  <c r="BH1791" i="2"/>
  <c r="BG1791" i="2"/>
  <c r="BE1791" i="2"/>
  <c r="T1791" i="2"/>
  <c r="R1791" i="2"/>
  <c r="P1791" i="2"/>
  <c r="BK1791" i="2"/>
  <c r="J1791" i="2"/>
  <c r="BF1791" i="2" s="1"/>
  <c r="BI1790" i="2"/>
  <c r="BH1790" i="2"/>
  <c r="BG1790" i="2"/>
  <c r="BF1790" i="2"/>
  <c r="BE1790" i="2"/>
  <c r="T1790" i="2"/>
  <c r="R1790" i="2"/>
  <c r="P1790" i="2"/>
  <c r="BK1790" i="2"/>
  <c r="J1790" i="2"/>
  <c r="BI1786" i="2"/>
  <c r="BH1786" i="2"/>
  <c r="BG1786" i="2"/>
  <c r="BE1786" i="2"/>
  <c r="T1786" i="2"/>
  <c r="R1786" i="2"/>
  <c r="P1786" i="2"/>
  <c r="BK1786" i="2"/>
  <c r="J1786" i="2"/>
  <c r="BF1786" i="2" s="1"/>
  <c r="BI1782" i="2"/>
  <c r="BH1782" i="2"/>
  <c r="BG1782" i="2"/>
  <c r="BF1782" i="2"/>
  <c r="BE1782" i="2"/>
  <c r="T1782" i="2"/>
  <c r="R1782" i="2"/>
  <c r="P1782" i="2"/>
  <c r="BK1782" i="2"/>
  <c r="J1782" i="2"/>
  <c r="BI1778" i="2"/>
  <c r="BH1778" i="2"/>
  <c r="BG1778" i="2"/>
  <c r="BE1778" i="2"/>
  <c r="T1778" i="2"/>
  <c r="R1778" i="2"/>
  <c r="P1778" i="2"/>
  <c r="BK1778" i="2"/>
  <c r="J1778" i="2"/>
  <c r="BF1778" i="2" s="1"/>
  <c r="BI1777" i="2"/>
  <c r="BH1777" i="2"/>
  <c r="BG1777" i="2"/>
  <c r="BF1777" i="2"/>
  <c r="BE1777" i="2"/>
  <c r="T1777" i="2"/>
  <c r="R1777" i="2"/>
  <c r="P1777" i="2"/>
  <c r="BK1777" i="2"/>
  <c r="J1777" i="2"/>
  <c r="BI1776" i="2"/>
  <c r="BH1776" i="2"/>
  <c r="BG1776" i="2"/>
  <c r="BE1776" i="2"/>
  <c r="T1776" i="2"/>
  <c r="R1776" i="2"/>
  <c r="P1776" i="2"/>
  <c r="BK1776" i="2"/>
  <c r="J1776" i="2"/>
  <c r="BF1776" i="2" s="1"/>
  <c r="BI1772" i="2"/>
  <c r="BH1772" i="2"/>
  <c r="BG1772" i="2"/>
  <c r="BF1772" i="2"/>
  <c r="BE1772" i="2"/>
  <c r="T1772" i="2"/>
  <c r="R1772" i="2"/>
  <c r="P1772" i="2"/>
  <c r="BK1772" i="2"/>
  <c r="J1772" i="2"/>
  <c r="BI1768" i="2"/>
  <c r="BH1768" i="2"/>
  <c r="BG1768" i="2"/>
  <c r="BE1768" i="2"/>
  <c r="T1768" i="2"/>
  <c r="R1768" i="2"/>
  <c r="P1768" i="2"/>
  <c r="BK1768" i="2"/>
  <c r="J1768" i="2"/>
  <c r="BF1768" i="2" s="1"/>
  <c r="BI1765" i="2"/>
  <c r="BH1765" i="2"/>
  <c r="BG1765" i="2"/>
  <c r="BF1765" i="2"/>
  <c r="BE1765" i="2"/>
  <c r="T1765" i="2"/>
  <c r="R1765" i="2"/>
  <c r="P1765" i="2"/>
  <c r="BK1765" i="2"/>
  <c r="J1765" i="2"/>
  <c r="BI1761" i="2"/>
  <c r="BH1761" i="2"/>
  <c r="BG1761" i="2"/>
  <c r="BE1761" i="2"/>
  <c r="T1761" i="2"/>
  <c r="R1761" i="2"/>
  <c r="P1761" i="2"/>
  <c r="BK1761" i="2"/>
  <c r="J1761" i="2"/>
  <c r="BF1761" i="2" s="1"/>
  <c r="BI1760" i="2"/>
  <c r="BH1760" i="2"/>
  <c r="BG1760" i="2"/>
  <c r="BF1760" i="2"/>
  <c r="BE1760" i="2"/>
  <c r="T1760" i="2"/>
  <c r="R1760" i="2"/>
  <c r="P1760" i="2"/>
  <c r="BK1760" i="2"/>
  <c r="J1760" i="2"/>
  <c r="BI1759" i="2"/>
  <c r="BH1759" i="2"/>
  <c r="BG1759" i="2"/>
  <c r="BE1759" i="2"/>
  <c r="T1759" i="2"/>
  <c r="R1759" i="2"/>
  <c r="P1759" i="2"/>
  <c r="BK1759" i="2"/>
  <c r="J1759" i="2"/>
  <c r="BF1759" i="2" s="1"/>
  <c r="BI1758" i="2"/>
  <c r="BH1758" i="2"/>
  <c r="BG1758" i="2"/>
  <c r="BF1758" i="2"/>
  <c r="BE1758" i="2"/>
  <c r="T1758" i="2"/>
  <c r="R1758" i="2"/>
  <c r="P1758" i="2"/>
  <c r="BK1758" i="2"/>
  <c r="J1758" i="2"/>
  <c r="BI1754" i="2"/>
  <c r="BH1754" i="2"/>
  <c r="BG1754" i="2"/>
  <c r="BE1754" i="2"/>
  <c r="T1754" i="2"/>
  <c r="R1754" i="2"/>
  <c r="P1754" i="2"/>
  <c r="BK1754" i="2"/>
  <c r="J1754" i="2"/>
  <c r="BF1754" i="2" s="1"/>
  <c r="BI1753" i="2"/>
  <c r="BH1753" i="2"/>
  <c r="BG1753" i="2"/>
  <c r="BF1753" i="2"/>
  <c r="BE1753" i="2"/>
  <c r="T1753" i="2"/>
  <c r="R1753" i="2"/>
  <c r="P1753" i="2"/>
  <c r="BK1753" i="2"/>
  <c r="J1753" i="2"/>
  <c r="BI1749" i="2"/>
  <c r="BH1749" i="2"/>
  <c r="BG1749" i="2"/>
  <c r="BE1749" i="2"/>
  <c r="T1749" i="2"/>
  <c r="R1749" i="2"/>
  <c r="P1749" i="2"/>
  <c r="BK1749" i="2"/>
  <c r="J1749" i="2"/>
  <c r="BF1749" i="2" s="1"/>
  <c r="BI1746" i="2"/>
  <c r="BH1746" i="2"/>
  <c r="BG1746" i="2"/>
  <c r="BF1746" i="2"/>
  <c r="BE1746" i="2"/>
  <c r="T1746" i="2"/>
  <c r="R1746" i="2"/>
  <c r="P1746" i="2"/>
  <c r="BK1746" i="2"/>
  <c r="J1746" i="2"/>
  <c r="BI1743" i="2"/>
  <c r="BH1743" i="2"/>
  <c r="BG1743" i="2"/>
  <c r="BE1743" i="2"/>
  <c r="T1743" i="2"/>
  <c r="R1743" i="2"/>
  <c r="P1743" i="2"/>
  <c r="BK1743" i="2"/>
  <c r="J1743" i="2"/>
  <c r="BF1743" i="2" s="1"/>
  <c r="BI1740" i="2"/>
  <c r="BH1740" i="2"/>
  <c r="BG1740" i="2"/>
  <c r="BF1740" i="2"/>
  <c r="BE1740" i="2"/>
  <c r="T1740" i="2"/>
  <c r="R1740" i="2"/>
  <c r="P1740" i="2"/>
  <c r="BK1740" i="2"/>
  <c r="J1740" i="2"/>
  <c r="BI1732" i="2"/>
  <c r="BH1732" i="2"/>
  <c r="BG1732" i="2"/>
  <c r="BE1732" i="2"/>
  <c r="T1732" i="2"/>
  <c r="R1732" i="2"/>
  <c r="P1732" i="2"/>
  <c r="BK1732" i="2"/>
  <c r="J1732" i="2"/>
  <c r="BF1732" i="2" s="1"/>
  <c r="BI1729" i="2"/>
  <c r="BH1729" i="2"/>
  <c r="BG1729" i="2"/>
  <c r="BF1729" i="2"/>
  <c r="BE1729" i="2"/>
  <c r="T1729" i="2"/>
  <c r="R1729" i="2"/>
  <c r="P1729" i="2"/>
  <c r="BK1729" i="2"/>
  <c r="J1729" i="2"/>
  <c r="BI1725" i="2"/>
  <c r="BH1725" i="2"/>
  <c r="BG1725" i="2"/>
  <c r="BE1725" i="2"/>
  <c r="T1725" i="2"/>
  <c r="R1725" i="2"/>
  <c r="P1725" i="2"/>
  <c r="BK1725" i="2"/>
  <c r="J1725" i="2"/>
  <c r="BF1725" i="2" s="1"/>
  <c r="BI1724" i="2"/>
  <c r="BH1724" i="2"/>
  <c r="BG1724" i="2"/>
  <c r="BF1724" i="2"/>
  <c r="BE1724" i="2"/>
  <c r="T1724" i="2"/>
  <c r="R1724" i="2"/>
  <c r="P1724" i="2"/>
  <c r="BK1724" i="2"/>
  <c r="J1724" i="2"/>
  <c r="BI1720" i="2"/>
  <c r="BH1720" i="2"/>
  <c r="BG1720" i="2"/>
  <c r="BE1720" i="2"/>
  <c r="T1720" i="2"/>
  <c r="R1720" i="2"/>
  <c r="P1720" i="2"/>
  <c r="BK1720" i="2"/>
  <c r="J1720" i="2"/>
  <c r="BF1720" i="2" s="1"/>
  <c r="BI1716" i="2"/>
  <c r="BH1716" i="2"/>
  <c r="BG1716" i="2"/>
  <c r="BF1716" i="2"/>
  <c r="BE1716" i="2"/>
  <c r="T1716" i="2"/>
  <c r="R1716" i="2"/>
  <c r="P1716" i="2"/>
  <c r="BK1716" i="2"/>
  <c r="J1716" i="2"/>
  <c r="BI1712" i="2"/>
  <c r="BH1712" i="2"/>
  <c r="BG1712" i="2"/>
  <c r="BE1712" i="2"/>
  <c r="T1712" i="2"/>
  <c r="R1712" i="2"/>
  <c r="P1712" i="2"/>
  <c r="BK1712" i="2"/>
  <c r="J1712" i="2"/>
  <c r="BF1712" i="2" s="1"/>
  <c r="BI1711" i="2"/>
  <c r="BH1711" i="2"/>
  <c r="BG1711" i="2"/>
  <c r="BF1711" i="2"/>
  <c r="BE1711" i="2"/>
  <c r="T1711" i="2"/>
  <c r="R1711" i="2"/>
  <c r="P1711" i="2"/>
  <c r="BK1711" i="2"/>
  <c r="J1711" i="2"/>
  <c r="BI1707" i="2"/>
  <c r="BH1707" i="2"/>
  <c r="BG1707" i="2"/>
  <c r="BE1707" i="2"/>
  <c r="T1707" i="2"/>
  <c r="R1707" i="2"/>
  <c r="P1707" i="2"/>
  <c r="BK1707" i="2"/>
  <c r="J1707" i="2"/>
  <c r="BF1707" i="2" s="1"/>
  <c r="BI1704" i="2"/>
  <c r="BH1704" i="2"/>
  <c r="BG1704" i="2"/>
  <c r="BF1704" i="2"/>
  <c r="BE1704" i="2"/>
  <c r="T1704" i="2"/>
  <c r="R1704" i="2"/>
  <c r="P1704" i="2"/>
  <c r="BK1704" i="2"/>
  <c r="J1704" i="2"/>
  <c r="BI1703" i="2"/>
  <c r="BH1703" i="2"/>
  <c r="BG1703" i="2"/>
  <c r="BE1703" i="2"/>
  <c r="T1703" i="2"/>
  <c r="T1702" i="2" s="1"/>
  <c r="R1703" i="2"/>
  <c r="P1703" i="2"/>
  <c r="P1702" i="2" s="1"/>
  <c r="BK1703" i="2"/>
  <c r="BK1702" i="2" s="1"/>
  <c r="J1702" i="2" s="1"/>
  <c r="J83" i="2" s="1"/>
  <c r="J1703" i="2"/>
  <c r="BF1703" i="2" s="1"/>
  <c r="BI1701" i="2"/>
  <c r="BH1701" i="2"/>
  <c r="BG1701" i="2"/>
  <c r="BF1701" i="2"/>
  <c r="BE1701" i="2"/>
  <c r="T1701" i="2"/>
  <c r="R1701" i="2"/>
  <c r="P1701" i="2"/>
  <c r="BK1701" i="2"/>
  <c r="J1701" i="2"/>
  <c r="BI1696" i="2"/>
  <c r="BH1696" i="2"/>
  <c r="BG1696" i="2"/>
  <c r="BE1696" i="2"/>
  <c r="T1696" i="2"/>
  <c r="R1696" i="2"/>
  <c r="P1696" i="2"/>
  <c r="BK1696" i="2"/>
  <c r="J1696" i="2"/>
  <c r="BF1696" i="2" s="1"/>
  <c r="BI1691" i="2"/>
  <c r="BH1691" i="2"/>
  <c r="BG1691" i="2"/>
  <c r="BF1691" i="2"/>
  <c r="BE1691" i="2"/>
  <c r="T1691" i="2"/>
  <c r="R1691" i="2"/>
  <c r="P1691" i="2"/>
  <c r="BK1691" i="2"/>
  <c r="J1691" i="2"/>
  <c r="BI1690" i="2"/>
  <c r="BH1690" i="2"/>
  <c r="BG1690" i="2"/>
  <c r="BE1690" i="2"/>
  <c r="T1690" i="2"/>
  <c r="R1690" i="2"/>
  <c r="P1690" i="2"/>
  <c r="BK1690" i="2"/>
  <c r="J1690" i="2"/>
  <c r="BF1690" i="2" s="1"/>
  <c r="BI1689" i="2"/>
  <c r="BH1689" i="2"/>
  <c r="BG1689" i="2"/>
  <c r="BF1689" i="2"/>
  <c r="BE1689" i="2"/>
  <c r="T1689" i="2"/>
  <c r="R1689" i="2"/>
  <c r="P1689" i="2"/>
  <c r="BK1689" i="2"/>
  <c r="J1689" i="2"/>
  <c r="BI1688" i="2"/>
  <c r="BH1688" i="2"/>
  <c r="BG1688" i="2"/>
  <c r="BE1688" i="2"/>
  <c r="T1688" i="2"/>
  <c r="R1688" i="2"/>
  <c r="P1688" i="2"/>
  <c r="BK1688" i="2"/>
  <c r="J1688" i="2"/>
  <c r="BF1688" i="2" s="1"/>
  <c r="BI1687" i="2"/>
  <c r="BH1687" i="2"/>
  <c r="BG1687" i="2"/>
  <c r="BF1687" i="2"/>
  <c r="BE1687" i="2"/>
  <c r="T1687" i="2"/>
  <c r="R1687" i="2"/>
  <c r="P1687" i="2"/>
  <c r="BK1687" i="2"/>
  <c r="J1687" i="2"/>
  <c r="BI1686" i="2"/>
  <c r="BH1686" i="2"/>
  <c r="BG1686" i="2"/>
  <c r="BE1686" i="2"/>
  <c r="T1686" i="2"/>
  <c r="R1686" i="2"/>
  <c r="P1686" i="2"/>
  <c r="BK1686" i="2"/>
  <c r="J1686" i="2"/>
  <c r="BF1686" i="2" s="1"/>
  <c r="BI1685" i="2"/>
  <c r="BH1685" i="2"/>
  <c r="BG1685" i="2"/>
  <c r="BF1685" i="2"/>
  <c r="BE1685" i="2"/>
  <c r="T1685" i="2"/>
  <c r="R1685" i="2"/>
  <c r="P1685" i="2"/>
  <c r="BK1685" i="2"/>
  <c r="J1685" i="2"/>
  <c r="BI1680" i="2"/>
  <c r="BH1680" i="2"/>
  <c r="BG1680" i="2"/>
  <c r="BE1680" i="2"/>
  <c r="T1680" i="2"/>
  <c r="R1680" i="2"/>
  <c r="P1680" i="2"/>
  <c r="BK1680" i="2"/>
  <c r="J1680" i="2"/>
  <c r="BF1680" i="2" s="1"/>
  <c r="BI1676" i="2"/>
  <c r="BH1676" i="2"/>
  <c r="BG1676" i="2"/>
  <c r="BF1676" i="2"/>
  <c r="BE1676" i="2"/>
  <c r="T1676" i="2"/>
  <c r="R1676" i="2"/>
  <c r="P1676" i="2"/>
  <c r="BK1676" i="2"/>
  <c r="J1676" i="2"/>
  <c r="BI1671" i="2"/>
  <c r="BH1671" i="2"/>
  <c r="BG1671" i="2"/>
  <c r="BE1671" i="2"/>
  <c r="T1671" i="2"/>
  <c r="R1671" i="2"/>
  <c r="P1671" i="2"/>
  <c r="BK1671" i="2"/>
  <c r="J1671" i="2"/>
  <c r="BF1671" i="2" s="1"/>
  <c r="BI1664" i="2"/>
  <c r="BH1664" i="2"/>
  <c r="BG1664" i="2"/>
  <c r="BF1664" i="2"/>
  <c r="BE1664" i="2"/>
  <c r="T1664" i="2"/>
  <c r="R1664" i="2"/>
  <c r="P1664" i="2"/>
  <c r="BK1664" i="2"/>
  <c r="J1664" i="2"/>
  <c r="BI1660" i="2"/>
  <c r="BH1660" i="2"/>
  <c r="BG1660" i="2"/>
  <c r="BE1660" i="2"/>
  <c r="T1660" i="2"/>
  <c r="R1660" i="2"/>
  <c r="P1660" i="2"/>
  <c r="BK1660" i="2"/>
  <c r="J1660" i="2"/>
  <c r="BF1660" i="2" s="1"/>
  <c r="BI1656" i="2"/>
  <c r="BH1656" i="2"/>
  <c r="BG1656" i="2"/>
  <c r="BF1656" i="2"/>
  <c r="BE1656" i="2"/>
  <c r="T1656" i="2"/>
  <c r="R1656" i="2"/>
  <c r="P1656" i="2"/>
  <c r="BK1656" i="2"/>
  <c r="J1656" i="2"/>
  <c r="BI1652" i="2"/>
  <c r="BH1652" i="2"/>
  <c r="BG1652" i="2"/>
  <c r="BE1652" i="2"/>
  <c r="T1652" i="2"/>
  <c r="R1652" i="2"/>
  <c r="P1652" i="2"/>
  <c r="BK1652" i="2"/>
  <c r="J1652" i="2"/>
  <c r="BF1652" i="2" s="1"/>
  <c r="BI1648" i="2"/>
  <c r="BH1648" i="2"/>
  <c r="BG1648" i="2"/>
  <c r="BF1648" i="2"/>
  <c r="BE1648" i="2"/>
  <c r="T1648" i="2"/>
  <c r="R1648" i="2"/>
  <c r="P1648" i="2"/>
  <c r="BK1648" i="2"/>
  <c r="J1648" i="2"/>
  <c r="BI1643" i="2"/>
  <c r="BH1643" i="2"/>
  <c r="BG1643" i="2"/>
  <c r="BE1643" i="2"/>
  <c r="T1643" i="2"/>
  <c r="R1643" i="2"/>
  <c r="R1642" i="2" s="1"/>
  <c r="P1643" i="2"/>
  <c r="BK1643" i="2"/>
  <c r="BK1642" i="2" s="1"/>
  <c r="J1642" i="2" s="1"/>
  <c r="J82" i="2" s="1"/>
  <c r="J1643" i="2"/>
  <c r="BF1643" i="2" s="1"/>
  <c r="BI1641" i="2"/>
  <c r="BH1641" i="2"/>
  <c r="BG1641" i="2"/>
  <c r="BE1641" i="2"/>
  <c r="T1641" i="2"/>
  <c r="R1641" i="2"/>
  <c r="P1641" i="2"/>
  <c r="BK1641" i="2"/>
  <c r="J1641" i="2"/>
  <c r="BF1641" i="2" s="1"/>
  <c r="BI1634" i="2"/>
  <c r="BH1634" i="2"/>
  <c r="BG1634" i="2"/>
  <c r="BF1634" i="2"/>
  <c r="BE1634" i="2"/>
  <c r="T1634" i="2"/>
  <c r="R1634" i="2"/>
  <c r="P1634" i="2"/>
  <c r="BK1634" i="2"/>
  <c r="J1634" i="2"/>
  <c r="BI1630" i="2"/>
  <c r="BH1630" i="2"/>
  <c r="BG1630" i="2"/>
  <c r="BE1630" i="2"/>
  <c r="T1630" i="2"/>
  <c r="R1630" i="2"/>
  <c r="P1630" i="2"/>
  <c r="BK1630" i="2"/>
  <c r="J1630" i="2"/>
  <c r="BF1630" i="2" s="1"/>
  <c r="BI1629" i="2"/>
  <c r="BH1629" i="2"/>
  <c r="BG1629" i="2"/>
  <c r="BF1629" i="2"/>
  <c r="BE1629" i="2"/>
  <c r="T1629" i="2"/>
  <c r="R1629" i="2"/>
  <c r="P1629" i="2"/>
  <c r="BK1629" i="2"/>
  <c r="J1629" i="2"/>
  <c r="BI1628" i="2"/>
  <c r="BH1628" i="2"/>
  <c r="BG1628" i="2"/>
  <c r="BE1628" i="2"/>
  <c r="T1628" i="2"/>
  <c r="R1628" i="2"/>
  <c r="P1628" i="2"/>
  <c r="BK1628" i="2"/>
  <c r="J1628" i="2"/>
  <c r="BF1628" i="2" s="1"/>
  <c r="BI1624" i="2"/>
  <c r="BH1624" i="2"/>
  <c r="BG1624" i="2"/>
  <c r="BF1624" i="2"/>
  <c r="BE1624" i="2"/>
  <c r="T1624" i="2"/>
  <c r="R1624" i="2"/>
  <c r="P1624" i="2"/>
  <c r="BK1624" i="2"/>
  <c r="J1624" i="2"/>
  <c r="BI1620" i="2"/>
  <c r="BH1620" i="2"/>
  <c r="BG1620" i="2"/>
  <c r="BE1620" i="2"/>
  <c r="T1620" i="2"/>
  <c r="R1620" i="2"/>
  <c r="P1620" i="2"/>
  <c r="BK1620" i="2"/>
  <c r="J1620" i="2"/>
  <c r="BF1620" i="2" s="1"/>
  <c r="BI1615" i="2"/>
  <c r="BH1615" i="2"/>
  <c r="BG1615" i="2"/>
  <c r="BF1615" i="2"/>
  <c r="BE1615" i="2"/>
  <c r="T1615" i="2"/>
  <c r="R1615" i="2"/>
  <c r="P1615" i="2"/>
  <c r="BK1615" i="2"/>
  <c r="J1615" i="2"/>
  <c r="BI1611" i="2"/>
  <c r="BH1611" i="2"/>
  <c r="BG1611" i="2"/>
  <c r="BE1611" i="2"/>
  <c r="T1611" i="2"/>
  <c r="R1611" i="2"/>
  <c r="P1611" i="2"/>
  <c r="BK1611" i="2"/>
  <c r="J1611" i="2"/>
  <c r="BF1611" i="2" s="1"/>
  <c r="BI1607" i="2"/>
  <c r="BH1607" i="2"/>
  <c r="BG1607" i="2"/>
  <c r="BF1607" i="2"/>
  <c r="BE1607" i="2"/>
  <c r="T1607" i="2"/>
  <c r="R1607" i="2"/>
  <c r="P1607" i="2"/>
  <c r="BK1607" i="2"/>
  <c r="J1607" i="2"/>
  <c r="BI1603" i="2"/>
  <c r="BH1603" i="2"/>
  <c r="BG1603" i="2"/>
  <c r="BE1603" i="2"/>
  <c r="T1603" i="2"/>
  <c r="R1603" i="2"/>
  <c r="P1603" i="2"/>
  <c r="BK1603" i="2"/>
  <c r="J1603" i="2"/>
  <c r="BF1603" i="2" s="1"/>
  <c r="BI1599" i="2"/>
  <c r="BH1599" i="2"/>
  <c r="BG1599" i="2"/>
  <c r="BF1599" i="2"/>
  <c r="BE1599" i="2"/>
  <c r="T1599" i="2"/>
  <c r="R1599" i="2"/>
  <c r="P1599" i="2"/>
  <c r="BK1599" i="2"/>
  <c r="J1599" i="2"/>
  <c r="BI1595" i="2"/>
  <c r="BH1595" i="2"/>
  <c r="BG1595" i="2"/>
  <c r="BE1595" i="2"/>
  <c r="T1595" i="2"/>
  <c r="R1595" i="2"/>
  <c r="R1590" i="2" s="1"/>
  <c r="P1595" i="2"/>
  <c r="BK1595" i="2"/>
  <c r="J1595" i="2"/>
  <c r="BF1595" i="2" s="1"/>
  <c r="BI1591" i="2"/>
  <c r="BH1591" i="2"/>
  <c r="BG1591" i="2"/>
  <c r="BF1591" i="2"/>
  <c r="BE1591" i="2"/>
  <c r="T1591" i="2"/>
  <c r="T1590" i="2" s="1"/>
  <c r="R1591" i="2"/>
  <c r="P1591" i="2"/>
  <c r="P1590" i="2" s="1"/>
  <c r="BK1591" i="2"/>
  <c r="J1591" i="2"/>
  <c r="BI1589" i="2"/>
  <c r="BH1589" i="2"/>
  <c r="BG1589" i="2"/>
  <c r="BE1589" i="2"/>
  <c r="T1589" i="2"/>
  <c r="R1589" i="2"/>
  <c r="P1589" i="2"/>
  <c r="BK1589" i="2"/>
  <c r="J1589" i="2"/>
  <c r="BF1589" i="2" s="1"/>
  <c r="BI1585" i="2"/>
  <c r="BH1585" i="2"/>
  <c r="BG1585" i="2"/>
  <c r="BF1585" i="2"/>
  <c r="BE1585" i="2"/>
  <c r="T1585" i="2"/>
  <c r="R1585" i="2"/>
  <c r="P1585" i="2"/>
  <c r="BK1585" i="2"/>
  <c r="J1585" i="2"/>
  <c r="BI1574" i="2"/>
  <c r="BH1574" i="2"/>
  <c r="BG1574" i="2"/>
  <c r="BE1574" i="2"/>
  <c r="T1574" i="2"/>
  <c r="R1574" i="2"/>
  <c r="P1574" i="2"/>
  <c r="BK1574" i="2"/>
  <c r="J1574" i="2"/>
  <c r="BF1574" i="2" s="1"/>
  <c r="BI1569" i="2"/>
  <c r="BH1569" i="2"/>
  <c r="BG1569" i="2"/>
  <c r="BF1569" i="2"/>
  <c r="BE1569" i="2"/>
  <c r="T1569" i="2"/>
  <c r="R1569" i="2"/>
  <c r="P1569" i="2"/>
  <c r="BK1569" i="2"/>
  <c r="J1569" i="2"/>
  <c r="BI1565" i="2"/>
  <c r="BH1565" i="2"/>
  <c r="BG1565" i="2"/>
  <c r="BE1565" i="2"/>
  <c r="T1565" i="2"/>
  <c r="R1565" i="2"/>
  <c r="P1565" i="2"/>
  <c r="BK1565" i="2"/>
  <c r="J1565" i="2"/>
  <c r="BF1565" i="2" s="1"/>
  <c r="BI1561" i="2"/>
  <c r="BH1561" i="2"/>
  <c r="BG1561" i="2"/>
  <c r="BF1561" i="2"/>
  <c r="BE1561" i="2"/>
  <c r="T1561" i="2"/>
  <c r="R1561" i="2"/>
  <c r="P1561" i="2"/>
  <c r="BK1561" i="2"/>
  <c r="J1561" i="2"/>
  <c r="BI1557" i="2"/>
  <c r="BH1557" i="2"/>
  <c r="BG1557" i="2"/>
  <c r="BE1557" i="2"/>
  <c r="T1557" i="2"/>
  <c r="T1542" i="2" s="1"/>
  <c r="R1557" i="2"/>
  <c r="P1557" i="2"/>
  <c r="BK1557" i="2"/>
  <c r="J1557" i="2"/>
  <c r="BF1557" i="2" s="1"/>
  <c r="BI1549" i="2"/>
  <c r="BH1549" i="2"/>
  <c r="BG1549" i="2"/>
  <c r="BF1549" i="2"/>
  <c r="BE1549" i="2"/>
  <c r="T1549" i="2"/>
  <c r="R1549" i="2"/>
  <c r="P1549" i="2"/>
  <c r="BK1549" i="2"/>
  <c r="J1549" i="2"/>
  <c r="BI1543" i="2"/>
  <c r="BH1543" i="2"/>
  <c r="BG1543" i="2"/>
  <c r="BE1543" i="2"/>
  <c r="T1543" i="2"/>
  <c r="R1543" i="2"/>
  <c r="R1542" i="2" s="1"/>
  <c r="P1543" i="2"/>
  <c r="BK1543" i="2"/>
  <c r="J1543" i="2"/>
  <c r="BF1543" i="2" s="1"/>
  <c r="BI1541" i="2"/>
  <c r="BH1541" i="2"/>
  <c r="BG1541" i="2"/>
  <c r="BE1541" i="2"/>
  <c r="T1541" i="2"/>
  <c r="R1541" i="2"/>
  <c r="P1541" i="2"/>
  <c r="BK1541" i="2"/>
  <c r="J1541" i="2"/>
  <c r="BF1541" i="2" s="1"/>
  <c r="BI1537" i="2"/>
  <c r="BH1537" i="2"/>
  <c r="BG1537" i="2"/>
  <c r="BF1537" i="2"/>
  <c r="BE1537" i="2"/>
  <c r="T1537" i="2"/>
  <c r="R1537" i="2"/>
  <c r="P1537" i="2"/>
  <c r="BK1537" i="2"/>
  <c r="J1537" i="2"/>
  <c r="BI1533" i="2"/>
  <c r="BH1533" i="2"/>
  <c r="BG1533" i="2"/>
  <c r="BE1533" i="2"/>
  <c r="T1533" i="2"/>
  <c r="R1533" i="2"/>
  <c r="P1533" i="2"/>
  <c r="BK1533" i="2"/>
  <c r="J1533" i="2"/>
  <c r="BF1533" i="2" s="1"/>
  <c r="BI1524" i="2"/>
  <c r="BH1524" i="2"/>
  <c r="BG1524" i="2"/>
  <c r="BF1524" i="2"/>
  <c r="BE1524" i="2"/>
  <c r="T1524" i="2"/>
  <c r="R1524" i="2"/>
  <c r="P1524" i="2"/>
  <c r="BK1524" i="2"/>
  <c r="J1524" i="2"/>
  <c r="BI1520" i="2"/>
  <c r="BH1520" i="2"/>
  <c r="BG1520" i="2"/>
  <c r="BE1520" i="2"/>
  <c r="T1520" i="2"/>
  <c r="R1520" i="2"/>
  <c r="P1520" i="2"/>
  <c r="BK1520" i="2"/>
  <c r="J1520" i="2"/>
  <c r="BF1520" i="2" s="1"/>
  <c r="BI1516" i="2"/>
  <c r="BH1516" i="2"/>
  <c r="BG1516" i="2"/>
  <c r="BF1516" i="2"/>
  <c r="BE1516" i="2"/>
  <c r="T1516" i="2"/>
  <c r="R1516" i="2"/>
  <c r="P1516" i="2"/>
  <c r="BK1516" i="2"/>
  <c r="J1516" i="2"/>
  <c r="BI1512" i="2"/>
  <c r="BH1512" i="2"/>
  <c r="BG1512" i="2"/>
  <c r="BE1512" i="2"/>
  <c r="T1512" i="2"/>
  <c r="R1512" i="2"/>
  <c r="P1512" i="2"/>
  <c r="BK1512" i="2"/>
  <c r="J1512" i="2"/>
  <c r="BF1512" i="2" s="1"/>
  <c r="BI1508" i="2"/>
  <c r="BH1508" i="2"/>
  <c r="BG1508" i="2"/>
  <c r="BF1508" i="2"/>
  <c r="BE1508" i="2"/>
  <c r="T1508" i="2"/>
  <c r="R1508" i="2"/>
  <c r="P1508" i="2"/>
  <c r="BK1508" i="2"/>
  <c r="J1508" i="2"/>
  <c r="BI1504" i="2"/>
  <c r="BH1504" i="2"/>
  <c r="BG1504" i="2"/>
  <c r="BE1504" i="2"/>
  <c r="T1504" i="2"/>
  <c r="R1504" i="2"/>
  <c r="P1504" i="2"/>
  <c r="BK1504" i="2"/>
  <c r="J1504" i="2"/>
  <c r="BF1504" i="2" s="1"/>
  <c r="BI1499" i="2"/>
  <c r="BH1499" i="2"/>
  <c r="BG1499" i="2"/>
  <c r="BF1499" i="2"/>
  <c r="BE1499" i="2"/>
  <c r="T1499" i="2"/>
  <c r="R1499" i="2"/>
  <c r="P1499" i="2"/>
  <c r="BK1499" i="2"/>
  <c r="J1499" i="2"/>
  <c r="BI1490" i="2"/>
  <c r="BH1490" i="2"/>
  <c r="BG1490" i="2"/>
  <c r="BE1490" i="2"/>
  <c r="T1490" i="2"/>
  <c r="R1490" i="2"/>
  <c r="P1490" i="2"/>
  <c r="BK1490" i="2"/>
  <c r="J1490" i="2"/>
  <c r="BF1490" i="2" s="1"/>
  <c r="BI1482" i="2"/>
  <c r="BH1482" i="2"/>
  <c r="BG1482" i="2"/>
  <c r="BF1482" i="2"/>
  <c r="BE1482" i="2"/>
  <c r="T1482" i="2"/>
  <c r="R1482" i="2"/>
  <c r="P1482" i="2"/>
  <c r="BK1482" i="2"/>
  <c r="J1482" i="2"/>
  <c r="BI1461" i="2"/>
  <c r="BH1461" i="2"/>
  <c r="BG1461" i="2"/>
  <c r="BE1461" i="2"/>
  <c r="T1461" i="2"/>
  <c r="R1461" i="2"/>
  <c r="P1461" i="2"/>
  <c r="BK1461" i="2"/>
  <c r="J1461" i="2"/>
  <c r="BF1461" i="2" s="1"/>
  <c r="BI1441" i="2"/>
  <c r="BH1441" i="2"/>
  <c r="BG1441" i="2"/>
  <c r="BF1441" i="2"/>
  <c r="BE1441" i="2"/>
  <c r="T1441" i="2"/>
  <c r="R1441" i="2"/>
  <c r="P1441" i="2"/>
  <c r="BK1441" i="2"/>
  <c r="J1441" i="2"/>
  <c r="BI1428" i="2"/>
  <c r="BH1428" i="2"/>
  <c r="BG1428" i="2"/>
  <c r="BE1428" i="2"/>
  <c r="T1428" i="2"/>
  <c r="R1428" i="2"/>
  <c r="P1428" i="2"/>
  <c r="BK1428" i="2"/>
  <c r="J1428" i="2"/>
  <c r="BF1428" i="2" s="1"/>
  <c r="BI1416" i="2"/>
  <c r="BH1416" i="2"/>
  <c r="BG1416" i="2"/>
  <c r="BF1416" i="2"/>
  <c r="BE1416" i="2"/>
  <c r="T1416" i="2"/>
  <c r="R1416" i="2"/>
  <c r="P1416" i="2"/>
  <c r="BK1416" i="2"/>
  <c r="J1416" i="2"/>
  <c r="BI1410" i="2"/>
  <c r="BH1410" i="2"/>
  <c r="BG1410" i="2"/>
  <c r="BE1410" i="2"/>
  <c r="T1410" i="2"/>
  <c r="R1410" i="2"/>
  <c r="P1410" i="2"/>
  <c r="BK1410" i="2"/>
  <c r="J1410" i="2"/>
  <c r="BF1410" i="2" s="1"/>
  <c r="BI1404" i="2"/>
  <c r="BH1404" i="2"/>
  <c r="BG1404" i="2"/>
  <c r="BF1404" i="2"/>
  <c r="BE1404" i="2"/>
  <c r="T1404" i="2"/>
  <c r="R1404" i="2"/>
  <c r="P1404" i="2"/>
  <c r="BK1404" i="2"/>
  <c r="J1404" i="2"/>
  <c r="BI1399" i="2"/>
  <c r="BH1399" i="2"/>
  <c r="BG1399" i="2"/>
  <c r="BE1399" i="2"/>
  <c r="T1399" i="2"/>
  <c r="R1399" i="2"/>
  <c r="P1399" i="2"/>
  <c r="BK1399" i="2"/>
  <c r="J1399" i="2"/>
  <c r="BF1399" i="2" s="1"/>
  <c r="BI1394" i="2"/>
  <c r="BH1394" i="2"/>
  <c r="BG1394" i="2"/>
  <c r="BF1394" i="2"/>
  <c r="BE1394" i="2"/>
  <c r="T1394" i="2"/>
  <c r="R1394" i="2"/>
  <c r="P1394" i="2"/>
  <c r="BK1394" i="2"/>
  <c r="J1394" i="2"/>
  <c r="BI1387" i="2"/>
  <c r="BH1387" i="2"/>
  <c r="BG1387" i="2"/>
  <c r="BE1387" i="2"/>
  <c r="T1387" i="2"/>
  <c r="R1387" i="2"/>
  <c r="P1387" i="2"/>
  <c r="BK1387" i="2"/>
  <c r="J1387" i="2"/>
  <c r="BF1387" i="2" s="1"/>
  <c r="BI1383" i="2"/>
  <c r="BH1383" i="2"/>
  <c r="BG1383" i="2"/>
  <c r="BF1383" i="2"/>
  <c r="BE1383" i="2"/>
  <c r="T1383" i="2"/>
  <c r="R1383" i="2"/>
  <c r="P1383" i="2"/>
  <c r="BK1383" i="2"/>
  <c r="J1383" i="2"/>
  <c r="BI1379" i="2"/>
  <c r="BH1379" i="2"/>
  <c r="BG1379" i="2"/>
  <c r="BE1379" i="2"/>
  <c r="T1379" i="2"/>
  <c r="R1379" i="2"/>
  <c r="P1379" i="2"/>
  <c r="BK1379" i="2"/>
  <c r="J1379" i="2"/>
  <c r="BF1379" i="2" s="1"/>
  <c r="BI1375" i="2"/>
  <c r="BH1375" i="2"/>
  <c r="BG1375" i="2"/>
  <c r="BF1375" i="2"/>
  <c r="BE1375" i="2"/>
  <c r="T1375" i="2"/>
  <c r="R1375" i="2"/>
  <c r="P1375" i="2"/>
  <c r="BK1375" i="2"/>
  <c r="J1375" i="2"/>
  <c r="BI1364" i="2"/>
  <c r="BH1364" i="2"/>
  <c r="BG1364" i="2"/>
  <c r="BE1364" i="2"/>
  <c r="T1364" i="2"/>
  <c r="T1363" i="2" s="1"/>
  <c r="R1364" i="2"/>
  <c r="P1364" i="2"/>
  <c r="P1363" i="2" s="1"/>
  <c r="BK1364" i="2"/>
  <c r="J1364" i="2"/>
  <c r="BF1364" i="2" s="1"/>
  <c r="BI1362" i="2"/>
  <c r="BH1362" i="2"/>
  <c r="BG1362" i="2"/>
  <c r="BF1362" i="2"/>
  <c r="BE1362" i="2"/>
  <c r="T1362" i="2"/>
  <c r="R1362" i="2"/>
  <c r="P1362" i="2"/>
  <c r="BK1362" i="2"/>
  <c r="J1362" i="2"/>
  <c r="BI1361" i="2"/>
  <c r="BH1361" i="2"/>
  <c r="BG1361" i="2"/>
  <c r="BE1361" i="2"/>
  <c r="T1361" i="2"/>
  <c r="R1361" i="2"/>
  <c r="P1361" i="2"/>
  <c r="BK1361" i="2"/>
  <c r="J1361" i="2"/>
  <c r="BF1361" i="2" s="1"/>
  <c r="BI1360" i="2"/>
  <c r="BH1360" i="2"/>
  <c r="BG1360" i="2"/>
  <c r="BF1360" i="2"/>
  <c r="BE1360" i="2"/>
  <c r="T1360" i="2"/>
  <c r="R1360" i="2"/>
  <c r="P1360" i="2"/>
  <c r="BK1360" i="2"/>
  <c r="J1360" i="2"/>
  <c r="BI1359" i="2"/>
  <c r="BH1359" i="2"/>
  <c r="BG1359" i="2"/>
  <c r="BE1359" i="2"/>
  <c r="T1359" i="2"/>
  <c r="R1359" i="2"/>
  <c r="P1359" i="2"/>
  <c r="BK1359" i="2"/>
  <c r="J1359" i="2"/>
  <c r="BF1359" i="2" s="1"/>
  <c r="BI1358" i="2"/>
  <c r="BH1358" i="2"/>
  <c r="BG1358" i="2"/>
  <c r="BF1358" i="2"/>
  <c r="BE1358" i="2"/>
  <c r="T1358" i="2"/>
  <c r="R1358" i="2"/>
  <c r="P1358" i="2"/>
  <c r="BK1358" i="2"/>
  <c r="J1358" i="2"/>
  <c r="BI1357" i="2"/>
  <c r="BH1357" i="2"/>
  <c r="BG1357" i="2"/>
  <c r="BE1357" i="2"/>
  <c r="T1357" i="2"/>
  <c r="R1357" i="2"/>
  <c r="P1357" i="2"/>
  <c r="BK1357" i="2"/>
  <c r="J1357" i="2"/>
  <c r="BF1357" i="2" s="1"/>
  <c r="BI1356" i="2"/>
  <c r="BH1356" i="2"/>
  <c r="BG1356" i="2"/>
  <c r="BF1356" i="2"/>
  <c r="BE1356" i="2"/>
  <c r="T1356" i="2"/>
  <c r="R1356" i="2"/>
  <c r="P1356" i="2"/>
  <c r="BK1356" i="2"/>
  <c r="J1356" i="2"/>
  <c r="BI1355" i="2"/>
  <c r="BH1355" i="2"/>
  <c r="BG1355" i="2"/>
  <c r="BE1355" i="2"/>
  <c r="T1355" i="2"/>
  <c r="R1355" i="2"/>
  <c r="P1355" i="2"/>
  <c r="BK1355" i="2"/>
  <c r="J1355" i="2"/>
  <c r="BF1355" i="2" s="1"/>
  <c r="BI1354" i="2"/>
  <c r="BH1354" i="2"/>
  <c r="BG1354" i="2"/>
  <c r="BF1354" i="2"/>
  <c r="BE1354" i="2"/>
  <c r="T1354" i="2"/>
  <c r="R1354" i="2"/>
  <c r="P1354" i="2"/>
  <c r="BK1354" i="2"/>
  <c r="J1354" i="2"/>
  <c r="BI1353" i="2"/>
  <c r="BH1353" i="2"/>
  <c r="BG1353" i="2"/>
  <c r="BE1353" i="2"/>
  <c r="T1353" i="2"/>
  <c r="R1353" i="2"/>
  <c r="P1353" i="2"/>
  <c r="BK1353" i="2"/>
  <c r="J1353" i="2"/>
  <c r="BF1353" i="2" s="1"/>
  <c r="BI1352" i="2"/>
  <c r="BH1352" i="2"/>
  <c r="BG1352" i="2"/>
  <c r="BF1352" i="2"/>
  <c r="BE1352" i="2"/>
  <c r="T1352" i="2"/>
  <c r="R1352" i="2"/>
  <c r="P1352" i="2"/>
  <c r="BK1352" i="2"/>
  <c r="J1352" i="2"/>
  <c r="BI1351" i="2"/>
  <c r="BH1351" i="2"/>
  <c r="BG1351" i="2"/>
  <c r="BE1351" i="2"/>
  <c r="T1351" i="2"/>
  <c r="R1351" i="2"/>
  <c r="P1351" i="2"/>
  <c r="BK1351" i="2"/>
  <c r="J1351" i="2"/>
  <c r="BF1351" i="2" s="1"/>
  <c r="BI1350" i="2"/>
  <c r="BH1350" i="2"/>
  <c r="BG1350" i="2"/>
  <c r="BF1350" i="2"/>
  <c r="BE1350" i="2"/>
  <c r="T1350" i="2"/>
  <c r="R1350" i="2"/>
  <c r="P1350" i="2"/>
  <c r="BK1350" i="2"/>
  <c r="J1350" i="2"/>
  <c r="BI1349" i="2"/>
  <c r="BH1349" i="2"/>
  <c r="BG1349" i="2"/>
  <c r="BE1349" i="2"/>
  <c r="T1349" i="2"/>
  <c r="R1349" i="2"/>
  <c r="P1349" i="2"/>
  <c r="BK1349" i="2"/>
  <c r="J1349" i="2"/>
  <c r="BF1349" i="2" s="1"/>
  <c r="BI1348" i="2"/>
  <c r="BH1348" i="2"/>
  <c r="BG1348" i="2"/>
  <c r="BF1348" i="2"/>
  <c r="BE1348" i="2"/>
  <c r="T1348" i="2"/>
  <c r="R1348" i="2"/>
  <c r="P1348" i="2"/>
  <c r="BK1348" i="2"/>
  <c r="J1348" i="2"/>
  <c r="BI1346" i="2"/>
  <c r="BH1346" i="2"/>
  <c r="BG1346" i="2"/>
  <c r="BE1346" i="2"/>
  <c r="T1346" i="2"/>
  <c r="R1346" i="2"/>
  <c r="P1346" i="2"/>
  <c r="BK1346" i="2"/>
  <c r="J1346" i="2"/>
  <c r="BF1346" i="2" s="1"/>
  <c r="BI1344" i="2"/>
  <c r="BH1344" i="2"/>
  <c r="BG1344" i="2"/>
  <c r="BF1344" i="2"/>
  <c r="BE1344" i="2"/>
  <c r="T1344" i="2"/>
  <c r="R1344" i="2"/>
  <c r="P1344" i="2"/>
  <c r="BK1344" i="2"/>
  <c r="J1344" i="2"/>
  <c r="BI1342" i="2"/>
  <c r="BH1342" i="2"/>
  <c r="BG1342" i="2"/>
  <c r="BE1342" i="2"/>
  <c r="T1342" i="2"/>
  <c r="R1342" i="2"/>
  <c r="P1342" i="2"/>
  <c r="BK1342" i="2"/>
  <c r="J1342" i="2"/>
  <c r="BF1342" i="2" s="1"/>
  <c r="BI1340" i="2"/>
  <c r="BH1340" i="2"/>
  <c r="BG1340" i="2"/>
  <c r="BF1340" i="2"/>
  <c r="BE1340" i="2"/>
  <c r="T1340" i="2"/>
  <c r="R1340" i="2"/>
  <c r="P1340" i="2"/>
  <c r="BK1340" i="2"/>
  <c r="J1340" i="2"/>
  <c r="BI1338" i="2"/>
  <c r="BH1338" i="2"/>
  <c r="BG1338" i="2"/>
  <c r="BE1338" i="2"/>
  <c r="T1338" i="2"/>
  <c r="R1338" i="2"/>
  <c r="P1338" i="2"/>
  <c r="BK1338" i="2"/>
  <c r="J1338" i="2"/>
  <c r="BF1338" i="2" s="1"/>
  <c r="BI1337" i="2"/>
  <c r="BH1337" i="2"/>
  <c r="BG1337" i="2"/>
  <c r="BF1337" i="2"/>
  <c r="BE1337" i="2"/>
  <c r="T1337" i="2"/>
  <c r="R1337" i="2"/>
  <c r="P1337" i="2"/>
  <c r="BK1337" i="2"/>
  <c r="J1337" i="2"/>
  <c r="BI1336" i="2"/>
  <c r="BH1336" i="2"/>
  <c r="BG1336" i="2"/>
  <c r="BE1336" i="2"/>
  <c r="T1336" i="2"/>
  <c r="R1336" i="2"/>
  <c r="P1336" i="2"/>
  <c r="BK1336" i="2"/>
  <c r="J1336" i="2"/>
  <c r="BF1336" i="2" s="1"/>
  <c r="BI1335" i="2"/>
  <c r="BH1335" i="2"/>
  <c r="BG1335" i="2"/>
  <c r="BF1335" i="2"/>
  <c r="BE1335" i="2"/>
  <c r="T1335" i="2"/>
  <c r="R1335" i="2"/>
  <c r="P1335" i="2"/>
  <c r="BK1335" i="2"/>
  <c r="J1335" i="2"/>
  <c r="BI1334" i="2"/>
  <c r="BH1334" i="2"/>
  <c r="BG1334" i="2"/>
  <c r="BE1334" i="2"/>
  <c r="T1334" i="2"/>
  <c r="R1334" i="2"/>
  <c r="P1334" i="2"/>
  <c r="BK1334" i="2"/>
  <c r="J1334" i="2"/>
  <c r="BF1334" i="2" s="1"/>
  <c r="BI1333" i="2"/>
  <c r="BH1333" i="2"/>
  <c r="BG1333" i="2"/>
  <c r="BF1333" i="2"/>
  <c r="BE1333" i="2"/>
  <c r="T1333" i="2"/>
  <c r="R1333" i="2"/>
  <c r="P1333" i="2"/>
  <c r="BK1333" i="2"/>
  <c r="J1333" i="2"/>
  <c r="BI1332" i="2"/>
  <c r="BH1332" i="2"/>
  <c r="BG1332" i="2"/>
  <c r="BE1332" i="2"/>
  <c r="T1332" i="2"/>
  <c r="R1332" i="2"/>
  <c r="P1332" i="2"/>
  <c r="BK1332" i="2"/>
  <c r="J1332" i="2"/>
  <c r="BF1332" i="2" s="1"/>
  <c r="BI1331" i="2"/>
  <c r="BH1331" i="2"/>
  <c r="BG1331" i="2"/>
  <c r="BF1331" i="2"/>
  <c r="BE1331" i="2"/>
  <c r="T1331" i="2"/>
  <c r="R1331" i="2"/>
  <c r="P1331" i="2"/>
  <c r="BK1331" i="2"/>
  <c r="J1331" i="2"/>
  <c r="BI1329" i="2"/>
  <c r="BH1329" i="2"/>
  <c r="BG1329" i="2"/>
  <c r="BE1329" i="2"/>
  <c r="T1329" i="2"/>
  <c r="R1329" i="2"/>
  <c r="P1329" i="2"/>
  <c r="BK1329" i="2"/>
  <c r="J1329" i="2"/>
  <c r="BF1329" i="2" s="1"/>
  <c r="BI1328" i="2"/>
  <c r="BH1328" i="2"/>
  <c r="BG1328" i="2"/>
  <c r="BF1328" i="2"/>
  <c r="BE1328" i="2"/>
  <c r="T1328" i="2"/>
  <c r="R1328" i="2"/>
  <c r="P1328" i="2"/>
  <c r="BK1328" i="2"/>
  <c r="J1328" i="2"/>
  <c r="BI1327" i="2"/>
  <c r="BH1327" i="2"/>
  <c r="BG1327" i="2"/>
  <c r="BE1327" i="2"/>
  <c r="T1327" i="2"/>
  <c r="R1327" i="2"/>
  <c r="P1327" i="2"/>
  <c r="BK1327" i="2"/>
  <c r="J1327" i="2"/>
  <c r="BF1327" i="2" s="1"/>
  <c r="BI1326" i="2"/>
  <c r="BH1326" i="2"/>
  <c r="BG1326" i="2"/>
  <c r="BF1326" i="2"/>
  <c r="BE1326" i="2"/>
  <c r="T1326" i="2"/>
  <c r="R1326" i="2"/>
  <c r="P1326" i="2"/>
  <c r="BK1326" i="2"/>
  <c r="J1326" i="2"/>
  <c r="BI1325" i="2"/>
  <c r="BH1325" i="2"/>
  <c r="BG1325" i="2"/>
  <c r="BE1325" i="2"/>
  <c r="T1325" i="2"/>
  <c r="R1325" i="2"/>
  <c r="P1325" i="2"/>
  <c r="BK1325" i="2"/>
  <c r="J1325" i="2"/>
  <c r="BF1325" i="2" s="1"/>
  <c r="BI1324" i="2"/>
  <c r="BH1324" i="2"/>
  <c r="BG1324" i="2"/>
  <c r="BF1324" i="2"/>
  <c r="BE1324" i="2"/>
  <c r="T1324" i="2"/>
  <c r="R1324" i="2"/>
  <c r="P1324" i="2"/>
  <c r="BK1324" i="2"/>
  <c r="J1324" i="2"/>
  <c r="BI1322" i="2"/>
  <c r="BH1322" i="2"/>
  <c r="BG1322" i="2"/>
  <c r="BE1322" i="2"/>
  <c r="T1322" i="2"/>
  <c r="R1322" i="2"/>
  <c r="P1322" i="2"/>
  <c r="BK1322" i="2"/>
  <c r="J1322" i="2"/>
  <c r="BF1322" i="2" s="1"/>
  <c r="BI1321" i="2"/>
  <c r="BH1321" i="2"/>
  <c r="BG1321" i="2"/>
  <c r="BF1321" i="2"/>
  <c r="BE1321" i="2"/>
  <c r="T1321" i="2"/>
  <c r="R1321" i="2"/>
  <c r="P1321" i="2"/>
  <c r="BK1321" i="2"/>
  <c r="J1321" i="2"/>
  <c r="BI1320" i="2"/>
  <c r="BH1320" i="2"/>
  <c r="BG1320" i="2"/>
  <c r="BE1320" i="2"/>
  <c r="T1320" i="2"/>
  <c r="R1320" i="2"/>
  <c r="P1320" i="2"/>
  <c r="BK1320" i="2"/>
  <c r="J1320" i="2"/>
  <c r="BF1320" i="2" s="1"/>
  <c r="BI1318" i="2"/>
  <c r="BH1318" i="2"/>
  <c r="BG1318" i="2"/>
  <c r="BF1318" i="2"/>
  <c r="BE1318" i="2"/>
  <c r="T1318" i="2"/>
  <c r="R1318" i="2"/>
  <c r="P1318" i="2"/>
  <c r="BK1318" i="2"/>
  <c r="J1318" i="2"/>
  <c r="BI1317" i="2"/>
  <c r="BH1317" i="2"/>
  <c r="BG1317" i="2"/>
  <c r="BE1317" i="2"/>
  <c r="T1317" i="2"/>
  <c r="R1317" i="2"/>
  <c r="P1317" i="2"/>
  <c r="BK1317" i="2"/>
  <c r="J1317" i="2"/>
  <c r="BF1317" i="2" s="1"/>
  <c r="BI1316" i="2"/>
  <c r="BH1316" i="2"/>
  <c r="BG1316" i="2"/>
  <c r="BF1316" i="2"/>
  <c r="BE1316" i="2"/>
  <c r="T1316" i="2"/>
  <c r="R1316" i="2"/>
  <c r="P1316" i="2"/>
  <c r="BK1316" i="2"/>
  <c r="J1316" i="2"/>
  <c r="BI1314" i="2"/>
  <c r="BH1314" i="2"/>
  <c r="BG1314" i="2"/>
  <c r="BE1314" i="2"/>
  <c r="T1314" i="2"/>
  <c r="R1314" i="2"/>
  <c r="P1314" i="2"/>
  <c r="BK1314" i="2"/>
  <c r="J1314" i="2"/>
  <c r="BF1314" i="2" s="1"/>
  <c r="BI1313" i="2"/>
  <c r="BH1313" i="2"/>
  <c r="BG1313" i="2"/>
  <c r="BF1313" i="2"/>
  <c r="BE1313" i="2"/>
  <c r="T1313" i="2"/>
  <c r="R1313" i="2"/>
  <c r="P1313" i="2"/>
  <c r="BK1313" i="2"/>
  <c r="J1313" i="2"/>
  <c r="BI1312" i="2"/>
  <c r="BH1312" i="2"/>
  <c r="BG1312" i="2"/>
  <c r="BE1312" i="2"/>
  <c r="T1312" i="2"/>
  <c r="R1312" i="2"/>
  <c r="P1312" i="2"/>
  <c r="BK1312" i="2"/>
  <c r="J1312" i="2"/>
  <c r="BF1312" i="2" s="1"/>
  <c r="BI1311" i="2"/>
  <c r="BH1311" i="2"/>
  <c r="BG1311" i="2"/>
  <c r="BF1311" i="2"/>
  <c r="BE1311" i="2"/>
  <c r="T1311" i="2"/>
  <c r="R1311" i="2"/>
  <c r="P1311" i="2"/>
  <c r="BK1311" i="2"/>
  <c r="J1311" i="2"/>
  <c r="BI1309" i="2"/>
  <c r="BH1309" i="2"/>
  <c r="BG1309" i="2"/>
  <c r="BE1309" i="2"/>
  <c r="T1309" i="2"/>
  <c r="R1309" i="2"/>
  <c r="P1309" i="2"/>
  <c r="BK1309" i="2"/>
  <c r="J1309" i="2"/>
  <c r="BF1309" i="2" s="1"/>
  <c r="BI1307" i="2"/>
  <c r="BH1307" i="2"/>
  <c r="BG1307" i="2"/>
  <c r="BF1307" i="2"/>
  <c r="BE1307" i="2"/>
  <c r="T1307" i="2"/>
  <c r="R1307" i="2"/>
  <c r="P1307" i="2"/>
  <c r="BK1307" i="2"/>
  <c r="J1307" i="2"/>
  <c r="BI1306" i="2"/>
  <c r="BH1306" i="2"/>
  <c r="BG1306" i="2"/>
  <c r="BE1306" i="2"/>
  <c r="T1306" i="2"/>
  <c r="R1306" i="2"/>
  <c r="P1306" i="2"/>
  <c r="BK1306" i="2"/>
  <c r="J1306" i="2"/>
  <c r="BF1306" i="2" s="1"/>
  <c r="BI1304" i="2"/>
  <c r="BH1304" i="2"/>
  <c r="BG1304" i="2"/>
  <c r="BF1304" i="2"/>
  <c r="BE1304" i="2"/>
  <c r="T1304" i="2"/>
  <c r="R1304" i="2"/>
  <c r="P1304" i="2"/>
  <c r="BK1304" i="2"/>
  <c r="J1304" i="2"/>
  <c r="BI1302" i="2"/>
  <c r="BH1302" i="2"/>
  <c r="BG1302" i="2"/>
  <c r="BE1302" i="2"/>
  <c r="T1302" i="2"/>
  <c r="R1302" i="2"/>
  <c r="P1302" i="2"/>
  <c r="BK1302" i="2"/>
  <c r="J1302" i="2"/>
  <c r="BF1302" i="2" s="1"/>
  <c r="BI1300" i="2"/>
  <c r="BH1300" i="2"/>
  <c r="BG1300" i="2"/>
  <c r="BF1300" i="2"/>
  <c r="BE1300" i="2"/>
  <c r="T1300" i="2"/>
  <c r="R1300" i="2"/>
  <c r="P1300" i="2"/>
  <c r="BK1300" i="2"/>
  <c r="J1300" i="2"/>
  <c r="BI1298" i="2"/>
  <c r="BH1298" i="2"/>
  <c r="BG1298" i="2"/>
  <c r="BE1298" i="2"/>
  <c r="T1298" i="2"/>
  <c r="R1298" i="2"/>
  <c r="P1298" i="2"/>
  <c r="BK1298" i="2"/>
  <c r="J1298" i="2"/>
  <c r="BF1298" i="2" s="1"/>
  <c r="BI1296" i="2"/>
  <c r="BH1296" i="2"/>
  <c r="BG1296" i="2"/>
  <c r="BF1296" i="2"/>
  <c r="BE1296" i="2"/>
  <c r="T1296" i="2"/>
  <c r="R1296" i="2"/>
  <c r="P1296" i="2"/>
  <c r="BK1296" i="2"/>
  <c r="J1296" i="2"/>
  <c r="BI1294" i="2"/>
  <c r="BH1294" i="2"/>
  <c r="BG1294" i="2"/>
  <c r="BE1294" i="2"/>
  <c r="T1294" i="2"/>
  <c r="R1294" i="2"/>
  <c r="P1294" i="2"/>
  <c r="BK1294" i="2"/>
  <c r="J1294" i="2"/>
  <c r="BF1294" i="2" s="1"/>
  <c r="BI1292" i="2"/>
  <c r="BH1292" i="2"/>
  <c r="BG1292" i="2"/>
  <c r="BF1292" i="2"/>
  <c r="BE1292" i="2"/>
  <c r="T1292" i="2"/>
  <c r="R1292" i="2"/>
  <c r="P1292" i="2"/>
  <c r="BK1292" i="2"/>
  <c r="J1292" i="2"/>
  <c r="BI1291" i="2"/>
  <c r="BH1291" i="2"/>
  <c r="BG1291" i="2"/>
  <c r="BE1291" i="2"/>
  <c r="T1291" i="2"/>
  <c r="R1291" i="2"/>
  <c r="P1291" i="2"/>
  <c r="BK1291" i="2"/>
  <c r="J1291" i="2"/>
  <c r="BF1291" i="2" s="1"/>
  <c r="BI1290" i="2"/>
  <c r="BH1290" i="2"/>
  <c r="BG1290" i="2"/>
  <c r="BF1290" i="2"/>
  <c r="BE1290" i="2"/>
  <c r="T1290" i="2"/>
  <c r="R1290" i="2"/>
  <c r="P1290" i="2"/>
  <c r="BK1290" i="2"/>
  <c r="J1290" i="2"/>
  <c r="BI1289" i="2"/>
  <c r="BH1289" i="2"/>
  <c r="BG1289" i="2"/>
  <c r="BE1289" i="2"/>
  <c r="T1289" i="2"/>
  <c r="R1289" i="2"/>
  <c r="P1289" i="2"/>
  <c r="BK1289" i="2"/>
  <c r="J1289" i="2"/>
  <c r="BF1289" i="2" s="1"/>
  <c r="BI1288" i="2"/>
  <c r="BH1288" i="2"/>
  <c r="BG1288" i="2"/>
  <c r="BF1288" i="2"/>
  <c r="BE1288" i="2"/>
  <c r="T1288" i="2"/>
  <c r="R1288" i="2"/>
  <c r="P1288" i="2"/>
  <c r="BK1288" i="2"/>
  <c r="J1288" i="2"/>
  <c r="BI1287" i="2"/>
  <c r="BH1287" i="2"/>
  <c r="BG1287" i="2"/>
  <c r="BE1287" i="2"/>
  <c r="T1287" i="2"/>
  <c r="R1287" i="2"/>
  <c r="P1287" i="2"/>
  <c r="BK1287" i="2"/>
  <c r="J1287" i="2"/>
  <c r="BF1287" i="2" s="1"/>
  <c r="BI1286" i="2"/>
  <c r="BH1286" i="2"/>
  <c r="BG1286" i="2"/>
  <c r="BF1286" i="2"/>
  <c r="BE1286" i="2"/>
  <c r="T1286" i="2"/>
  <c r="R1286" i="2"/>
  <c r="P1286" i="2"/>
  <c r="BK1286" i="2"/>
  <c r="J1286" i="2"/>
  <c r="BI1285" i="2"/>
  <c r="BH1285" i="2"/>
  <c r="BG1285" i="2"/>
  <c r="BE1285" i="2"/>
  <c r="T1285" i="2"/>
  <c r="R1285" i="2"/>
  <c r="P1285" i="2"/>
  <c r="BK1285" i="2"/>
  <c r="J1285" i="2"/>
  <c r="BF1285" i="2" s="1"/>
  <c r="BI1284" i="2"/>
  <c r="BH1284" i="2"/>
  <c r="BG1284" i="2"/>
  <c r="BF1284" i="2"/>
  <c r="BE1284" i="2"/>
  <c r="T1284" i="2"/>
  <c r="R1284" i="2"/>
  <c r="P1284" i="2"/>
  <c r="BK1284" i="2"/>
  <c r="J1284" i="2"/>
  <c r="BI1283" i="2"/>
  <c r="BH1283" i="2"/>
  <c r="BG1283" i="2"/>
  <c r="BE1283" i="2"/>
  <c r="T1283" i="2"/>
  <c r="R1283" i="2"/>
  <c r="P1283" i="2"/>
  <c r="BK1283" i="2"/>
  <c r="J1283" i="2"/>
  <c r="BF1283" i="2" s="1"/>
  <c r="BI1282" i="2"/>
  <c r="BH1282" i="2"/>
  <c r="BG1282" i="2"/>
  <c r="BF1282" i="2"/>
  <c r="BE1282" i="2"/>
  <c r="T1282" i="2"/>
  <c r="R1282" i="2"/>
  <c r="P1282" i="2"/>
  <c r="BK1282" i="2"/>
  <c r="J1282" i="2"/>
  <c r="BI1281" i="2"/>
  <c r="BH1281" i="2"/>
  <c r="BG1281" i="2"/>
  <c r="BE1281" i="2"/>
  <c r="T1281" i="2"/>
  <c r="R1281" i="2"/>
  <c r="P1281" i="2"/>
  <c r="BK1281" i="2"/>
  <c r="J1281" i="2"/>
  <c r="BF1281" i="2" s="1"/>
  <c r="BI1280" i="2"/>
  <c r="BH1280" i="2"/>
  <c r="BG1280" i="2"/>
  <c r="BF1280" i="2"/>
  <c r="BE1280" i="2"/>
  <c r="T1280" i="2"/>
  <c r="R1280" i="2"/>
  <c r="P1280" i="2"/>
  <c r="BK1280" i="2"/>
  <c r="J1280" i="2"/>
  <c r="BI1278" i="2"/>
  <c r="BH1278" i="2"/>
  <c r="BG1278" i="2"/>
  <c r="BE1278" i="2"/>
  <c r="T1278" i="2"/>
  <c r="R1278" i="2"/>
  <c r="P1278" i="2"/>
  <c r="BK1278" i="2"/>
  <c r="J1278" i="2"/>
  <c r="BF1278" i="2" s="1"/>
  <c r="BI1276" i="2"/>
  <c r="BH1276" i="2"/>
  <c r="BG1276" i="2"/>
  <c r="BF1276" i="2"/>
  <c r="BE1276" i="2"/>
  <c r="T1276" i="2"/>
  <c r="R1276" i="2"/>
  <c r="P1276" i="2"/>
  <c r="BK1276" i="2"/>
  <c r="J1276" i="2"/>
  <c r="BI1274" i="2"/>
  <c r="BH1274" i="2"/>
  <c r="BG1274" i="2"/>
  <c r="BE1274" i="2"/>
  <c r="T1274" i="2"/>
  <c r="R1274" i="2"/>
  <c r="P1274" i="2"/>
  <c r="BK1274" i="2"/>
  <c r="J1274" i="2"/>
  <c r="BF1274" i="2" s="1"/>
  <c r="BI1273" i="2"/>
  <c r="BH1273" i="2"/>
  <c r="BG1273" i="2"/>
  <c r="BF1273" i="2"/>
  <c r="BE1273" i="2"/>
  <c r="T1273" i="2"/>
  <c r="R1273" i="2"/>
  <c r="P1273" i="2"/>
  <c r="BK1273" i="2"/>
  <c r="J1273" i="2"/>
  <c r="BI1271" i="2"/>
  <c r="BH1271" i="2"/>
  <c r="BG1271" i="2"/>
  <c r="BE1271" i="2"/>
  <c r="T1271" i="2"/>
  <c r="R1271" i="2"/>
  <c r="P1271" i="2"/>
  <c r="BK1271" i="2"/>
  <c r="J1271" i="2"/>
  <c r="BF1271" i="2" s="1"/>
  <c r="BI1269" i="2"/>
  <c r="BH1269" i="2"/>
  <c r="BG1269" i="2"/>
  <c r="BF1269" i="2"/>
  <c r="BE1269" i="2"/>
  <c r="T1269" i="2"/>
  <c r="R1269" i="2"/>
  <c r="P1269" i="2"/>
  <c r="BK1269" i="2"/>
  <c r="J1269" i="2"/>
  <c r="BI1268" i="2"/>
  <c r="BH1268" i="2"/>
  <c r="BG1268" i="2"/>
  <c r="BE1268" i="2"/>
  <c r="T1268" i="2"/>
  <c r="R1268" i="2"/>
  <c r="P1268" i="2"/>
  <c r="BK1268" i="2"/>
  <c r="J1268" i="2"/>
  <c r="BF1268" i="2" s="1"/>
  <c r="BI1267" i="2"/>
  <c r="BH1267" i="2"/>
  <c r="BG1267" i="2"/>
  <c r="BF1267" i="2"/>
  <c r="BE1267" i="2"/>
  <c r="T1267" i="2"/>
  <c r="R1267" i="2"/>
  <c r="P1267" i="2"/>
  <c r="BK1267" i="2"/>
  <c r="J1267" i="2"/>
  <c r="BI1266" i="2"/>
  <c r="BH1266" i="2"/>
  <c r="BG1266" i="2"/>
  <c r="BE1266" i="2"/>
  <c r="T1266" i="2"/>
  <c r="R1266" i="2"/>
  <c r="P1266" i="2"/>
  <c r="BK1266" i="2"/>
  <c r="J1266" i="2"/>
  <c r="BF1266" i="2" s="1"/>
  <c r="BI1265" i="2"/>
  <c r="BH1265" i="2"/>
  <c r="BG1265" i="2"/>
  <c r="BF1265" i="2"/>
  <c r="BE1265" i="2"/>
  <c r="T1265" i="2"/>
  <c r="R1265" i="2"/>
  <c r="P1265" i="2"/>
  <c r="BK1265" i="2"/>
  <c r="J1265" i="2"/>
  <c r="BI1264" i="2"/>
  <c r="BH1264" i="2"/>
  <c r="BG1264" i="2"/>
  <c r="BE1264" i="2"/>
  <c r="T1264" i="2"/>
  <c r="R1264" i="2"/>
  <c r="P1264" i="2"/>
  <c r="BK1264" i="2"/>
  <c r="J1264" i="2"/>
  <c r="BF1264" i="2" s="1"/>
  <c r="BI1263" i="2"/>
  <c r="BH1263" i="2"/>
  <c r="BG1263" i="2"/>
  <c r="BF1263" i="2"/>
  <c r="BE1263" i="2"/>
  <c r="T1263" i="2"/>
  <c r="R1263" i="2"/>
  <c r="P1263" i="2"/>
  <c r="BK1263" i="2"/>
  <c r="J1263" i="2"/>
  <c r="BI1262" i="2"/>
  <c r="BH1262" i="2"/>
  <c r="BG1262" i="2"/>
  <c r="BE1262" i="2"/>
  <c r="T1262" i="2"/>
  <c r="R1262" i="2"/>
  <c r="P1262" i="2"/>
  <c r="BK1262" i="2"/>
  <c r="J1262" i="2"/>
  <c r="BF1262" i="2" s="1"/>
  <c r="BI1261" i="2"/>
  <c r="BH1261" i="2"/>
  <c r="BG1261" i="2"/>
  <c r="BF1261" i="2"/>
  <c r="BE1261" i="2"/>
  <c r="T1261" i="2"/>
  <c r="R1261" i="2"/>
  <c r="P1261" i="2"/>
  <c r="BK1261" i="2"/>
  <c r="J1261" i="2"/>
  <c r="BI1260" i="2"/>
  <c r="BH1260" i="2"/>
  <c r="BG1260" i="2"/>
  <c r="BE1260" i="2"/>
  <c r="T1260" i="2"/>
  <c r="R1260" i="2"/>
  <c r="P1260" i="2"/>
  <c r="BK1260" i="2"/>
  <c r="J1260" i="2"/>
  <c r="BF1260" i="2" s="1"/>
  <c r="BI1259" i="2"/>
  <c r="BH1259" i="2"/>
  <c r="BG1259" i="2"/>
  <c r="BF1259" i="2"/>
  <c r="BE1259" i="2"/>
  <c r="T1259" i="2"/>
  <c r="R1259" i="2"/>
  <c r="P1259" i="2"/>
  <c r="BK1259" i="2"/>
  <c r="J1259" i="2"/>
  <c r="BI1257" i="2"/>
  <c r="BH1257" i="2"/>
  <c r="BG1257" i="2"/>
  <c r="BE1257" i="2"/>
  <c r="T1257" i="2"/>
  <c r="R1257" i="2"/>
  <c r="P1257" i="2"/>
  <c r="BK1257" i="2"/>
  <c r="J1257" i="2"/>
  <c r="BF1257" i="2" s="1"/>
  <c r="BI1256" i="2"/>
  <c r="BH1256" i="2"/>
  <c r="BG1256" i="2"/>
  <c r="BF1256" i="2"/>
  <c r="BE1256" i="2"/>
  <c r="T1256" i="2"/>
  <c r="R1256" i="2"/>
  <c r="P1256" i="2"/>
  <c r="BK1256" i="2"/>
  <c r="J1256" i="2"/>
  <c r="BI1255" i="2"/>
  <c r="BH1255" i="2"/>
  <c r="BG1255" i="2"/>
  <c r="BE1255" i="2"/>
  <c r="T1255" i="2"/>
  <c r="R1255" i="2"/>
  <c r="P1255" i="2"/>
  <c r="BK1255" i="2"/>
  <c r="J1255" i="2"/>
  <c r="BF1255" i="2" s="1"/>
  <c r="BI1254" i="2"/>
  <c r="BH1254" i="2"/>
  <c r="BG1254" i="2"/>
  <c r="BF1254" i="2"/>
  <c r="BE1254" i="2"/>
  <c r="T1254" i="2"/>
  <c r="R1254" i="2"/>
  <c r="P1254" i="2"/>
  <c r="BK1254" i="2"/>
  <c r="J1254" i="2"/>
  <c r="BI1253" i="2"/>
  <c r="BH1253" i="2"/>
  <c r="BG1253" i="2"/>
  <c r="BE1253" i="2"/>
  <c r="T1253" i="2"/>
  <c r="R1253" i="2"/>
  <c r="P1253" i="2"/>
  <c r="BK1253" i="2"/>
  <c r="J1253" i="2"/>
  <c r="BF1253" i="2" s="1"/>
  <c r="BI1251" i="2"/>
  <c r="BH1251" i="2"/>
  <c r="BG1251" i="2"/>
  <c r="BF1251" i="2"/>
  <c r="BE1251" i="2"/>
  <c r="T1251" i="2"/>
  <c r="R1251" i="2"/>
  <c r="P1251" i="2"/>
  <c r="BK1251" i="2"/>
  <c r="J1251" i="2"/>
  <c r="BI1249" i="2"/>
  <c r="BH1249" i="2"/>
  <c r="BG1249" i="2"/>
  <c r="BE1249" i="2"/>
  <c r="T1249" i="2"/>
  <c r="R1249" i="2"/>
  <c r="P1249" i="2"/>
  <c r="BK1249" i="2"/>
  <c r="J1249" i="2"/>
  <c r="BF1249" i="2" s="1"/>
  <c r="BI1247" i="2"/>
  <c r="BH1247" i="2"/>
  <c r="BG1247" i="2"/>
  <c r="BF1247" i="2"/>
  <c r="BE1247" i="2"/>
  <c r="T1247" i="2"/>
  <c r="R1247" i="2"/>
  <c r="P1247" i="2"/>
  <c r="BK1247" i="2"/>
  <c r="J1247" i="2"/>
  <c r="BI1245" i="2"/>
  <c r="BH1245" i="2"/>
  <c r="BG1245" i="2"/>
  <c r="BE1245" i="2"/>
  <c r="T1245" i="2"/>
  <c r="R1245" i="2"/>
  <c r="P1245" i="2"/>
  <c r="BK1245" i="2"/>
  <c r="J1245" i="2"/>
  <c r="BF1245" i="2" s="1"/>
  <c r="BI1243" i="2"/>
  <c r="BH1243" i="2"/>
  <c r="BG1243" i="2"/>
  <c r="BF1243" i="2"/>
  <c r="BE1243" i="2"/>
  <c r="T1243" i="2"/>
  <c r="R1243" i="2"/>
  <c r="R1242" i="2" s="1"/>
  <c r="P1243" i="2"/>
  <c r="P1242" i="2" s="1"/>
  <c r="BK1243" i="2"/>
  <c r="BK1242" i="2" s="1"/>
  <c r="J1242" i="2" s="1"/>
  <c r="J1243" i="2"/>
  <c r="J78" i="2"/>
  <c r="BI1241" i="2"/>
  <c r="BH1241" i="2"/>
  <c r="BG1241" i="2"/>
  <c r="BF1241" i="2"/>
  <c r="BE1241" i="2"/>
  <c r="T1241" i="2"/>
  <c r="R1241" i="2"/>
  <c r="P1241" i="2"/>
  <c r="BK1241" i="2"/>
  <c r="J1241" i="2"/>
  <c r="BI1240" i="2"/>
  <c r="BH1240" i="2"/>
  <c r="BG1240" i="2"/>
  <c r="BE1240" i="2"/>
  <c r="T1240" i="2"/>
  <c r="R1240" i="2"/>
  <c r="P1240" i="2"/>
  <c r="BK1240" i="2"/>
  <c r="J1240" i="2"/>
  <c r="BF1240" i="2" s="1"/>
  <c r="BI1239" i="2"/>
  <c r="BH1239" i="2"/>
  <c r="BG1239" i="2"/>
  <c r="BF1239" i="2"/>
  <c r="BE1239" i="2"/>
  <c r="T1239" i="2"/>
  <c r="R1239" i="2"/>
  <c r="P1239" i="2"/>
  <c r="BK1239" i="2"/>
  <c r="J1239" i="2"/>
  <c r="BI1238" i="2"/>
  <c r="BH1238" i="2"/>
  <c r="BG1238" i="2"/>
  <c r="BE1238" i="2"/>
  <c r="T1238" i="2"/>
  <c r="R1238" i="2"/>
  <c r="P1238" i="2"/>
  <c r="BK1238" i="2"/>
  <c r="J1238" i="2"/>
  <c r="BF1238" i="2" s="1"/>
  <c r="BI1237" i="2"/>
  <c r="BH1237" i="2"/>
  <c r="BG1237" i="2"/>
  <c r="BF1237" i="2"/>
  <c r="BE1237" i="2"/>
  <c r="T1237" i="2"/>
  <c r="R1237" i="2"/>
  <c r="P1237" i="2"/>
  <c r="BK1237" i="2"/>
  <c r="J1237" i="2"/>
  <c r="BI1236" i="2"/>
  <c r="BH1236" i="2"/>
  <c r="BG1236" i="2"/>
  <c r="BE1236" i="2"/>
  <c r="T1236" i="2"/>
  <c r="R1236" i="2"/>
  <c r="P1236" i="2"/>
  <c r="BK1236" i="2"/>
  <c r="J1236" i="2"/>
  <c r="BF1236" i="2" s="1"/>
  <c r="BI1235" i="2"/>
  <c r="BH1235" i="2"/>
  <c r="BG1235" i="2"/>
  <c r="BF1235" i="2"/>
  <c r="BE1235" i="2"/>
  <c r="T1235" i="2"/>
  <c r="R1235" i="2"/>
  <c r="P1235" i="2"/>
  <c r="BK1235" i="2"/>
  <c r="J1235" i="2"/>
  <c r="BI1234" i="2"/>
  <c r="BH1234" i="2"/>
  <c r="BG1234" i="2"/>
  <c r="BE1234" i="2"/>
  <c r="T1234" i="2"/>
  <c r="R1234" i="2"/>
  <c r="P1234" i="2"/>
  <c r="BK1234" i="2"/>
  <c r="J1234" i="2"/>
  <c r="BF1234" i="2" s="1"/>
  <c r="BI1222" i="2"/>
  <c r="BH1222" i="2"/>
  <c r="BG1222" i="2"/>
  <c r="BF1222" i="2"/>
  <c r="BE1222" i="2"/>
  <c r="T1222" i="2"/>
  <c r="R1222" i="2"/>
  <c r="P1222" i="2"/>
  <c r="BK1222" i="2"/>
  <c r="J1222" i="2"/>
  <c r="BI1221" i="2"/>
  <c r="BH1221" i="2"/>
  <c r="BG1221" i="2"/>
  <c r="BE1221" i="2"/>
  <c r="T1221" i="2"/>
  <c r="R1221" i="2"/>
  <c r="P1221" i="2"/>
  <c r="BK1221" i="2"/>
  <c r="J1221" i="2"/>
  <c r="BF1221" i="2" s="1"/>
  <c r="BI1220" i="2"/>
  <c r="BH1220" i="2"/>
  <c r="BG1220" i="2"/>
  <c r="BF1220" i="2"/>
  <c r="BE1220" i="2"/>
  <c r="T1220" i="2"/>
  <c r="R1220" i="2"/>
  <c r="P1220" i="2"/>
  <c r="BK1220" i="2"/>
  <c r="J1220" i="2"/>
  <c r="BI1219" i="2"/>
  <c r="BH1219" i="2"/>
  <c r="BG1219" i="2"/>
  <c r="BE1219" i="2"/>
  <c r="T1219" i="2"/>
  <c r="R1219" i="2"/>
  <c r="P1219" i="2"/>
  <c r="BK1219" i="2"/>
  <c r="J1219" i="2"/>
  <c r="BF1219" i="2" s="1"/>
  <c r="BI1218" i="2"/>
  <c r="BH1218" i="2"/>
  <c r="BG1218" i="2"/>
  <c r="BF1218" i="2"/>
  <c r="BE1218" i="2"/>
  <c r="T1218" i="2"/>
  <c r="R1218" i="2"/>
  <c r="P1218" i="2"/>
  <c r="BK1218" i="2"/>
  <c r="J1218" i="2"/>
  <c r="BI1217" i="2"/>
  <c r="BH1217" i="2"/>
  <c r="BG1217" i="2"/>
  <c r="BE1217" i="2"/>
  <c r="T1217" i="2"/>
  <c r="R1217" i="2"/>
  <c r="P1217" i="2"/>
  <c r="BK1217" i="2"/>
  <c r="J1217" i="2"/>
  <c r="BF1217" i="2" s="1"/>
  <c r="BI1216" i="2"/>
  <c r="BH1216" i="2"/>
  <c r="BG1216" i="2"/>
  <c r="BF1216" i="2"/>
  <c r="BE1216" i="2"/>
  <c r="T1216" i="2"/>
  <c r="R1216" i="2"/>
  <c r="P1216" i="2"/>
  <c r="BK1216" i="2"/>
  <c r="J1216" i="2"/>
  <c r="BI1215" i="2"/>
  <c r="BH1215" i="2"/>
  <c r="BG1215" i="2"/>
  <c r="BE1215" i="2"/>
  <c r="T1215" i="2"/>
  <c r="R1215" i="2"/>
  <c r="P1215" i="2"/>
  <c r="BK1215" i="2"/>
  <c r="J1215" i="2"/>
  <c r="BF1215" i="2" s="1"/>
  <c r="BI1214" i="2"/>
  <c r="BH1214" i="2"/>
  <c r="BG1214" i="2"/>
  <c r="BF1214" i="2"/>
  <c r="BE1214" i="2"/>
  <c r="T1214" i="2"/>
  <c r="R1214" i="2"/>
  <c r="P1214" i="2"/>
  <c r="BK1214" i="2"/>
  <c r="J1214" i="2"/>
  <c r="BI1213" i="2"/>
  <c r="BH1213" i="2"/>
  <c r="BG1213" i="2"/>
  <c r="BE1213" i="2"/>
  <c r="T1213" i="2"/>
  <c r="T1212" i="2" s="1"/>
  <c r="R1213" i="2"/>
  <c r="P1213" i="2"/>
  <c r="BK1213" i="2"/>
  <c r="J1213" i="2"/>
  <c r="BF1213" i="2" s="1"/>
  <c r="BI1211" i="2"/>
  <c r="BH1211" i="2"/>
  <c r="BG1211" i="2"/>
  <c r="BF1211" i="2"/>
  <c r="BE1211" i="2"/>
  <c r="T1211" i="2"/>
  <c r="R1211" i="2"/>
  <c r="P1211" i="2"/>
  <c r="BK1211" i="2"/>
  <c r="J1211" i="2"/>
  <c r="BI1210" i="2"/>
  <c r="BH1210" i="2"/>
  <c r="BG1210" i="2"/>
  <c r="BE1210" i="2"/>
  <c r="T1210" i="2"/>
  <c r="R1210" i="2"/>
  <c r="P1210" i="2"/>
  <c r="BK1210" i="2"/>
  <c r="J1210" i="2"/>
  <c r="BF1210" i="2" s="1"/>
  <c r="BI1209" i="2"/>
  <c r="BH1209" i="2"/>
  <c r="BG1209" i="2"/>
  <c r="BF1209" i="2"/>
  <c r="BE1209" i="2"/>
  <c r="T1209" i="2"/>
  <c r="R1209" i="2"/>
  <c r="P1209" i="2"/>
  <c r="BK1209" i="2"/>
  <c r="J1209" i="2"/>
  <c r="BI1208" i="2"/>
  <c r="BH1208" i="2"/>
  <c r="BG1208" i="2"/>
  <c r="BE1208" i="2"/>
  <c r="T1208" i="2"/>
  <c r="R1208" i="2"/>
  <c r="P1208" i="2"/>
  <c r="BK1208" i="2"/>
  <c r="J1208" i="2"/>
  <c r="BF1208" i="2" s="1"/>
  <c r="BI1207" i="2"/>
  <c r="BH1207" i="2"/>
  <c r="BG1207" i="2"/>
  <c r="BF1207" i="2"/>
  <c r="BE1207" i="2"/>
  <c r="T1207" i="2"/>
  <c r="R1207" i="2"/>
  <c r="P1207" i="2"/>
  <c r="BK1207" i="2"/>
  <c r="J1207" i="2"/>
  <c r="BI1206" i="2"/>
  <c r="BH1206" i="2"/>
  <c r="BG1206" i="2"/>
  <c r="BE1206" i="2"/>
  <c r="T1206" i="2"/>
  <c r="R1206" i="2"/>
  <c r="P1206" i="2"/>
  <c r="BK1206" i="2"/>
  <c r="J1206" i="2"/>
  <c r="BF1206" i="2" s="1"/>
  <c r="BI1205" i="2"/>
  <c r="BH1205" i="2"/>
  <c r="BG1205" i="2"/>
  <c r="BF1205" i="2"/>
  <c r="BE1205" i="2"/>
  <c r="T1205" i="2"/>
  <c r="R1205" i="2"/>
  <c r="P1205" i="2"/>
  <c r="BK1205" i="2"/>
  <c r="J1205" i="2"/>
  <c r="BI1204" i="2"/>
  <c r="BH1204" i="2"/>
  <c r="BG1204" i="2"/>
  <c r="BE1204" i="2"/>
  <c r="T1204" i="2"/>
  <c r="R1204" i="2"/>
  <c r="P1204" i="2"/>
  <c r="BK1204" i="2"/>
  <c r="J1204" i="2"/>
  <c r="BF1204" i="2" s="1"/>
  <c r="BI1203" i="2"/>
  <c r="BH1203" i="2"/>
  <c r="BG1203" i="2"/>
  <c r="BF1203" i="2"/>
  <c r="BE1203" i="2"/>
  <c r="T1203" i="2"/>
  <c r="R1203" i="2"/>
  <c r="P1203" i="2"/>
  <c r="BK1203" i="2"/>
  <c r="J1203" i="2"/>
  <c r="BI1202" i="2"/>
  <c r="BH1202" i="2"/>
  <c r="BG1202" i="2"/>
  <c r="BE1202" i="2"/>
  <c r="T1202" i="2"/>
  <c r="R1202" i="2"/>
  <c r="P1202" i="2"/>
  <c r="BK1202" i="2"/>
  <c r="J1202" i="2"/>
  <c r="BF1202" i="2" s="1"/>
  <c r="BI1201" i="2"/>
  <c r="BH1201" i="2"/>
  <c r="BG1201" i="2"/>
  <c r="BF1201" i="2"/>
  <c r="BE1201" i="2"/>
  <c r="T1201" i="2"/>
  <c r="R1201" i="2"/>
  <c r="P1201" i="2"/>
  <c r="BK1201" i="2"/>
  <c r="J1201" i="2"/>
  <c r="BI1200" i="2"/>
  <c r="BH1200" i="2"/>
  <c r="BG1200" i="2"/>
  <c r="BE1200" i="2"/>
  <c r="T1200" i="2"/>
  <c r="R1200" i="2"/>
  <c r="P1200" i="2"/>
  <c r="BK1200" i="2"/>
  <c r="J1200" i="2"/>
  <c r="BF1200" i="2" s="1"/>
  <c r="BI1199" i="2"/>
  <c r="BH1199" i="2"/>
  <c r="BG1199" i="2"/>
  <c r="BF1199" i="2"/>
  <c r="BE1199" i="2"/>
  <c r="T1199" i="2"/>
  <c r="R1199" i="2"/>
  <c r="P1199" i="2"/>
  <c r="BK1199" i="2"/>
  <c r="J1199" i="2"/>
  <c r="BI1198" i="2"/>
  <c r="BH1198" i="2"/>
  <c r="BG1198" i="2"/>
  <c r="BE1198" i="2"/>
  <c r="T1198" i="2"/>
  <c r="R1198" i="2"/>
  <c r="P1198" i="2"/>
  <c r="BK1198" i="2"/>
  <c r="J1198" i="2"/>
  <c r="BF1198" i="2" s="1"/>
  <c r="BI1197" i="2"/>
  <c r="BH1197" i="2"/>
  <c r="BG1197" i="2"/>
  <c r="BF1197" i="2"/>
  <c r="BE1197" i="2"/>
  <c r="T1197" i="2"/>
  <c r="R1197" i="2"/>
  <c r="P1197" i="2"/>
  <c r="BK1197" i="2"/>
  <c r="J1197" i="2"/>
  <c r="BI1196" i="2"/>
  <c r="BH1196" i="2"/>
  <c r="BG1196" i="2"/>
  <c r="BE1196" i="2"/>
  <c r="T1196" i="2"/>
  <c r="R1196" i="2"/>
  <c r="P1196" i="2"/>
  <c r="BK1196" i="2"/>
  <c r="J1196" i="2"/>
  <c r="BF1196" i="2" s="1"/>
  <c r="BI1195" i="2"/>
  <c r="BH1195" i="2"/>
  <c r="BG1195" i="2"/>
  <c r="BF1195" i="2"/>
  <c r="BE1195" i="2"/>
  <c r="T1195" i="2"/>
  <c r="R1195" i="2"/>
  <c r="P1195" i="2"/>
  <c r="BK1195" i="2"/>
  <c r="J1195" i="2"/>
  <c r="BI1194" i="2"/>
  <c r="BH1194" i="2"/>
  <c r="BG1194" i="2"/>
  <c r="BE1194" i="2"/>
  <c r="T1194" i="2"/>
  <c r="R1194" i="2"/>
  <c r="P1194" i="2"/>
  <c r="BK1194" i="2"/>
  <c r="J1194" i="2"/>
  <c r="BF1194" i="2" s="1"/>
  <c r="BI1193" i="2"/>
  <c r="BH1193" i="2"/>
  <c r="BG1193" i="2"/>
  <c r="BF1193" i="2"/>
  <c r="BE1193" i="2"/>
  <c r="T1193" i="2"/>
  <c r="R1193" i="2"/>
  <c r="P1193" i="2"/>
  <c r="BK1193" i="2"/>
  <c r="J1193" i="2"/>
  <c r="BI1192" i="2"/>
  <c r="BH1192" i="2"/>
  <c r="BG1192" i="2"/>
  <c r="BE1192" i="2"/>
  <c r="T1192" i="2"/>
  <c r="R1192" i="2"/>
  <c r="P1192" i="2"/>
  <c r="BK1192" i="2"/>
  <c r="J1192" i="2"/>
  <c r="BF1192" i="2" s="1"/>
  <c r="BI1191" i="2"/>
  <c r="BH1191" i="2"/>
  <c r="BG1191" i="2"/>
  <c r="BF1191" i="2"/>
  <c r="BE1191" i="2"/>
  <c r="T1191" i="2"/>
  <c r="T1190" i="2" s="1"/>
  <c r="R1191" i="2"/>
  <c r="P1191" i="2"/>
  <c r="P1190" i="2" s="1"/>
  <c r="BK1191" i="2"/>
  <c r="J1191" i="2"/>
  <c r="BI1189" i="2"/>
  <c r="BH1189" i="2"/>
  <c r="BG1189" i="2"/>
  <c r="BF1189" i="2"/>
  <c r="BE1189" i="2"/>
  <c r="T1189" i="2"/>
  <c r="R1189" i="2"/>
  <c r="P1189" i="2"/>
  <c r="BK1189" i="2"/>
  <c r="J1189" i="2"/>
  <c r="BI1188" i="2"/>
  <c r="BH1188" i="2"/>
  <c r="BG1188" i="2"/>
  <c r="BE1188" i="2"/>
  <c r="T1188" i="2"/>
  <c r="R1188" i="2"/>
  <c r="P1188" i="2"/>
  <c r="BK1188" i="2"/>
  <c r="J1188" i="2"/>
  <c r="BF1188" i="2" s="1"/>
  <c r="BI1187" i="2"/>
  <c r="BH1187" i="2"/>
  <c r="BG1187" i="2"/>
  <c r="BF1187" i="2"/>
  <c r="BE1187" i="2"/>
  <c r="T1187" i="2"/>
  <c r="R1187" i="2"/>
  <c r="P1187" i="2"/>
  <c r="BK1187" i="2"/>
  <c r="J1187" i="2"/>
  <c r="BI1186" i="2"/>
  <c r="BH1186" i="2"/>
  <c r="BG1186" i="2"/>
  <c r="BE1186" i="2"/>
  <c r="T1186" i="2"/>
  <c r="R1186" i="2"/>
  <c r="P1186" i="2"/>
  <c r="BK1186" i="2"/>
  <c r="J1186" i="2"/>
  <c r="BF1186" i="2" s="1"/>
  <c r="BI1185" i="2"/>
  <c r="BH1185" i="2"/>
  <c r="BG1185" i="2"/>
  <c r="BF1185" i="2"/>
  <c r="BE1185" i="2"/>
  <c r="T1185" i="2"/>
  <c r="R1185" i="2"/>
  <c r="P1185" i="2"/>
  <c r="BK1185" i="2"/>
  <c r="J1185" i="2"/>
  <c r="BI1184" i="2"/>
  <c r="BH1184" i="2"/>
  <c r="BG1184" i="2"/>
  <c r="BE1184" i="2"/>
  <c r="T1184" i="2"/>
  <c r="R1184" i="2"/>
  <c r="P1184" i="2"/>
  <c r="BK1184" i="2"/>
  <c r="J1184" i="2"/>
  <c r="BF1184" i="2" s="1"/>
  <c r="BI1181" i="2"/>
  <c r="BH1181" i="2"/>
  <c r="BG1181" i="2"/>
  <c r="BF1181" i="2"/>
  <c r="BE1181" i="2"/>
  <c r="T1181" i="2"/>
  <c r="R1181" i="2"/>
  <c r="P1181" i="2"/>
  <c r="BK1181" i="2"/>
  <c r="J1181" i="2"/>
  <c r="BI1180" i="2"/>
  <c r="BH1180" i="2"/>
  <c r="BG1180" i="2"/>
  <c r="BE1180" i="2"/>
  <c r="T1180" i="2"/>
  <c r="R1180" i="2"/>
  <c r="P1180" i="2"/>
  <c r="BK1180" i="2"/>
  <c r="J1180" i="2"/>
  <c r="BF1180" i="2" s="1"/>
  <c r="BI1179" i="2"/>
  <c r="BH1179" i="2"/>
  <c r="BG1179" i="2"/>
  <c r="BF1179" i="2"/>
  <c r="BE1179" i="2"/>
  <c r="T1179" i="2"/>
  <c r="R1179" i="2"/>
  <c r="P1179" i="2"/>
  <c r="BK1179" i="2"/>
  <c r="J1179" i="2"/>
  <c r="BI1175" i="2"/>
  <c r="BH1175" i="2"/>
  <c r="BG1175" i="2"/>
  <c r="BE1175" i="2"/>
  <c r="T1175" i="2"/>
  <c r="R1175" i="2"/>
  <c r="P1175" i="2"/>
  <c r="BK1175" i="2"/>
  <c r="J1175" i="2"/>
  <c r="BF1175" i="2" s="1"/>
  <c r="BI1169" i="2"/>
  <c r="BH1169" i="2"/>
  <c r="BG1169" i="2"/>
  <c r="BF1169" i="2"/>
  <c r="BE1169" i="2"/>
  <c r="T1169" i="2"/>
  <c r="R1169" i="2"/>
  <c r="P1169" i="2"/>
  <c r="BK1169" i="2"/>
  <c r="J1169" i="2"/>
  <c r="BI1163" i="2"/>
  <c r="BH1163" i="2"/>
  <c r="BG1163" i="2"/>
  <c r="BE1163" i="2"/>
  <c r="T1163" i="2"/>
  <c r="R1163" i="2"/>
  <c r="P1163" i="2"/>
  <c r="BK1163" i="2"/>
  <c r="J1163" i="2"/>
  <c r="BF1163" i="2" s="1"/>
  <c r="BI1159" i="2"/>
  <c r="BH1159" i="2"/>
  <c r="BG1159" i="2"/>
  <c r="BF1159" i="2"/>
  <c r="BE1159" i="2"/>
  <c r="T1159" i="2"/>
  <c r="R1159" i="2"/>
  <c r="P1159" i="2"/>
  <c r="BK1159" i="2"/>
  <c r="BK1158" i="2" s="1"/>
  <c r="J1158" i="2" s="1"/>
  <c r="J75" i="2" s="1"/>
  <c r="J1159" i="2"/>
  <c r="BI1157" i="2"/>
  <c r="BH1157" i="2"/>
  <c r="BG1157" i="2"/>
  <c r="BE1157" i="2"/>
  <c r="T1157" i="2"/>
  <c r="R1157" i="2"/>
  <c r="P1157" i="2"/>
  <c r="BK1157" i="2"/>
  <c r="J1157" i="2"/>
  <c r="BF1157" i="2" s="1"/>
  <c r="BI1156" i="2"/>
  <c r="BH1156" i="2"/>
  <c r="BG1156" i="2"/>
  <c r="BF1156" i="2"/>
  <c r="BE1156" i="2"/>
  <c r="T1156" i="2"/>
  <c r="R1156" i="2"/>
  <c r="P1156" i="2"/>
  <c r="BK1156" i="2"/>
  <c r="J1156" i="2"/>
  <c r="BI1155" i="2"/>
  <c r="BH1155" i="2"/>
  <c r="BG1155" i="2"/>
  <c r="BE1155" i="2"/>
  <c r="T1155" i="2"/>
  <c r="R1155" i="2"/>
  <c r="P1155" i="2"/>
  <c r="BK1155" i="2"/>
  <c r="J1155" i="2"/>
  <c r="BF1155" i="2" s="1"/>
  <c r="BI1154" i="2"/>
  <c r="BH1154" i="2"/>
  <c r="BG1154" i="2"/>
  <c r="BF1154" i="2"/>
  <c r="BE1154" i="2"/>
  <c r="T1154" i="2"/>
  <c r="R1154" i="2"/>
  <c r="P1154" i="2"/>
  <c r="BK1154" i="2"/>
  <c r="J1154" i="2"/>
  <c r="BI1153" i="2"/>
  <c r="BH1153" i="2"/>
  <c r="BG1153" i="2"/>
  <c r="BE1153" i="2"/>
  <c r="T1153" i="2"/>
  <c r="R1153" i="2"/>
  <c r="P1153" i="2"/>
  <c r="BK1153" i="2"/>
  <c r="J1153" i="2"/>
  <c r="BF1153" i="2" s="1"/>
  <c r="BI1152" i="2"/>
  <c r="BH1152" i="2"/>
  <c r="BG1152" i="2"/>
  <c r="BF1152" i="2"/>
  <c r="BE1152" i="2"/>
  <c r="T1152" i="2"/>
  <c r="R1152" i="2"/>
  <c r="P1152" i="2"/>
  <c r="BK1152" i="2"/>
  <c r="J1152" i="2"/>
  <c r="BI1151" i="2"/>
  <c r="BH1151" i="2"/>
  <c r="BG1151" i="2"/>
  <c r="BE1151" i="2"/>
  <c r="T1151" i="2"/>
  <c r="R1151" i="2"/>
  <c r="P1151" i="2"/>
  <c r="BK1151" i="2"/>
  <c r="J1151" i="2"/>
  <c r="BF1151" i="2" s="1"/>
  <c r="BI1150" i="2"/>
  <c r="BH1150" i="2"/>
  <c r="BG1150" i="2"/>
  <c r="BF1150" i="2"/>
  <c r="BE1150" i="2"/>
  <c r="T1150" i="2"/>
  <c r="R1150" i="2"/>
  <c r="P1150" i="2"/>
  <c r="BK1150" i="2"/>
  <c r="J1150" i="2"/>
  <c r="BI1148" i="2"/>
  <c r="BH1148" i="2"/>
  <c r="BG1148" i="2"/>
  <c r="BF1148" i="2"/>
  <c r="BE1148" i="2"/>
  <c r="T1148" i="2"/>
  <c r="R1148" i="2"/>
  <c r="P1148" i="2"/>
  <c r="BK1148" i="2"/>
  <c r="J1148" i="2"/>
  <c r="BI1147" i="2"/>
  <c r="BH1147" i="2"/>
  <c r="BG1147" i="2"/>
  <c r="BE1147" i="2"/>
  <c r="T1147" i="2"/>
  <c r="R1147" i="2"/>
  <c r="P1147" i="2"/>
  <c r="BK1147" i="2"/>
  <c r="J1147" i="2"/>
  <c r="BF1147" i="2" s="1"/>
  <c r="BI1146" i="2"/>
  <c r="BH1146" i="2"/>
  <c r="BG1146" i="2"/>
  <c r="BF1146" i="2"/>
  <c r="BE1146" i="2"/>
  <c r="T1146" i="2"/>
  <c r="R1146" i="2"/>
  <c r="P1146" i="2"/>
  <c r="BK1146" i="2"/>
  <c r="J1146" i="2"/>
  <c r="BI1145" i="2"/>
  <c r="BH1145" i="2"/>
  <c r="BG1145" i="2"/>
  <c r="BE1145" i="2"/>
  <c r="T1145" i="2"/>
  <c r="R1145" i="2"/>
  <c r="P1145" i="2"/>
  <c r="BK1145" i="2"/>
  <c r="J1145" i="2"/>
  <c r="BF1145" i="2" s="1"/>
  <c r="BI1144" i="2"/>
  <c r="BH1144" i="2"/>
  <c r="BG1144" i="2"/>
  <c r="BF1144" i="2"/>
  <c r="BE1144" i="2"/>
  <c r="T1144" i="2"/>
  <c r="R1144" i="2"/>
  <c r="P1144" i="2"/>
  <c r="BK1144" i="2"/>
  <c r="J1144" i="2"/>
  <c r="BI1143" i="2"/>
  <c r="BH1143" i="2"/>
  <c r="BG1143" i="2"/>
  <c r="BE1143" i="2"/>
  <c r="T1143" i="2"/>
  <c r="R1143" i="2"/>
  <c r="P1143" i="2"/>
  <c r="BK1143" i="2"/>
  <c r="J1143" i="2"/>
  <c r="BF1143" i="2" s="1"/>
  <c r="BI1142" i="2"/>
  <c r="BH1142" i="2"/>
  <c r="BG1142" i="2"/>
  <c r="BF1142" i="2"/>
  <c r="BE1142" i="2"/>
  <c r="T1142" i="2"/>
  <c r="R1142" i="2"/>
  <c r="P1142" i="2"/>
  <c r="BK1142" i="2"/>
  <c r="J1142" i="2"/>
  <c r="BI1141" i="2"/>
  <c r="BH1141" i="2"/>
  <c r="BG1141" i="2"/>
  <c r="BE1141" i="2"/>
  <c r="T1141" i="2"/>
  <c r="R1141" i="2"/>
  <c r="P1141" i="2"/>
  <c r="BK1141" i="2"/>
  <c r="J1141" i="2"/>
  <c r="BF1141" i="2" s="1"/>
  <c r="BI1140" i="2"/>
  <c r="BH1140" i="2"/>
  <c r="BG1140" i="2"/>
  <c r="BF1140" i="2"/>
  <c r="BE1140" i="2"/>
  <c r="T1140" i="2"/>
  <c r="R1140" i="2"/>
  <c r="P1140" i="2"/>
  <c r="BK1140" i="2"/>
  <c r="J1140" i="2"/>
  <c r="BI1139" i="2"/>
  <c r="BH1139" i="2"/>
  <c r="BG1139" i="2"/>
  <c r="BE1139" i="2"/>
  <c r="T1139" i="2"/>
  <c r="R1139" i="2"/>
  <c r="P1139" i="2"/>
  <c r="BK1139" i="2"/>
  <c r="J1139" i="2"/>
  <c r="BF1139" i="2" s="1"/>
  <c r="BI1137" i="2"/>
  <c r="BH1137" i="2"/>
  <c r="BG1137" i="2"/>
  <c r="BF1137" i="2"/>
  <c r="BE1137" i="2"/>
  <c r="T1137" i="2"/>
  <c r="R1137" i="2"/>
  <c r="P1137" i="2"/>
  <c r="BK1137" i="2"/>
  <c r="J1137" i="2"/>
  <c r="BI1136" i="2"/>
  <c r="BH1136" i="2"/>
  <c r="BG1136" i="2"/>
  <c r="BE1136" i="2"/>
  <c r="T1136" i="2"/>
  <c r="R1136" i="2"/>
  <c r="P1136" i="2"/>
  <c r="BK1136" i="2"/>
  <c r="J1136" i="2"/>
  <c r="BF1136" i="2" s="1"/>
  <c r="BI1135" i="2"/>
  <c r="BH1135" i="2"/>
  <c r="BG1135" i="2"/>
  <c r="BF1135" i="2"/>
  <c r="BE1135" i="2"/>
  <c r="T1135" i="2"/>
  <c r="R1135" i="2"/>
  <c r="P1135" i="2"/>
  <c r="BK1135" i="2"/>
  <c r="J1135" i="2"/>
  <c r="BI1134" i="2"/>
  <c r="BH1134" i="2"/>
  <c r="BG1134" i="2"/>
  <c r="BE1134" i="2"/>
  <c r="T1134" i="2"/>
  <c r="R1134" i="2"/>
  <c r="R1133" i="2" s="1"/>
  <c r="P1134" i="2"/>
  <c r="BK1134" i="2"/>
  <c r="J1134" i="2"/>
  <c r="BF1134" i="2" s="1"/>
  <c r="BI1132" i="2"/>
  <c r="BH1132" i="2"/>
  <c r="BG1132" i="2"/>
  <c r="BF1132" i="2"/>
  <c r="BE1132" i="2"/>
  <c r="T1132" i="2"/>
  <c r="T1131" i="2" s="1"/>
  <c r="R1132" i="2"/>
  <c r="R1131" i="2" s="1"/>
  <c r="P1132" i="2"/>
  <c r="P1131" i="2" s="1"/>
  <c r="BK1132" i="2"/>
  <c r="BK1131" i="2" s="1"/>
  <c r="J1131" i="2" s="1"/>
  <c r="J72" i="2" s="1"/>
  <c r="J1132" i="2"/>
  <c r="BI1130" i="2"/>
  <c r="BH1130" i="2"/>
  <c r="BG1130" i="2"/>
  <c r="BF1130" i="2"/>
  <c r="BE1130" i="2"/>
  <c r="T1130" i="2"/>
  <c r="R1130" i="2"/>
  <c r="P1130" i="2"/>
  <c r="BK1130" i="2"/>
  <c r="J1130" i="2"/>
  <c r="BI1129" i="2"/>
  <c r="BH1129" i="2"/>
  <c r="BG1129" i="2"/>
  <c r="BE1129" i="2"/>
  <c r="T1129" i="2"/>
  <c r="R1129" i="2"/>
  <c r="P1129" i="2"/>
  <c r="BK1129" i="2"/>
  <c r="J1129" i="2"/>
  <c r="BF1129" i="2" s="1"/>
  <c r="BI1128" i="2"/>
  <c r="BH1128" i="2"/>
  <c r="BG1128" i="2"/>
  <c r="BF1128" i="2"/>
  <c r="BE1128" i="2"/>
  <c r="T1128" i="2"/>
  <c r="R1128" i="2"/>
  <c r="P1128" i="2"/>
  <c r="BK1128" i="2"/>
  <c r="J1128" i="2"/>
  <c r="BI1127" i="2"/>
  <c r="BH1127" i="2"/>
  <c r="BG1127" i="2"/>
  <c r="BE1127" i="2"/>
  <c r="T1127" i="2"/>
  <c r="R1127" i="2"/>
  <c r="P1127" i="2"/>
  <c r="BK1127" i="2"/>
  <c r="J1127" i="2"/>
  <c r="BF1127" i="2" s="1"/>
  <c r="BI1126" i="2"/>
  <c r="BH1126" i="2"/>
  <c r="BG1126" i="2"/>
  <c r="BF1126" i="2"/>
  <c r="BE1126" i="2"/>
  <c r="T1126" i="2"/>
  <c r="R1126" i="2"/>
  <c r="P1126" i="2"/>
  <c r="BK1126" i="2"/>
  <c r="J1126" i="2"/>
  <c r="BI1125" i="2"/>
  <c r="BH1125" i="2"/>
  <c r="BG1125" i="2"/>
  <c r="BE1125" i="2"/>
  <c r="T1125" i="2"/>
  <c r="R1125" i="2"/>
  <c r="P1125" i="2"/>
  <c r="BK1125" i="2"/>
  <c r="J1125" i="2"/>
  <c r="BF1125" i="2" s="1"/>
  <c r="BI1124" i="2"/>
  <c r="BH1124" i="2"/>
  <c r="BG1124" i="2"/>
  <c r="BF1124" i="2"/>
  <c r="BE1124" i="2"/>
  <c r="T1124" i="2"/>
  <c r="R1124" i="2"/>
  <c r="P1124" i="2"/>
  <c r="BK1124" i="2"/>
  <c r="J1124" i="2"/>
  <c r="BI1123" i="2"/>
  <c r="BH1123" i="2"/>
  <c r="BG1123" i="2"/>
  <c r="BE1123" i="2"/>
  <c r="T1123" i="2"/>
  <c r="R1123" i="2"/>
  <c r="P1123" i="2"/>
  <c r="BK1123" i="2"/>
  <c r="J1123" i="2"/>
  <c r="BF1123" i="2" s="1"/>
  <c r="BI1122" i="2"/>
  <c r="BH1122" i="2"/>
  <c r="BG1122" i="2"/>
  <c r="BF1122" i="2"/>
  <c r="BE1122" i="2"/>
  <c r="T1122" i="2"/>
  <c r="R1122" i="2"/>
  <c r="P1122" i="2"/>
  <c r="BK1122" i="2"/>
  <c r="J1122" i="2"/>
  <c r="BI1121" i="2"/>
  <c r="BH1121" i="2"/>
  <c r="BG1121" i="2"/>
  <c r="BE1121" i="2"/>
  <c r="T1121" i="2"/>
  <c r="R1121" i="2"/>
  <c r="P1121" i="2"/>
  <c r="BK1121" i="2"/>
  <c r="J1121" i="2"/>
  <c r="BF1121" i="2" s="1"/>
  <c r="BI1120" i="2"/>
  <c r="BH1120" i="2"/>
  <c r="BG1120" i="2"/>
  <c r="BF1120" i="2"/>
  <c r="BE1120" i="2"/>
  <c r="T1120" i="2"/>
  <c r="R1120" i="2"/>
  <c r="P1120" i="2"/>
  <c r="BK1120" i="2"/>
  <c r="J1120" i="2"/>
  <c r="BI1119" i="2"/>
  <c r="BH1119" i="2"/>
  <c r="BG1119" i="2"/>
  <c r="BE1119" i="2"/>
  <c r="T1119" i="2"/>
  <c r="R1119" i="2"/>
  <c r="P1119" i="2"/>
  <c r="BK1119" i="2"/>
  <c r="J1119" i="2"/>
  <c r="BF1119" i="2" s="1"/>
  <c r="BI1118" i="2"/>
  <c r="BH1118" i="2"/>
  <c r="BG1118" i="2"/>
  <c r="BF1118" i="2"/>
  <c r="BE1118" i="2"/>
  <c r="T1118" i="2"/>
  <c r="R1118" i="2"/>
  <c r="P1118" i="2"/>
  <c r="BK1118" i="2"/>
  <c r="J1118" i="2"/>
  <c r="BI1117" i="2"/>
  <c r="BH1117" i="2"/>
  <c r="BG1117" i="2"/>
  <c r="BE1117" i="2"/>
  <c r="T1117" i="2"/>
  <c r="R1117" i="2"/>
  <c r="R1116" i="2" s="1"/>
  <c r="P1117" i="2"/>
  <c r="BK1117" i="2"/>
  <c r="J1117" i="2"/>
  <c r="BF1117" i="2" s="1"/>
  <c r="BI1115" i="2"/>
  <c r="BH1115" i="2"/>
  <c r="BG1115" i="2"/>
  <c r="BF1115" i="2"/>
  <c r="BE1115" i="2"/>
  <c r="T1115" i="2"/>
  <c r="R1115" i="2"/>
  <c r="P1115" i="2"/>
  <c r="BK1115" i="2"/>
  <c r="J1115" i="2"/>
  <c r="BI1114" i="2"/>
  <c r="BH1114" i="2"/>
  <c r="BG1114" i="2"/>
  <c r="BE1114" i="2"/>
  <c r="T1114" i="2"/>
  <c r="T1113" i="2" s="1"/>
  <c r="R1114" i="2"/>
  <c r="P1114" i="2"/>
  <c r="P1113" i="2" s="1"/>
  <c r="BK1114" i="2"/>
  <c r="BK1113" i="2" s="1"/>
  <c r="J1113" i="2" s="1"/>
  <c r="J70" i="2" s="1"/>
  <c r="J1114" i="2"/>
  <c r="BF1114" i="2" s="1"/>
  <c r="BI1112" i="2"/>
  <c r="BH1112" i="2"/>
  <c r="BG1112" i="2"/>
  <c r="BE1112" i="2"/>
  <c r="T1112" i="2"/>
  <c r="R1112" i="2"/>
  <c r="P1112" i="2"/>
  <c r="BK1112" i="2"/>
  <c r="J1112" i="2"/>
  <c r="BF1112" i="2" s="1"/>
  <c r="BI1111" i="2"/>
  <c r="BH1111" i="2"/>
  <c r="BG1111" i="2"/>
  <c r="BF1111" i="2"/>
  <c r="BE1111" i="2"/>
  <c r="T1111" i="2"/>
  <c r="R1111" i="2"/>
  <c r="P1111" i="2"/>
  <c r="BK1111" i="2"/>
  <c r="J1111" i="2"/>
  <c r="BI1110" i="2"/>
  <c r="BH1110" i="2"/>
  <c r="BG1110" i="2"/>
  <c r="BE1110" i="2"/>
  <c r="T1110" i="2"/>
  <c r="R1110" i="2"/>
  <c r="P1110" i="2"/>
  <c r="BK1110" i="2"/>
  <c r="J1110" i="2"/>
  <c r="BF1110" i="2" s="1"/>
  <c r="BI1107" i="2"/>
  <c r="BH1107" i="2"/>
  <c r="BG1107" i="2"/>
  <c r="BF1107" i="2"/>
  <c r="BE1107" i="2"/>
  <c r="T1107" i="2"/>
  <c r="R1107" i="2"/>
  <c r="P1107" i="2"/>
  <c r="BK1107" i="2"/>
  <c r="J1107" i="2"/>
  <c r="BI1106" i="2"/>
  <c r="BH1106" i="2"/>
  <c r="BG1106" i="2"/>
  <c r="BE1106" i="2"/>
  <c r="T1106" i="2"/>
  <c r="R1106" i="2"/>
  <c r="P1106" i="2"/>
  <c r="BK1106" i="2"/>
  <c r="J1106" i="2"/>
  <c r="BF1106" i="2" s="1"/>
  <c r="BI1105" i="2"/>
  <c r="BH1105" i="2"/>
  <c r="BG1105" i="2"/>
  <c r="BF1105" i="2"/>
  <c r="BE1105" i="2"/>
  <c r="T1105" i="2"/>
  <c r="R1105" i="2"/>
  <c r="P1105" i="2"/>
  <c r="BK1105" i="2"/>
  <c r="J1105" i="2"/>
  <c r="BI1104" i="2"/>
  <c r="BH1104" i="2"/>
  <c r="BG1104" i="2"/>
  <c r="BE1104" i="2"/>
  <c r="T1104" i="2"/>
  <c r="R1104" i="2"/>
  <c r="P1104" i="2"/>
  <c r="BK1104" i="2"/>
  <c r="J1104" i="2"/>
  <c r="BF1104" i="2" s="1"/>
  <c r="BI1103" i="2"/>
  <c r="BH1103" i="2"/>
  <c r="BG1103" i="2"/>
  <c r="BF1103" i="2"/>
  <c r="BE1103" i="2"/>
  <c r="T1103" i="2"/>
  <c r="R1103" i="2"/>
  <c r="P1103" i="2"/>
  <c r="BK1103" i="2"/>
  <c r="J1103" i="2"/>
  <c r="BI1102" i="2"/>
  <c r="BH1102" i="2"/>
  <c r="BG1102" i="2"/>
  <c r="BE1102" i="2"/>
  <c r="T1102" i="2"/>
  <c r="R1102" i="2"/>
  <c r="P1102" i="2"/>
  <c r="BK1102" i="2"/>
  <c r="J1102" i="2"/>
  <c r="BF1102" i="2" s="1"/>
  <c r="BI1101" i="2"/>
  <c r="BH1101" i="2"/>
  <c r="BG1101" i="2"/>
  <c r="BF1101" i="2"/>
  <c r="BE1101" i="2"/>
  <c r="T1101" i="2"/>
  <c r="R1101" i="2"/>
  <c r="P1101" i="2"/>
  <c r="BK1101" i="2"/>
  <c r="J1101" i="2"/>
  <c r="BI1100" i="2"/>
  <c r="BH1100" i="2"/>
  <c r="BG1100" i="2"/>
  <c r="BE1100" i="2"/>
  <c r="T1100" i="2"/>
  <c r="R1100" i="2"/>
  <c r="P1100" i="2"/>
  <c r="BK1100" i="2"/>
  <c r="J1100" i="2"/>
  <c r="BF1100" i="2" s="1"/>
  <c r="BI1099" i="2"/>
  <c r="BH1099" i="2"/>
  <c r="BG1099" i="2"/>
  <c r="BF1099" i="2"/>
  <c r="BE1099" i="2"/>
  <c r="T1099" i="2"/>
  <c r="R1099" i="2"/>
  <c r="P1099" i="2"/>
  <c r="BK1099" i="2"/>
  <c r="J1099" i="2"/>
  <c r="BI1098" i="2"/>
  <c r="BH1098" i="2"/>
  <c r="BG1098" i="2"/>
  <c r="BE1098" i="2"/>
  <c r="T1098" i="2"/>
  <c r="R1098" i="2"/>
  <c r="P1098" i="2"/>
  <c r="BK1098" i="2"/>
  <c r="J1098" i="2"/>
  <c r="BF1098" i="2" s="1"/>
  <c r="BI1097" i="2"/>
  <c r="BH1097" i="2"/>
  <c r="BG1097" i="2"/>
  <c r="BF1097" i="2"/>
  <c r="BE1097" i="2"/>
  <c r="T1097" i="2"/>
  <c r="R1097" i="2"/>
  <c r="P1097" i="2"/>
  <c r="BK1097" i="2"/>
  <c r="J1097" i="2"/>
  <c r="BI1096" i="2"/>
  <c r="BH1096" i="2"/>
  <c r="BG1096" i="2"/>
  <c r="BE1096" i="2"/>
  <c r="T1096" i="2"/>
  <c r="R1096" i="2"/>
  <c r="P1096" i="2"/>
  <c r="BK1096" i="2"/>
  <c r="J1096" i="2"/>
  <c r="BF1096" i="2" s="1"/>
  <c r="BI1092" i="2"/>
  <c r="BH1092" i="2"/>
  <c r="BG1092" i="2"/>
  <c r="BF1092" i="2"/>
  <c r="BE1092" i="2"/>
  <c r="T1092" i="2"/>
  <c r="R1092" i="2"/>
  <c r="P1092" i="2"/>
  <c r="BK1092" i="2"/>
  <c r="J1092" i="2"/>
  <c r="BI1086" i="2"/>
  <c r="BH1086" i="2"/>
  <c r="BG1086" i="2"/>
  <c r="BE1086" i="2"/>
  <c r="T1086" i="2"/>
  <c r="R1086" i="2"/>
  <c r="P1086" i="2"/>
  <c r="BK1086" i="2"/>
  <c r="J1086" i="2"/>
  <c r="BF1086" i="2" s="1"/>
  <c r="BI1081" i="2"/>
  <c r="BH1081" i="2"/>
  <c r="BG1081" i="2"/>
  <c r="BF1081" i="2"/>
  <c r="BE1081" i="2"/>
  <c r="T1081" i="2"/>
  <c r="R1081" i="2"/>
  <c r="P1081" i="2"/>
  <c r="BK1081" i="2"/>
  <c r="J1081" i="2"/>
  <c r="BI1078" i="2"/>
  <c r="BH1078" i="2"/>
  <c r="BG1078" i="2"/>
  <c r="BE1078" i="2"/>
  <c r="T1078" i="2"/>
  <c r="R1078" i="2"/>
  <c r="P1078" i="2"/>
  <c r="BK1078" i="2"/>
  <c r="J1078" i="2"/>
  <c r="BF1078" i="2" s="1"/>
  <c r="BI1075" i="2"/>
  <c r="BH1075" i="2"/>
  <c r="BG1075" i="2"/>
  <c r="BF1075" i="2"/>
  <c r="BE1075" i="2"/>
  <c r="T1075" i="2"/>
  <c r="R1075" i="2"/>
  <c r="P1075" i="2"/>
  <c r="BK1075" i="2"/>
  <c r="J1075" i="2"/>
  <c r="BI1072" i="2"/>
  <c r="BH1072" i="2"/>
  <c r="BG1072" i="2"/>
  <c r="BE1072" i="2"/>
  <c r="T1072" i="2"/>
  <c r="R1072" i="2"/>
  <c r="P1072" i="2"/>
  <c r="BK1072" i="2"/>
  <c r="J1072" i="2"/>
  <c r="BF1072" i="2" s="1"/>
  <c r="BI1069" i="2"/>
  <c r="BH1069" i="2"/>
  <c r="BG1069" i="2"/>
  <c r="BF1069" i="2"/>
  <c r="BE1069" i="2"/>
  <c r="T1069" i="2"/>
  <c r="R1069" i="2"/>
  <c r="P1069" i="2"/>
  <c r="BK1069" i="2"/>
  <c r="J1069" i="2"/>
  <c r="BI1057" i="2"/>
  <c r="BH1057" i="2"/>
  <c r="BG1057" i="2"/>
  <c r="BE1057" i="2"/>
  <c r="T1057" i="2"/>
  <c r="R1057" i="2"/>
  <c r="P1057" i="2"/>
  <c r="BK1057" i="2"/>
  <c r="J1057" i="2"/>
  <c r="BF1057" i="2" s="1"/>
  <c r="BI1043" i="2"/>
  <c r="BH1043" i="2"/>
  <c r="BG1043" i="2"/>
  <c r="BF1043" i="2"/>
  <c r="BE1043" i="2"/>
  <c r="T1043" i="2"/>
  <c r="R1043" i="2"/>
  <c r="R1042" i="2" s="1"/>
  <c r="P1043" i="2"/>
  <c r="P1042" i="2" s="1"/>
  <c r="BK1043" i="2"/>
  <c r="BK1042" i="2" s="1"/>
  <c r="J1042" i="2" s="1"/>
  <c r="J69" i="2" s="1"/>
  <c r="J1043" i="2"/>
  <c r="BI1041" i="2"/>
  <c r="BH1041" i="2"/>
  <c r="BG1041" i="2"/>
  <c r="BE1041" i="2"/>
  <c r="T1041" i="2"/>
  <c r="R1041" i="2"/>
  <c r="P1041" i="2"/>
  <c r="BK1041" i="2"/>
  <c r="J1041" i="2"/>
  <c r="BF1041" i="2" s="1"/>
  <c r="BI1040" i="2"/>
  <c r="BH1040" i="2"/>
  <c r="BG1040" i="2"/>
  <c r="BF1040" i="2"/>
  <c r="BE1040" i="2"/>
  <c r="T1040" i="2"/>
  <c r="R1040" i="2"/>
  <c r="P1040" i="2"/>
  <c r="BK1040" i="2"/>
  <c r="J1040" i="2"/>
  <c r="BI1037" i="2"/>
  <c r="BH1037" i="2"/>
  <c r="BG1037" i="2"/>
  <c r="BE1037" i="2"/>
  <c r="T1037" i="2"/>
  <c r="R1037" i="2"/>
  <c r="P1037" i="2"/>
  <c r="BK1037" i="2"/>
  <c r="J1037" i="2"/>
  <c r="BF1037" i="2" s="1"/>
  <c r="BI1036" i="2"/>
  <c r="BH1036" i="2"/>
  <c r="BG1036" i="2"/>
  <c r="BF1036" i="2"/>
  <c r="BE1036" i="2"/>
  <c r="T1036" i="2"/>
  <c r="R1036" i="2"/>
  <c r="P1036" i="2"/>
  <c r="BK1036" i="2"/>
  <c r="J1036" i="2"/>
  <c r="BI1035" i="2"/>
  <c r="BH1035" i="2"/>
  <c r="BG1035" i="2"/>
  <c r="BE1035" i="2"/>
  <c r="T1035" i="2"/>
  <c r="R1035" i="2"/>
  <c r="P1035" i="2"/>
  <c r="BK1035" i="2"/>
  <c r="J1035" i="2"/>
  <c r="BF1035" i="2" s="1"/>
  <c r="BI1034" i="2"/>
  <c r="BH1034" i="2"/>
  <c r="BG1034" i="2"/>
  <c r="BF1034" i="2"/>
  <c r="BE1034" i="2"/>
  <c r="T1034" i="2"/>
  <c r="R1034" i="2"/>
  <c r="P1034" i="2"/>
  <c r="BK1034" i="2"/>
  <c r="J1034" i="2"/>
  <c r="BI1033" i="2"/>
  <c r="BH1033" i="2"/>
  <c r="BG1033" i="2"/>
  <c r="BE1033" i="2"/>
  <c r="T1033" i="2"/>
  <c r="R1033" i="2"/>
  <c r="P1033" i="2"/>
  <c r="BK1033" i="2"/>
  <c r="J1033" i="2"/>
  <c r="BF1033" i="2" s="1"/>
  <c r="BI1028" i="2"/>
  <c r="BH1028" i="2"/>
  <c r="BG1028" i="2"/>
  <c r="BF1028" i="2"/>
  <c r="BE1028" i="2"/>
  <c r="T1028" i="2"/>
  <c r="R1028" i="2"/>
  <c r="P1028" i="2"/>
  <c r="BK1028" i="2"/>
  <c r="J1028" i="2"/>
  <c r="BI1022" i="2"/>
  <c r="BH1022" i="2"/>
  <c r="BG1022" i="2"/>
  <c r="BE1022" i="2"/>
  <c r="T1022" i="2"/>
  <c r="R1022" i="2"/>
  <c r="P1022" i="2"/>
  <c r="BK1022" i="2"/>
  <c r="J1022" i="2"/>
  <c r="BF1022" i="2" s="1"/>
  <c r="BI1016" i="2"/>
  <c r="BH1016" i="2"/>
  <c r="BG1016" i="2"/>
  <c r="BF1016" i="2"/>
  <c r="BE1016" i="2"/>
  <c r="T1016" i="2"/>
  <c r="R1016" i="2"/>
  <c r="P1016" i="2"/>
  <c r="BK1016" i="2"/>
  <c r="J1016" i="2"/>
  <c r="BI1010" i="2"/>
  <c r="BH1010" i="2"/>
  <c r="BG1010" i="2"/>
  <c r="BE1010" i="2"/>
  <c r="T1010" i="2"/>
  <c r="R1010" i="2"/>
  <c r="P1010" i="2"/>
  <c r="BK1010" i="2"/>
  <c r="J1010" i="2"/>
  <c r="BF1010" i="2" s="1"/>
  <c r="BI1003" i="2"/>
  <c r="BH1003" i="2"/>
  <c r="BG1003" i="2"/>
  <c r="BF1003" i="2"/>
  <c r="BE1003" i="2"/>
  <c r="T1003" i="2"/>
  <c r="R1003" i="2"/>
  <c r="P1003" i="2"/>
  <c r="BK1003" i="2"/>
  <c r="J1003" i="2"/>
  <c r="BI997" i="2"/>
  <c r="BH997" i="2"/>
  <c r="BG997" i="2"/>
  <c r="BE997" i="2"/>
  <c r="T997" i="2"/>
  <c r="R997" i="2"/>
  <c r="P997" i="2"/>
  <c r="BK997" i="2"/>
  <c r="J997" i="2"/>
  <c r="BF997" i="2" s="1"/>
  <c r="BI996" i="2"/>
  <c r="BH996" i="2"/>
  <c r="BG996" i="2"/>
  <c r="BF996" i="2"/>
  <c r="BE996" i="2"/>
  <c r="T996" i="2"/>
  <c r="R996" i="2"/>
  <c r="P996" i="2"/>
  <c r="BK996" i="2"/>
  <c r="J996" i="2"/>
  <c r="BI995" i="2"/>
  <c r="BH995" i="2"/>
  <c r="BG995" i="2"/>
  <c r="BE995" i="2"/>
  <c r="T995" i="2"/>
  <c r="R995" i="2"/>
  <c r="P995" i="2"/>
  <c r="BK995" i="2"/>
  <c r="J995" i="2"/>
  <c r="BF995" i="2" s="1"/>
  <c r="BI994" i="2"/>
  <c r="BH994" i="2"/>
  <c r="BG994" i="2"/>
  <c r="BF994" i="2"/>
  <c r="BE994" i="2"/>
  <c r="T994" i="2"/>
  <c r="R994" i="2"/>
  <c r="P994" i="2"/>
  <c r="BK994" i="2"/>
  <c r="J994" i="2"/>
  <c r="BI990" i="2"/>
  <c r="BH990" i="2"/>
  <c r="BG990" i="2"/>
  <c r="BE990" i="2"/>
  <c r="T990" i="2"/>
  <c r="R990" i="2"/>
  <c r="P990" i="2"/>
  <c r="BK990" i="2"/>
  <c r="J990" i="2"/>
  <c r="BF990" i="2" s="1"/>
  <c r="BI989" i="2"/>
  <c r="BH989" i="2"/>
  <c r="BG989" i="2"/>
  <c r="BF989" i="2"/>
  <c r="BE989" i="2"/>
  <c r="T989" i="2"/>
  <c r="R989" i="2"/>
  <c r="P989" i="2"/>
  <c r="BK989" i="2"/>
  <c r="J989" i="2"/>
  <c r="BI988" i="2"/>
  <c r="BH988" i="2"/>
  <c r="BG988" i="2"/>
  <c r="BE988" i="2"/>
  <c r="T988" i="2"/>
  <c r="R988" i="2"/>
  <c r="P988" i="2"/>
  <c r="BK988" i="2"/>
  <c r="J988" i="2"/>
  <c r="BF988" i="2" s="1"/>
  <c r="BI987" i="2"/>
  <c r="BH987" i="2"/>
  <c r="BG987" i="2"/>
  <c r="BF987" i="2"/>
  <c r="BE987" i="2"/>
  <c r="T987" i="2"/>
  <c r="R987" i="2"/>
  <c r="P987" i="2"/>
  <c r="BK987" i="2"/>
  <c r="J987" i="2"/>
  <c r="BI986" i="2"/>
  <c r="BH986" i="2"/>
  <c r="BG986" i="2"/>
  <c r="BE986" i="2"/>
  <c r="T986" i="2"/>
  <c r="T985" i="2" s="1"/>
  <c r="R986" i="2"/>
  <c r="P986" i="2"/>
  <c r="BK986" i="2"/>
  <c r="BK985" i="2" s="1"/>
  <c r="J985" i="2" s="1"/>
  <c r="J68" i="2" s="1"/>
  <c r="J986" i="2"/>
  <c r="BF986" i="2" s="1"/>
  <c r="BI984" i="2"/>
  <c r="BH984" i="2"/>
  <c r="BG984" i="2"/>
  <c r="BE984" i="2"/>
  <c r="T984" i="2"/>
  <c r="R984" i="2"/>
  <c r="P984" i="2"/>
  <c r="BK984" i="2"/>
  <c r="J984" i="2"/>
  <c r="BF984" i="2" s="1"/>
  <c r="BI983" i="2"/>
  <c r="BH983" i="2"/>
  <c r="BG983" i="2"/>
  <c r="BF983" i="2"/>
  <c r="BE983" i="2"/>
  <c r="T983" i="2"/>
  <c r="R983" i="2"/>
  <c r="P983" i="2"/>
  <c r="BK983" i="2"/>
  <c r="J983" i="2"/>
  <c r="BI982" i="2"/>
  <c r="BH982" i="2"/>
  <c r="BG982" i="2"/>
  <c r="BE982" i="2"/>
  <c r="T982" i="2"/>
  <c r="R982" i="2"/>
  <c r="P982" i="2"/>
  <c r="BK982" i="2"/>
  <c r="J982" i="2"/>
  <c r="BF982" i="2" s="1"/>
  <c r="BI981" i="2"/>
  <c r="BH981" i="2"/>
  <c r="BG981" i="2"/>
  <c r="BF981" i="2"/>
  <c r="BE981" i="2"/>
  <c r="T981" i="2"/>
  <c r="R981" i="2"/>
  <c r="P981" i="2"/>
  <c r="BK981" i="2"/>
  <c r="J981" i="2"/>
  <c r="BI980" i="2"/>
  <c r="BH980" i="2"/>
  <c r="BG980" i="2"/>
  <c r="BE980" i="2"/>
  <c r="T980" i="2"/>
  <c r="R980" i="2"/>
  <c r="P980" i="2"/>
  <c r="BK980" i="2"/>
  <c r="J980" i="2"/>
  <c r="BF980" i="2" s="1"/>
  <c r="BI979" i="2"/>
  <c r="BH979" i="2"/>
  <c r="BG979" i="2"/>
  <c r="BF979" i="2"/>
  <c r="BE979" i="2"/>
  <c r="T979" i="2"/>
  <c r="R979" i="2"/>
  <c r="P979" i="2"/>
  <c r="BK979" i="2"/>
  <c r="J979" i="2"/>
  <c r="BI976" i="2"/>
  <c r="BH976" i="2"/>
  <c r="BG976" i="2"/>
  <c r="BE976" i="2"/>
  <c r="T976" i="2"/>
  <c r="R976" i="2"/>
  <c r="P976" i="2"/>
  <c r="BK976" i="2"/>
  <c r="J976" i="2"/>
  <c r="BF976" i="2" s="1"/>
  <c r="BI972" i="2"/>
  <c r="BH972" i="2"/>
  <c r="BG972" i="2"/>
  <c r="BF972" i="2"/>
  <c r="BE972" i="2"/>
  <c r="T972" i="2"/>
  <c r="R972" i="2"/>
  <c r="P972" i="2"/>
  <c r="BK972" i="2"/>
  <c r="J972" i="2"/>
  <c r="BI968" i="2"/>
  <c r="BH968" i="2"/>
  <c r="BG968" i="2"/>
  <c r="BE968" i="2"/>
  <c r="T968" i="2"/>
  <c r="R968" i="2"/>
  <c r="P968" i="2"/>
  <c r="BK968" i="2"/>
  <c r="J968" i="2"/>
  <c r="BF968" i="2" s="1"/>
  <c r="BI962" i="2"/>
  <c r="BH962" i="2"/>
  <c r="BG962" i="2"/>
  <c r="BF962" i="2"/>
  <c r="BE962" i="2"/>
  <c r="T962" i="2"/>
  <c r="R962" i="2"/>
  <c r="P962" i="2"/>
  <c r="BK962" i="2"/>
  <c r="J962" i="2"/>
  <c r="BI956" i="2"/>
  <c r="BH956" i="2"/>
  <c r="BG956" i="2"/>
  <c r="BE956" i="2"/>
  <c r="T956" i="2"/>
  <c r="R956" i="2"/>
  <c r="P956" i="2"/>
  <c r="BK956" i="2"/>
  <c r="J956" i="2"/>
  <c r="BF956" i="2" s="1"/>
  <c r="BI952" i="2"/>
  <c r="BH952" i="2"/>
  <c r="BG952" i="2"/>
  <c r="BF952" i="2"/>
  <c r="BE952" i="2"/>
  <c r="T952" i="2"/>
  <c r="R952" i="2"/>
  <c r="P952" i="2"/>
  <c r="BK952" i="2"/>
  <c r="J952" i="2"/>
  <c r="BI947" i="2"/>
  <c r="BH947" i="2"/>
  <c r="BG947" i="2"/>
  <c r="BE947" i="2"/>
  <c r="T947" i="2"/>
  <c r="R947" i="2"/>
  <c r="P947" i="2"/>
  <c r="BK947" i="2"/>
  <c r="J947" i="2"/>
  <c r="BF947" i="2" s="1"/>
  <c r="BI943" i="2"/>
  <c r="BH943" i="2"/>
  <c r="BG943" i="2"/>
  <c r="BF943" i="2"/>
  <c r="BE943" i="2"/>
  <c r="T943" i="2"/>
  <c r="R943" i="2"/>
  <c r="P943" i="2"/>
  <c r="BK943" i="2"/>
  <c r="J943" i="2"/>
  <c r="BI939" i="2"/>
  <c r="BH939" i="2"/>
  <c r="BG939" i="2"/>
  <c r="BE939" i="2"/>
  <c r="T939" i="2"/>
  <c r="R939" i="2"/>
  <c r="P939" i="2"/>
  <c r="BK939" i="2"/>
  <c r="J939" i="2"/>
  <c r="BF939" i="2" s="1"/>
  <c r="BI935" i="2"/>
  <c r="BH935" i="2"/>
  <c r="BG935" i="2"/>
  <c r="BF935" i="2"/>
  <c r="BE935" i="2"/>
  <c r="T935" i="2"/>
  <c r="R935" i="2"/>
  <c r="P935" i="2"/>
  <c r="BK935" i="2"/>
  <c r="J935" i="2"/>
  <c r="BI931" i="2"/>
  <c r="BH931" i="2"/>
  <c r="BG931" i="2"/>
  <c r="BE931" i="2"/>
  <c r="T931" i="2"/>
  <c r="R931" i="2"/>
  <c r="P931" i="2"/>
  <c r="BK931" i="2"/>
  <c r="J931" i="2"/>
  <c r="BF931" i="2" s="1"/>
  <c r="BI924" i="2"/>
  <c r="BH924" i="2"/>
  <c r="BG924" i="2"/>
  <c r="BF924" i="2"/>
  <c r="BE924" i="2"/>
  <c r="T924" i="2"/>
  <c r="R924" i="2"/>
  <c r="P924" i="2"/>
  <c r="BK924" i="2"/>
  <c r="J924" i="2"/>
  <c r="BI920" i="2"/>
  <c r="BH920" i="2"/>
  <c r="BG920" i="2"/>
  <c r="BE920" i="2"/>
  <c r="T920" i="2"/>
  <c r="R920" i="2"/>
  <c r="P920" i="2"/>
  <c r="BK920" i="2"/>
  <c r="J920" i="2"/>
  <c r="BF920" i="2" s="1"/>
  <c r="BI916" i="2"/>
  <c r="BH916" i="2"/>
  <c r="BG916" i="2"/>
  <c r="BF916" i="2"/>
  <c r="BE916" i="2"/>
  <c r="T916" i="2"/>
  <c r="R916" i="2"/>
  <c r="P916" i="2"/>
  <c r="BK916" i="2"/>
  <c r="BK915" i="2" s="1"/>
  <c r="J915" i="2" s="1"/>
  <c r="J67" i="2" s="1"/>
  <c r="J916" i="2"/>
  <c r="BI914" i="2"/>
  <c r="BH914" i="2"/>
  <c r="BG914" i="2"/>
  <c r="BE914" i="2"/>
  <c r="T914" i="2"/>
  <c r="R914" i="2"/>
  <c r="P914" i="2"/>
  <c r="BK914" i="2"/>
  <c r="J914" i="2"/>
  <c r="BF914" i="2" s="1"/>
  <c r="BI910" i="2"/>
  <c r="BH910" i="2"/>
  <c r="BG910" i="2"/>
  <c r="BF910" i="2"/>
  <c r="BE910" i="2"/>
  <c r="T910" i="2"/>
  <c r="R910" i="2"/>
  <c r="P910" i="2"/>
  <c r="BK910" i="2"/>
  <c r="J910" i="2"/>
  <c r="BI902" i="2"/>
  <c r="BH902" i="2"/>
  <c r="BG902" i="2"/>
  <c r="BE902" i="2"/>
  <c r="T902" i="2"/>
  <c r="R902" i="2"/>
  <c r="P902" i="2"/>
  <c r="BK902" i="2"/>
  <c r="J902" i="2"/>
  <c r="BF902" i="2" s="1"/>
  <c r="BI898" i="2"/>
  <c r="BH898" i="2"/>
  <c r="BG898" i="2"/>
  <c r="BF898" i="2"/>
  <c r="BE898" i="2"/>
  <c r="T898" i="2"/>
  <c r="R898" i="2"/>
  <c r="P898" i="2"/>
  <c r="BK898" i="2"/>
  <c r="J898" i="2"/>
  <c r="BI893" i="2"/>
  <c r="BH893" i="2"/>
  <c r="BG893" i="2"/>
  <c r="BE893" i="2"/>
  <c r="T893" i="2"/>
  <c r="R893" i="2"/>
  <c r="P893" i="2"/>
  <c r="BK893" i="2"/>
  <c r="J893" i="2"/>
  <c r="BF893" i="2" s="1"/>
  <c r="BI888" i="2"/>
  <c r="BH888" i="2"/>
  <c r="BG888" i="2"/>
  <c r="BF888" i="2"/>
  <c r="BE888" i="2"/>
  <c r="T888" i="2"/>
  <c r="R888" i="2"/>
  <c r="P888" i="2"/>
  <c r="BK888" i="2"/>
  <c r="J888" i="2"/>
  <c r="BI883" i="2"/>
  <c r="BH883" i="2"/>
  <c r="BG883" i="2"/>
  <c r="BE883" i="2"/>
  <c r="T883" i="2"/>
  <c r="R883" i="2"/>
  <c r="P883" i="2"/>
  <c r="BK883" i="2"/>
  <c r="J883" i="2"/>
  <c r="BF883" i="2" s="1"/>
  <c r="BI877" i="2"/>
  <c r="BH877" i="2"/>
  <c r="BG877" i="2"/>
  <c r="BF877" i="2"/>
  <c r="BE877" i="2"/>
  <c r="T877" i="2"/>
  <c r="R877" i="2"/>
  <c r="P877" i="2"/>
  <c r="BK877" i="2"/>
  <c r="J877" i="2"/>
  <c r="BI871" i="2"/>
  <c r="BH871" i="2"/>
  <c r="BG871" i="2"/>
  <c r="BE871" i="2"/>
  <c r="T871" i="2"/>
  <c r="R871" i="2"/>
  <c r="P871" i="2"/>
  <c r="BK871" i="2"/>
  <c r="J871" i="2"/>
  <c r="BF871" i="2" s="1"/>
  <c r="BI867" i="2"/>
  <c r="BH867" i="2"/>
  <c r="BG867" i="2"/>
  <c r="BF867" i="2"/>
  <c r="BE867" i="2"/>
  <c r="T867" i="2"/>
  <c r="R867" i="2"/>
  <c r="P867" i="2"/>
  <c r="BK867" i="2"/>
  <c r="J867" i="2"/>
  <c r="BI863" i="2"/>
  <c r="BH863" i="2"/>
  <c r="BG863" i="2"/>
  <c r="BE863" i="2"/>
  <c r="T863" i="2"/>
  <c r="R863" i="2"/>
  <c r="P863" i="2"/>
  <c r="BK863" i="2"/>
  <c r="J863" i="2"/>
  <c r="BF863" i="2" s="1"/>
  <c r="BI857" i="2"/>
  <c r="BH857" i="2"/>
  <c r="BG857" i="2"/>
  <c r="BF857" i="2"/>
  <c r="BE857" i="2"/>
  <c r="T857" i="2"/>
  <c r="R857" i="2"/>
  <c r="P857" i="2"/>
  <c r="BK857" i="2"/>
  <c r="J857" i="2"/>
  <c r="BI851" i="2"/>
  <c r="BH851" i="2"/>
  <c r="BG851" i="2"/>
  <c r="BE851" i="2"/>
  <c r="T851" i="2"/>
  <c r="R851" i="2"/>
  <c r="P851" i="2"/>
  <c r="BK851" i="2"/>
  <c r="J851" i="2"/>
  <c r="BF851" i="2" s="1"/>
  <c r="BI845" i="2"/>
  <c r="BH845" i="2"/>
  <c r="BG845" i="2"/>
  <c r="BF845" i="2"/>
  <c r="BE845" i="2"/>
  <c r="T845" i="2"/>
  <c r="R845" i="2"/>
  <c r="P845" i="2"/>
  <c r="P844" i="2" s="1"/>
  <c r="BK845" i="2"/>
  <c r="J845" i="2"/>
  <c r="BI842" i="2"/>
  <c r="BH842" i="2"/>
  <c r="BG842" i="2"/>
  <c r="BF842" i="2"/>
  <c r="BE842" i="2"/>
  <c r="T842" i="2"/>
  <c r="R842" i="2"/>
  <c r="R841" i="2" s="1"/>
  <c r="P842" i="2"/>
  <c r="P841" i="2" s="1"/>
  <c r="BK842" i="2"/>
  <c r="BK841" i="2" s="1"/>
  <c r="J841" i="2" s="1"/>
  <c r="J842" i="2"/>
  <c r="J64" i="2"/>
  <c r="BI840" i="2"/>
  <c r="BH840" i="2"/>
  <c r="BG840" i="2"/>
  <c r="BF840" i="2"/>
  <c r="BE840" i="2"/>
  <c r="T840" i="2"/>
  <c r="R840" i="2"/>
  <c r="P840" i="2"/>
  <c r="BK840" i="2"/>
  <c r="J840" i="2"/>
  <c r="BI839" i="2"/>
  <c r="BH839" i="2"/>
  <c r="BG839" i="2"/>
  <c r="BE839" i="2"/>
  <c r="T839" i="2"/>
  <c r="R839" i="2"/>
  <c r="P839" i="2"/>
  <c r="BK839" i="2"/>
  <c r="J839" i="2"/>
  <c r="BF839" i="2" s="1"/>
  <c r="BI838" i="2"/>
  <c r="BH838" i="2"/>
  <c r="BG838" i="2"/>
  <c r="BF838" i="2"/>
  <c r="BE838" i="2"/>
  <c r="T838" i="2"/>
  <c r="R838" i="2"/>
  <c r="P838" i="2"/>
  <c r="BK838" i="2"/>
  <c r="J838" i="2"/>
  <c r="BI837" i="2"/>
  <c r="BH837" i="2"/>
  <c r="BG837" i="2"/>
  <c r="BE837" i="2"/>
  <c r="T837" i="2"/>
  <c r="R837" i="2"/>
  <c r="P837" i="2"/>
  <c r="BK837" i="2"/>
  <c r="J837" i="2"/>
  <c r="BF837" i="2" s="1"/>
  <c r="BI834" i="2"/>
  <c r="BH834" i="2"/>
  <c r="BG834" i="2"/>
  <c r="BF834" i="2"/>
  <c r="BE834" i="2"/>
  <c r="T834" i="2"/>
  <c r="R834" i="2"/>
  <c r="P834" i="2"/>
  <c r="BK834" i="2"/>
  <c r="J834" i="2"/>
  <c r="BI831" i="2"/>
  <c r="BH831" i="2"/>
  <c r="BG831" i="2"/>
  <c r="BE831" i="2"/>
  <c r="T831" i="2"/>
  <c r="R831" i="2"/>
  <c r="P831" i="2"/>
  <c r="BK831" i="2"/>
  <c r="J831" i="2"/>
  <c r="BF831" i="2" s="1"/>
  <c r="BI830" i="2"/>
  <c r="BH830" i="2"/>
  <c r="BG830" i="2"/>
  <c r="BF830" i="2"/>
  <c r="BE830" i="2"/>
  <c r="T830" i="2"/>
  <c r="R830" i="2"/>
  <c r="P830" i="2"/>
  <c r="BK830" i="2"/>
  <c r="J830" i="2"/>
  <c r="BI828" i="2"/>
  <c r="BH828" i="2"/>
  <c r="BG828" i="2"/>
  <c r="BE828" i="2"/>
  <c r="T828" i="2"/>
  <c r="R828" i="2"/>
  <c r="P828" i="2"/>
  <c r="BK828" i="2"/>
  <c r="J828" i="2"/>
  <c r="BF828" i="2" s="1"/>
  <c r="BI821" i="2"/>
  <c r="BH821" i="2"/>
  <c r="BG821" i="2"/>
  <c r="BF821" i="2"/>
  <c r="BE821" i="2"/>
  <c r="T821" i="2"/>
  <c r="R821" i="2"/>
  <c r="P821" i="2"/>
  <c r="P820" i="2" s="1"/>
  <c r="BK821" i="2"/>
  <c r="BK820" i="2" s="1"/>
  <c r="J820" i="2" s="1"/>
  <c r="J63" i="2" s="1"/>
  <c r="J821" i="2"/>
  <c r="BI819" i="2"/>
  <c r="BH819" i="2"/>
  <c r="BG819" i="2"/>
  <c r="BE819" i="2"/>
  <c r="T819" i="2"/>
  <c r="R819" i="2"/>
  <c r="P819" i="2"/>
  <c r="BK819" i="2"/>
  <c r="J819" i="2"/>
  <c r="BF819" i="2" s="1"/>
  <c r="BI818" i="2"/>
  <c r="BH818" i="2"/>
  <c r="BG818" i="2"/>
  <c r="BF818" i="2"/>
  <c r="BE818" i="2"/>
  <c r="T818" i="2"/>
  <c r="R818" i="2"/>
  <c r="P818" i="2"/>
  <c r="BK818" i="2"/>
  <c r="J818" i="2"/>
  <c r="BI814" i="2"/>
  <c r="BH814" i="2"/>
  <c r="BG814" i="2"/>
  <c r="BE814" i="2"/>
  <c r="T814" i="2"/>
  <c r="R814" i="2"/>
  <c r="P814" i="2"/>
  <c r="BK814" i="2"/>
  <c r="J814" i="2"/>
  <c r="BF814" i="2" s="1"/>
  <c r="BI811" i="2"/>
  <c r="BH811" i="2"/>
  <c r="BG811" i="2"/>
  <c r="BF811" i="2"/>
  <c r="BE811" i="2"/>
  <c r="T811" i="2"/>
  <c r="R811" i="2"/>
  <c r="P811" i="2"/>
  <c r="BK811" i="2"/>
  <c r="J811" i="2"/>
  <c r="BI807" i="2"/>
  <c r="BH807" i="2"/>
  <c r="BG807" i="2"/>
  <c r="BE807" i="2"/>
  <c r="T807" i="2"/>
  <c r="R807" i="2"/>
  <c r="P807" i="2"/>
  <c r="BK807" i="2"/>
  <c r="J807" i="2"/>
  <c r="BF807" i="2" s="1"/>
  <c r="BI803" i="2"/>
  <c r="BH803" i="2"/>
  <c r="BG803" i="2"/>
  <c r="BF803" i="2"/>
  <c r="BE803" i="2"/>
  <c r="T803" i="2"/>
  <c r="R803" i="2"/>
  <c r="P803" i="2"/>
  <c r="BK803" i="2"/>
  <c r="J803" i="2"/>
  <c r="BI799" i="2"/>
  <c r="BH799" i="2"/>
  <c r="BG799" i="2"/>
  <c r="BE799" i="2"/>
  <c r="T799" i="2"/>
  <c r="R799" i="2"/>
  <c r="P799" i="2"/>
  <c r="BK799" i="2"/>
  <c r="J799" i="2"/>
  <c r="BF799" i="2" s="1"/>
  <c r="BI790" i="2"/>
  <c r="BH790" i="2"/>
  <c r="BG790" i="2"/>
  <c r="BF790" i="2"/>
  <c r="BE790" i="2"/>
  <c r="T790" i="2"/>
  <c r="R790" i="2"/>
  <c r="P790" i="2"/>
  <c r="BK790" i="2"/>
  <c r="J790" i="2"/>
  <c r="BI762" i="2"/>
  <c r="BH762" i="2"/>
  <c r="BG762" i="2"/>
  <c r="BE762" i="2"/>
  <c r="T762" i="2"/>
  <c r="R762" i="2"/>
  <c r="P762" i="2"/>
  <c r="BK762" i="2"/>
  <c r="J762" i="2"/>
  <c r="BF762" i="2" s="1"/>
  <c r="BI758" i="2"/>
  <c r="BH758" i="2"/>
  <c r="BG758" i="2"/>
  <c r="BF758" i="2"/>
  <c r="BE758" i="2"/>
  <c r="T758" i="2"/>
  <c r="R758" i="2"/>
  <c r="P758" i="2"/>
  <c r="BK758" i="2"/>
  <c r="J758" i="2"/>
  <c r="BI754" i="2"/>
  <c r="BH754" i="2"/>
  <c r="BG754" i="2"/>
  <c r="BE754" i="2"/>
  <c r="T754" i="2"/>
  <c r="R754" i="2"/>
  <c r="P754" i="2"/>
  <c r="BK754" i="2"/>
  <c r="J754" i="2"/>
  <c r="BF754" i="2" s="1"/>
  <c r="BI750" i="2"/>
  <c r="BH750" i="2"/>
  <c r="BG750" i="2"/>
  <c r="BF750" i="2"/>
  <c r="BE750" i="2"/>
  <c r="T750" i="2"/>
  <c r="R750" i="2"/>
  <c r="P750" i="2"/>
  <c r="BK750" i="2"/>
  <c r="J750" i="2"/>
  <c r="BI744" i="2"/>
  <c r="BH744" i="2"/>
  <c r="BG744" i="2"/>
  <c r="BE744" i="2"/>
  <c r="T744" i="2"/>
  <c r="R744" i="2"/>
  <c r="P744" i="2"/>
  <c r="BK744" i="2"/>
  <c r="J744" i="2"/>
  <c r="BF744" i="2" s="1"/>
  <c r="BI738" i="2"/>
  <c r="BH738" i="2"/>
  <c r="BG738" i="2"/>
  <c r="BF738" i="2"/>
  <c r="BE738" i="2"/>
  <c r="T738" i="2"/>
  <c r="R738" i="2"/>
  <c r="P738" i="2"/>
  <c r="BK738" i="2"/>
  <c r="J738" i="2"/>
  <c r="BI730" i="2"/>
  <c r="BH730" i="2"/>
  <c r="BG730" i="2"/>
  <c r="BE730" i="2"/>
  <c r="T730" i="2"/>
  <c r="R730" i="2"/>
  <c r="P730" i="2"/>
  <c r="BK730" i="2"/>
  <c r="J730" i="2"/>
  <c r="BF730" i="2" s="1"/>
  <c r="BI724" i="2"/>
  <c r="BH724" i="2"/>
  <c r="BG724" i="2"/>
  <c r="BF724" i="2"/>
  <c r="BE724" i="2"/>
  <c r="T724" i="2"/>
  <c r="R724" i="2"/>
  <c r="P724" i="2"/>
  <c r="BK724" i="2"/>
  <c r="J724" i="2"/>
  <c r="BI720" i="2"/>
  <c r="BH720" i="2"/>
  <c r="BG720" i="2"/>
  <c r="BE720" i="2"/>
  <c r="T720" i="2"/>
  <c r="R720" i="2"/>
  <c r="P720" i="2"/>
  <c r="BK720" i="2"/>
  <c r="J720" i="2"/>
  <c r="BF720" i="2" s="1"/>
  <c r="BI716" i="2"/>
  <c r="BH716" i="2"/>
  <c r="BG716" i="2"/>
  <c r="BF716" i="2"/>
  <c r="BE716" i="2"/>
  <c r="T716" i="2"/>
  <c r="R716" i="2"/>
  <c r="P716" i="2"/>
  <c r="BK716" i="2"/>
  <c r="J716" i="2"/>
  <c r="BI714" i="2"/>
  <c r="BH714" i="2"/>
  <c r="BG714" i="2"/>
  <c r="BE714" i="2"/>
  <c r="T714" i="2"/>
  <c r="R714" i="2"/>
  <c r="P714" i="2"/>
  <c r="BK714" i="2"/>
  <c r="J714" i="2"/>
  <c r="BF714" i="2" s="1"/>
  <c r="BI712" i="2"/>
  <c r="BH712" i="2"/>
  <c r="BG712" i="2"/>
  <c r="BF712" i="2"/>
  <c r="BE712" i="2"/>
  <c r="T712" i="2"/>
  <c r="R712" i="2"/>
  <c r="P712" i="2"/>
  <c r="BK712" i="2"/>
  <c r="J712" i="2"/>
  <c r="BI710" i="2"/>
  <c r="BH710" i="2"/>
  <c r="BG710" i="2"/>
  <c r="BE710" i="2"/>
  <c r="T710" i="2"/>
  <c r="R710" i="2"/>
  <c r="P710" i="2"/>
  <c r="BK710" i="2"/>
  <c r="J710" i="2"/>
  <c r="BF710" i="2" s="1"/>
  <c r="BI707" i="2"/>
  <c r="BH707" i="2"/>
  <c r="BG707" i="2"/>
  <c r="BF707" i="2"/>
  <c r="BE707" i="2"/>
  <c r="T707" i="2"/>
  <c r="R707" i="2"/>
  <c r="P707" i="2"/>
  <c r="BK707" i="2"/>
  <c r="J707" i="2"/>
  <c r="BI697" i="2"/>
  <c r="BH697" i="2"/>
  <c r="BG697" i="2"/>
  <c r="BE697" i="2"/>
  <c r="T697" i="2"/>
  <c r="R697" i="2"/>
  <c r="P697" i="2"/>
  <c r="BK697" i="2"/>
  <c r="J697" i="2"/>
  <c r="BF697" i="2" s="1"/>
  <c r="BI695" i="2"/>
  <c r="BH695" i="2"/>
  <c r="BG695" i="2"/>
  <c r="BF695" i="2"/>
  <c r="BE695" i="2"/>
  <c r="T695" i="2"/>
  <c r="R695" i="2"/>
  <c r="P695" i="2"/>
  <c r="BK695" i="2"/>
  <c r="J695" i="2"/>
  <c r="BI691" i="2"/>
  <c r="BH691" i="2"/>
  <c r="BG691" i="2"/>
  <c r="BE691" i="2"/>
  <c r="T691" i="2"/>
  <c r="R691" i="2"/>
  <c r="P691" i="2"/>
  <c r="BK691" i="2"/>
  <c r="J691" i="2"/>
  <c r="BF691" i="2" s="1"/>
  <c r="BI688" i="2"/>
  <c r="BH688" i="2"/>
  <c r="BG688" i="2"/>
  <c r="BF688" i="2"/>
  <c r="BE688" i="2"/>
  <c r="T688" i="2"/>
  <c r="R688" i="2"/>
  <c r="P688" i="2"/>
  <c r="BK688" i="2"/>
  <c r="J688" i="2"/>
  <c r="BI683" i="2"/>
  <c r="BH683" i="2"/>
  <c r="BG683" i="2"/>
  <c r="BE683" i="2"/>
  <c r="T683" i="2"/>
  <c r="R683" i="2"/>
  <c r="P683" i="2"/>
  <c r="BK683" i="2"/>
  <c r="J683" i="2"/>
  <c r="BF683" i="2" s="1"/>
  <c r="BI675" i="2"/>
  <c r="BH675" i="2"/>
  <c r="BG675" i="2"/>
  <c r="BF675" i="2"/>
  <c r="BE675" i="2"/>
  <c r="T675" i="2"/>
  <c r="R675" i="2"/>
  <c r="P675" i="2"/>
  <c r="BK675" i="2"/>
  <c r="J675" i="2"/>
  <c r="BI672" i="2"/>
  <c r="BH672" i="2"/>
  <c r="BG672" i="2"/>
  <c r="BE672" i="2"/>
  <c r="T672" i="2"/>
  <c r="R672" i="2"/>
  <c r="P672" i="2"/>
  <c r="BK672" i="2"/>
  <c r="J672" i="2"/>
  <c r="BF672" i="2" s="1"/>
  <c r="BI645" i="2"/>
  <c r="BH645" i="2"/>
  <c r="BG645" i="2"/>
  <c r="BF645" i="2"/>
  <c r="BE645" i="2"/>
  <c r="T645" i="2"/>
  <c r="R645" i="2"/>
  <c r="P645" i="2"/>
  <c r="BK645" i="2"/>
  <c r="J645" i="2"/>
  <c r="BI641" i="2"/>
  <c r="BH641" i="2"/>
  <c r="BG641" i="2"/>
  <c r="BE641" i="2"/>
  <c r="T641" i="2"/>
  <c r="R641" i="2"/>
  <c r="P641" i="2"/>
  <c r="BK641" i="2"/>
  <c r="J641" i="2"/>
  <c r="BF641" i="2" s="1"/>
  <c r="BI637" i="2"/>
  <c r="BH637" i="2"/>
  <c r="BG637" i="2"/>
  <c r="BF637" i="2"/>
  <c r="BE637" i="2"/>
  <c r="T637" i="2"/>
  <c r="R637" i="2"/>
  <c r="P637" i="2"/>
  <c r="BK637" i="2"/>
  <c r="J637" i="2"/>
  <c r="BI633" i="2"/>
  <c r="BH633" i="2"/>
  <c r="BG633" i="2"/>
  <c r="BE633" i="2"/>
  <c r="T633" i="2"/>
  <c r="R633" i="2"/>
  <c r="P633" i="2"/>
  <c r="BK633" i="2"/>
  <c r="J633" i="2"/>
  <c r="BF633" i="2" s="1"/>
  <c r="BI566" i="2"/>
  <c r="BH566" i="2"/>
  <c r="BG566" i="2"/>
  <c r="BF566" i="2"/>
  <c r="BE566" i="2"/>
  <c r="T566" i="2"/>
  <c r="R566" i="2"/>
  <c r="P566" i="2"/>
  <c r="BK566" i="2"/>
  <c r="J566" i="2"/>
  <c r="BI497" i="2"/>
  <c r="BH497" i="2"/>
  <c r="BG497" i="2"/>
  <c r="BE497" i="2"/>
  <c r="T497" i="2"/>
  <c r="R497" i="2"/>
  <c r="P497" i="2"/>
  <c r="BK497" i="2"/>
  <c r="J497" i="2"/>
  <c r="BF497" i="2" s="1"/>
  <c r="BI491" i="2"/>
  <c r="BH491" i="2"/>
  <c r="BG491" i="2"/>
  <c r="BF491" i="2"/>
  <c r="BE491" i="2"/>
  <c r="T491" i="2"/>
  <c r="R491" i="2"/>
  <c r="P491" i="2"/>
  <c r="BK491" i="2"/>
  <c r="J491" i="2"/>
  <c r="BI420" i="2"/>
  <c r="BH420" i="2"/>
  <c r="BG420" i="2"/>
  <c r="BE420" i="2"/>
  <c r="T420" i="2"/>
  <c r="R420" i="2"/>
  <c r="P420" i="2"/>
  <c r="BK420" i="2"/>
  <c r="J420" i="2"/>
  <c r="BF420" i="2" s="1"/>
  <c r="BI416" i="2"/>
  <c r="BH416" i="2"/>
  <c r="BG416" i="2"/>
  <c r="BF416" i="2"/>
  <c r="BE416" i="2"/>
  <c r="T416" i="2"/>
  <c r="R416" i="2"/>
  <c r="P416" i="2"/>
  <c r="BK416" i="2"/>
  <c r="J416" i="2"/>
  <c r="BI412" i="2"/>
  <c r="BH412" i="2"/>
  <c r="BG412" i="2"/>
  <c r="BE412" i="2"/>
  <c r="T412" i="2"/>
  <c r="R412" i="2"/>
  <c r="P412" i="2"/>
  <c r="BK412" i="2"/>
  <c r="J412" i="2"/>
  <c r="BF412" i="2" s="1"/>
  <c r="BI408" i="2"/>
  <c r="BH408" i="2"/>
  <c r="BG408" i="2"/>
  <c r="BF408" i="2"/>
  <c r="BE408" i="2"/>
  <c r="T408" i="2"/>
  <c r="R408" i="2"/>
  <c r="P408" i="2"/>
  <c r="P407" i="2" s="1"/>
  <c r="BK408" i="2"/>
  <c r="J408" i="2"/>
  <c r="BI406" i="2"/>
  <c r="BH406" i="2"/>
  <c r="BG406" i="2"/>
  <c r="BF406" i="2"/>
  <c r="BE406" i="2"/>
  <c r="T406" i="2"/>
  <c r="R406" i="2"/>
  <c r="P406" i="2"/>
  <c r="BK406" i="2"/>
  <c r="J406" i="2"/>
  <c r="BI402" i="2"/>
  <c r="BH402" i="2"/>
  <c r="BG402" i="2"/>
  <c r="BE402" i="2"/>
  <c r="T402" i="2"/>
  <c r="R402" i="2"/>
  <c r="P402" i="2"/>
  <c r="BK402" i="2"/>
  <c r="J402" i="2"/>
  <c r="BF402" i="2" s="1"/>
  <c r="BI401" i="2"/>
  <c r="BH401" i="2"/>
  <c r="BG401" i="2"/>
  <c r="BF401" i="2"/>
  <c r="BE401" i="2"/>
  <c r="T401" i="2"/>
  <c r="R401" i="2"/>
  <c r="P401" i="2"/>
  <c r="BK401" i="2"/>
  <c r="J401" i="2"/>
  <c r="BI395" i="2"/>
  <c r="BH395" i="2"/>
  <c r="BG395" i="2"/>
  <c r="BE395" i="2"/>
  <c r="T395" i="2"/>
  <c r="R395" i="2"/>
  <c r="P395" i="2"/>
  <c r="BK395" i="2"/>
  <c r="J395" i="2"/>
  <c r="BF395" i="2" s="1"/>
  <c r="BI389" i="2"/>
  <c r="BH389" i="2"/>
  <c r="BG389" i="2"/>
  <c r="BF389" i="2"/>
  <c r="BE389" i="2"/>
  <c r="T389" i="2"/>
  <c r="R389" i="2"/>
  <c r="P389" i="2"/>
  <c r="BK389" i="2"/>
  <c r="J389" i="2"/>
  <c r="BI381" i="2"/>
  <c r="BH381" i="2"/>
  <c r="BG381" i="2"/>
  <c r="BE381" i="2"/>
  <c r="T381" i="2"/>
  <c r="R381" i="2"/>
  <c r="P381" i="2"/>
  <c r="BK381" i="2"/>
  <c r="J381" i="2"/>
  <c r="BF381" i="2" s="1"/>
  <c r="BI377" i="2"/>
  <c r="BH377" i="2"/>
  <c r="BG377" i="2"/>
  <c r="BF377" i="2"/>
  <c r="BE377" i="2"/>
  <c r="T377" i="2"/>
  <c r="R377" i="2"/>
  <c r="P377" i="2"/>
  <c r="BK377" i="2"/>
  <c r="J377" i="2"/>
  <c r="BI371" i="2"/>
  <c r="BH371" i="2"/>
  <c r="BG371" i="2"/>
  <c r="BE371" i="2"/>
  <c r="T371" i="2"/>
  <c r="R371" i="2"/>
  <c r="P371" i="2"/>
  <c r="BK371" i="2"/>
  <c r="J371" i="2"/>
  <c r="BF371" i="2" s="1"/>
  <c r="BI366" i="2"/>
  <c r="BH366" i="2"/>
  <c r="BG366" i="2"/>
  <c r="BF366" i="2"/>
  <c r="BE366" i="2"/>
  <c r="T366" i="2"/>
  <c r="R366" i="2"/>
  <c r="P366" i="2"/>
  <c r="BK366" i="2"/>
  <c r="J366" i="2"/>
  <c r="BI360" i="2"/>
  <c r="BH360" i="2"/>
  <c r="BG360" i="2"/>
  <c r="BE360" i="2"/>
  <c r="T360" i="2"/>
  <c r="R360" i="2"/>
  <c r="P360" i="2"/>
  <c r="BK360" i="2"/>
  <c r="J360" i="2"/>
  <c r="BF360" i="2" s="1"/>
  <c r="BI353" i="2"/>
  <c r="BH353" i="2"/>
  <c r="BG353" i="2"/>
  <c r="BF353" i="2"/>
  <c r="BE353" i="2"/>
  <c r="T353" i="2"/>
  <c r="R353" i="2"/>
  <c r="P353" i="2"/>
  <c r="BK353" i="2"/>
  <c r="J353" i="2"/>
  <c r="BI348" i="2"/>
  <c r="BH348" i="2"/>
  <c r="BG348" i="2"/>
  <c r="BE348" i="2"/>
  <c r="T348" i="2"/>
  <c r="R348" i="2"/>
  <c r="P348" i="2"/>
  <c r="BK348" i="2"/>
  <c r="J348" i="2"/>
  <c r="BF348" i="2" s="1"/>
  <c r="BI344" i="2"/>
  <c r="BH344" i="2"/>
  <c r="BG344" i="2"/>
  <c r="BF344" i="2"/>
  <c r="BE344" i="2"/>
  <c r="T344" i="2"/>
  <c r="R344" i="2"/>
  <c r="P344" i="2"/>
  <c r="BK344" i="2"/>
  <c r="J344" i="2"/>
  <c r="BI337" i="2"/>
  <c r="BH337" i="2"/>
  <c r="BG337" i="2"/>
  <c r="BE337" i="2"/>
  <c r="T337" i="2"/>
  <c r="T336" i="2" s="1"/>
  <c r="R337" i="2"/>
  <c r="R336" i="2" s="1"/>
  <c r="P337" i="2"/>
  <c r="BK337" i="2"/>
  <c r="J337" i="2"/>
  <c r="BF337" i="2" s="1"/>
  <c r="BI331" i="2"/>
  <c r="BH331" i="2"/>
  <c r="BG331" i="2"/>
  <c r="BF331" i="2"/>
  <c r="BE331" i="2"/>
  <c r="T331" i="2"/>
  <c r="R331" i="2"/>
  <c r="P331" i="2"/>
  <c r="BK331" i="2"/>
  <c r="J331" i="2"/>
  <c r="BI327" i="2"/>
  <c r="BH327" i="2"/>
  <c r="BG327" i="2"/>
  <c r="BE327" i="2"/>
  <c r="T327" i="2"/>
  <c r="R327" i="2"/>
  <c r="P327" i="2"/>
  <c r="BK327" i="2"/>
  <c r="J327" i="2"/>
  <c r="BF327" i="2" s="1"/>
  <c r="BI321" i="2"/>
  <c r="BH321" i="2"/>
  <c r="BG321" i="2"/>
  <c r="BF321" i="2"/>
  <c r="BE321" i="2"/>
  <c r="T321" i="2"/>
  <c r="R321" i="2"/>
  <c r="P321" i="2"/>
  <c r="BK321" i="2"/>
  <c r="J321" i="2"/>
  <c r="BI300" i="2"/>
  <c r="BH300" i="2"/>
  <c r="BG300" i="2"/>
  <c r="BE300" i="2"/>
  <c r="T300" i="2"/>
  <c r="R300" i="2"/>
  <c r="P300" i="2"/>
  <c r="BK300" i="2"/>
  <c r="J300" i="2"/>
  <c r="BF300" i="2" s="1"/>
  <c r="BI277" i="2"/>
  <c r="BH277" i="2"/>
  <c r="BG277" i="2"/>
  <c r="BF277" i="2"/>
  <c r="BE277" i="2"/>
  <c r="T277" i="2"/>
  <c r="R277" i="2"/>
  <c r="P277" i="2"/>
  <c r="BK277" i="2"/>
  <c r="J277" i="2"/>
  <c r="BI273" i="2"/>
  <c r="BH273" i="2"/>
  <c r="BG273" i="2"/>
  <c r="BE273" i="2"/>
  <c r="T273" i="2"/>
  <c r="R273" i="2"/>
  <c r="P273" i="2"/>
  <c r="BK273" i="2"/>
  <c r="J273" i="2"/>
  <c r="BF273" i="2" s="1"/>
  <c r="BI267" i="2"/>
  <c r="BH267" i="2"/>
  <c r="BG267" i="2"/>
  <c r="BF267" i="2"/>
  <c r="BE267" i="2"/>
  <c r="T267" i="2"/>
  <c r="R267" i="2"/>
  <c r="P267" i="2"/>
  <c r="BK267" i="2"/>
  <c r="J267" i="2"/>
  <c r="BI262" i="2"/>
  <c r="BH262" i="2"/>
  <c r="BG262" i="2"/>
  <c r="BE262" i="2"/>
  <c r="T262" i="2"/>
  <c r="R262" i="2"/>
  <c r="P262" i="2"/>
  <c r="BK262" i="2"/>
  <c r="J262" i="2"/>
  <c r="BF262" i="2" s="1"/>
  <c r="BI257" i="2"/>
  <c r="BH257" i="2"/>
  <c r="BG257" i="2"/>
  <c r="BF257" i="2"/>
  <c r="BE257" i="2"/>
  <c r="T257" i="2"/>
  <c r="R257" i="2"/>
  <c r="P257" i="2"/>
  <c r="BK257" i="2"/>
  <c r="J257" i="2"/>
  <c r="BI253" i="2"/>
  <c r="BH253" i="2"/>
  <c r="BG253" i="2"/>
  <c r="BE253" i="2"/>
  <c r="T253" i="2"/>
  <c r="R253" i="2"/>
  <c r="P253" i="2"/>
  <c r="BK253" i="2"/>
  <c r="J253" i="2"/>
  <c r="BF253" i="2" s="1"/>
  <c r="BI249" i="2"/>
  <c r="BH249" i="2"/>
  <c r="BG249" i="2"/>
  <c r="BF249" i="2"/>
  <c r="BE249" i="2"/>
  <c r="T249" i="2"/>
  <c r="R249" i="2"/>
  <c r="P249" i="2"/>
  <c r="BK249" i="2"/>
  <c r="J249" i="2"/>
  <c r="BI245" i="2"/>
  <c r="BH245" i="2"/>
  <c r="BG245" i="2"/>
  <c r="BE245" i="2"/>
  <c r="T245" i="2"/>
  <c r="R245" i="2"/>
  <c r="P245" i="2"/>
  <c r="BK245" i="2"/>
  <c r="J245" i="2"/>
  <c r="BF245" i="2" s="1"/>
  <c r="BI241" i="2"/>
  <c r="BH241" i="2"/>
  <c r="BG241" i="2"/>
  <c r="BF241" i="2"/>
  <c r="BE241" i="2"/>
  <c r="T241" i="2"/>
  <c r="R241" i="2"/>
  <c r="P241" i="2"/>
  <c r="BK241" i="2"/>
  <c r="J241" i="2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F236" i="2"/>
  <c r="BE236" i="2"/>
  <c r="T236" i="2"/>
  <c r="R236" i="2"/>
  <c r="P236" i="2"/>
  <c r="BK236" i="2"/>
  <c r="J236" i="2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F234" i="2"/>
  <c r="BE234" i="2"/>
  <c r="T234" i="2"/>
  <c r="R234" i="2"/>
  <c r="P234" i="2"/>
  <c r="BK234" i="2"/>
  <c r="J234" i="2"/>
  <c r="BI230" i="2"/>
  <c r="BH230" i="2"/>
  <c r="BG230" i="2"/>
  <c r="BE230" i="2"/>
  <c r="T230" i="2"/>
  <c r="R230" i="2"/>
  <c r="P230" i="2"/>
  <c r="BK230" i="2"/>
  <c r="J230" i="2"/>
  <c r="BF230" i="2" s="1"/>
  <c r="BI226" i="2"/>
  <c r="BH226" i="2"/>
  <c r="BG226" i="2"/>
  <c r="BF226" i="2"/>
  <c r="BE226" i="2"/>
  <c r="T226" i="2"/>
  <c r="R226" i="2"/>
  <c r="P226" i="2"/>
  <c r="BK226" i="2"/>
  <c r="J226" i="2"/>
  <c r="BI220" i="2"/>
  <c r="BH220" i="2"/>
  <c r="BG220" i="2"/>
  <c r="BE220" i="2"/>
  <c r="T220" i="2"/>
  <c r="R220" i="2"/>
  <c r="P220" i="2"/>
  <c r="BK220" i="2"/>
  <c r="J220" i="2"/>
  <c r="BF220" i="2" s="1"/>
  <c r="BI195" i="2"/>
  <c r="BH195" i="2"/>
  <c r="BG195" i="2"/>
  <c r="BF195" i="2"/>
  <c r="BE195" i="2"/>
  <c r="T195" i="2"/>
  <c r="R195" i="2"/>
  <c r="P195" i="2"/>
  <c r="BK195" i="2"/>
  <c r="J195" i="2"/>
  <c r="BI191" i="2"/>
  <c r="BH191" i="2"/>
  <c r="BG191" i="2"/>
  <c r="BE191" i="2"/>
  <c r="T191" i="2"/>
  <c r="T190" i="2" s="1"/>
  <c r="R191" i="2"/>
  <c r="P191" i="2"/>
  <c r="BK191" i="2"/>
  <c r="BK190" i="2" s="1"/>
  <c r="J190" i="2" s="1"/>
  <c r="J60" i="2" s="1"/>
  <c r="J191" i="2"/>
  <c r="BF191" i="2" s="1"/>
  <c r="BI181" i="2"/>
  <c r="BH181" i="2"/>
  <c r="BG181" i="2"/>
  <c r="BE181" i="2"/>
  <c r="T181" i="2"/>
  <c r="R181" i="2"/>
  <c r="P181" i="2"/>
  <c r="BK181" i="2"/>
  <c r="J181" i="2"/>
  <c r="BF181" i="2" s="1"/>
  <c r="BI173" i="2"/>
  <c r="BH173" i="2"/>
  <c r="BG173" i="2"/>
  <c r="BF173" i="2"/>
  <c r="BE173" i="2"/>
  <c r="T173" i="2"/>
  <c r="R173" i="2"/>
  <c r="P173" i="2"/>
  <c r="BK173" i="2"/>
  <c r="J173" i="2"/>
  <c r="BI162" i="2"/>
  <c r="BH162" i="2"/>
  <c r="BG162" i="2"/>
  <c r="BE162" i="2"/>
  <c r="T162" i="2"/>
  <c r="R162" i="2"/>
  <c r="P162" i="2"/>
  <c r="BK162" i="2"/>
  <c r="J162" i="2"/>
  <c r="BF162" i="2" s="1"/>
  <c r="BI158" i="2"/>
  <c r="BH158" i="2"/>
  <c r="BG158" i="2"/>
  <c r="BF158" i="2"/>
  <c r="BE158" i="2"/>
  <c r="T158" i="2"/>
  <c r="R158" i="2"/>
  <c r="P158" i="2"/>
  <c r="P157" i="2" s="1"/>
  <c r="BK158" i="2"/>
  <c r="BK157" i="2" s="1"/>
  <c r="J157" i="2" s="1"/>
  <c r="J59" i="2" s="1"/>
  <c r="J158" i="2"/>
  <c r="BI146" i="2"/>
  <c r="BH146" i="2"/>
  <c r="BG146" i="2"/>
  <c r="BE146" i="2"/>
  <c r="T146" i="2"/>
  <c r="R146" i="2"/>
  <c r="P146" i="2"/>
  <c r="BK146" i="2"/>
  <c r="J146" i="2"/>
  <c r="BF146" i="2" s="1"/>
  <c r="BI142" i="2"/>
  <c r="BH142" i="2"/>
  <c r="BG142" i="2"/>
  <c r="BF142" i="2"/>
  <c r="BE142" i="2"/>
  <c r="T142" i="2"/>
  <c r="R142" i="2"/>
  <c r="P142" i="2"/>
  <c r="BK142" i="2"/>
  <c r="J142" i="2"/>
  <c r="BI133" i="2"/>
  <c r="BH133" i="2"/>
  <c r="BG133" i="2"/>
  <c r="BE133" i="2"/>
  <c r="T133" i="2"/>
  <c r="R133" i="2"/>
  <c r="P133" i="2"/>
  <c r="BK133" i="2"/>
  <c r="J133" i="2"/>
  <c r="BF133" i="2" s="1"/>
  <c r="BI129" i="2"/>
  <c r="BH129" i="2"/>
  <c r="BG129" i="2"/>
  <c r="BF129" i="2"/>
  <c r="BE129" i="2"/>
  <c r="T129" i="2"/>
  <c r="R129" i="2"/>
  <c r="P129" i="2"/>
  <c r="BK129" i="2"/>
  <c r="J129" i="2"/>
  <c r="BI122" i="2"/>
  <c r="BH122" i="2"/>
  <c r="BG122" i="2"/>
  <c r="BE122" i="2"/>
  <c r="T122" i="2"/>
  <c r="R122" i="2"/>
  <c r="P122" i="2"/>
  <c r="BK122" i="2"/>
  <c r="J122" i="2"/>
  <c r="BF122" i="2" s="1"/>
  <c r="BI117" i="2"/>
  <c r="BH117" i="2"/>
  <c r="BG117" i="2"/>
  <c r="BF117" i="2"/>
  <c r="BE117" i="2"/>
  <c r="T117" i="2"/>
  <c r="R117" i="2"/>
  <c r="R116" i="2" s="1"/>
  <c r="P117" i="2"/>
  <c r="P116" i="2" s="1"/>
  <c r="BK117" i="2"/>
  <c r="J117" i="2"/>
  <c r="J110" i="2"/>
  <c r="J108" i="2"/>
  <c r="F108" i="2"/>
  <c r="E106" i="2"/>
  <c r="J49" i="2"/>
  <c r="F49" i="2"/>
  <c r="E47" i="2"/>
  <c r="J21" i="2"/>
  <c r="E21" i="2"/>
  <c r="J51" i="2" s="1"/>
  <c r="J20" i="2"/>
  <c r="J18" i="2"/>
  <c r="E18" i="2"/>
  <c r="F111" i="2" s="1"/>
  <c r="J17" i="2"/>
  <c r="J15" i="2"/>
  <c r="E15" i="2"/>
  <c r="F51" i="2" s="1"/>
  <c r="J14" i="2"/>
  <c r="J12" i="2"/>
  <c r="E7" i="2"/>
  <c r="E45" i="2" s="1"/>
  <c r="AS51" i="1"/>
  <c r="L47" i="1"/>
  <c r="AM46" i="1"/>
  <c r="L46" i="1"/>
  <c r="AM44" i="1"/>
  <c r="L44" i="1"/>
  <c r="L42" i="1"/>
  <c r="L41" i="1"/>
  <c r="P115" i="2" l="1"/>
  <c r="F52" i="2"/>
  <c r="J31" i="8"/>
  <c r="AW58" i="1" s="1"/>
  <c r="AT58" i="1" s="1"/>
  <c r="F31" i="8"/>
  <c r="BA58" i="1" s="1"/>
  <c r="BK116" i="2"/>
  <c r="J30" i="2"/>
  <c r="AV52" i="1" s="1"/>
  <c r="F30" i="2"/>
  <c r="AZ52" i="1" s="1"/>
  <c r="F34" i="2"/>
  <c r="BD52" i="1" s="1"/>
  <c r="T157" i="2"/>
  <c r="R190" i="2"/>
  <c r="P336" i="2"/>
  <c r="BK407" i="2"/>
  <c r="J407" i="2" s="1"/>
  <c r="J62" i="2" s="1"/>
  <c r="R844" i="2"/>
  <c r="P915" i="2"/>
  <c r="R1190" i="2"/>
  <c r="P1642" i="2"/>
  <c r="BK82" i="7"/>
  <c r="J83" i="7"/>
  <c r="J58" i="7" s="1"/>
  <c r="E104" i="2"/>
  <c r="F110" i="2"/>
  <c r="F32" i="2"/>
  <c r="BB52" i="1" s="1"/>
  <c r="R407" i="2"/>
  <c r="T1116" i="2"/>
  <c r="T1133" i="2"/>
  <c r="P1158" i="2"/>
  <c r="BK1190" i="2"/>
  <c r="J1190" i="2" s="1"/>
  <c r="J76" i="2" s="1"/>
  <c r="BK82" i="3"/>
  <c r="J83" i="3"/>
  <c r="J58" i="3" s="1"/>
  <c r="J30" i="3"/>
  <c r="AV53" i="1" s="1"/>
  <c r="F30" i="3"/>
  <c r="AZ53" i="1" s="1"/>
  <c r="F31" i="2"/>
  <c r="BA52" i="1" s="1"/>
  <c r="J31" i="2"/>
  <c r="AW52" i="1" s="1"/>
  <c r="T116" i="2"/>
  <c r="F33" i="2"/>
  <c r="BC52" i="1" s="1"/>
  <c r="R157" i="2"/>
  <c r="R115" i="2" s="1"/>
  <c r="P190" i="2"/>
  <c r="BK336" i="2"/>
  <c r="J336" i="2" s="1"/>
  <c r="J61" i="2" s="1"/>
  <c r="T407" i="2"/>
  <c r="R1149" i="2"/>
  <c r="T84" i="4"/>
  <c r="T83" i="4" s="1"/>
  <c r="T82" i="4" s="1"/>
  <c r="J78" i="5"/>
  <c r="J49" i="5"/>
  <c r="J80" i="5"/>
  <c r="J51" i="5"/>
  <c r="R1363" i="2"/>
  <c r="P1542" i="2"/>
  <c r="BK1590" i="2"/>
  <c r="J1590" i="2" s="1"/>
  <c r="J81" i="2" s="1"/>
  <c r="T1642" i="2"/>
  <c r="BK1829" i="2"/>
  <c r="J1829" i="2" s="1"/>
  <c r="J85" i="2" s="1"/>
  <c r="T1875" i="2"/>
  <c r="J49" i="3"/>
  <c r="J75" i="3"/>
  <c r="J51" i="3"/>
  <c r="F34" i="4"/>
  <c r="BD54" i="1" s="1"/>
  <c r="E71" i="6"/>
  <c r="E45" i="6"/>
  <c r="R820" i="2"/>
  <c r="T844" i="2"/>
  <c r="R915" i="2"/>
  <c r="P985" i="2"/>
  <c r="P843" i="2" s="1"/>
  <c r="BK1116" i="2"/>
  <c r="J1116" i="2" s="1"/>
  <c r="J71" i="2" s="1"/>
  <c r="BK1133" i="2"/>
  <c r="J1133" i="2" s="1"/>
  <c r="J73" i="2" s="1"/>
  <c r="T1149" i="2"/>
  <c r="R1158" i="2"/>
  <c r="BK1212" i="2"/>
  <c r="J1212" i="2" s="1"/>
  <c r="J77" i="2" s="1"/>
  <c r="T1242" i="2"/>
  <c r="BK1363" i="2"/>
  <c r="J1363" i="2" s="1"/>
  <c r="J79" i="2" s="1"/>
  <c r="F31" i="3"/>
  <c r="BA53" i="1" s="1"/>
  <c r="P82" i="3"/>
  <c r="P81" i="3" s="1"/>
  <c r="AU53" i="1" s="1"/>
  <c r="R119" i="4"/>
  <c r="R83" i="4" s="1"/>
  <c r="R82" i="4" s="1"/>
  <c r="T85" i="5"/>
  <c r="T84" i="5" s="1"/>
  <c r="F34" i="6"/>
  <c r="BD56" i="1" s="1"/>
  <c r="T820" i="2"/>
  <c r="BK844" i="2"/>
  <c r="T915" i="2"/>
  <c r="R985" i="2"/>
  <c r="T1042" i="2"/>
  <c r="R1113" i="2"/>
  <c r="P1116" i="2"/>
  <c r="P1133" i="2"/>
  <c r="BK1149" i="2"/>
  <c r="J1149" i="2" s="1"/>
  <c r="J74" i="2" s="1"/>
  <c r="T1158" i="2"/>
  <c r="P1212" i="2"/>
  <c r="R1702" i="2"/>
  <c r="P84" i="4"/>
  <c r="P83" i="4" s="1"/>
  <c r="P82" i="4" s="1"/>
  <c r="AU54" i="1" s="1"/>
  <c r="J31" i="4"/>
  <c r="AW54" i="1" s="1"/>
  <c r="F31" i="4"/>
  <c r="BA54" i="1" s="1"/>
  <c r="BK138" i="5"/>
  <c r="J138" i="5" s="1"/>
  <c r="J63" i="5" s="1"/>
  <c r="J139" i="5"/>
  <c r="J64" i="5" s="1"/>
  <c r="E45" i="3"/>
  <c r="F51" i="3"/>
  <c r="J31" i="3"/>
  <c r="AW53" i="1" s="1"/>
  <c r="J30" i="4"/>
  <c r="AV54" i="1" s="1"/>
  <c r="P85" i="5"/>
  <c r="P84" i="5" s="1"/>
  <c r="AU55" i="1" s="1"/>
  <c r="F32" i="5"/>
  <c r="BB55" i="1" s="1"/>
  <c r="BK113" i="5"/>
  <c r="J113" i="5" s="1"/>
  <c r="J60" i="5" s="1"/>
  <c r="J31" i="6"/>
  <c r="AW56" i="1" s="1"/>
  <c r="F31" i="6"/>
  <c r="BA56" i="1" s="1"/>
  <c r="J83" i="6"/>
  <c r="J58" i="6" s="1"/>
  <c r="BK119" i="4"/>
  <c r="J119" i="4" s="1"/>
  <c r="J61" i="4" s="1"/>
  <c r="J31" i="5"/>
  <c r="AW55" i="1" s="1"/>
  <c r="F31" i="5"/>
  <c r="BA55" i="1" s="1"/>
  <c r="F34" i="5"/>
  <c r="BD55" i="1" s="1"/>
  <c r="R113" i="5"/>
  <c r="R85" i="5" s="1"/>
  <c r="R84" i="5" s="1"/>
  <c r="P129" i="5"/>
  <c r="F32" i="6"/>
  <c r="BB56" i="1" s="1"/>
  <c r="R83" i="3"/>
  <c r="R113" i="3"/>
  <c r="F33" i="4"/>
  <c r="BC54" i="1" s="1"/>
  <c r="J84" i="4"/>
  <c r="J58" i="4" s="1"/>
  <c r="F80" i="5"/>
  <c r="BK86" i="5"/>
  <c r="F30" i="5"/>
  <c r="AZ55" i="1" s="1"/>
  <c r="R139" i="5"/>
  <c r="R138" i="5" s="1"/>
  <c r="J30" i="5"/>
  <c r="AV55" i="1" s="1"/>
  <c r="AT55" i="1" s="1"/>
  <c r="F33" i="6"/>
  <c r="BC56" i="1" s="1"/>
  <c r="R82" i="6"/>
  <c r="R81" i="6" s="1"/>
  <c r="BK140" i="6"/>
  <c r="J140" i="6" s="1"/>
  <c r="J60" i="6" s="1"/>
  <c r="J31" i="7"/>
  <c r="AW57" i="1" s="1"/>
  <c r="AT57" i="1" s="1"/>
  <c r="F31" i="7"/>
  <c r="BA57" i="1" s="1"/>
  <c r="T82" i="7"/>
  <c r="T81" i="7" s="1"/>
  <c r="R89" i="8"/>
  <c r="J126" i="8"/>
  <c r="J63" i="8" s="1"/>
  <c r="BK125" i="8"/>
  <c r="J125" i="8" s="1"/>
  <c r="J62" i="8" s="1"/>
  <c r="J31" i="9"/>
  <c r="AW59" i="1" s="1"/>
  <c r="F78" i="6"/>
  <c r="J30" i="6"/>
  <c r="AV56" i="1" s="1"/>
  <c r="AT56" i="1" s="1"/>
  <c r="F30" i="6"/>
  <c r="AZ56" i="1" s="1"/>
  <c r="P83" i="7"/>
  <c r="P82" i="7" s="1"/>
  <c r="P81" i="7" s="1"/>
  <c r="AU57" i="1" s="1"/>
  <c r="BK89" i="8"/>
  <c r="J90" i="8"/>
  <c r="J58" i="8" s="1"/>
  <c r="R125" i="8"/>
  <c r="T81" i="9"/>
  <c r="T80" i="9" s="1"/>
  <c r="P83" i="6"/>
  <c r="P82" i="6" s="1"/>
  <c r="P81" i="6" s="1"/>
  <c r="AU56" i="1" s="1"/>
  <c r="BK105" i="6"/>
  <c r="J105" i="6" s="1"/>
  <c r="J59" i="6" s="1"/>
  <c r="T140" i="6"/>
  <c r="T82" i="6" s="1"/>
  <c r="T81" i="6" s="1"/>
  <c r="R82" i="7"/>
  <c r="R81" i="7" s="1"/>
  <c r="P88" i="8"/>
  <c r="AU58" i="1" s="1"/>
  <c r="T125" i="8"/>
  <c r="T88" i="8" s="1"/>
  <c r="J82" i="9"/>
  <c r="J58" i="9" s="1"/>
  <c r="BK81" i="9"/>
  <c r="J49" i="7"/>
  <c r="E45" i="8"/>
  <c r="F51" i="8"/>
  <c r="J84" i="8"/>
  <c r="J51" i="9"/>
  <c r="F77" i="9"/>
  <c r="J30" i="9"/>
  <c r="AV59" i="1" s="1"/>
  <c r="F31" i="9"/>
  <c r="BA59" i="1" s="1"/>
  <c r="F78" i="7"/>
  <c r="F30" i="7"/>
  <c r="AZ57" i="1" s="1"/>
  <c r="J82" i="8"/>
  <c r="F30" i="8"/>
  <c r="AZ58" i="1" s="1"/>
  <c r="E70" i="9"/>
  <c r="F76" i="9"/>
  <c r="BK115" i="2" l="1"/>
  <c r="J116" i="2"/>
  <c r="J58" i="2" s="1"/>
  <c r="P114" i="2"/>
  <c r="AU52" i="1" s="1"/>
  <c r="AU51" i="1" s="1"/>
  <c r="AT59" i="1"/>
  <c r="J86" i="5"/>
  <c r="J58" i="5" s="1"/>
  <c r="BK85" i="5"/>
  <c r="BC51" i="1"/>
  <c r="BA51" i="1"/>
  <c r="BK81" i="3"/>
  <c r="J81" i="3" s="1"/>
  <c r="J82" i="3"/>
  <c r="J57" i="3" s="1"/>
  <c r="BD51" i="1"/>
  <c r="W30" i="1" s="1"/>
  <c r="BK80" i="9"/>
  <c r="J80" i="9" s="1"/>
  <c r="J81" i="9"/>
  <c r="J57" i="9" s="1"/>
  <c r="BK81" i="7"/>
  <c r="J81" i="7" s="1"/>
  <c r="J82" i="7"/>
  <c r="J57" i="7" s="1"/>
  <c r="AZ51" i="1"/>
  <c r="R843" i="2"/>
  <c r="R114" i="2" s="1"/>
  <c r="BK843" i="2"/>
  <c r="J843" i="2" s="1"/>
  <c r="J65" i="2" s="1"/>
  <c r="J844" i="2"/>
  <c r="J66" i="2" s="1"/>
  <c r="T843" i="2"/>
  <c r="T115" i="2"/>
  <c r="T114" i="2" s="1"/>
  <c r="BK88" i="8"/>
  <c r="J88" i="8" s="1"/>
  <c r="J89" i="8"/>
  <c r="J57" i="8" s="1"/>
  <c r="R88" i="8"/>
  <c r="BK83" i="4"/>
  <c r="R82" i="3"/>
  <c r="R81" i="3" s="1"/>
  <c r="BK82" i="6"/>
  <c r="AT54" i="1"/>
  <c r="AT53" i="1"/>
  <c r="BB51" i="1"/>
  <c r="AT52" i="1"/>
  <c r="W28" i="1" l="1"/>
  <c r="AX51" i="1"/>
  <c r="J82" i="6"/>
  <c r="J57" i="6" s="1"/>
  <c r="BK81" i="6"/>
  <c r="J81" i="6" s="1"/>
  <c r="W29" i="1"/>
  <c r="AY51" i="1"/>
  <c r="J56" i="8"/>
  <c r="J27" i="8"/>
  <c r="J56" i="7"/>
  <c r="J27" i="7"/>
  <c r="J85" i="5"/>
  <c r="J57" i="5" s="1"/>
  <c r="BK84" i="5"/>
  <c r="J84" i="5" s="1"/>
  <c r="BK82" i="4"/>
  <c r="J82" i="4" s="1"/>
  <c r="J83" i="4"/>
  <c r="J57" i="4" s="1"/>
  <c r="J27" i="3"/>
  <c r="J56" i="3"/>
  <c r="J115" i="2"/>
  <c r="J57" i="2" s="1"/>
  <c r="BK114" i="2"/>
  <c r="J114" i="2" s="1"/>
  <c r="AV51" i="1"/>
  <c r="W26" i="1"/>
  <c r="J56" i="9"/>
  <c r="J27" i="9"/>
  <c r="AW51" i="1"/>
  <c r="AK27" i="1" s="1"/>
  <c r="W27" i="1"/>
  <c r="J27" i="5" l="1"/>
  <c r="J56" i="5"/>
  <c r="AG58" i="1"/>
  <c r="AN58" i="1" s="1"/>
  <c r="J36" i="8"/>
  <c r="J27" i="6"/>
  <c r="J56" i="6"/>
  <c r="AK26" i="1"/>
  <c r="AT51" i="1"/>
  <c r="J36" i="3"/>
  <c r="AG53" i="1"/>
  <c r="AN53" i="1" s="1"/>
  <c r="J27" i="2"/>
  <c r="J56" i="2"/>
  <c r="AG57" i="1"/>
  <c r="AN57" i="1" s="1"/>
  <c r="J36" i="7"/>
  <c r="J36" i="9"/>
  <c r="AG59" i="1"/>
  <c r="AN59" i="1" s="1"/>
  <c r="J27" i="4"/>
  <c r="J56" i="4"/>
  <c r="AG52" i="1" l="1"/>
  <c r="J36" i="2"/>
  <c r="J36" i="4"/>
  <c r="AG54" i="1"/>
  <c r="AN54" i="1" s="1"/>
  <c r="AG56" i="1"/>
  <c r="AN56" i="1" s="1"/>
  <c r="J36" i="6"/>
  <c r="J36" i="5"/>
  <c r="AG55" i="1"/>
  <c r="AN55" i="1" s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<sst xmlns="http://schemas.openxmlformats.org/spreadsheetml/2006/main" count="27173" uniqueCount="3598">
  <si>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</si>
  <si>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</si>
  <si>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</si>
  <si>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</si>
  <si>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</si>
  <si>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</si>
  <si>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</si>
  <si>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{7a95c8e9-56ad-4f51-8673-cbcb9088a704}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</si>
  <si>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</si>
  <si>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</si>
  <si>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</si>
  <si>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</si>
  <si>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</si>
  <si>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</si>
  <si>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</si>
  <si>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</si>
  <si>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17FBC506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</si>
  <si>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</si>
  <si>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</si>
  <si>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Krásný Studenec - RD</t>
  </si>
  <si>
    <t>KSO:</t>
  </si>
  <si>
    <t/>
  </si>
  <si>
    <t>CC-CZ:</t>
  </si>
  <si>
    <t>Místo:</t>
  </si>
  <si>
    <t xml:space="preserve"> </t>
  </si>
  <si>
    <t>Datum:</t>
  </si>
  <si>
    <t>12. 3. 2017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</si>
  <si>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</si>
  <si>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</si>
  <si>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</si>
  <si>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</si>
  <si>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</si>
  <si>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</si>
  <si>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</si>
  <si>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</si>
  <si>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</si>
  <si>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</si>
  <si>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</si>
  <si>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</si>
  <si>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</si>
  <si>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</si>
  <si>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</si>
  <si>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</si>
  <si>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</si>
  <si>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</si>
  <si>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</si>
  <si>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</si>
  <si>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</si>
  <si>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</si>
  <si>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</si>
  <si>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</si>
  <si>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</si>
  <si>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</si>
  <si>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</si>
  <si>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</si>
  <si>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</si>
  <si>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</si>
  <si>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</si>
  <si>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</si>
  <si>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</si>
  <si>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</si>
  <si>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</si>
  <si>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</si>
  <si>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</si>
  <si>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</si>
  <si>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</si>
  <si>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</si>
  <si>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</si>
  <si>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</si>
  <si>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</si>
  <si>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</si>
  <si>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</si>
  <si>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</si>
  <si>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</si>
  <si>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</si>
  <si>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 01 - rodinný dům</t>
  </si>
  <si>
    <t>STA</t>
  </si>
  <si>
    <t>1</t>
  </si>
  <si>
    <t>{bf18d6f3-8a0e-4122-9d6f-b59fc28c1cd9}</t>
  </si>
  <si>
    <t>002</t>
  </si>
  <si>
    <t>SO 02 - vodovodní přípojka</t>
  </si>
  <si>
    <t>{96f24e6a-96a7-4cd0-a47a-e7ceee13b791}</t>
  </si>
  <si>
    <t>003</t>
  </si>
  <si>
    <t>SO 03 - splašková kanalizace</t>
  </si>
  <si>
    <t>{b7fee5dc-c9dc-41de-ad80-1011f5e07a7a}</t>
  </si>
  <si>
    <t>005</t>
  </si>
  <si>
    <t>SO 05 - dešťová kanalizace</t>
  </si>
  <si>
    <t>{6ad20634-5d23-422a-a16e-b202de6ef51d}</t>
  </si>
  <si>
    <t>006</t>
  </si>
  <si>
    <t>SO 06 - zpevněné plochy</t>
  </si>
  <si>
    <t>{8b15e2dc-1a28-4fea-819f-db589e06c22b}</t>
  </si>
  <si>
    <t>007</t>
  </si>
  <si>
    <t>SO 07 - oplocení pozemku</t>
  </si>
  <si>
    <t>{d84824a3-6b7b-4aa6-804e-1bfcc0346758}</t>
  </si>
  <si>
    <t>008</t>
  </si>
  <si>
    <t>SO 08 - zastřešené parkovací stání</t>
  </si>
  <si>
    <t>{93b1d0d6-09a7-4c3e-8d9d-93adbab2507d}</t>
  </si>
  <si>
    <t>099</t>
  </si>
  <si>
    <t>SO 99 - vedlejší a ostatní náklady stavby</t>
  </si>
  <si>
    <t>{3e57ce62-61a1-4196-8bf1-98527ae654f0}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</si>
  <si>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</si>
  <si>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</si>
  <si>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</si>
  <si>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</si>
  <si>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</si>
  <si>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</si>
  <si>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</si>
  <si>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SO 01 - rodinný dům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</si>
  <si>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</si>
  <si>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</si>
  <si>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</si>
  <si>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</si>
  <si>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</si>
  <si>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</si>
  <si>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</si>
  <si>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</si>
  <si>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</si>
  <si>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</si>
  <si>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</si>
  <si>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</si>
  <si>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</si>
  <si>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</si>
  <si>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</si>
  <si>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</si>
  <si>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</si>
  <si>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</si>
  <si>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</si>
  <si>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</si>
  <si>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</si>
  <si>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</si>
  <si>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</si>
  <si>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</si>
  <si>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</si>
  <si>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</si>
  <si>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740 - Elektromontáže - zkoušky a revize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</si>
  <si>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</si>
  <si>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</si>
  <si>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</si>
  <si>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</si>
  <si>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</si>
  <si>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</si>
  <si>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</si>
  <si>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</si>
  <si>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</si>
  <si>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</si>
  <si>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</si>
  <si>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</si>
  <si>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</si>
  <si>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795 - Lokální vytápění</t>
  </si>
  <si>
    <t xml:space="preserve">    971 - požární vybavení objektu</t>
  </si>
  <si>
    <t xml:space="preserve">    972 - přípomoce pro řemesla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</si>
  <si>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</si>
  <si>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</si>
  <si>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</si>
  <si>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</si>
  <si>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</si>
  <si>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</si>
  <si>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</si>
  <si>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</si>
  <si>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</si>
  <si>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</si>
  <si>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</si>
  <si>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</si>
  <si>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</si>
  <si>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</si>
  <si>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</si>
  <si>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</si>
  <si>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</si>
  <si>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</si>
  <si>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</si>
  <si>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121112111</t>
  </si>
  <si>
    <t>Sejmutí ornice ručně s vodorovným přemístěním do 50 m na dočasné či trvalé skládky nebo na hromady v místě upotřebení tloušťky vrstvy do 150 mm</t>
  </si>
  <si>
    <t>m3</t>
  </si>
  <si>
    <t>CS ÚRS 2017 01</t>
  </si>
  <si>
    <t>4</t>
  </si>
  <si>
    <t>2</t>
  </si>
  <si>
    <t>21919032</t>
  </si>
  <si>
    <t>VV</t>
  </si>
  <si>
    <t xml:space="preserve">sejmutí ornice z plochy výstavby </t>
  </si>
  <si>
    <t>výměra dle vč D-1.1.1</t>
  </si>
  <si>
    <t>24,77</t>
  </si>
  <si>
    <t>Součet</t>
  </si>
  <si>
    <t>132201101</t>
  </si>
  <si>
    <t>Hloubení zapažených i nezapažených rýh šířky do 600 mm s urovnáním dna do předepsaného profilu a spádu v hornině tř. 3 do 100 m3</t>
  </si>
  <si>
    <t>-1792758495</t>
  </si>
  <si>
    <t>výkop pro základové pasy objektu</t>
  </si>
  <si>
    <t>na - 1,564</t>
  </si>
  <si>
    <t>(9,50-0,60+9,55-0,60*2+6,70)*0,60*(0,80+0,70)/2</t>
  </si>
  <si>
    <t>na - 1,814</t>
  </si>
  <si>
    <t>(6,05+0,70+4,55-0,60+3,70+1,05)*0,60*(1,05+0,95)/2</t>
  </si>
  <si>
    <t>3</t>
  </si>
  <si>
    <t>132201109</t>
  </si>
  <si>
    <t>Hloubení zapažených i nezapažených rýh šířky do 600 mm s urovnáním dna do předepsaného profilu a spádu v hornině tř. 3 Příplatek k cenám za lepivost horniny tř. 3</t>
  </si>
  <si>
    <t>1014710289</t>
  </si>
  <si>
    <t>dle výkopu</t>
  </si>
  <si>
    <t>20,048</t>
  </si>
  <si>
    <t>132201201</t>
  </si>
  <si>
    <t>Hloubení zapažených i nezapažených rýh šířky přes 600 do 2 000 mm s urovnáním dna do předepsaného profilu a spádu v hornině tř. 3 do 100 m3</t>
  </si>
  <si>
    <t>-658377207</t>
  </si>
  <si>
    <t>středová zeď</t>
  </si>
  <si>
    <t>na - 1,314</t>
  </si>
  <si>
    <t>4,01*0,75*0,55</t>
  </si>
  <si>
    <t>2,01*0,75*0,80</t>
  </si>
  <si>
    <t>(2,485*0,60+1,10*0,51)*1,05</t>
  </si>
  <si>
    <t>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</si>
  <si>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</si>
  <si>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</si>
  <si>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1135127557</t>
  </si>
  <si>
    <t>5,015</t>
  </si>
  <si>
    <t>6</t>
  </si>
  <si>
    <t>171101105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</si>
  <si>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103 % PS</t>
  </si>
  <si>
    <t>-779218484</t>
  </si>
  <si>
    <t>pod podlahu</t>
  </si>
  <si>
    <t>(2,485+2,01+4,01)*3,80*0,15/2</t>
  </si>
  <si>
    <t>(6,015+1,10+1,385+3,875+0,70*3,175+1,05*2,50)*(0,10+0,20)/2</t>
  </si>
  <si>
    <t>kolem základů</t>
  </si>
  <si>
    <t>(9,70+10,06+0,70)*2*0,50*0,10</t>
  </si>
  <si>
    <t>(4,01+2,01+2,485+3,80)*2*0,50*0,10</t>
  </si>
  <si>
    <t>(6,015+0,51+1,10+0,51+1,385+0,51+3,44+0,70+1,05+2,50+1,05+0,60+6,10+3,8975)*0,50*0,10</t>
  </si>
  <si>
    <t>ostatní - kolem objektu</t>
  </si>
  <si>
    <t>20,048+5,015-9,752</t>
  </si>
  <si>
    <t>Zakládání</t>
  </si>
  <si>
    <t>7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</si>
  <si>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</si>
  <si>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</si>
  <si>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kus</t>
  </si>
  <si>
    <t>744992324</t>
  </si>
  <si>
    <t>instalace</t>
  </si>
  <si>
    <t>8</t>
  </si>
  <si>
    <t>274313511</t>
  </si>
  <si>
    <t>Základy z betonu prostého pasy betonu kamenem neprokládaného tř. C 12/15</t>
  </si>
  <si>
    <t>-1370649179</t>
  </si>
  <si>
    <t>základové pasy objektu</t>
  </si>
  <si>
    <t>š 600 mm</t>
  </si>
  <si>
    <t>(9,70+9,55-0,60*2+6,70+1,05+3,70+4,55-0,60*2+0,70+6,05+2,485)*0,60*0,45</t>
  </si>
  <si>
    <t>š 750 mm</t>
  </si>
  <si>
    <t>6,015*0,75*0,45</t>
  </si>
  <si>
    <t>komín</t>
  </si>
  <si>
    <t>0,51*1,10*1,45</t>
  </si>
  <si>
    <t>do výkopu</t>
  </si>
  <si>
    <t>14,206*0,15</t>
  </si>
  <si>
    <t>9</t>
  </si>
  <si>
    <t>279113125</t>
  </si>
  <si>
    <t>Základové zdi z tvárnic ztraceného bednění včetně výplně z betonu bez zvláštních nároků na vliv prostředí třídy C 12/15, tloušťky zdiva přes 300 do 400 mm</t>
  </si>
  <si>
    <t>m2</t>
  </si>
  <si>
    <t>-1783156023</t>
  </si>
  <si>
    <t>(9,50-0,50+9,55-0,60*2+6,70+2,01)*0,75</t>
  </si>
  <si>
    <t>4,01*0,50</t>
  </si>
  <si>
    <t>(6,05+0,70+4,55+3,700-0,60+1,05+2,485)*1,00</t>
  </si>
  <si>
    <t>10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</si>
  <si>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</si>
  <si>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</si>
  <si>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t</t>
  </si>
  <si>
    <t>2095589339</t>
  </si>
  <si>
    <t>do bednících tvárnic</t>
  </si>
  <si>
    <t>(9,50-0,50+9,55-0,60*2+6,70+2,01)*0,75*0,40*0,06</t>
  </si>
  <si>
    <t>4,01*0,50*0,40*0,06</t>
  </si>
  <si>
    <t>(6,05+0,70+4,55+3,700-0,60+1,05+2,485)*1,00*0,40*0,06</t>
  </si>
  <si>
    <t>Svislé a kompletní konstrukce</t>
  </si>
  <si>
    <t>11</t>
  </si>
  <si>
    <t>311231127</t>
  </si>
  <si>
    <t>Zdivo z cihel pálených nosné z cihel plných dl. 290 mm P 20 až 25, na maltu ze suché směsi 10 MPa</t>
  </si>
  <si>
    <t>-1048959964</t>
  </si>
  <si>
    <t>poz 24</t>
  </si>
  <si>
    <t>0,45*0,30*(2,10+0,214+2,286+0,214)*2</t>
  </si>
  <si>
    <t>12</t>
  </si>
  <si>
    <t>311238144</t>
  </si>
  <si>
    <t>Zdivo nosné jednovrstvé z cihel děrovaných vnitřní [POROTHERM] broušené, spojené na pero a drážku, lepené tenkovrstvou maltou, pevnost cihel P10, tl. zdiva 300 mm</t>
  </si>
  <si>
    <t>-2047006436</t>
  </si>
  <si>
    <t>zdivo 1. np</t>
  </si>
  <si>
    <t>(9,50+9,35-0,30*2+10,48+1,05+10,40-0,30*2+0,70)*(2,75-0,50)</t>
  </si>
  <si>
    <t>odpočet</t>
  </si>
  <si>
    <t>-1,00*1,375*4</t>
  </si>
  <si>
    <t>-1,15*(2,10-0,50)</t>
  </si>
  <si>
    <t>-2,80*(2,286-0,50)</t>
  </si>
  <si>
    <t>-2,50*(2,286-0,50)*2</t>
  </si>
  <si>
    <t>středové</t>
  </si>
  <si>
    <t>8,90*2,75</t>
  </si>
  <si>
    <t>-1,00*2,027</t>
  </si>
  <si>
    <t>-3,80*2,036</t>
  </si>
  <si>
    <t>pilíře</t>
  </si>
  <si>
    <t>-1,30</t>
  </si>
  <si>
    <t>2. np</t>
  </si>
  <si>
    <t>(9,50+9,35-0,30*2+10,48+1,05+10,40-0,30*2+0,70)*0,75</t>
  </si>
  <si>
    <t>štíty</t>
  </si>
  <si>
    <t>9,35*(8,186-3,54)/2*2</t>
  </si>
  <si>
    <t>4,00*(6,536-3,54)</t>
  </si>
  <si>
    <t>-1,00*2,133*6</t>
  </si>
  <si>
    <t>nástavba nad vystouplou částí 1. np</t>
  </si>
  <si>
    <t>3,50*0,50+1,05*(0,50+0,75)/2*2</t>
  </si>
  <si>
    <t>13</t>
  </si>
  <si>
    <t>311238650</t>
  </si>
  <si>
    <t>Zdivo nosné jednovrstvé z cihel děrovaných tepelně izolačních broušené [POROTHERM], s integrovanou vnitřní izolací z hydrofobizované minerální vlny lepené celoplošně tenkovrstvou maltou, součinitel prostupu tepla U = 0,22, tl. zdiva 300 mm</t>
  </si>
  <si>
    <t>1695882897</t>
  </si>
  <si>
    <t>2 zakládací vrstvy přízemí</t>
  </si>
  <si>
    <t>(9,50+9,35-0,30*2+10,48+1,05+10,40-0,30*2+0,70)*0,50</t>
  </si>
  <si>
    <t>-(1,15+2,50*2+2,80)*0,25</t>
  </si>
  <si>
    <t>14</t>
  </si>
  <si>
    <t>314272405</t>
  </si>
  <si>
    <t>Dvousložkový komínový systém jednoprůduchový z betonu s integrovanou izolací [Schiedel ABSOLUT] z vnitřních keramických profilovaných vložek komínové těleso výšky 3 m s větrací šachtou, světlý průměr vložky do 18 cm</t>
  </si>
  <si>
    <t>soubor</t>
  </si>
  <si>
    <t>-2130808995</t>
  </si>
  <si>
    <t>314272415</t>
  </si>
  <si>
    <t>Dvousložkový komínový systém jednoprůduchový z betonu s integrovanou izolací [Schiedel ABSOLUT] z vnitřních keramických profilovaných vložek komínové těleso výšky 3 m Příplatek k ceně za každý další i započatý metr výšky komínového tělesa přes 3 m s větrací šachtou, světlý průměr vložky do 18 cm</t>
  </si>
  <si>
    <t>m</t>
  </si>
  <si>
    <t>126161499</t>
  </si>
  <si>
    <t>9,827+0,214-3,00</t>
  </si>
  <si>
    <t>16</t>
  </si>
  <si>
    <t>314272445</t>
  </si>
  <si>
    <t>Dvousložkový komínový systém jednoprůduchový z betonu s integrovanou izolací [Schiedel ABSOLUT] z vnitřních keramických profilovaných vložek ukončení v nadstřešní části komínu komínovým pláštěm z vláknitého betonu cihlové nebo omítkové struktury s krycí deskou a soupravou komínové hlavy s větrací šachtou, do 18 cm výšky 150 cm, světlý průměr vložky</t>
  </si>
  <si>
    <t>-1029338895</t>
  </si>
  <si>
    <t>17</t>
  </si>
  <si>
    <t>314272465</t>
  </si>
  <si>
    <t>Dvousložkový komínový systém jednoprůduchový z betonu s integrovanou izolací [Schiedel ABSOLUT] z vnitřních keramických profilovaných vložek ukončení v nadstřešní části komínu obezděním komínové hlavy prefabrikovaná krakorcová deska do 18 cm s větrací šachtou, světlý průměr vložky</t>
  </si>
  <si>
    <t>1946570198</t>
  </si>
  <si>
    <t>18</t>
  </si>
  <si>
    <t>314272475</t>
  </si>
  <si>
    <t>Dvousložkový komínový systém jednoprůduchový z betonu s integrovanou izolací [Schiedel ABSOLUT] z vnitřních keramických profilovaných vložek ukončení v nadstřešní části komínu obezděním komínové hlavy prefabrikovaná krycí deska do 18 cm s větrací šachtou, světlý průměr vložky</t>
  </si>
  <si>
    <t>1140166369</t>
  </si>
  <si>
    <t>19</t>
  </si>
  <si>
    <t>317168111</t>
  </si>
  <si>
    <t>Překlady keramické ploché [POROTHERM] osazené do maltového lože, výšky překladu 7,1 cm šířky 11,5 cm, délky 100 cm</t>
  </si>
  <si>
    <t>-2030619698</t>
  </si>
  <si>
    <t>překlad R 5</t>
  </si>
  <si>
    <t>3*1+2*1</t>
  </si>
  <si>
    <t>20</t>
  </si>
  <si>
    <t>317168122</t>
  </si>
  <si>
    <t>Překlady keramické ploché [POROTHERM] osazené do maltového lože, výšky překladu 7,1 cm šířky 14,5 cm, délky 125 cm</t>
  </si>
  <si>
    <t>-726753312</t>
  </si>
  <si>
    <t>překlad R 6</t>
  </si>
  <si>
    <t>1*1+3*1</t>
  </si>
  <si>
    <t>317168131</t>
  </si>
  <si>
    <t>Překlady keramické vysoké [HELUZ] osazené do maltového lože, šířky překladu 7 cm výšky 23,8 cm, délky 125 cm</t>
  </si>
  <si>
    <t>2121490459</t>
  </si>
  <si>
    <t>překlad R 1</t>
  </si>
  <si>
    <t>5*3+6*3</t>
  </si>
  <si>
    <t>22</t>
  </si>
  <si>
    <t>317168132</t>
  </si>
  <si>
    <t>Překlady keramické vysoké [HELUZ] osazené do maltového lože, šířky překladu 7 cm výšky 23,8 cm, délky 150 cm</t>
  </si>
  <si>
    <t>82242118</t>
  </si>
  <si>
    <t>překlad R 2</t>
  </si>
  <si>
    <t>1*3</t>
  </si>
  <si>
    <t>23</t>
  </si>
  <si>
    <t>317168138</t>
  </si>
  <si>
    <t>Překlady keramické vysoké [HELUZ] osazené do maltového lože, šířky překladu 7 cm výšky 23,8 cm, délky 300 cm</t>
  </si>
  <si>
    <t>341707703</t>
  </si>
  <si>
    <t>překlad R 3</t>
  </si>
  <si>
    <t>2*3</t>
  </si>
  <si>
    <t>24</t>
  </si>
  <si>
    <t>317234410</t>
  </si>
  <si>
    <t>Vyzdívka mezi nosníky cihlami pálenými na maltu cementovou</t>
  </si>
  <si>
    <t>-1488649269</t>
  </si>
  <si>
    <t xml:space="preserve">překlad I 200 </t>
  </si>
  <si>
    <t>4,80*0,30*0,20</t>
  </si>
  <si>
    <t>3,80*0,30*0,20</t>
  </si>
  <si>
    <t>25</t>
  </si>
  <si>
    <t>317941123</t>
  </si>
  <si>
    <t>Osazování ocelových válcovaných nosníků na zdivu I nebo IE nebo U nebo UE nebo L č. 14 až 22 nebo výšky do 220 mm</t>
  </si>
  <si>
    <t>570950641</t>
  </si>
  <si>
    <t>překlad I 200 - není statika - odhad 26,2 / 0,709</t>
  </si>
  <si>
    <t>4,80*3*26,20*0,001</t>
  </si>
  <si>
    <t>3,80*3*26,20*0,001</t>
  </si>
  <si>
    <t>26</t>
  </si>
  <si>
    <t>M</t>
  </si>
  <si>
    <t>130107220</t>
  </si>
  <si>
    <t>ocel profilová IPN, v jakosti 11 375, h=200 mm</t>
  </si>
  <si>
    <t>-66088801</t>
  </si>
  <si>
    <t>P</t>
  </si>
  <si>
    <t>Poznámka k položce:
Hmotnost: 26,30 kg/m</t>
  </si>
  <si>
    <t>4,80*3*26,20*0,001*1,08</t>
  </si>
  <si>
    <t>3,80*3*26,20*0,001*1,08</t>
  </si>
  <si>
    <t>27</t>
  </si>
  <si>
    <t>317998115</t>
  </si>
  <si>
    <t>Izolace tepelná mezi překlady z pěnového polystyrénu výšky 24 cm, tloušťky 100 mm</t>
  </si>
  <si>
    <t>-1455277715</t>
  </si>
  <si>
    <t>do stropní konstrukce</t>
  </si>
  <si>
    <t>4,00</t>
  </si>
  <si>
    <t>28</t>
  </si>
  <si>
    <t>342248112</t>
  </si>
  <si>
    <t>Příčky jednoduché z cihel děrovaných spojených na pero a drážku [POROTHERM] klasických na maltu MVC, pevnost cihel P 10, tl. příčky 115 mm</t>
  </si>
  <si>
    <t>-2113743430</t>
  </si>
  <si>
    <t>příčjky v přízemí</t>
  </si>
  <si>
    <t>m 2,05, 1,01 - 1,02</t>
  </si>
  <si>
    <t>4,15*2,75</t>
  </si>
  <si>
    <t>-0,70*2,00</t>
  </si>
  <si>
    <t>-0,80*2,00</t>
  </si>
  <si>
    <t>m 1,05 - 1,01</t>
  </si>
  <si>
    <t>2,45*2,75</t>
  </si>
  <si>
    <t>m 1,02 - 1,06</t>
  </si>
  <si>
    <t>(0,90+1,80)*2,75/2</t>
  </si>
  <si>
    <t>(0,90+0,115)*2,75</t>
  </si>
  <si>
    <t>-0,60*2,00</t>
  </si>
  <si>
    <t>příčky ve 2. np</t>
  </si>
  <si>
    <t>m 2,05 - 2,07, 2,01</t>
  </si>
  <si>
    <t>3,41*3,00-1,60*1,50/2</t>
  </si>
  <si>
    <t>m 2,07 - 2,06, 2,01</t>
  </si>
  <si>
    <t>2,535*3,00-1,60*1,50</t>
  </si>
  <si>
    <t>(1,135+0,115)*3,00</t>
  </si>
  <si>
    <t>29</t>
  </si>
  <si>
    <t>342248113</t>
  </si>
  <si>
    <t>Příčky jednoduché z cihel děrovaných spojených na pero a drážku [POROTHERM] klasických na maltu MVC, pevnost cihel P 10, tl. příčky 140 mm</t>
  </si>
  <si>
    <t>1884717869</t>
  </si>
  <si>
    <t>příčky v 1. np</t>
  </si>
  <si>
    <t>m 1,06, 1,02 - 1,07, 1,04</t>
  </si>
  <si>
    <t>m 2,05 - 2,04</t>
  </si>
  <si>
    <t>2,425*3,00</t>
  </si>
  <si>
    <t>m 2,05, 2,04, 2,03 - 2,01, 2,02</t>
  </si>
  <si>
    <t>(1,66+1,805+0,14+4,53)*3,00</t>
  </si>
  <si>
    <t>-0,80*2,00*2</t>
  </si>
  <si>
    <t>m 2,04 - 2,03</t>
  </si>
  <si>
    <t>4,30*3,00</t>
  </si>
  <si>
    <t>m 2,02 - 2,06, 2,01</t>
  </si>
  <si>
    <t>4,31*3,00-1,5*1,6/2</t>
  </si>
  <si>
    <t>30</t>
  </si>
  <si>
    <t>342272148</t>
  </si>
  <si>
    <t>Příčky z pórobetonových přesných příčkovek [YTONG] hladkých, objemové hmotnosti 500 kg/m3 na tenké maltové lože, tloušťky příčky 50 mm</t>
  </si>
  <si>
    <t>341939158</t>
  </si>
  <si>
    <t>m 1,07 - 1,04</t>
  </si>
  <si>
    <t>(0,80+1,00+0,80)*2,55</t>
  </si>
  <si>
    <t>31</t>
  </si>
  <si>
    <t>342272323</t>
  </si>
  <si>
    <t>Příčky z pórobetonových přesných příčkovek [YTONG] hladkých, objemové hmotnosti 500 kg/m3 na tenké maltové lože, tloušťky příčky 100 mm</t>
  </si>
  <si>
    <t>1326895468</t>
  </si>
  <si>
    <t>obezdívka geberit</t>
  </si>
  <si>
    <t>1,50*1,50*2</t>
  </si>
  <si>
    <t>32</t>
  </si>
  <si>
    <t>346244381</t>
  </si>
  <si>
    <t>Plentování ocelových válcovaných nosníků jednostranné cihlami na maltu, výška stojiny do 200 mm</t>
  </si>
  <si>
    <t>181414968</t>
  </si>
  <si>
    <t>4,80*2*0,20</t>
  </si>
  <si>
    <t>3,80*2*0,20</t>
  </si>
  <si>
    <t>Vodorovné konstrukce</t>
  </si>
  <si>
    <t>33</t>
  </si>
  <si>
    <t>411168214</t>
  </si>
  <si>
    <t>Stropy keramické z cihelných stropních vložek [MIAKO] a keramobetonových nosníků [POROTHERM] včetně zmonolitnění konstrukce z betonu C 20/25 a svařované sítě při osové vzdálenosti nosníků 62,5 cm, z vložek výšky 15 cm [MIAKO 15/62,5], tloušťky stropní konstrukce 19 cm, z nosníků délky přes 4 do 5 m</t>
  </si>
  <si>
    <t>364390815</t>
  </si>
  <si>
    <t>stropní konstrukce nad 1. np</t>
  </si>
  <si>
    <t>9,50*9,35+3,30*0,70+3,50*1,05</t>
  </si>
  <si>
    <t>-2,67*1,65</t>
  </si>
  <si>
    <t>-0,325*0,90</t>
  </si>
  <si>
    <t>34</t>
  </si>
  <si>
    <t>413941123</t>
  </si>
  <si>
    <t>Osazování ocelových válcovaných nosníků ve stropech I nebo IE nebo U nebo UE nebo L č. 14 až 22 nebo výšky do 220 mm</t>
  </si>
  <si>
    <t>1988195332</t>
  </si>
  <si>
    <t>ocelový úhlelník - výměna do stropu - odhad 21,38 / 0,56</t>
  </si>
  <si>
    <t>1,00*21,38*0,001</t>
  </si>
  <si>
    <t>35</t>
  </si>
  <si>
    <t>130104460</t>
  </si>
  <si>
    <t>úhelník ocelový rovnostranný, v jakosti 11 375, 140 x 140 x 10 mm</t>
  </si>
  <si>
    <t>2089298769</t>
  </si>
  <si>
    <t>Poznámka k položce:
Hmotnost: 21,66 kg/m</t>
  </si>
  <si>
    <t>1,00*21,38*0,001*1,08</t>
  </si>
  <si>
    <t>36</t>
  </si>
  <si>
    <t>413941125</t>
  </si>
  <si>
    <t>Osazování ocelových válcovaných nosníků ve stropech I nebo IE nebo U nebo UE nebo L č. 24 a výše nebo výšky přes 220 mm</t>
  </si>
  <si>
    <t>471642054</t>
  </si>
  <si>
    <t>válcované nosníky do stropní konstrukce</t>
  </si>
  <si>
    <t>IPE 240  - 30,7 / 0,922</t>
  </si>
  <si>
    <t>4,00*2*30,70*0,001</t>
  </si>
  <si>
    <t>HEB 240 - 83,20 / 1,38</t>
  </si>
  <si>
    <t>3,25*1*83,20*0,001</t>
  </si>
  <si>
    <t>37</t>
  </si>
  <si>
    <t>130107560</t>
  </si>
  <si>
    <t>ocel profilová IPE, v jakosti 11 375, h=240 mm</t>
  </si>
  <si>
    <t>-482097858</t>
  </si>
  <si>
    <t>Poznámka k položce:
Hmotnost: 31,50 kg/m</t>
  </si>
  <si>
    <t>válcované nosníky do stropní konstrukce - spc</t>
  </si>
  <si>
    <t>4,00*2*30,70*0,001*1,08</t>
  </si>
  <si>
    <t>38</t>
  </si>
  <si>
    <t>130109840</t>
  </si>
  <si>
    <t>ocel profilová HE-B, v jakosti 11 375, h=240 mm</t>
  </si>
  <si>
    <t>510929995</t>
  </si>
  <si>
    <t>Poznámka k položce:
Hmotnost: 85,00 kg/m</t>
  </si>
  <si>
    <t>3,25*1*83,20*0,001*1,08</t>
  </si>
  <si>
    <t>39</t>
  </si>
  <si>
    <t>417231212</t>
  </si>
  <si>
    <t>Obezdívka ztužujícího věnce cihlami plnými pálenými dl. 290 mm na maltu cementovou ze suché směsi 10 MPa, včetně tepelné izolace z pěnového polystyrénu tl. 70 mm, tl. obezdívky 65 mm oboustranná</t>
  </si>
  <si>
    <t>-491771241</t>
  </si>
  <si>
    <t>na obvodové zdivo</t>
  </si>
  <si>
    <t>(9,50+9,35-0,30*2+10,48+1,05+10,40-0,30*2+0,70)</t>
  </si>
  <si>
    <t>pod pozednici</t>
  </si>
  <si>
    <t>9,50+10,48-0,14*2</t>
  </si>
  <si>
    <t>40</t>
  </si>
  <si>
    <t>417231222</t>
  </si>
  <si>
    <t>Obezdívka ztužujícího věnce cihlami plnými pálenými dl. 290 mm na maltu cementovou ze suché směsi 10 MPa, bez tepelné izolace, tl. obezdívky 65 mm oboustranná</t>
  </si>
  <si>
    <t>-1564880542</t>
  </si>
  <si>
    <t>na středové zdivo</t>
  </si>
  <si>
    <t>8,90</t>
  </si>
  <si>
    <t>41</t>
  </si>
  <si>
    <t>417388174</t>
  </si>
  <si>
    <t>Ztužující věnce keramické stropní konstrukce pro vnitřní zdivo z děrovaných cihel včetně výztuže šířka vnitřní zdi 30 cm, stropní konstrukce tl. 25 cm</t>
  </si>
  <si>
    <t>-394390311</t>
  </si>
  <si>
    <t>42</t>
  </si>
  <si>
    <t>434311115</t>
  </si>
  <si>
    <t>Stupně dusané z betonu prostého nebo prokládaného kamenem na terén nebo na desku bez potěru, se zahlazením povrchu tř. C 20/25</t>
  </si>
  <si>
    <t>550893162</t>
  </si>
  <si>
    <t>před vstupem</t>
  </si>
  <si>
    <t>1,50</t>
  </si>
  <si>
    <t>do 1,03 a</t>
  </si>
  <si>
    <t>3,30</t>
  </si>
  <si>
    <t>43</t>
  </si>
  <si>
    <t>434351141</t>
  </si>
  <si>
    <t>Bednění stupňů betonovaných na podstupňové desce nebo na terénu půdorysně přímočarých zřízení</t>
  </si>
  <si>
    <t>181526158</t>
  </si>
  <si>
    <t>1,50*0,40</t>
  </si>
  <si>
    <t>3,30*0,40</t>
  </si>
  <si>
    <t>44</t>
  </si>
  <si>
    <t>434351142</t>
  </si>
  <si>
    <t>Bednění stupňů betonovaných na podstupňové desce nebo na terénu půdorysně přímočarých odstranění</t>
  </si>
  <si>
    <t>-99091126</t>
  </si>
  <si>
    <t>45</t>
  </si>
  <si>
    <t>435123912</t>
  </si>
  <si>
    <t>Montáž schodišťových ramen se svařovanými spoji, v budovách výšky do 18 m hmotnosti přes 2 do 5 t</t>
  </si>
  <si>
    <t>-1148393548</t>
  </si>
  <si>
    <t>schodiště do patra</t>
  </si>
  <si>
    <t>46</t>
  </si>
  <si>
    <t>592 schod</t>
  </si>
  <si>
    <t>prefabrikované schodiště - kompletní dodávka</t>
  </si>
  <si>
    <t>kpl</t>
  </si>
  <si>
    <t>-1912459582</t>
  </si>
  <si>
    <t>Úpravy povrchů, podlahy a osazování výplní</t>
  </si>
  <si>
    <t>47</t>
  </si>
  <si>
    <t>611131101</t>
  </si>
  <si>
    <t>Podkladní a spojovací vrstva vnitřních omítaných ploch cementový postřik nanášený ručně celoplošně stropů</t>
  </si>
  <si>
    <t>936542826</t>
  </si>
  <si>
    <t>stropní konstrukce v přízemí - výměra dle atbulke podlah</t>
  </si>
  <si>
    <t>4,40+9,19+28,81+14,40+13,67+4,73+2,28+1,16</t>
  </si>
  <si>
    <t>48</t>
  </si>
  <si>
    <t>611311131</t>
  </si>
  <si>
    <t>Potažení vnitřních ploch štukem tloušťky do 3 mm vodorovných konstrukcí stropů rovných</t>
  </si>
  <si>
    <t>-990332303</t>
  </si>
  <si>
    <t>49</t>
  </si>
  <si>
    <t>611321121</t>
  </si>
  <si>
    <t>Omítka vápenocementová vnitřních ploch nanášená ručně jednovrstvá, tloušťky do 10 mm hladká vodorovných konstrukcí stropů rovných</t>
  </si>
  <si>
    <t>759197828</t>
  </si>
  <si>
    <t>50</t>
  </si>
  <si>
    <t>612131101</t>
  </si>
  <si>
    <t>Podkladní a spojovací vrstva vnitřních omítaných ploch cementový postřik nanášený ručně celoplošně stěn</t>
  </si>
  <si>
    <t>-402427986</t>
  </si>
  <si>
    <t>stěny</t>
  </si>
  <si>
    <t>m 1,01</t>
  </si>
  <si>
    <t>(2,45+1,80)*2*2,55</t>
  </si>
  <si>
    <t>-0,90*2,286</t>
  </si>
  <si>
    <t>m 1,02</t>
  </si>
  <si>
    <t>(4,15+2,90)*2*2,55</t>
  </si>
  <si>
    <t>-1,00*1,375</t>
  </si>
  <si>
    <t>-0,70*2,300</t>
  </si>
  <si>
    <t>-1,75*2,036</t>
  </si>
  <si>
    <t>m 1,03, a, b</t>
  </si>
  <si>
    <t>(8,90+4,30+9,60+1,05+0,70+1,05+4,30)*2,55</t>
  </si>
  <si>
    <t>-2,50*2,286*2</t>
  </si>
  <si>
    <t>-2,80*2,286</t>
  </si>
  <si>
    <t>m 1,04, 1,07</t>
  </si>
  <si>
    <t>(3,295+4,15)*2*2,55</t>
  </si>
  <si>
    <t>-1,00*1,375*2</t>
  </si>
  <si>
    <t>m 1,05</t>
  </si>
  <si>
    <t>(2,235+2,45)*2*2,55</t>
  </si>
  <si>
    <t>m 1,06</t>
  </si>
  <si>
    <t>(1,90+2,50+1,00+1,60)*2,55/2+0,90*2,55</t>
  </si>
  <si>
    <t>(0,80+1,00+0,80)*2,55*2</t>
  </si>
  <si>
    <t>-0,60*2,00*2</t>
  </si>
  <si>
    <t>m 2,01, 2,06</t>
  </si>
  <si>
    <t>(2,90+1,66+2,65)*2*2,40-1,5*1,6/2*2</t>
  </si>
  <si>
    <t>-0,80*2,00*3</t>
  </si>
  <si>
    <t>m 2,02</t>
  </si>
  <si>
    <t>(3,245+4,31)*2*2,40-1,5*1,6/2*2-3,245*1,35</t>
  </si>
  <si>
    <t>-1,00*2,13</t>
  </si>
  <si>
    <t>m 2,03</t>
  </si>
  <si>
    <t>(4,30+5,23)*2*2,40-1,5*1,6/2</t>
  </si>
  <si>
    <t>-1,00*2,13*2</t>
  </si>
  <si>
    <t>m 2,04</t>
  </si>
  <si>
    <t>(4,23+4,90)*2*2,40-1,5*1,6/2</t>
  </si>
  <si>
    <t>m 2,05</t>
  </si>
  <si>
    <t>(3,41+2,45)*2*2,40-1,5*1,6/2*2-2,45*1,35</t>
  </si>
  <si>
    <t>m 2,07</t>
  </si>
  <si>
    <t>(2,535+1,135)*2*2,40-1,5*1,6/2*2-1,135*1,35</t>
  </si>
  <si>
    <t>51</t>
  </si>
  <si>
    <t>612142001</t>
  </si>
  <si>
    <t>Potažení vnitřních ploch pletivem v ploše nebo pruzích, na plném podkladu sklovláknitým vtlačením do tmelu stěn</t>
  </si>
  <si>
    <t>-448916846</t>
  </si>
  <si>
    <t>52</t>
  </si>
  <si>
    <t>612311131</t>
  </si>
  <si>
    <t>Potažení vnitřních ploch štukem tloušťky do 3 mm svislých konstrukcí stěn</t>
  </si>
  <si>
    <t>-480278712</t>
  </si>
  <si>
    <t>(2,235+2,45)*2*(2,55-2,125)</t>
  </si>
  <si>
    <t>((3,41-1,65)*2+2,45)*0,35</t>
  </si>
  <si>
    <t>53</t>
  </si>
  <si>
    <t>612321121</t>
  </si>
  <si>
    <t>Omítka vápenocementová vnitřních ploch nanášená ručně jednovrstvá, tloušťky do 10 mm hladká svislých konstrukcí stěn</t>
  </si>
  <si>
    <t>-1299556797</t>
  </si>
  <si>
    <t>54</t>
  </si>
  <si>
    <t>621131111</t>
  </si>
  <si>
    <t>Podkladní a spojovací vrstva vnějších omítaných ploch polymercementový spojovací můstek nanášený ručně podhledů</t>
  </si>
  <si>
    <t>1196654495</t>
  </si>
  <si>
    <t>balkon</t>
  </si>
  <si>
    <t>4,00*1,11</t>
  </si>
  <si>
    <t>55</t>
  </si>
  <si>
    <t>621511011</t>
  </si>
  <si>
    <t>Omítka tenkovrstvá akrylátová vnějších ploch probarvená, včetně penetrace podkladu zrnitá, tloušťky 1,5 mm podhledů</t>
  </si>
  <si>
    <t>-821326349</t>
  </si>
  <si>
    <t>56</t>
  </si>
  <si>
    <t>622142001</t>
  </si>
  <si>
    <t>Potažení vnějších ploch pletivem v ploše nebo pruzích, na plném podkladu sklovláknitým vtlačením do tmelu stěn</t>
  </si>
  <si>
    <t>1903258040</t>
  </si>
  <si>
    <t>57</t>
  </si>
  <si>
    <t>622211031</t>
  </si>
  <si>
    <t>Montáž kontaktního zateplení z polystyrenových desek nebo z kombinovaných desek na vnější stěny, tloušťky desek přes 120 do 160 mm</t>
  </si>
  <si>
    <t>457919429</t>
  </si>
  <si>
    <t>fasáda objektu</t>
  </si>
  <si>
    <t>jižní</t>
  </si>
  <si>
    <t>2,70*3,90</t>
  </si>
  <si>
    <t>4,20*5,20+4,20*1,80/2</t>
  </si>
  <si>
    <t>3,60*3,00</t>
  </si>
  <si>
    <t>-2,50*2,286</t>
  </si>
  <si>
    <t>severní</t>
  </si>
  <si>
    <t>9,78*3,90</t>
  </si>
  <si>
    <t>(10,48-9,78)*5,20</t>
  </si>
  <si>
    <t>-1,00*1,375*3</t>
  </si>
  <si>
    <t>východní</t>
  </si>
  <si>
    <t>10,68*3,00+10,68*0,90+9,35*3,80/2+1,00*1,00/2</t>
  </si>
  <si>
    <t>-1,00*2,133*2</t>
  </si>
  <si>
    <t>západní</t>
  </si>
  <si>
    <t>9,35*3,60+9,35*3,80/2+1,05*3,20+1,00*1,00/2</t>
  </si>
  <si>
    <t>odpočt</t>
  </si>
  <si>
    <t>58</t>
  </si>
  <si>
    <t>283759810</t>
  </si>
  <si>
    <t>deska fasádní polystyrénová EPS 100 F 1000 x 500 x 140 mm</t>
  </si>
  <si>
    <t>-380338484</t>
  </si>
  <si>
    <t>Poznámka k položce:
lambda=0,036 [W / m K]</t>
  </si>
  <si>
    <t>165,754*1,1 'Přepočtené koeficientem množství</t>
  </si>
  <si>
    <t>59</t>
  </si>
  <si>
    <t>622212001</t>
  </si>
  <si>
    <t>Montáž kontaktního zateplení vnějšího ostění, nadpraží nebo parapetu z polystyrenových desek hloubky špalet do 200 mm, tloušťky desek do 40 mm</t>
  </si>
  <si>
    <t>-1480502933</t>
  </si>
  <si>
    <t>ostění</t>
  </si>
  <si>
    <t>(1,00+1,375)*2*4</t>
  </si>
  <si>
    <t>(2,50+2,286)*2*2</t>
  </si>
  <si>
    <t>(2,80+2,286)*2*1</t>
  </si>
  <si>
    <t>(1,00+2,133)*2*6</t>
  </si>
  <si>
    <t>(1,10+2,20*2)*1</t>
  </si>
  <si>
    <t>60</t>
  </si>
  <si>
    <t>283759430</t>
  </si>
  <si>
    <t>deska fasádní polystyrénová EPS 100 F 1000 x 500 x 30 mm</t>
  </si>
  <si>
    <t>-1872044202</t>
  </si>
  <si>
    <t>spc</t>
  </si>
  <si>
    <t>91,412*0,25*1,1</t>
  </si>
  <si>
    <t>61</t>
  </si>
  <si>
    <t>622251101</t>
  </si>
  <si>
    <t>Montáž kontaktního zateplení Příplatek k cenám za zápustnou montáž kotev s použitím tepelněizolačních zátek na vnější stěny z polystyrenu</t>
  </si>
  <si>
    <t>-1422369659</t>
  </si>
  <si>
    <t>165,754</t>
  </si>
  <si>
    <t>62</t>
  </si>
  <si>
    <t>622252001</t>
  </si>
  <si>
    <t>Montáž lišt kontaktního zateplení zakládacích soklových připevněných hmoždinkami</t>
  </si>
  <si>
    <t>-1952720442</t>
  </si>
  <si>
    <t>sokl</t>
  </si>
  <si>
    <t>(10,50+10,68)*2</t>
  </si>
  <si>
    <t>63</t>
  </si>
  <si>
    <t>590516510</t>
  </si>
  <si>
    <t>lišta soklová Al s okapničkou, zakládací U 14 cm, 0,95/200 cm</t>
  </si>
  <si>
    <t>299246279</t>
  </si>
  <si>
    <t>42,36*1,1 'Přepočtené koeficientem množství</t>
  </si>
  <si>
    <t>64</t>
  </si>
  <si>
    <t>622252002</t>
  </si>
  <si>
    <t>Montáž lišt kontaktního zateplení ostatních stěnových, dilatačních apod. lepených do tmelu</t>
  </si>
  <si>
    <t>605150563</t>
  </si>
  <si>
    <t>apu</t>
  </si>
  <si>
    <t>91,412</t>
  </si>
  <si>
    <t>rohy</t>
  </si>
  <si>
    <t>91,50+4,00*6+2,00*2+3,50*2+1,20*2*2</t>
  </si>
  <si>
    <t>okap</t>
  </si>
  <si>
    <t>1,00*10+2,50*2+2,86+1,10</t>
  </si>
  <si>
    <t>parapet</t>
  </si>
  <si>
    <t>1,00*10+2,50*2+2,86</t>
  </si>
  <si>
    <t>65</t>
  </si>
  <si>
    <t>590514760</t>
  </si>
  <si>
    <t>profil okenní začišťovací se sklovláknitou armovací tkaninou 9 mm/2,4 m</t>
  </si>
  <si>
    <t>-398406391</t>
  </si>
  <si>
    <t>Poznámka k položce:
délka 2,4 m, přesah tkaniny 100 mm</t>
  </si>
  <si>
    <t>91,5*1,1 'Přepočtené koeficientem množství</t>
  </si>
  <si>
    <t>66</t>
  </si>
  <si>
    <t>590514800</t>
  </si>
  <si>
    <t>lišta rohová Al 10/10 cm s tkaninou bal. 2,5 m</t>
  </si>
  <si>
    <t>610465030</t>
  </si>
  <si>
    <t>131,5*1,1 'Přepočtené koeficientem množství</t>
  </si>
  <si>
    <t>67</t>
  </si>
  <si>
    <t>590515100</t>
  </si>
  <si>
    <t>profil okenní s nepřiznanou podomítkovou okapnicí PVC 2,0 m</t>
  </si>
  <si>
    <t>-1235188913</t>
  </si>
  <si>
    <t>19*1,1 'Přepočtené koeficientem množství</t>
  </si>
  <si>
    <t>68</t>
  </si>
  <si>
    <t>590515120</t>
  </si>
  <si>
    <t>profil parapetní se sklovláknitou armovací tkaninou PVC 2 m</t>
  </si>
  <si>
    <t>608445663</t>
  </si>
  <si>
    <t>18*1,1 'Přepočtené koeficientem množství</t>
  </si>
  <si>
    <t>69</t>
  </si>
  <si>
    <t>622511011</t>
  </si>
  <si>
    <t>Omítka tenkovrstvá akrylátová vnějších ploch probarvená, včetně penetrace podkladu zrnitá, tloušťky 1,5 mm stěn</t>
  </si>
  <si>
    <t>1587192517</t>
  </si>
  <si>
    <t>dle zateplení</t>
  </si>
  <si>
    <t>165,754+91,4*0,20</t>
  </si>
  <si>
    <t>70</t>
  </si>
  <si>
    <t>629135102</t>
  </si>
  <si>
    <t>Vyrovnávací vrstva z cementové malty pod klempířskými prvky šířky přes 150 do 300 mm</t>
  </si>
  <si>
    <t>16268512</t>
  </si>
  <si>
    <t>okna</t>
  </si>
  <si>
    <t>1,00*10+2,50*2+2,80</t>
  </si>
  <si>
    <t>71</t>
  </si>
  <si>
    <t>631311124</t>
  </si>
  <si>
    <t>Mazanina z betonu prostého bez zvýšených nároků na prostředí tl. přes 80 do 120 mm tř. C 16/20</t>
  </si>
  <si>
    <t>1352313307</t>
  </si>
  <si>
    <t>balkon ?</t>
  </si>
  <si>
    <t>4,00*1,25*0,10</t>
  </si>
  <si>
    <t>tepelné čerpadlo</t>
  </si>
  <si>
    <t>0,30</t>
  </si>
  <si>
    <t>72</t>
  </si>
  <si>
    <t>631311134</t>
  </si>
  <si>
    <t>Mazanina z betonu prostého bez zvýšených nároků na prostředí tl. přes 120 do 240 mm tř. C 16/20</t>
  </si>
  <si>
    <t>-909404319</t>
  </si>
  <si>
    <t>podkladní betonová mazanina</t>
  </si>
  <si>
    <t>9,50*9,35*0,15</t>
  </si>
  <si>
    <t>0,70*4,55*0,15</t>
  </si>
  <si>
    <t>(3,70-0,10-0,70)*1,05*0,15</t>
  </si>
  <si>
    <t>rozšížení pod příčky</t>
  </si>
  <si>
    <t>3,725*0,40*0,15+0,70*0,40*0,15</t>
  </si>
  <si>
    <t>73</t>
  </si>
  <si>
    <t>631319175</t>
  </si>
  <si>
    <t>Příplatek k cenám mazanin za stržení povrchu spodní vrstvy mazaniny latí před vložením výztuže nebo pletiva pro tl. obou vrstev mazaniny přes 120 do 240 mm</t>
  </si>
  <si>
    <t>-208819491</t>
  </si>
  <si>
    <t>74</t>
  </si>
  <si>
    <t>631362021</t>
  </si>
  <si>
    <t>Výztuž mazanin ze svařovaných sítí z drátů typu KARI</t>
  </si>
  <si>
    <t>-2095670239</t>
  </si>
  <si>
    <t>9,50*9,35*0,00303*1,1</t>
  </si>
  <si>
    <t>0,70*4,55*0,00303*1,1</t>
  </si>
  <si>
    <t>(3,70-0,10-0,70)*1,05*0,00303*1,1</t>
  </si>
  <si>
    <t>75</t>
  </si>
  <si>
    <t>632441223</t>
  </si>
  <si>
    <t>Potěr anhydritový samonivelační litý [Anhyment] tř. C 30, tl. přes 35 do 40 mm</t>
  </si>
  <si>
    <t>-62769759</t>
  </si>
  <si>
    <t>podlaha v přízemí - výměra dle tabulek podlah</t>
  </si>
  <si>
    <t>76</t>
  </si>
  <si>
    <t>632441224</t>
  </si>
  <si>
    <t>Potěr anhydritový samonivelační litý [Anhyment] tř. C 30, tl. přes 40 do 45 mm</t>
  </si>
  <si>
    <t>-156754510</t>
  </si>
  <si>
    <t>podlaha ve 2. np</t>
  </si>
  <si>
    <t>3,98+8,79+2,88</t>
  </si>
  <si>
    <t>77</t>
  </si>
  <si>
    <t>632441225</t>
  </si>
  <si>
    <t>Potěr anhydritový samonivelační litý [Anhyment] tř. C 30, tl. přes 45 do 50 mm</t>
  </si>
  <si>
    <t>2054289665</t>
  </si>
  <si>
    <t>14,07+21,31+19,81</t>
  </si>
  <si>
    <t>78</t>
  </si>
  <si>
    <t>634112113</t>
  </si>
  <si>
    <t>Obvodová dilatace mezi stěnou a samonivelačním potěrem podlahovým páskem výšky 80 mm</t>
  </si>
  <si>
    <t>-508776803</t>
  </si>
  <si>
    <t>(2,45+1,80)*2</t>
  </si>
  <si>
    <t>(4,15+2,90)*2</t>
  </si>
  <si>
    <t>(8,90+4,30+9,60+1,05+0,70+1,05+4,30)</t>
  </si>
  <si>
    <t>(3,295+4,15)*2</t>
  </si>
  <si>
    <t>(2,235+2,45)*2</t>
  </si>
  <si>
    <t>(1,90+2,50+1,00+1,60)</t>
  </si>
  <si>
    <t>(2,90+1,66+2,65)*2</t>
  </si>
  <si>
    <t>(3,245+4,31)*2</t>
  </si>
  <si>
    <t>(4,30+5,23)*2</t>
  </si>
  <si>
    <t>(4,23+4,90)*2</t>
  </si>
  <si>
    <t>(3,41+2,45)*2</t>
  </si>
  <si>
    <t>(2,535+1,135)*2</t>
  </si>
  <si>
    <t>79</t>
  </si>
  <si>
    <t>635111141</t>
  </si>
  <si>
    <t>Násyp ze štěrkopísku, písku nebo kameniva pod podlahy s udusáním a urovnáním povrchu z kameniva hrubého 8-16</t>
  </si>
  <si>
    <t>162789319</t>
  </si>
  <si>
    <t>pod podkladní betonovou mazaninu</t>
  </si>
  <si>
    <t>(4,01+2,01+3,485)*(3,80+0,10*2)*0,20</t>
  </si>
  <si>
    <t>2,485*0,075*0,20</t>
  </si>
  <si>
    <t>(4,01+2,01+2,485)*(3,875+0,10*2)*0,20</t>
  </si>
  <si>
    <t>-1,10*0,51*0,20</t>
  </si>
  <si>
    <t>(3,875-1,60)*0,70*0,20</t>
  </si>
  <si>
    <t>(2,50+0,10*2)*1,05*0,20</t>
  </si>
  <si>
    <t>80</t>
  </si>
  <si>
    <t>637121115</t>
  </si>
  <si>
    <t>Okapový chodník z kameniva s udusáním a urovnáním povrchu z kačírku tl. 300 mm</t>
  </si>
  <si>
    <t>-493748559</t>
  </si>
  <si>
    <t>výměra dle vč C.2</t>
  </si>
  <si>
    <t>11,89</t>
  </si>
  <si>
    <t>81</t>
  </si>
  <si>
    <t>637311122</t>
  </si>
  <si>
    <t>Okapový chodník z obrubníků betonových chodníkových se zalitím spár cementovou maltou do lože z betonu prostého, z obrubníků stojatých</t>
  </si>
  <si>
    <t>-1036048668</t>
  </si>
  <si>
    <t>okapový chodník</t>
  </si>
  <si>
    <t>(9,63+2*0,40+9,78+2*0,40+10,68+2*0,40+0,70+10,48+2*0,40+1,05)</t>
  </si>
  <si>
    <t>82</t>
  </si>
  <si>
    <t>642946212</t>
  </si>
  <si>
    <t>Osazení stavebního pouzdra posuvných dveří do zděné příčky se dvěma kapsami pro dvě dveřní křídla průchozí šířky přes 1650 do 2450 mm</t>
  </si>
  <si>
    <t>-1687559044</t>
  </si>
  <si>
    <t>pro dveře dle ozn D 2</t>
  </si>
  <si>
    <t>83</t>
  </si>
  <si>
    <t>553316430.1</t>
  </si>
  <si>
    <t>pouzdro stavební posuvných dveří dvoupouzdrové 1850 mm - atypický rozměr</t>
  </si>
  <si>
    <t>-313054877</t>
  </si>
  <si>
    <t>84</t>
  </si>
  <si>
    <t>644941112</t>
  </si>
  <si>
    <t>Montáž průvětrníků nebo mřížek odvětrávacích velikosti přes 150 x 200 do 300 x 300 mm</t>
  </si>
  <si>
    <t>-2124948409</t>
  </si>
  <si>
    <t>odvětrání</t>
  </si>
  <si>
    <t>85</t>
  </si>
  <si>
    <t>553414260</t>
  </si>
  <si>
    <t>mřížka větrací nerezová 200 x 200 se síťovinou</t>
  </si>
  <si>
    <t>555986485</t>
  </si>
  <si>
    <t>86</t>
  </si>
  <si>
    <t>553414270</t>
  </si>
  <si>
    <t>mřížka větrací nerezová 150 x 150 se síťovinou</t>
  </si>
  <si>
    <t>-1800733022</t>
  </si>
  <si>
    <t>Ostatní konstrukce a práce, bourání</t>
  </si>
  <si>
    <t>87</t>
  </si>
  <si>
    <t>941111131</t>
  </si>
  <si>
    <t>Montáž lešení řadového trubkového lehkého pracovního s podlahami s provozním zatížením tř. 3 do 200 kg/m2 šířky tř. W12 přes 1,2 do 1,5 m, výšky do 10 m</t>
  </si>
  <si>
    <t>-995681364</t>
  </si>
  <si>
    <t>fasádní lešení</t>
  </si>
  <si>
    <t>(10,48+1,50*2)*4,00+4,50*1,50+4,00*2,50/2</t>
  </si>
  <si>
    <t>(9,80+2*1,50)*4,00</t>
  </si>
  <si>
    <t>10,70*4,00+10,70*4,70/2+(0,70+1,50)*6,00</t>
  </si>
  <si>
    <t>9,80*4,00+9,80*4,70/2</t>
  </si>
  <si>
    <t>88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</si>
  <si>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</si>
  <si>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</si>
  <si>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993299033</t>
  </si>
  <si>
    <t>260,245*60 'Přepočtené koeficientem množství</t>
  </si>
  <si>
    <t>89</t>
  </si>
  <si>
    <t>941111831</t>
  </si>
  <si>
    <t>Demontáž lešení řadového trubkového lehkého pracovního s podlahami s provozním zatížením tř. 3 do 200 kg/m2 šířky tř. W12 přes 1,2 do 1,5 m, výšky do 10 m</t>
  </si>
  <si>
    <t>818388599</t>
  </si>
  <si>
    <t>90</t>
  </si>
  <si>
    <t>949101111</t>
  </si>
  <si>
    <t>Lešení pomocné pracovní pro objekty pozemních staveb pro zatížení do 150 kg/m2, o výšce lešeňové podlahy do 1,9 m</t>
  </si>
  <si>
    <t>426420136</t>
  </si>
  <si>
    <t>78,64+75,21</t>
  </si>
  <si>
    <t>91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</si>
  <si>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</si>
  <si>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</si>
  <si>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1296387436</t>
  </si>
  <si>
    <t>92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</si>
  <si>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</si>
  <si>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</si>
  <si>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-427284587</t>
  </si>
  <si>
    <t>93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</si>
  <si>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</si>
  <si>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</si>
  <si>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-1255920277</t>
  </si>
  <si>
    <t>94</t>
  </si>
  <si>
    <t>953943121</t>
  </si>
  <si>
    <t>Osazování drobných kovových předmětů výrobků ostatních jinde neuvedených do betonu se zajištěním polohy k bednění či k výztuži před zabetonováním hmotnosti do 1 kg/kus</t>
  </si>
  <si>
    <t>-1358968979</t>
  </si>
  <si>
    <t>95</t>
  </si>
  <si>
    <t>953961213</t>
  </si>
  <si>
    <t>Kotvy chemické s vyvrtáním otvoru do betonu, železobetonu nebo tvrdého kamene chemická patrona, velikost M 12, hloubka 110 mm</t>
  </si>
  <si>
    <t>-530001148</t>
  </si>
  <si>
    <t>998</t>
  </si>
  <si>
    <t>Přesun hmot</t>
  </si>
  <si>
    <t>96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</si>
  <si>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</si>
  <si>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</si>
  <si>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851448328</t>
  </si>
  <si>
    <t>PSV</t>
  </si>
  <si>
    <t>Práce a dodávky PSV</t>
  </si>
  <si>
    <t>711</t>
  </si>
  <si>
    <t>Izolace proti vodě, vlhkosti a plynům</t>
  </si>
  <si>
    <t>97</t>
  </si>
  <si>
    <t>711111001</t>
  </si>
  <si>
    <t>Provedení izolace proti zemní vlhkosti natěradly a tmely za studena na ploše vodorovné V nátěrem penetračním</t>
  </si>
  <si>
    <t>-1916861572</t>
  </si>
  <si>
    <t>na podkladní betonovou mazaninu</t>
  </si>
  <si>
    <t>9,50*9,35</t>
  </si>
  <si>
    <t>0,70*4,55</t>
  </si>
  <si>
    <t>(3,70-0,10-0,70)*1,05</t>
  </si>
  <si>
    <t>98</t>
  </si>
  <si>
    <t>711112001</t>
  </si>
  <si>
    <t>Provedení izolace proti zemní vlhkosti natěradly a tmely za studena na ploše svislé S nátěrem penetračním</t>
  </si>
  <si>
    <t>756432402</t>
  </si>
  <si>
    <t>sokl objektu</t>
  </si>
  <si>
    <t>ochrana svislé izolace</t>
  </si>
  <si>
    <t>(9,70-0,60+9,55+6,70)*1,10</t>
  </si>
  <si>
    <t>(0,60+6,05+0,70+4,55+3,70+1,05)*1,35</t>
  </si>
  <si>
    <t>99</t>
  </si>
  <si>
    <t>111631500</t>
  </si>
  <si>
    <t>lak asfaltový penetrační (MJ t) bal 9 kg</t>
  </si>
  <si>
    <t>545631966</t>
  </si>
  <si>
    <t>Poznámka k položce:
Spotřeba 0,3-0,4kg/m2 dle povrchu, ředidlo technický benzín</t>
  </si>
  <si>
    <t>95,055*0,0003</t>
  </si>
  <si>
    <t>50,363*0,00035</t>
  </si>
  <si>
    <t>100</t>
  </si>
  <si>
    <t>711131101</t>
  </si>
  <si>
    <t>Provedení izolace proti zemní vlhkosti pásy na sucho AIP nebo tkaniny na ploše vodorovné V</t>
  </si>
  <si>
    <t>-1894417283</t>
  </si>
  <si>
    <t>pod pozednice</t>
  </si>
  <si>
    <t>(10,78+0,80+2,115+1,785*2+3,540*2)*0,50</t>
  </si>
  <si>
    <t>101</t>
  </si>
  <si>
    <t>628111200</t>
  </si>
  <si>
    <t>pás asfaltovaný A330 H</t>
  </si>
  <si>
    <t>-2070919630</t>
  </si>
  <si>
    <t>specifikace materiálu</t>
  </si>
  <si>
    <t>12,173*1,15</t>
  </si>
  <si>
    <t>102</t>
  </si>
  <si>
    <t>711141559</t>
  </si>
  <si>
    <t>Provedení izolace proti zemní vlhkosti pásy přitavením NAIP na ploše vodorovné V</t>
  </si>
  <si>
    <t>-2094734549</t>
  </si>
  <si>
    <t>103</t>
  </si>
  <si>
    <t>711142559</t>
  </si>
  <si>
    <t>Provedení izolace proti zemní vlhkosti pásy přitavením NAIP na ploše svislé S</t>
  </si>
  <si>
    <t>1944979811</t>
  </si>
  <si>
    <t>104</t>
  </si>
  <si>
    <t>628522540</t>
  </si>
  <si>
    <t>pásy s modifikovaným asfaltem tl. 4,0 mm vložka polyesterové rouno minerální jemnozrnný posyp</t>
  </si>
  <si>
    <t>-490690714</t>
  </si>
  <si>
    <t>95,055*1,15</t>
  </si>
  <si>
    <t>50,363*1,20</t>
  </si>
  <si>
    <t>105</t>
  </si>
  <si>
    <t>711161321</t>
  </si>
  <si>
    <t>Izolace proti zemní vlhkosti nopovými foliemi [FONDALINE] základů nebo stěn pro těžké podmínky tloušťky 1,0 mm, šířky 2,0 m</t>
  </si>
  <si>
    <t>-281235358</t>
  </si>
  <si>
    <t>106</t>
  </si>
  <si>
    <t>711491272</t>
  </si>
  <si>
    <t>Provedení izolace proti povrchové a podpovrchové tlakové vodě ostatní na ploše svislé S z textilií, vrstvy ochranné</t>
  </si>
  <si>
    <t>-1073920356</t>
  </si>
  <si>
    <t>107</t>
  </si>
  <si>
    <t>693111420</t>
  </si>
  <si>
    <t>geotextilie netkaná PP 200 g/m2 do š 8,8 m</t>
  </si>
  <si>
    <t>-525388884</t>
  </si>
  <si>
    <t>108</t>
  </si>
  <si>
    <t>711493111</t>
  </si>
  <si>
    <t>Izolace proti podpovrchové a tlakové vodě - ostatní  [SCHOMBURG] na ploše vodorovné V těsnicí kaší [AQUAFIN-2K] flexibilní minerální</t>
  </si>
  <si>
    <t>-1346886821</t>
  </si>
  <si>
    <t>4,73</t>
  </si>
  <si>
    <t>8,79</t>
  </si>
  <si>
    <t>3,90*1,25</t>
  </si>
  <si>
    <t>109</t>
  </si>
  <si>
    <t>711493121</t>
  </si>
  <si>
    <t>Izolace proti podpovrchové a tlakové vodě - ostatní  [SCHOMBURG] na ploše svislé S těsnicí kaší [AQUAFIN-2K] flexibilní minerální</t>
  </si>
  <si>
    <t>-263638084</t>
  </si>
  <si>
    <t>vytažení izolace na stny</t>
  </si>
  <si>
    <t>110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</si>
  <si>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</si>
  <si>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</si>
  <si>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</si>
  <si>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-194595078</t>
  </si>
  <si>
    <t>713</t>
  </si>
  <si>
    <t>Izolace tepelné</t>
  </si>
  <si>
    <t>111</t>
  </si>
  <si>
    <t>713111111</t>
  </si>
  <si>
    <t>Montáž tepelné izolace stropů rohožemi, pásy, dílci, deskami, bloky (izolační materiál ve specifikaci) vrchem bez překrytí lepenkou kladenými volně</t>
  </si>
  <si>
    <t>1438099635</t>
  </si>
  <si>
    <t>na strop ? - výstupek</t>
  </si>
  <si>
    <t>3,50*1,10*2</t>
  </si>
  <si>
    <t>112</t>
  </si>
  <si>
    <t>631481060</t>
  </si>
  <si>
    <t>deska izolační minerální střešní λ-0.038 600x1200 mm tl. 140 mm</t>
  </si>
  <si>
    <t>303682289</t>
  </si>
  <si>
    <t>7,70*1,1</t>
  </si>
  <si>
    <t>113</t>
  </si>
  <si>
    <t>713111121</t>
  </si>
  <si>
    <t>Montáž tepelné izolace stropů rohožemi, pásy, dílci, deskami, bloky (izolační materiál ve specifikaci) rovných spodem s uchycením (drátem, páskou apod.)</t>
  </si>
  <si>
    <t>1497462040</t>
  </si>
  <si>
    <t>dle měry sdk</t>
  </si>
  <si>
    <t>šikmá</t>
  </si>
  <si>
    <t>42,496*2</t>
  </si>
  <si>
    <t>vodorovná</t>
  </si>
  <si>
    <t>57,12</t>
  </si>
  <si>
    <t>114</t>
  </si>
  <si>
    <t>631481000</t>
  </si>
  <si>
    <t>deska izolační minerální střešní λ-0.038 600x1200 mm tl. 40 mm</t>
  </si>
  <si>
    <t>-2126032289</t>
  </si>
  <si>
    <t>42,496*1,1</t>
  </si>
  <si>
    <t>115</t>
  </si>
  <si>
    <t>631481020</t>
  </si>
  <si>
    <t>deska izolační minerální střešní λ-0.038 600x1200 mm tl. 60 mm</t>
  </si>
  <si>
    <t>686855915</t>
  </si>
  <si>
    <t>116</t>
  </si>
  <si>
    <t>631481040</t>
  </si>
  <si>
    <t>deska izolační minerální střešní λ-0.038 600x1200 mm tl. 100 mm</t>
  </si>
  <si>
    <t>1120074840</t>
  </si>
  <si>
    <t>57,12*1,1</t>
  </si>
  <si>
    <t>117</t>
  </si>
  <si>
    <t>713121111</t>
  </si>
  <si>
    <t>Montáž tepelné izolace podlah rohožemi, pásy, deskami, dílci, bloky (izolační materiál ve specifikaci) kladenými volně jednovrstvá</t>
  </si>
  <si>
    <t>-1792793773</t>
  </si>
  <si>
    <t>3,98+14,07+21,31+19,81+8,79+3,29+2,88</t>
  </si>
  <si>
    <t>118</t>
  </si>
  <si>
    <t>283759090</t>
  </si>
  <si>
    <t>deska z pěnového polystyrenu pro trvalé zatížení v tlaku (max. 3000 kg/m2) 1000 x 500 x 50 mm</t>
  </si>
  <si>
    <t>-769554638</t>
  </si>
  <si>
    <t>Poznámka k položce:
lambda=0,035 [W / m K]</t>
  </si>
  <si>
    <t>74,130*1,1</t>
  </si>
  <si>
    <t>119</t>
  </si>
  <si>
    <t>713121121</t>
  </si>
  <si>
    <t>Montáž tepelné izolace podlah rohožemi, pásy, deskami, dílci, bloky (izolační materiál ve specifikaci) kladenými volně dvouvrstvá</t>
  </si>
  <si>
    <t>168395930</t>
  </si>
  <si>
    <t>120</t>
  </si>
  <si>
    <t>283759100</t>
  </si>
  <si>
    <t>deska z pěnového polystyrenu pro trvalé zatížení v tlaku (max. 3000 kg/m2) 1000 x 500 x 60 mm</t>
  </si>
  <si>
    <t>465721960</t>
  </si>
  <si>
    <t>78,64*2*1,1</t>
  </si>
  <si>
    <t>173,008*2,04 'Přepočtené koeficientem množství</t>
  </si>
  <si>
    <t>121</t>
  </si>
  <si>
    <t>713131141</t>
  </si>
  <si>
    <t>Montáž tepelné izolace stěn rohožemi, pásy, deskami, dílci, bloky (izolační materiál ve specifikaci) lepením celoplošně</t>
  </si>
  <si>
    <t>-61257337</t>
  </si>
  <si>
    <t>122</t>
  </si>
  <si>
    <t>283764220</t>
  </si>
  <si>
    <t>deska z polystyrénu XPS, hrana polodrážková a hladký povrch tl 100 mm</t>
  </si>
  <si>
    <t>-894125732</t>
  </si>
  <si>
    <t>50,363*1,1</t>
  </si>
  <si>
    <t>123</t>
  </si>
  <si>
    <t>713191132</t>
  </si>
  <si>
    <t>Montáž tepelné izolace stavebních konstrukcí - doplňky a konstrukční součásti podlah, stropů vrchem nebo střech překrytím fólií separační z PE</t>
  </si>
  <si>
    <t>-616885417</t>
  </si>
  <si>
    <t>124</t>
  </si>
  <si>
    <t>283231500</t>
  </si>
  <si>
    <t>fólie separační PE bal. 100 m2</t>
  </si>
  <si>
    <t>-39995524</t>
  </si>
  <si>
    <t>Poznámka k položce:
oddělení betonových nebo samonivelačních vyrovnávacích vrstev</t>
  </si>
  <si>
    <t>74,13*1,1 'Přepočtené koeficientem množství</t>
  </si>
  <si>
    <t>125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</si>
  <si>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</si>
  <si>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</si>
  <si>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CS ÚRS 2013 01</t>
  </si>
  <si>
    <t>-626573357</t>
  </si>
  <si>
    <t>126</t>
  </si>
  <si>
    <t>283770480</t>
  </si>
  <si>
    <t>Tvarovky z lehčených plastů izolace potrubí Mirelon® PRO vnitřní průměr x tl. izolace [mm], délka  2 m 28 x 20</t>
  </si>
  <si>
    <t>CS ÚRS 2016 01</t>
  </si>
  <si>
    <t>1237212821</t>
  </si>
  <si>
    <t>127</t>
  </si>
  <si>
    <t>283770450</t>
  </si>
  <si>
    <t>Tvarovky z lehčených plastů izolace potrubí Mirelon® PRO vnitřní průměr x tl. izolace [mm], délka  2 m 22 x 20</t>
  </si>
  <si>
    <t>-1870401900</t>
  </si>
  <si>
    <t>128</t>
  </si>
  <si>
    <t>283771050</t>
  </si>
  <si>
    <t>izolace tepelná potrubí z pěnového polyetylenu 18 x 13 mm</t>
  </si>
  <si>
    <t>-1860794067</t>
  </si>
  <si>
    <t>129</t>
  </si>
  <si>
    <t>283770950</t>
  </si>
  <si>
    <t>izolace tepelná potrubí z pěnového polyetylenu 15 x 13 mm</t>
  </si>
  <si>
    <t>888571959</t>
  </si>
  <si>
    <t>130</t>
  </si>
  <si>
    <t>998713202</t>
  </si>
  <si>
    <t>Přesun hmot pro izolace tepelné stanovený procentní sazbou (%) z ceny vodorovná dopravní vzdálenost do 50 m v objektech výšky přes 6 do 12 m</t>
  </si>
  <si>
    <t>1619067105</t>
  </si>
  <si>
    <t>721</t>
  </si>
  <si>
    <t>Zdravotechnika - vnitřní kanalizace</t>
  </si>
  <si>
    <t>131</t>
  </si>
  <si>
    <t>721171917</t>
  </si>
  <si>
    <t>Opravy odpadního potrubí plastového propojení dosavadního potrubí DN 160</t>
  </si>
  <si>
    <t>-1918669968</t>
  </si>
  <si>
    <t>132</t>
  </si>
  <si>
    <t>721173401</t>
  </si>
  <si>
    <t>Potrubí z plastových trub KG Systém (SN4) svodné (ležaté) DN 100</t>
  </si>
  <si>
    <t>1473165551</t>
  </si>
  <si>
    <t>133</t>
  </si>
  <si>
    <t>721173402</t>
  </si>
  <si>
    <t>Potrubí z plastových trub KG Systém (SN4) svodné (ležaté) DN 125</t>
  </si>
  <si>
    <t>-394192804</t>
  </si>
  <si>
    <t>134</t>
  </si>
  <si>
    <t>721173403</t>
  </si>
  <si>
    <t>Potrubí z plastových trub KG Systém (SN4) svodné (ležaté) DN 150</t>
  </si>
  <si>
    <t>-1832688317</t>
  </si>
  <si>
    <t>135</t>
  </si>
  <si>
    <t>721173706</t>
  </si>
  <si>
    <t>Potrubí z plastových trub polyetylenové svařované odpadní (svislé) DN 100</t>
  </si>
  <si>
    <t>-534029947</t>
  </si>
  <si>
    <t>odvětrání  poz 10, 11</t>
  </si>
  <si>
    <t>3,50+1,50</t>
  </si>
  <si>
    <t>136</t>
  </si>
  <si>
    <t>721173746</t>
  </si>
  <si>
    <t>Potrubí z plastových trub polyetylenové (PE) svařované větrací DN 100</t>
  </si>
  <si>
    <t>1585188909</t>
  </si>
  <si>
    <t>137</t>
  </si>
  <si>
    <t>721174024</t>
  </si>
  <si>
    <t>Potrubí z plastových trub HT Systém (polypropylenové PPs) odpadní (svislé) DN 70</t>
  </si>
  <si>
    <t>1841724694</t>
  </si>
  <si>
    <t>138</t>
  </si>
  <si>
    <t>721174025</t>
  </si>
  <si>
    <t>Potrubí z plastových trub HT Systém (polypropylenové PPs) odpadní (svislé) DN 100</t>
  </si>
  <si>
    <t>2063729740</t>
  </si>
  <si>
    <t>139</t>
  </si>
  <si>
    <t>721174042</t>
  </si>
  <si>
    <t>Potrubí z plastových trub HT Systém (polypropylenové PPs) připojovací DN 40</t>
  </si>
  <si>
    <t>-848293078</t>
  </si>
  <si>
    <t>1.NP</t>
  </si>
  <si>
    <t>1,3+0,7+0,5+0,5+1</t>
  </si>
  <si>
    <t>2.NP</t>
  </si>
  <si>
    <t>1,5</t>
  </si>
  <si>
    <t>140</t>
  </si>
  <si>
    <t>721174043</t>
  </si>
  <si>
    <t>Potrubí z plastových trub HT Systém (polypropylenové PPs) připojovací DN 50</t>
  </si>
  <si>
    <t>1837425385</t>
  </si>
  <si>
    <t>1+0,5+0,3</t>
  </si>
  <si>
    <t>1,7+0,8</t>
  </si>
  <si>
    <t>3,4+2,2+1,5+2,5+0,5</t>
  </si>
  <si>
    <t>141</t>
  </si>
  <si>
    <t>721174045</t>
  </si>
  <si>
    <t>Potrubí z plastových trub HT Systém (polypropylenové PPs) připojovací DN 100</t>
  </si>
  <si>
    <t>1009698853</t>
  </si>
  <si>
    <t>0,7+0,5</t>
  </si>
  <si>
    <t>0,8+0,3</t>
  </si>
  <si>
    <t>142</t>
  </si>
  <si>
    <t>721194104</t>
  </si>
  <si>
    <t>Zřízení přípojek na potrubí vyvedení a upevnění odpadních výpustek DN 40</t>
  </si>
  <si>
    <t>1347951045</t>
  </si>
  <si>
    <t>1+1+1+1+1</t>
  </si>
  <si>
    <t>143</t>
  </si>
  <si>
    <t>721194105</t>
  </si>
  <si>
    <t>Zřízení přípojek na potrubí vyvedení a upevnění odpadních výpustek DN 50</t>
  </si>
  <si>
    <t>2037955499</t>
  </si>
  <si>
    <t>1+1</t>
  </si>
  <si>
    <t>144</t>
  </si>
  <si>
    <t>721194109</t>
  </si>
  <si>
    <t>Zřízení přípojek na potrubí vyvedení a upevnění odpadních výpustek DN 100</t>
  </si>
  <si>
    <t>1541945639</t>
  </si>
  <si>
    <t>145</t>
  </si>
  <si>
    <t>721226512</t>
  </si>
  <si>
    <t>Zápachové uzávěrky podomítkové (Pe) s krycí deskou pro pračku a myčku DN 50 (HL 440)</t>
  </si>
  <si>
    <t>-33484812</t>
  </si>
  <si>
    <t>146</t>
  </si>
  <si>
    <t>721226521</t>
  </si>
  <si>
    <t>Zápachové uzávěrky nástěnné (PP) pro pračku a myčku DN 40 [HL 410]</t>
  </si>
  <si>
    <t>2042057829</t>
  </si>
  <si>
    <t>147</t>
  </si>
  <si>
    <t>721273153</t>
  </si>
  <si>
    <t>Ventilační hlavice z polypropylenu (PP) DN 110 (HL 810)</t>
  </si>
  <si>
    <t>-320336791</t>
  </si>
  <si>
    <t>148</t>
  </si>
  <si>
    <t>721274122</t>
  </si>
  <si>
    <t>Ventily přivzdušňovací odpadních potrubí vnitřní DN 75</t>
  </si>
  <si>
    <t>-660483928</t>
  </si>
  <si>
    <t>149</t>
  </si>
  <si>
    <t>721290111</t>
  </si>
  <si>
    <t>Zkouška těsnosti kanalizace v objektech vodou do DN 125</t>
  </si>
  <si>
    <t>1194624655</t>
  </si>
  <si>
    <t>6+13+2+4+5,5+14,4+2,3</t>
  </si>
  <si>
    <t>150</t>
  </si>
  <si>
    <t>721290112</t>
  </si>
  <si>
    <t>Zkouška těsnosti kanalizace v objektech vodou DN 150 nebo DN 200</t>
  </si>
  <si>
    <t>1304135183</t>
  </si>
  <si>
    <t>151</t>
  </si>
  <si>
    <t>998721101</t>
  </si>
  <si>
    <t>Přesun hmot pro vnitřní kanalizace stanovený z hmotnosti přesunovaného materiálu vodorovná dopravní vzdálenost do 50 m v objektech výšky do 6 m</t>
  </si>
  <si>
    <t>-1412648308</t>
  </si>
  <si>
    <t>722</t>
  </si>
  <si>
    <t>Zdravotechnika - vnitřní vodovod</t>
  </si>
  <si>
    <t>152</t>
  </si>
  <si>
    <t>722174002</t>
  </si>
  <si>
    <t>Potrubí z plastových trubek z polypropylenu (PPR) svařovaných polyfuzně PN 16 (SDR 7,4) D 20 x 2,8</t>
  </si>
  <si>
    <t>215196115</t>
  </si>
  <si>
    <t>1.NP SV</t>
  </si>
  <si>
    <t>1,5+2,6+1,3+1+0,8+8,2+1,2+0,8+0,8</t>
  </si>
  <si>
    <t>TV</t>
  </si>
  <si>
    <t>1,5+2,6+1,3+0,8+1,2+0,8</t>
  </si>
  <si>
    <t>cirkulace</t>
  </si>
  <si>
    <t>1+2+9+2,5</t>
  </si>
  <si>
    <t>2. NP SV</t>
  </si>
  <si>
    <t>1,6+0,8+1,2+0,8+1,3</t>
  </si>
  <si>
    <t>1,6+0,8+1,2+1,3</t>
  </si>
  <si>
    <t>cirkulace+stoupačka</t>
  </si>
  <si>
    <t>4+3,5+3+2,5</t>
  </si>
  <si>
    <t>153</t>
  </si>
  <si>
    <t>722174003</t>
  </si>
  <si>
    <t>Potrubí z plastových trubek z polypropylenu (PPR) svařovaných polyfuzně PN 16 (SDR 7,4) D 25 x 3,5</t>
  </si>
  <si>
    <t>-306677175</t>
  </si>
  <si>
    <t>2+2+9,2+2</t>
  </si>
  <si>
    <t>soupačka</t>
  </si>
  <si>
    <t>4+4</t>
  </si>
  <si>
    <t>2.NP SV</t>
  </si>
  <si>
    <t>1,5+3+1,5</t>
  </si>
  <si>
    <t>154</t>
  </si>
  <si>
    <t>722181221</t>
  </si>
  <si>
    <t>Ochrana potrubí tepelně izolačními trubicemi z pěnového polyetylenu PE přilepenými v příčných a podélných spojích, tloušťky izolace přes 6 do 10 mm, vnitřního průměru DN do 22 mm</t>
  </si>
  <si>
    <t>-1651988980</t>
  </si>
  <si>
    <t>18,2+5,7</t>
  </si>
  <si>
    <t>155</t>
  </si>
  <si>
    <t>722181222</t>
  </si>
  <si>
    <t>Ochrana potrubí tepelně izolačními trubicemi z pěnového polyetylenu PE přilepenými v příčných a podélných spojích, tloušťky izolace přes 6 do 10 mm, vnitřního průměru DN přes 22 do 42 mm</t>
  </si>
  <si>
    <t>-559574498</t>
  </si>
  <si>
    <t>15,2+4+6</t>
  </si>
  <si>
    <t>156</t>
  </si>
  <si>
    <t>722181231</t>
  </si>
  <si>
    <t>Ochrana potrubí tepelně izolačními trubicemi z pěnového polyetylenu PE přilepenými v příčných a podélných spojích, tloušťky izolace přes 10 do 15 mm, vnitřního průměru izolace DN do 22 mm</t>
  </si>
  <si>
    <t>478380556</t>
  </si>
  <si>
    <t>8,2+14,5+4,9+13</t>
  </si>
  <si>
    <t>157</t>
  </si>
  <si>
    <t>722181232</t>
  </si>
  <si>
    <t>Ochrana potrubí tepelně izolačními trubicemi z pěnového polyetylenu PE přilepenými v příčných a podélných spojích, tloušťky izolace přes 10 do 15 mm, vnitřního průměru izolace DN přes 22 do 42 mm</t>
  </si>
  <si>
    <t>39532476</t>
  </si>
  <si>
    <t>158</t>
  </si>
  <si>
    <t>722190401</t>
  </si>
  <si>
    <t>Zřízení přípojek na potrubí vyvedení a upevnění výpustek do DN 25</t>
  </si>
  <si>
    <t>-608181902</t>
  </si>
  <si>
    <t>1+2+1+2+1+1+1</t>
  </si>
  <si>
    <t>2.Np</t>
  </si>
  <si>
    <t>1+2+2+2</t>
  </si>
  <si>
    <t>159</t>
  </si>
  <si>
    <t>722220111</t>
  </si>
  <si>
    <t>Armatury s jedním závitem nástěnky pro výtokový ventil G 1/2</t>
  </si>
  <si>
    <t>1491188537</t>
  </si>
  <si>
    <t>1+2+1+1+2+1</t>
  </si>
  <si>
    <t>2+1</t>
  </si>
  <si>
    <t>160</t>
  </si>
  <si>
    <t>722220121</t>
  </si>
  <si>
    <t>Armatury s jedním závitem nástěnky pro baterii G 1/2</t>
  </si>
  <si>
    <t>pár</t>
  </si>
  <si>
    <t>-719904769</t>
  </si>
  <si>
    <t>161</t>
  </si>
  <si>
    <t>722224115</t>
  </si>
  <si>
    <t>Armatury s jedním závitem kohouty plnicí a vypouštěcí PN 10 G 1/2</t>
  </si>
  <si>
    <t>1392318325</t>
  </si>
  <si>
    <t>162</t>
  </si>
  <si>
    <t>722229102</t>
  </si>
  <si>
    <t>Armatury s jedním závitem montáž vodovodních armatur s jedním závitem ostatních typů G 3/4</t>
  </si>
  <si>
    <t>1596282002</t>
  </si>
  <si>
    <t>163</t>
  </si>
  <si>
    <t>X30</t>
  </si>
  <si>
    <t>Mrazuvzdorná armatura Kemper  FROSTI-PLUS</t>
  </si>
  <si>
    <t>1570912980</t>
  </si>
  <si>
    <t>164</t>
  </si>
  <si>
    <t>722231073</t>
  </si>
  <si>
    <t>Armatury se dvěma závity ventily zpětné (R 60) PN 10 do 110 st.C G 3/4</t>
  </si>
  <si>
    <t>-1751803578</t>
  </si>
  <si>
    <t>165</t>
  </si>
  <si>
    <t>722231252</t>
  </si>
  <si>
    <t>Armatury se dvěma závity ventily pojistné k bojleru mosazné (IVAR) PN 6 do 100 st.C G 3/4</t>
  </si>
  <si>
    <t>-854148316</t>
  </si>
  <si>
    <t>166</t>
  </si>
  <si>
    <t>722232043</t>
  </si>
  <si>
    <t>Armatury se dvěma závity kulové kohouty PN 42 do 185  st.C přímé vnitřní závit (R 250 D Giacomini) G 1/2</t>
  </si>
  <si>
    <t>242127449</t>
  </si>
  <si>
    <t>167</t>
  </si>
  <si>
    <t>722232044</t>
  </si>
  <si>
    <t>Armatury se dvěma závity kulové kohouty PN 42 do 185  st.C přímé vnitřní závit (R 250 D Giacomini) G 3/4</t>
  </si>
  <si>
    <t>-487592987</t>
  </si>
  <si>
    <t>168</t>
  </si>
  <si>
    <t>722232063</t>
  </si>
  <si>
    <t>Armatury se dvěma závity kulové kohouty PN 42 do 185  st.C přímé vnitřní závit s vypouštěním (R 250 DS Giacomini) G 1</t>
  </si>
  <si>
    <t>-1927830950</t>
  </si>
  <si>
    <t>169</t>
  </si>
  <si>
    <t>722234264</t>
  </si>
  <si>
    <t>Armatury se dvěma závity filtry mosazný (IVAR) PN 16 do 120  st.C G 3/4</t>
  </si>
  <si>
    <t>-1249275311</t>
  </si>
  <si>
    <t>170</t>
  </si>
  <si>
    <t>722263203</t>
  </si>
  <si>
    <t>Vodoměry pro vodu do 100 st.C závitové horizontální jednovtokové suchoběžné G 3/4 x 130 mm Qn 1,5</t>
  </si>
  <si>
    <t>-302086047</t>
  </si>
  <si>
    <t>171</t>
  </si>
  <si>
    <t>722270102</t>
  </si>
  <si>
    <t>Vodoměrové sestavy závitové G 1</t>
  </si>
  <si>
    <t>-351305717</t>
  </si>
  <si>
    <t>172</t>
  </si>
  <si>
    <t>722290226</t>
  </si>
  <si>
    <t>Zkoušky, proplach a desinfekce vodovodního potrubí zkoušky těsnosti vodovodního potrubí závitového do DN 50</t>
  </si>
  <si>
    <t>382527135</t>
  </si>
  <si>
    <t>64,5+50,4</t>
  </si>
  <si>
    <t>173</t>
  </si>
  <si>
    <t>722290234</t>
  </si>
  <si>
    <t>Zkoušky, proplach a desinfekce vodovodního potrubí proplach a desinfekce vodovodního potrubí do DN 80</t>
  </si>
  <si>
    <t>2128202409</t>
  </si>
  <si>
    <t>174</t>
  </si>
  <si>
    <t>734261234.1</t>
  </si>
  <si>
    <t>Šroubení topenářské PN 16 do 120 st.C přímé (R 18 Giacomini) G 3/4</t>
  </si>
  <si>
    <t>-1359185534</t>
  </si>
  <si>
    <t>175</t>
  </si>
  <si>
    <t>998722101</t>
  </si>
  <si>
    <t>Přesun hmot pro vnitřní vodovod stanovený z hmotnosti přesunovaného materiálu vodorovná dopravní vzdálenost do 50 m v objektech výšky do 6 m</t>
  </si>
  <si>
    <t>1107717222</t>
  </si>
  <si>
    <t>724</t>
  </si>
  <si>
    <t>Zdravotechnika - strojní vybavení</t>
  </si>
  <si>
    <t>176</t>
  </si>
  <si>
    <t>732421201</t>
  </si>
  <si>
    <t>Čerpadla teplovodní závitová mokroběžná cirkulační pro TUV (elektronicky řízená) PN 10, do 80 st.C [Grundfos, Wilo] DN přípojky/dopravní výška H (m) - čerpací výkon Q (m3/h) DN 15 / do 0,9 m / 0,35 m3/h [Star-Z-NOVA A]</t>
  </si>
  <si>
    <t>1366510806</t>
  </si>
  <si>
    <t>177</t>
  </si>
  <si>
    <t>732429212</t>
  </si>
  <si>
    <t>Čerpadla teplovodní montáž čerpadel (do potrubí) ostatních typů mokroběžných závitových DN 25</t>
  </si>
  <si>
    <t>397648311</t>
  </si>
  <si>
    <t>725</t>
  </si>
  <si>
    <t>Zdravotechnika - zařizovací předměty</t>
  </si>
  <si>
    <t>178</t>
  </si>
  <si>
    <t>725112021</t>
  </si>
  <si>
    <t>Zařízení záchodů klozety keramické závěsné na nosné stěny s hlubokým splachováním odpad vodorovný</t>
  </si>
  <si>
    <t>-1865306416</t>
  </si>
  <si>
    <t>179</t>
  </si>
  <si>
    <t>725211604</t>
  </si>
  <si>
    <t>Umyvadla keramická bez výtokových armatur se zápachovou uzávěrkou připevněná na stěnu šrouby bílá bez sloupu nebo krytu na sifon 650 mm</t>
  </si>
  <si>
    <t>-1143321326</t>
  </si>
  <si>
    <t>180</t>
  </si>
  <si>
    <t>725211701</t>
  </si>
  <si>
    <t>Umyvadla umývátka keramická se zápachovou uzávěrkou stěnová 400 mm</t>
  </si>
  <si>
    <t>1195817196</t>
  </si>
  <si>
    <t>181</t>
  </si>
  <si>
    <t>725222152</t>
  </si>
  <si>
    <t>Vany bez výtokových armatur akrylátové se zápachovou uzávěrkou rohové včetně krycích panelů, rozměry 1500x1000 mm</t>
  </si>
  <si>
    <t>-436664783</t>
  </si>
  <si>
    <t>182</t>
  </si>
  <si>
    <t>725241142</t>
  </si>
  <si>
    <t>Sprchové vaničky, boxy, kouty a zástěny sprchové vaničky akrylátové čtvrtkruhové 900x900 mm</t>
  </si>
  <si>
    <t>-779941029</t>
  </si>
  <si>
    <t>183</t>
  </si>
  <si>
    <t>725245192</t>
  </si>
  <si>
    <t>Sprchové vaničky, boxy, kouty a zástěny zástěny sprchové do výšky 2000 mm dveře zásuvné čtyřdílné se dvěma posuvnými díly 900 mm s čelním vstupem, šířky čtvrtkruhové, šířky</t>
  </si>
  <si>
    <t>-1830829885</t>
  </si>
  <si>
    <t>184</t>
  </si>
  <si>
    <t>725311121</t>
  </si>
  <si>
    <t>Dřezy bez výtokových armatur jednoduché se zápachovou uzávěrkou nerezové s odkapávací plochou 560x480 mm a miskou</t>
  </si>
  <si>
    <t>540036287</t>
  </si>
  <si>
    <t>185</t>
  </si>
  <si>
    <t>725813111</t>
  </si>
  <si>
    <t>Ventily rohové bez připojovací trubičky nebo flexi hadičky G 1/2</t>
  </si>
  <si>
    <t>-996530506</t>
  </si>
  <si>
    <t>186</t>
  </si>
  <si>
    <t>725813112</t>
  </si>
  <si>
    <t>Ventily rohové bez připojovací trubičky nebo flexi hadičky pračkové G 3/4 (RIO 10794)</t>
  </si>
  <si>
    <t>-1250207247</t>
  </si>
  <si>
    <t>187</t>
  </si>
  <si>
    <t>725821328</t>
  </si>
  <si>
    <t>Baterie dřezové stojánkové pákové s otáčivým ústím a délkou ramínka s vytahovací sprškou</t>
  </si>
  <si>
    <t>554337425</t>
  </si>
  <si>
    <t>188</t>
  </si>
  <si>
    <t>725822612</t>
  </si>
  <si>
    <t>Baterie umyvadlové stojánkové pákové s výpustí</t>
  </si>
  <si>
    <t>-1608102357</t>
  </si>
  <si>
    <t>189</t>
  </si>
  <si>
    <t>725831313</t>
  </si>
  <si>
    <t>Baterie vanové nástěnné pákové s příslušenstvím a pohyblivým držákem</t>
  </si>
  <si>
    <t>875297325</t>
  </si>
  <si>
    <t>190</t>
  </si>
  <si>
    <t>725841311</t>
  </si>
  <si>
    <t>Baterie sprchové nástěnné pákové</t>
  </si>
  <si>
    <t>1478791843</t>
  </si>
  <si>
    <t>191</t>
  </si>
  <si>
    <t>998725101</t>
  </si>
  <si>
    <t>Přesun hmot pro zařizovací předměty stanovený z hmotnosti přesunovaného materiálu vodorovná dopravní vzdálenost do 50 m v objektech výšky do 6 m</t>
  </si>
  <si>
    <t>-888258637</t>
  </si>
  <si>
    <t>726</t>
  </si>
  <si>
    <t>Zdravotechnika - předstěnové instalace</t>
  </si>
  <si>
    <t>192</t>
  </si>
  <si>
    <t>726111031</t>
  </si>
  <si>
    <t>Předstěnové instalační systémy pro zazdění (GEBERIT) do masivních zděných konstrukcí pro závěsné klozety ovládání zepředu, stavební výška 1080 mm</t>
  </si>
  <si>
    <t>987600022</t>
  </si>
  <si>
    <t>731</t>
  </si>
  <si>
    <t>Ústřední vytápění - kotelny</t>
  </si>
  <si>
    <t>193</t>
  </si>
  <si>
    <t>731000002</t>
  </si>
  <si>
    <t>Topná zkouška</t>
  </si>
  <si>
    <t>hod</t>
  </si>
  <si>
    <t>1416118058</t>
  </si>
  <si>
    <t>194</t>
  </si>
  <si>
    <t>731000003</t>
  </si>
  <si>
    <t>soub</t>
  </si>
  <si>
    <t>1541347572</t>
  </si>
  <si>
    <t>195</t>
  </si>
  <si>
    <t>731239121</t>
  </si>
  <si>
    <t>Montáž kotlů ocelových teplovodních na kapalná a plynná paliva do 12 kW</t>
  </si>
  <si>
    <t>2116237011</t>
  </si>
  <si>
    <t>196</t>
  </si>
  <si>
    <t>484171700</t>
  </si>
  <si>
    <t>kotel na dřevo 32kW 1040x640x830</t>
  </si>
  <si>
    <t>-438178700</t>
  </si>
  <si>
    <t>Poznámka k položce:
Dakon, objednací číslo 7 738 500 536,  Emisní třída 3, dřevo</t>
  </si>
  <si>
    <t>197</t>
  </si>
  <si>
    <t>731243493</t>
  </si>
  <si>
    <t>Kotle ocelové teplovodní plynové závěsné nucený odtah spalin (tzv. turbo) montáž kotlů s nuceným odtahem spalin (tzv. turbo) ostatních typů o výkonu přes 20 do 28 kW</t>
  </si>
  <si>
    <t>1439472407</t>
  </si>
  <si>
    <t>198</t>
  </si>
  <si>
    <t>484177820</t>
  </si>
  <si>
    <t>kotle ocelové o výkonech do 50 kW včetně pro bytové ústřední vytápění a rodinné domy elektrokotle typ Dakon PTE včetně čerpadla a prostorového termostatu rozměry: 695 x 550 x 270 Daline PTE-10 10 kW</t>
  </si>
  <si>
    <t>-125811193</t>
  </si>
  <si>
    <t>199</t>
  </si>
  <si>
    <t>484177821</t>
  </si>
  <si>
    <t>Venkovní jednotka RAS-2,5 HVRNME-AF</t>
  </si>
  <si>
    <t>1998182393</t>
  </si>
  <si>
    <t>200</t>
  </si>
  <si>
    <t>484177822</t>
  </si>
  <si>
    <t>Sada pro připojení kotle</t>
  </si>
  <si>
    <t>-607203305</t>
  </si>
  <si>
    <t>201</t>
  </si>
  <si>
    <t>731243500</t>
  </si>
  <si>
    <t>RaM</t>
  </si>
  <si>
    <t>1773598168</t>
  </si>
  <si>
    <t>202</t>
  </si>
  <si>
    <t>731243502</t>
  </si>
  <si>
    <t>Ekvitermní regulátor  čidlem</t>
  </si>
  <si>
    <t>1176180701</t>
  </si>
  <si>
    <t>203</t>
  </si>
  <si>
    <t>7311000004</t>
  </si>
  <si>
    <t>Multi funční inhibitor MULTI PROTEC</t>
  </si>
  <si>
    <t>-2072307290</t>
  </si>
  <si>
    <t>204</t>
  </si>
  <si>
    <t>731100005</t>
  </si>
  <si>
    <t>Kompaktní čerpadlová skupina rp směšovací okruh</t>
  </si>
  <si>
    <t>118199682</t>
  </si>
  <si>
    <t>205</t>
  </si>
  <si>
    <t>73100006</t>
  </si>
  <si>
    <t xml:space="preserve">Odvod kondenzátu </t>
  </si>
  <si>
    <t>662358458</t>
  </si>
  <si>
    <t>206</t>
  </si>
  <si>
    <t>998731101</t>
  </si>
  <si>
    <t>Přesun hmot pro kotelny v objektech výšky do 6 m</t>
  </si>
  <si>
    <t>-1513356924</t>
  </si>
  <si>
    <t>732</t>
  </si>
  <si>
    <t>Ústřední vytápění - strojovny</t>
  </si>
  <si>
    <t>207</t>
  </si>
  <si>
    <t>732219315</t>
  </si>
  <si>
    <t>Montáž ohříváků vody zásobníkových stojatých PN 0,6/0,6, PN 1,6/0,6 o obsahu 1 000 l</t>
  </si>
  <si>
    <t>994473654</t>
  </si>
  <si>
    <t>208</t>
  </si>
  <si>
    <t>484371100</t>
  </si>
  <si>
    <t>Ohříváky vody zásobníkové nepřímotopné ohříváče vody stacionární 0,6 Mpa BP- s boční přírubou HV- horní vývod NTR = 1 výměník OKC 100 NTR/HV  objem 100 litrů</t>
  </si>
  <si>
    <t>-1090759854</t>
  </si>
  <si>
    <t>209</t>
  </si>
  <si>
    <t>732331617</t>
  </si>
  <si>
    <t>Nádoby expanzní tlakové s membránou bez pojistného ventilu se závitovým připojením PN 0,6 o objemu [Expanzomat NG] 80 l</t>
  </si>
  <si>
    <t>1147467904</t>
  </si>
  <si>
    <t>210</t>
  </si>
  <si>
    <t>732333111</t>
  </si>
  <si>
    <t>Nádoby expanzní tlakové příslušenství k expanzním nádobám souprava s upínací páskou</t>
  </si>
  <si>
    <t>943210493</t>
  </si>
  <si>
    <t>211</t>
  </si>
  <si>
    <t>732333211</t>
  </si>
  <si>
    <t>Nádoby expanzní tlakové příslušenství k expanzním nádobám bezpečnostní uzávěr k měření tlaku G 3/4</t>
  </si>
  <si>
    <t>1225232331</t>
  </si>
  <si>
    <t>212</t>
  </si>
  <si>
    <t>1970507625</t>
  </si>
  <si>
    <t>213</t>
  </si>
  <si>
    <t>426112740</t>
  </si>
  <si>
    <t xml:space="preserve">čerpadlo oběhové teplovodní závitové DN 25 pro vytápění výtlak 6 m Qmax 2.5 m3/h PN 10 </t>
  </si>
  <si>
    <t>637692831</t>
  </si>
  <si>
    <t>214</t>
  </si>
  <si>
    <t>998732101</t>
  </si>
  <si>
    <t>Přesun hmot pro strojovny stanovený z hmotnosti přesunovaného materiálu vodorovná dopravní vzdálenost do 50 m v objektech výšky do 6 m</t>
  </si>
  <si>
    <t>602083556</t>
  </si>
  <si>
    <t>733</t>
  </si>
  <si>
    <t>Ústřední vytápění - rozvodné potrubí</t>
  </si>
  <si>
    <t>215</t>
  </si>
  <si>
    <t>733222102</t>
  </si>
  <si>
    <t>Potrubí z trubek měděných polotvrdých spojovaných měkkým pájením D 15/1</t>
  </si>
  <si>
    <t>522767280</t>
  </si>
  <si>
    <t>(5+0,5+2,3+0,5+0,8+0,5)*2</t>
  </si>
  <si>
    <t>216</t>
  </si>
  <si>
    <t>733222103</t>
  </si>
  <si>
    <t>Potrubí z trubek měděných polotvrdých spojovaných měkkým pájením D 18/1</t>
  </si>
  <si>
    <t>-427643957</t>
  </si>
  <si>
    <t>1. NP</t>
  </si>
  <si>
    <t>(1+7+2+2,5+1,5)*2</t>
  </si>
  <si>
    <t>(1+1+4+0,5)*2</t>
  </si>
  <si>
    <t>217</t>
  </si>
  <si>
    <t>733222104</t>
  </si>
  <si>
    <t>Potrubí z trubek měděných polotvrdých spojovaných měkkým pájením D 22/1,0</t>
  </si>
  <si>
    <t>-822021474</t>
  </si>
  <si>
    <t>(2+2,2+3+1,5++0,8+1)*2</t>
  </si>
  <si>
    <t>soupačky</t>
  </si>
  <si>
    <t>(3,5)*2</t>
  </si>
  <si>
    <t>218</t>
  </si>
  <si>
    <t>733222105</t>
  </si>
  <si>
    <t>Potrubí z trubek měděných polotvrdých spojovaných měkkým pájením D 28/1,5</t>
  </si>
  <si>
    <t>1922120963</t>
  </si>
  <si>
    <t>(2+1,5+2+0,5)*2</t>
  </si>
  <si>
    <t>219</t>
  </si>
  <si>
    <t>733224224</t>
  </si>
  <si>
    <t>Potrubí z trubek měděných Příplatek k cenám za zhotovení přípojky z trubek měděných D 22/1</t>
  </si>
  <si>
    <t>367872765</t>
  </si>
  <si>
    <t>220</t>
  </si>
  <si>
    <t>733224225</t>
  </si>
  <si>
    <t>Potrubí z trubek měděných Příplatek k cenám za zhotovení přípojky z trubek měděných D 28/1,5</t>
  </si>
  <si>
    <t>2094845810</t>
  </si>
  <si>
    <t>221</t>
  </si>
  <si>
    <t>733291101</t>
  </si>
  <si>
    <t>Zkoušky těsnosti potrubí z trubek měděných D do 35/1,5</t>
  </si>
  <si>
    <t>1964141837</t>
  </si>
  <si>
    <t>19,2+41+28+12</t>
  </si>
  <si>
    <t>222</t>
  </si>
  <si>
    <t>733324302</t>
  </si>
  <si>
    <t>Potrubí z trubek plastových Příplatek k cenám za potrubí vedené v kotelnách a strojovnách násuvnou objímkou plastovou D 16/2,0</t>
  </si>
  <si>
    <t>-1829305741</t>
  </si>
  <si>
    <t>223</t>
  </si>
  <si>
    <t>733390104</t>
  </si>
  <si>
    <t>Ochrana potrubí primárních okruhů tepelných čerpadel tepelně izolačními trubicemi ze syntetického kaučuku lepenými v příčných a podélných spojích, tloušťky izolace 13 mm, průměru D do 38 mm</t>
  </si>
  <si>
    <t>-384334712</t>
  </si>
  <si>
    <t>224</t>
  </si>
  <si>
    <t>733390304</t>
  </si>
  <si>
    <t>Napouštění potrubí primárních okruhů tepelných čerpadel nemrznoucí směsí do -15 st.C D 32x3,0 mm</t>
  </si>
  <si>
    <t>951189936</t>
  </si>
  <si>
    <t>225</t>
  </si>
  <si>
    <t>733390404</t>
  </si>
  <si>
    <t>Manžety prostupové pro potrubí primárních okruhů tepelných čerpadel průměru D 32 - 40</t>
  </si>
  <si>
    <t>571266821</t>
  </si>
  <si>
    <t>226</t>
  </si>
  <si>
    <t>733391101</t>
  </si>
  <si>
    <t>Zkoušky těsnosti potrubí z trubek plastových D do 32/3,0</t>
  </si>
  <si>
    <t>-1996917877</t>
  </si>
  <si>
    <t>227</t>
  </si>
  <si>
    <t>998733101</t>
  </si>
  <si>
    <t>Přesun hmot pro rozvody potrubí stanovený z hmotnosti přesunovaného materiálu vodorovná dopravní vzdálenost do 50 m v objektech výšky do 6 m</t>
  </si>
  <si>
    <t>-1942656159</t>
  </si>
  <si>
    <t>734</t>
  </si>
  <si>
    <t>Ústřední vytápění - armatury</t>
  </si>
  <si>
    <t>228</t>
  </si>
  <si>
    <t>734209103</t>
  </si>
  <si>
    <t>Montáž závitových armatur s 1 závitem G 1/2 (DN 15)</t>
  </si>
  <si>
    <t>-806541193</t>
  </si>
  <si>
    <t>229</t>
  </si>
  <si>
    <t>734211120</t>
  </si>
  <si>
    <t>Ventily odvzdušňovací závitové automatické PN 14 do 120 st.C (R 99 Giacomini) G 1/2</t>
  </si>
  <si>
    <t>5545508</t>
  </si>
  <si>
    <t>230</t>
  </si>
  <si>
    <t>734221552</t>
  </si>
  <si>
    <t>Ventily regulační závitové termostatické, bez hlavice ovládání PN 16 do 110 st.C přímé dvouregulační (R 402P Giacomini) G 1/2</t>
  </si>
  <si>
    <t>-1790484845</t>
  </si>
  <si>
    <t>231</t>
  </si>
  <si>
    <t>734221683</t>
  </si>
  <si>
    <t>Ventily regulační závitové hlavice termostatické, pro ovládání ventilů PN 10 do 110 st.C kapalinové s vestavěným čidlem (R 456)</t>
  </si>
  <si>
    <t>951097664</t>
  </si>
  <si>
    <t>232</t>
  </si>
  <si>
    <t>734242413</t>
  </si>
  <si>
    <t>Ventily zpětné závitové PN 16 do 110 st.C [R60 Giacomini] přímé G 3/4</t>
  </si>
  <si>
    <t>209951636</t>
  </si>
  <si>
    <t>233</t>
  </si>
  <si>
    <t>734251212</t>
  </si>
  <si>
    <t>Ventily pojistné závitové a čepové rohové provozní tlak od 2,5 do 6 bar [R 140 Giacomini] G 3/4</t>
  </si>
  <si>
    <t>-459682540</t>
  </si>
  <si>
    <t>234</t>
  </si>
  <si>
    <t>734261233</t>
  </si>
  <si>
    <t>Šroubení topenářské PN 16 do 120 st.C přímé [R 18 Giacomini] G 1/2</t>
  </si>
  <si>
    <t>1194718298</t>
  </si>
  <si>
    <t>235</t>
  </si>
  <si>
    <t>734261234</t>
  </si>
  <si>
    <t>32778325</t>
  </si>
  <si>
    <t>236</t>
  </si>
  <si>
    <t>734261235</t>
  </si>
  <si>
    <t>Šroubení topenářské PN 16 do 120 st.C přímé (R 18 Giacomini) G 1</t>
  </si>
  <si>
    <t>-523171639</t>
  </si>
  <si>
    <t>237</t>
  </si>
  <si>
    <t>734261717</t>
  </si>
  <si>
    <t>Šroubení regulační radiátorové přímé s vypouštěním (R 715TG Giacomini) G 1/2</t>
  </si>
  <si>
    <t>1974611808</t>
  </si>
  <si>
    <t>238</t>
  </si>
  <si>
    <t>734291123</t>
  </si>
  <si>
    <t>Ostatní armatury kohouty plnicí a vypouštěcí PN 10 do 110 st.C (R 608 Giacomini) G 1/2</t>
  </si>
  <si>
    <t>-1119197858</t>
  </si>
  <si>
    <t>239</t>
  </si>
  <si>
    <t>734292713</t>
  </si>
  <si>
    <t>Ostatní armatury kulové kohouty PN 42 do 185 st.C přímé vnitřní závit (R 250 D Giacomini) G 1/2</t>
  </si>
  <si>
    <t>435875862</t>
  </si>
  <si>
    <t>240</t>
  </si>
  <si>
    <t>734292714</t>
  </si>
  <si>
    <t>Ostatní armatury kulové kohouty PN 42 do 185 st.C přímé vnitřní závit [R 250 D Giacomini] G 3/4</t>
  </si>
  <si>
    <t>1871760451</t>
  </si>
  <si>
    <t>241</t>
  </si>
  <si>
    <t>734292715</t>
  </si>
  <si>
    <t>Ostatní armatury kulové kohouty PN 42 do 185 st.C přímé vnitřní závit (R 250 D Giacomini) G 1</t>
  </si>
  <si>
    <t>1495515412</t>
  </si>
  <si>
    <t>242</t>
  </si>
  <si>
    <t>734295022</t>
  </si>
  <si>
    <t>Směšovací armatury závitové trojcestné se servomotorem DN 25</t>
  </si>
  <si>
    <t>-2084753168</t>
  </si>
  <si>
    <t>243</t>
  </si>
  <si>
    <t>734411101</t>
  </si>
  <si>
    <t>Teploměry technické s pevným stonkem a jímkou zadní připojení (axiální) průměr 63 mm délka stonku 50 mm</t>
  </si>
  <si>
    <t>1274787754</t>
  </si>
  <si>
    <t>244</t>
  </si>
  <si>
    <t>734421101</t>
  </si>
  <si>
    <t>Tlakoměry s pevným stonkem a zpětnou klapkou spodní připojení (radiální) tlaku 0–16 bar průměru 50 mm</t>
  </si>
  <si>
    <t>-1141876957</t>
  </si>
  <si>
    <t>245</t>
  </si>
  <si>
    <t>734424101</t>
  </si>
  <si>
    <t>Tlakoměry kondenzační smyčky k přivaření, PN 250 do 300 st.C zahnuté</t>
  </si>
  <si>
    <t>2136006441</t>
  </si>
  <si>
    <t>246</t>
  </si>
  <si>
    <t>734494121</t>
  </si>
  <si>
    <t>Měřicí armatury návarky s metrickým závitem M 20x1,5 délky do 220 mm</t>
  </si>
  <si>
    <t>1727528608</t>
  </si>
  <si>
    <t>247</t>
  </si>
  <si>
    <t>734499211</t>
  </si>
  <si>
    <t>Měřicí armatury montáž návarků M 20 x 1,5</t>
  </si>
  <si>
    <t>-694121191</t>
  </si>
  <si>
    <t>248</t>
  </si>
  <si>
    <t>998734101</t>
  </si>
  <si>
    <t>Přesun hmot pro armatury stanovený z hmotnosti přesunovaného materiálu vodorovná dopravní vzdálenost do 50 m v objektech výšky do 6 m</t>
  </si>
  <si>
    <t>644548264</t>
  </si>
  <si>
    <t>735</t>
  </si>
  <si>
    <t>Ústřední vytápění - otopná tělesa</t>
  </si>
  <si>
    <t>249</t>
  </si>
  <si>
    <t>735151271</t>
  </si>
  <si>
    <t>Otopná tělesa panelová KORADO Radik Klasik, typ 11 výšky tělesa 600 mm, délky 400 mm</t>
  </si>
  <si>
    <t>1011102516</t>
  </si>
  <si>
    <t>250</t>
  </si>
  <si>
    <t>735151577</t>
  </si>
  <si>
    <t>Otopná tělesa panelová KORADO Radik Klasik, typ 22 výšky tělesa 600 mm, délky 1000 mm</t>
  </si>
  <si>
    <t>-993224414</t>
  </si>
  <si>
    <t>251</t>
  </si>
  <si>
    <t>735151675</t>
  </si>
  <si>
    <t>Otopná tělesa panelová KORADO Radik Klasik, typ 33 výšky tělesa 600 mm, délky 800 mm</t>
  </si>
  <si>
    <t>-897188528</t>
  </si>
  <si>
    <t>252</t>
  </si>
  <si>
    <t>735164512</t>
  </si>
  <si>
    <t>Otopná tělesa trubková KORADO montáž těles na stěnu Koralux RondoMAX, Koralux Rondo Classic, Koralux Rondo MAX - E, Koralux Rondo Classic - E výšky tělesa přes 1500 mm</t>
  </si>
  <si>
    <t>-1357201237</t>
  </si>
  <si>
    <t>253</t>
  </si>
  <si>
    <t>7350002</t>
  </si>
  <si>
    <t>Otopné trubkové těleso KORALUX KLCE 1220/600</t>
  </si>
  <si>
    <t>1883628408</t>
  </si>
  <si>
    <t>254</t>
  </si>
  <si>
    <t>7350003</t>
  </si>
  <si>
    <t>El. topné těleso 300 W</t>
  </si>
  <si>
    <t>-1613235207</t>
  </si>
  <si>
    <t>255</t>
  </si>
  <si>
    <t>7350004</t>
  </si>
  <si>
    <t>T kus k el tělesuu</t>
  </si>
  <si>
    <t>-677400673</t>
  </si>
  <si>
    <t>256</t>
  </si>
  <si>
    <t>7350005</t>
  </si>
  <si>
    <t>vidlice s integrovaným regulátorem</t>
  </si>
  <si>
    <t>208001200</t>
  </si>
  <si>
    <t>257</t>
  </si>
  <si>
    <t>735191910</t>
  </si>
  <si>
    <t>Ostatní opravy otopných těles napuštění vody do otopného systému včetně potrubí (bez kotle a ohříváků) otopných těles</t>
  </si>
  <si>
    <t>-717359911</t>
  </si>
  <si>
    <t>258</t>
  </si>
  <si>
    <t>735511002</t>
  </si>
  <si>
    <t>Trubkové teplovodní podlahové vytápění REHAU rozvodné potrubí Rautherm S 20x2 mm, systémová deska REHAU rozteč potrubí 150 mm</t>
  </si>
  <si>
    <t>-1404309567</t>
  </si>
  <si>
    <t>M 1.01</t>
  </si>
  <si>
    <t>21,5</t>
  </si>
  <si>
    <t xml:space="preserve"> M 1.02</t>
  </si>
  <si>
    <t>47,1</t>
  </si>
  <si>
    <t>M 1.03</t>
  </si>
  <si>
    <t>104,7+120,4+120</t>
  </si>
  <si>
    <t>M 1.04</t>
  </si>
  <si>
    <t>75,5</t>
  </si>
  <si>
    <t>M 1.05</t>
  </si>
  <si>
    <t>259</t>
  </si>
  <si>
    <t>735511008</t>
  </si>
  <si>
    <t>Trubkové teplovodní podlahové vytápění REHAU systémová deska REHAU</t>
  </si>
  <si>
    <t>1842941069</t>
  </si>
  <si>
    <t>260</t>
  </si>
  <si>
    <t>735511062</t>
  </si>
  <si>
    <t>Trubkové teplovodní podlahové vytápění REHAU ostatní prvky okrajový izolační pruh</t>
  </si>
  <si>
    <t>2047984093</t>
  </si>
  <si>
    <t>261</t>
  </si>
  <si>
    <t>735511063</t>
  </si>
  <si>
    <t>Trubkové teplovodní podlahové vytápění REHAU ostatní prvky průchod dilatační spárou</t>
  </si>
  <si>
    <t>31690400</t>
  </si>
  <si>
    <t>262</t>
  </si>
  <si>
    <t>735511086</t>
  </si>
  <si>
    <t>Trubkové teplovodní podlahové vytápění REHAU ostatní prvky rozdělovače typ HKV 7</t>
  </si>
  <si>
    <t>1375011912</t>
  </si>
  <si>
    <t>263</t>
  </si>
  <si>
    <t>735511105</t>
  </si>
  <si>
    <t>Trubkové teplovodní podlahové vytápění REHAU ostatní prvky skříně rozdělovače pod omítku U.P.5</t>
  </si>
  <si>
    <t>2077183752</t>
  </si>
  <si>
    <t>264</t>
  </si>
  <si>
    <t>735511135</t>
  </si>
  <si>
    <t>Trubkové teplovodní podlahové vytápění REHAU ostatní prvky připojovací šroubení rozdělovače</t>
  </si>
  <si>
    <t>1987183205</t>
  </si>
  <si>
    <t>265</t>
  </si>
  <si>
    <t>286163180</t>
  </si>
  <si>
    <t>Trubky z vysoko zesíťovaného polyetylénu systém Rehau systém napojení topných těles HAS (násuvná objímka) a podlahového topení RFBH ostatní plastifikátor MINI (á 25 kg)</t>
  </si>
  <si>
    <t>l</t>
  </si>
  <si>
    <t>1685412314</t>
  </si>
  <si>
    <t>266</t>
  </si>
  <si>
    <t>998735101</t>
  </si>
  <si>
    <t>Přesun hmot pro otopná tělesa stanovený z hmotnosti přesunovaného materiálu vodorovná dopravní vzdálenost do 50 m v objektech výšky do 6 m</t>
  </si>
  <si>
    <t>2079396040</t>
  </si>
  <si>
    <t>740</t>
  </si>
  <si>
    <t>Elektromontáže - zkoušky a revize</t>
  </si>
  <si>
    <t>267</t>
  </si>
  <si>
    <t>345715110</t>
  </si>
  <si>
    <t>Materiál úložný elektroinstalační krabice přístrojové instalační z plastické hmoty KP 68/2  500 V,  D69 x 30mm</t>
  </si>
  <si>
    <t>-212661964</t>
  </si>
  <si>
    <t>Poznámka k položce:
EAN 8595057600089</t>
  </si>
  <si>
    <t>268</t>
  </si>
  <si>
    <t>345715190</t>
  </si>
  <si>
    <t>Materiál úložný elektroinstalační univerzální krabice z plastické hmoty D 69 x 42 mm, 500 V KU 68-1902 s víčkem KO 68</t>
  </si>
  <si>
    <t>-1637228697</t>
  </si>
  <si>
    <t>Poznámka k položce:
EAN 8595057600195</t>
  </si>
  <si>
    <t>269</t>
  </si>
  <si>
    <t>345710630</t>
  </si>
  <si>
    <t>Materiál úložný elektroinstalační trubky elektroinstalační ohebné LPFLEX 125N PVC -(ČSN) velmi nízká mechanická odolnost typ        počet m ve svazku 2323   100</t>
  </si>
  <si>
    <t>-824359317</t>
  </si>
  <si>
    <t>Poznámka k položce:
EAN 8595057600355</t>
  </si>
  <si>
    <t>270</t>
  </si>
  <si>
    <t>345713510</t>
  </si>
  <si>
    <t>Materiál úložný elektroinstalační trubky elektroinstalační ohebné, KOPOFLEX, dvouplášťové HDPE+LDPE svitek 50 m se zatahovacím drátem a spojkou ČSN EN 50086-2-4 KF 09050   50 mm</t>
  </si>
  <si>
    <t>2004054979</t>
  </si>
  <si>
    <t>Poznámka k položce:
EAN 8595057698178</t>
  </si>
  <si>
    <t>271</t>
  </si>
  <si>
    <t>345713500</t>
  </si>
  <si>
    <t>Materiál úložný elektroinstalační trubky elektroinstalační ohebné, KOPOFLEX, dvouplášťové HDPE+LDPE svitek 50 m se zatahovacím drátem a spojkou ČSN EN 50086-2-4 KF 09040   40 mm</t>
  </si>
  <si>
    <t>499315593</t>
  </si>
  <si>
    <t>Poznámka k položce:
EAN 8595057698147</t>
  </si>
  <si>
    <t>272</t>
  </si>
  <si>
    <t>345355150</t>
  </si>
  <si>
    <t>Spínače 10 A kompletní spínač  3553 řazení 1, spínač jednopólový Tango bílý, slonová kost</t>
  </si>
  <si>
    <t>849967786</t>
  </si>
  <si>
    <t>273</t>
  </si>
  <si>
    <t>345355750</t>
  </si>
  <si>
    <t>Spínače 10 A kompletní spínač  3553 řazení 5, přepínač sériový Tango bílý, slonová kost</t>
  </si>
  <si>
    <t>-1842941651</t>
  </si>
  <si>
    <t>274</t>
  </si>
  <si>
    <t>345357140</t>
  </si>
  <si>
    <t>Spínače 10 A řazení 7, přepínač křížový Tango ostatní barvy</t>
  </si>
  <si>
    <t>285931341</t>
  </si>
  <si>
    <t>275</t>
  </si>
  <si>
    <t>345358020</t>
  </si>
  <si>
    <t>Spínače 10 A řazení 1/0 So, ovladač zapínací tlačítkový s orientační doutnavkou, velkoplošný 3553-93289</t>
  </si>
  <si>
    <t>-1993226242</t>
  </si>
  <si>
    <t>276</t>
  </si>
  <si>
    <t>429141280</t>
  </si>
  <si>
    <t>ventilátor axiální stěnový zpětná klapka a zpožděný doběh, skříň z plastu průtok 95 m3/h d 100 mm 13 W IP44</t>
  </si>
  <si>
    <t>1226678829</t>
  </si>
  <si>
    <t>Poznámka k položce:
T – zpožděný doběh cca 4–8 minut</t>
  </si>
  <si>
    <t>277</t>
  </si>
  <si>
    <t>345359000a</t>
  </si>
  <si>
    <t>čidlo pohybový schodištový</t>
  </si>
  <si>
    <t>1144149485</t>
  </si>
  <si>
    <t>278</t>
  </si>
  <si>
    <t>345551230</t>
  </si>
  <si>
    <t>Spoje zásuvkové 10 A a 10/16 A zásuvky komplet zásuvka 2násobná 5512-2249 Tango bílý, slonová kost</t>
  </si>
  <si>
    <t>1322619435</t>
  </si>
  <si>
    <t>279</t>
  </si>
  <si>
    <t>345551030M</t>
  </si>
  <si>
    <t>Spoje zásuvkové 10 A a 10/16 A zásuvky komplet zásuvka 1násobná 5517-2389 Tango bílý, slonová kost</t>
  </si>
  <si>
    <t>1678025043</t>
  </si>
  <si>
    <t>280</t>
  </si>
  <si>
    <t>345367000</t>
  </si>
  <si>
    <t>Příslušenství spínačů rámečky pro spínače a zásuvky TANGO barevné provedení krytů spínačů a rámečků TANGO: bílá, bordó, tmavomodrá, černá 3901A-B10 jednonásobný</t>
  </si>
  <si>
    <t>-1218631332</t>
  </si>
  <si>
    <t>281</t>
  </si>
  <si>
    <t>345367050</t>
  </si>
  <si>
    <t>Příslušenství spínačů rámečky pro spínače a zásuvky TANGO barevné provedení krytů spínačů a rámečků TANGO: bílá, bordó, tmavomodrá, černá 3901A-B20 dvojnásobný, vodorovný</t>
  </si>
  <si>
    <t>1115339942</t>
  </si>
  <si>
    <t>282</t>
  </si>
  <si>
    <t>345367100A</t>
  </si>
  <si>
    <t xml:space="preserve">rámeček pro spínače a zásuvky TANGO 3901A-B30 trojnasobní </t>
  </si>
  <si>
    <t>-729892348</t>
  </si>
  <si>
    <t>283</t>
  </si>
  <si>
    <t>345551150</t>
  </si>
  <si>
    <t>Spoje zásuvkové 10 A a 10/16 A zásuvky komplet zásuvka 1násobná 5517-2389 Alpha exclusive® alabastr, slon.kost</t>
  </si>
  <si>
    <t>-1889362253</t>
  </si>
  <si>
    <t>284</t>
  </si>
  <si>
    <t>374512200</t>
  </si>
  <si>
    <t>Zásuvky pro elektroniku a slaboproudou techniku zásuvka tv + r + sat Classic 3553 bílá</t>
  </si>
  <si>
    <t>-1105504189</t>
  </si>
  <si>
    <t>285</t>
  </si>
  <si>
    <t>374512460</t>
  </si>
  <si>
    <t>Zásuvky pro elektroniku a slaboproudou techniku zásuvka data 1xRJ45 Element® ostatní barvy</t>
  </si>
  <si>
    <t>-304053960</t>
  </si>
  <si>
    <t>286</t>
  </si>
  <si>
    <t>282282555</t>
  </si>
  <si>
    <t>287</t>
  </si>
  <si>
    <t>341110300</t>
  </si>
  <si>
    <t>Kabely silové s měděným jádrem pro jmenovité napětí 750 V CYKY   PN-KV-061-00 3 x 1,5</t>
  </si>
  <si>
    <t>-951876998</t>
  </si>
  <si>
    <t>Poznámka k položce:
obsah kovu [kg/m], Cu =0,044, Al =0</t>
  </si>
  <si>
    <t>288</t>
  </si>
  <si>
    <t>341110360</t>
  </si>
  <si>
    <t>Kabely silové s měděným jádrem pro jmenovité napětí 750 V CYKY   PN-KV-061-00 3 x 2,5</t>
  </si>
  <si>
    <t>983340707</t>
  </si>
  <si>
    <t>Poznámka k položce:
obsah kovu [kg/m], Cu =0,074, Al =0</t>
  </si>
  <si>
    <t>289</t>
  </si>
  <si>
    <t>341103120</t>
  </si>
  <si>
    <t>Kabely silové s měděným jádrem pro jmenovité napětí 750 V CYKYDY - TP-KK-133/01 5 x 2,5</t>
  </si>
  <si>
    <t>-424242865</t>
  </si>
  <si>
    <t>290</t>
  </si>
  <si>
    <t>341110760b</t>
  </si>
  <si>
    <t>Kabely silové s měděným jádrem pro jmenovité napětí 750 V CYKY   PN-KV-061-00 4 x 10 RE  TP-KK-134/01</t>
  </si>
  <si>
    <t>-18118453</t>
  </si>
  <si>
    <t>Poznámka k položce:
obsah kovu [kg/m], Cu =0,392, Al =0</t>
  </si>
  <si>
    <t>291</t>
  </si>
  <si>
    <t>341408260</t>
  </si>
  <si>
    <t>Vodiče izolované s měděným jádrem silové vodiče do 1 kV pro pevné uložení, izolace PVC CY, H07 V-U, pro 450/750 V - jádro plné H07V-U 6,0</t>
  </si>
  <si>
    <t>2051597489</t>
  </si>
  <si>
    <t>Poznámka k položce:
obsah kovu [kg/m], Cu =0,059, Al =0</t>
  </si>
  <si>
    <t>292</t>
  </si>
  <si>
    <t>341408280</t>
  </si>
  <si>
    <t>Vodiče izolované s měděným jádrem silové vodiče do 1 kV pro pevné uložení, izolace PVC CY, H07 V-R, pro 450/750 V jádro lanové H07V-R 16</t>
  </si>
  <si>
    <t>37083607</t>
  </si>
  <si>
    <t>Poznámka k položce:
obsah kovu [kg/m], Cu =0,157, Al =0</t>
  </si>
  <si>
    <t>293</t>
  </si>
  <si>
    <t>210010002</t>
  </si>
  <si>
    <t>Montáž trubek elektroinstalačních s nasunutím nebo našroubováním do krabic uložených pod omítkou plastových ohebných, průměru 16 mm</t>
  </si>
  <si>
    <t>658944705</t>
  </si>
  <si>
    <t>294</t>
  </si>
  <si>
    <t>210010312</t>
  </si>
  <si>
    <t>Montáž krabic elektroinstalačních bez napojení na trubky a lišty, demontáže a montáže víčka a přístroje protahovacích nebo odbočných bez zapojení zapuštěných plastových kruhových, typ/víčko 1904/V 68 pro sádrokartonové příčky</t>
  </si>
  <si>
    <t>512079680</t>
  </si>
  <si>
    <t>295</t>
  </si>
  <si>
    <t>210010351</t>
  </si>
  <si>
    <t>Montáž krabic elektroinstalačních rozvodek nástěnných plastových se zapojením vodičů na svorkovnici čtyřhranných ACIDUR pro vodiče průřezu do 4 mm2</t>
  </si>
  <si>
    <t>-759666781</t>
  </si>
  <si>
    <t>296</t>
  </si>
  <si>
    <t>210100001</t>
  </si>
  <si>
    <t>Ukončení vodičů izolovaných s označením a zapojením v rozváděči nebo na přístroji průřezu žíly do 2,5 mm2</t>
  </si>
  <si>
    <t>-143555923</t>
  </si>
  <si>
    <t>297</t>
  </si>
  <si>
    <t>210100003</t>
  </si>
  <si>
    <t>Ukončení vodičů izolovaných s označením a zapojením v rozváděči nebo na přístroji průřezu žíly do 16 mm2</t>
  </si>
  <si>
    <t>-1645632490</t>
  </si>
  <si>
    <t>298</t>
  </si>
  <si>
    <t>210110041</t>
  </si>
  <si>
    <t>Montáž ovladačů nn polozapuštěných nebo zapuštěných se zapojením vodičů šroubové připojení vypínačů, řazení jednopólových</t>
  </si>
  <si>
    <t>1955614755</t>
  </si>
  <si>
    <t>299</t>
  </si>
  <si>
    <t>210800102</t>
  </si>
  <si>
    <t>Montáž izolovaných kabelů měděných do 1 kV uložených pod omítku ve stěně CYKY, CYBY, CYMY, NYM, CYKYLS, CYKYLo, počtu a průřezu žil 2 x 4 mm2</t>
  </si>
  <si>
    <t>1121719368</t>
  </si>
  <si>
    <t>300</t>
  </si>
  <si>
    <t>210810008</t>
  </si>
  <si>
    <t>Montáž izolovaných kabelů měděných bez ukončení do 1 kV uložených volně CYKY, CYKYD, CYKYDY, NYM, NYY, YSLY, 750 V, počtu a průřezu žil 3 x 6 mm2</t>
  </si>
  <si>
    <t>312251939</t>
  </si>
  <si>
    <t>301</t>
  </si>
  <si>
    <t>741313132</t>
  </si>
  <si>
    <t>Montáž zásuvek průmyslových se zapojením vodičů spojovacích, provedení IP 44 2P+PE 32 A</t>
  </si>
  <si>
    <t>232325079</t>
  </si>
  <si>
    <t>302</t>
  </si>
  <si>
    <t>747161250</t>
  </si>
  <si>
    <t>Montáž zásuvek domovních se zapojením vodičů šroubové připojení polozapuštěných nebo zapuštěných 10/16 A, provedení 2x (2P + PE) dvojnásobná</t>
  </si>
  <si>
    <t>670043065</t>
  </si>
  <si>
    <t>303</t>
  </si>
  <si>
    <t>123321</t>
  </si>
  <si>
    <t>Revize elektro</t>
  </si>
  <si>
    <t>ks</t>
  </si>
  <si>
    <t>97302925</t>
  </si>
  <si>
    <t>304</t>
  </si>
  <si>
    <t>357176800</t>
  </si>
  <si>
    <t>Rozvaděče nn jednoúčelové jádra elektrorozvodná bez požární odolnosti PEJ 3        3+1</t>
  </si>
  <si>
    <t>-1079965265</t>
  </si>
  <si>
    <t>305</t>
  </si>
  <si>
    <t>358226340</t>
  </si>
  <si>
    <t>Jističe do 630 A kompaktní jističe  Modeion - do  160  A příslušenství jističů BC160N vypínací (napěťová) spoušť pro BC SV-BC-X230   AC/DC 230, 400 V</t>
  </si>
  <si>
    <t>-1517744093</t>
  </si>
  <si>
    <t>Poznámka k položce:
EAN: 8590125202356</t>
  </si>
  <si>
    <t>306</t>
  </si>
  <si>
    <t>358221090</t>
  </si>
  <si>
    <t>Jističe do 630 A JISTIČE DO 63A 1pólové - charakteristika B LPN (LSN)-10B-1</t>
  </si>
  <si>
    <t>434976798</t>
  </si>
  <si>
    <t>Poznámka k položce:
EAN: 8590125338710</t>
  </si>
  <si>
    <t>307</t>
  </si>
  <si>
    <t>358221110</t>
  </si>
  <si>
    <t>Jističe do 630 A JISTIČE DO 63A 1pólové - charakteristika B LPN (LSN)-16B-1</t>
  </si>
  <si>
    <t>-401131585</t>
  </si>
  <si>
    <t>Poznámka k položce:
EAN: 8590125338734</t>
  </si>
  <si>
    <t>308</t>
  </si>
  <si>
    <t>358221070</t>
  </si>
  <si>
    <t>Jističe do 630 A JISTIČE DO 63A 1pólové - charakteristika B LPN (LSN)-6B-1</t>
  </si>
  <si>
    <t>-750647682</t>
  </si>
  <si>
    <t>Poznámka k položce:
EAN: 8590125338697</t>
  </si>
  <si>
    <t>309</t>
  </si>
  <si>
    <t>358892120</t>
  </si>
  <si>
    <t>Přístroje elektrické se specifickým určením ostatní chrániče proudové standardní 4 pólové  typ AC In 25 A, Ue 230/400 V a.c., Idn 30 mA, 4-pól, Inc 6 kA, typ AC OFI 40-4p/0.03</t>
  </si>
  <si>
    <t>-1956894150</t>
  </si>
  <si>
    <t>Poznámka k položce:
EAN: 8590125368090</t>
  </si>
  <si>
    <t>310</t>
  </si>
  <si>
    <t>358895050</t>
  </si>
  <si>
    <t>Přístroje elektrické se specifickým určením ostatní ochrany přepěťové svodiče bleskových proudů 1. stupeň Typ 1 součtové jiskřiště mezi  PE a N SJB100/NPE/1,5</t>
  </si>
  <si>
    <t>-2032448516</t>
  </si>
  <si>
    <t>Poznámka k položce:
EAN: 8590125347163</t>
  </si>
  <si>
    <t>311</t>
  </si>
  <si>
    <t>358224010</t>
  </si>
  <si>
    <t>Jističe do 630 A JISTIČE DO 63A 3pólové - charakteristika B LPN (LSN)-16B-3</t>
  </si>
  <si>
    <t>-1735363872</t>
  </si>
  <si>
    <t>Poznámka k položce:
EAN: 8590125340201</t>
  </si>
  <si>
    <t>312</t>
  </si>
  <si>
    <t>742221110</t>
  </si>
  <si>
    <t>Montáž rozváděčů litinových, hliníkových nebo plastových bez zapojení vodičů sestavy hmotnosti do 50 kg</t>
  </si>
  <si>
    <t>-1492972127</t>
  </si>
  <si>
    <t>313</t>
  </si>
  <si>
    <t>358224680</t>
  </si>
  <si>
    <t>jistič 3+Npólový-charakteristika B 40A</t>
  </si>
  <si>
    <t>1771444910</t>
  </si>
  <si>
    <t>Poznámka k položce:
EAN: 8590125340799</t>
  </si>
  <si>
    <t>314</t>
  </si>
  <si>
    <t>357116460</t>
  </si>
  <si>
    <t>rozvaděč elektroměrový plastový ER212/PVP7P  1x dvousazbový</t>
  </si>
  <si>
    <t>-810196265</t>
  </si>
  <si>
    <t>Poznámka k položce:
Přímé měření el. energie (standardně do 40A, na zakázku do 63A, 80A, PRE max.100A):</t>
  </si>
  <si>
    <t>315</t>
  </si>
  <si>
    <t>742221110.1</t>
  </si>
  <si>
    <t>-1053656336</t>
  </si>
  <si>
    <t>316</t>
  </si>
  <si>
    <t>354419860a</t>
  </si>
  <si>
    <t>svorka odbočovací a spojovací pro pásek 30x4 mm, FeZn</t>
  </si>
  <si>
    <t>83102772</t>
  </si>
  <si>
    <t>317</t>
  </si>
  <si>
    <t>354420620</t>
  </si>
  <si>
    <t>pás zemnící 30 x 4 mm FeZn</t>
  </si>
  <si>
    <t>kg</t>
  </si>
  <si>
    <t>992060508</t>
  </si>
  <si>
    <t>318</t>
  </si>
  <si>
    <t>354410730a</t>
  </si>
  <si>
    <t>drát průměr 10 mm FeZn</t>
  </si>
  <si>
    <t>-921192236</t>
  </si>
  <si>
    <t>Poznámka k položce:
Hmotnost: 0,62 kg/m</t>
  </si>
  <si>
    <t>319</t>
  </si>
  <si>
    <t>210220023</t>
  </si>
  <si>
    <t>Montáž uzemňovacího vedení s upevněním, propojením a připojením pomocí svorek v zemi s izolací spojů vodičů FeZn drátem nebo lanem průměru do 10 mm v průmyslové výstavbě</t>
  </si>
  <si>
    <t>402686868</t>
  </si>
  <si>
    <t>320</t>
  </si>
  <si>
    <t>354419250</t>
  </si>
  <si>
    <t>Součásti pro hromosvody a uzemňování svorky FeZn zkušební, ČSN  35 7634 SZ   pro lano      D 6-12 mm</t>
  </si>
  <si>
    <t>488204331</t>
  </si>
  <si>
    <t>321</t>
  </si>
  <si>
    <t>354410730</t>
  </si>
  <si>
    <t>Součásti pro hromosvody a uzemňování vodiče  svodů dráty FeZn drát průměr 10 mm FeZn  1 kg=1,61m</t>
  </si>
  <si>
    <t>-140034784</t>
  </si>
  <si>
    <t>322</t>
  </si>
  <si>
    <t>354419860</t>
  </si>
  <si>
    <t>Součásti pro hromosvody a uzemňování svorky FeZn odbočovací a spojovací, ČSN  35 7636 SR 2B  pro pásek    30 x 4 mm</t>
  </si>
  <si>
    <t>1981160254</t>
  </si>
  <si>
    <t>323</t>
  </si>
  <si>
    <t>354419960</t>
  </si>
  <si>
    <t>Součásti pro hromosvody a uzemňování svorky FeZn odbočovací a spojovací, ČSN  35 7636 SR 3a pro spoje kruh. a páskových  vodičů</t>
  </si>
  <si>
    <t>-1636472258</t>
  </si>
  <si>
    <t>324</t>
  </si>
  <si>
    <t>354410770</t>
  </si>
  <si>
    <t>Součásti pro hromosvody a uzemňování vodiče  svodů dráty AlMgSi drát průměr 8 mm AlMgSi  1 kg=7,4m</t>
  </si>
  <si>
    <t>1455714080</t>
  </si>
  <si>
    <t>Poznámka k položce:
Hmotnost: 0,135 kg/m</t>
  </si>
  <si>
    <t>325</t>
  </si>
  <si>
    <t>354410650</t>
  </si>
  <si>
    <t>Součásti pro hromosvody a uzemňování tyče jímací jímací tyč s rovným koncem FeZn d = 19 mm JR 1,5    1500 mm</t>
  </si>
  <si>
    <t>-953740655</t>
  </si>
  <si>
    <t>326</t>
  </si>
  <si>
    <t>354418850</t>
  </si>
  <si>
    <t>Součásti pro hromosvody a uzemňování svorky FeZn spojovací, ČSN  35 7633 SS    pro lano     D 8-10 mm</t>
  </si>
  <si>
    <t>-954650809</t>
  </si>
  <si>
    <t>327</t>
  </si>
  <si>
    <t>354420040</t>
  </si>
  <si>
    <t>Součásti pro hromosvody a uzemňování svorky FeZn svorka na vodovodní potrubí a okapové trouby  FeZn ST 09  4"      - 115mm   FeZn</t>
  </si>
  <si>
    <t>809156032</t>
  </si>
  <si>
    <t>328</t>
  </si>
  <si>
    <t>354414900</t>
  </si>
  <si>
    <t>Součásti pro hromosvody a uzemňování podpěry vedení FeZn PV 15a  na hřebenáče      120</t>
  </si>
  <si>
    <t>164752872</t>
  </si>
  <si>
    <t>329</t>
  </si>
  <si>
    <t>354421100</t>
  </si>
  <si>
    <t>Součásti pro hromosvody a uzemňování štítek plastový čísla svodů  3 /VS010/</t>
  </si>
  <si>
    <t>-1109104100</t>
  </si>
  <si>
    <t>330</t>
  </si>
  <si>
    <t>341110800</t>
  </si>
  <si>
    <t>Kabely silové s měděným jádrem pro jmenovité napětí 750 V CYKY   PN-KV-061-00 4 x 16 RE  TP-KK-134/01</t>
  </si>
  <si>
    <t>54059127</t>
  </si>
  <si>
    <t>Poznámka k položce:
obsah kovu [kg/m], Cu =0,627, Al =0</t>
  </si>
  <si>
    <t>331</t>
  </si>
  <si>
    <t>354418040</t>
  </si>
  <si>
    <t>Součásti pro hromosvody a uzemňování trubky ochranné OT 1,7 nerez</t>
  </si>
  <si>
    <t>-457098532</t>
  </si>
  <si>
    <t>332</t>
  </si>
  <si>
    <t>12121212</t>
  </si>
  <si>
    <t>jímací vedení izolované pro antenu</t>
  </si>
  <si>
    <t>544829469</t>
  </si>
  <si>
    <t>333</t>
  </si>
  <si>
    <t>743619220</t>
  </si>
  <si>
    <t>Montáž uzemňovacího vedení s upevněním, propojením a připojením pomocí svorek doplňků ochranného pospojování ochranné trubky s pláštěm vodiče oboustranně</t>
  </si>
  <si>
    <t>-516139928</t>
  </si>
  <si>
    <t>334</t>
  </si>
  <si>
    <t>743621120</t>
  </si>
  <si>
    <t>Montáž hromosvodného vedení svodových drátů nebo lan s podpěrami, D přes 10 mm</t>
  </si>
  <si>
    <t>691131447</t>
  </si>
  <si>
    <t>335</t>
  </si>
  <si>
    <t>743622100</t>
  </si>
  <si>
    <t>Montáž hromosvodného vedení svorek se 2 šrouby, typ SS, SR 03</t>
  </si>
  <si>
    <t>-99565978</t>
  </si>
  <si>
    <t>336</t>
  </si>
  <si>
    <t>743622200</t>
  </si>
  <si>
    <t>Montáž hromosvodného vedení svorek se 3 a více šrouby, typ ST, SJ, SK, SZ, SR 01 a 02</t>
  </si>
  <si>
    <t>2040332774</t>
  </si>
  <si>
    <t>337</t>
  </si>
  <si>
    <t>743631400</t>
  </si>
  <si>
    <t>Montáž jímacích tyčí délky do 3 m, na střešní hřeben</t>
  </si>
  <si>
    <t>1300711839</t>
  </si>
  <si>
    <t>338</t>
  </si>
  <si>
    <t>341110760a</t>
  </si>
  <si>
    <t>108847716</t>
  </si>
  <si>
    <t>339</t>
  </si>
  <si>
    <t>-700095740</t>
  </si>
  <si>
    <t>340</t>
  </si>
  <si>
    <t>341110900a</t>
  </si>
  <si>
    <t>Kabely silové s měděným jádrem pro jmenovité napětí 750 V CYKY   PN-KV-061-00 5 x  1,5</t>
  </si>
  <si>
    <t>-1759035892</t>
  </si>
  <si>
    <t>341</t>
  </si>
  <si>
    <t>341210500</t>
  </si>
  <si>
    <t>kabel sdělovací s Cu jádrem SYKFY 5x2x0,5 mm</t>
  </si>
  <si>
    <t>1574318632</t>
  </si>
  <si>
    <t>Poznámka k položce:
obsah kovu [kg/m], Cu =0,022, Al =0</t>
  </si>
  <si>
    <t>342</t>
  </si>
  <si>
    <t>341110300a</t>
  </si>
  <si>
    <t>-548729105</t>
  </si>
  <si>
    <t>343</t>
  </si>
  <si>
    <t>210010123</t>
  </si>
  <si>
    <t>Montáž trubek ochranných s nasunutím nebo našroubováním do krabic plastových tuhých, uložených volně, vnitřního průměru přes 32 do 50 mm</t>
  </si>
  <si>
    <t>315505688</t>
  </si>
  <si>
    <t>344</t>
  </si>
  <si>
    <t>460490011</t>
  </si>
  <si>
    <t>Krytí kabelů, spojek, koncovek a odbočnic kabelů výstražnou fólií z PVC včetně vyrovnání povrchu rýhy, rozvinutí a uložení fólie do rýhy, fólie šířky do 20cm</t>
  </si>
  <si>
    <t>-1889307484</t>
  </si>
  <si>
    <t>345</t>
  </si>
  <si>
    <t>460150073</t>
  </si>
  <si>
    <t>Hloubení zapažených i nezapažených kabelových rýh ručně včetně urovnání dna s přemístěním výkopku do vzdálenosti 3 m od okraje jámy nebo naložením na dopravní prostředek šířky 40 cm, hloubky 90 cm, v hornině třídy 3</t>
  </si>
  <si>
    <t>1744484800</t>
  </si>
  <si>
    <t>346</t>
  </si>
  <si>
    <t>460421081</t>
  </si>
  <si>
    <t>Kabelové lože včetně podsypu, zhutnění a urovnání povrchu z písku nebo štěrkopísku tloušťky 5 cm nad kabel zakryté plastovou fólií, šířky lože do 25 cm</t>
  </si>
  <si>
    <t>305198937</t>
  </si>
  <si>
    <t>347</t>
  </si>
  <si>
    <t>460560163</t>
  </si>
  <si>
    <t>Zásyp kabelových rýh ručně včetně zhutnění a uložení výkopku do vrstev a urovnání povrchu šířky 35 cm hloubky 80 cm, v hornině třídy 3</t>
  </si>
  <si>
    <t>1932705821</t>
  </si>
  <si>
    <t>348</t>
  </si>
  <si>
    <t>460680213</t>
  </si>
  <si>
    <t>Prorážení otvorů a ostatní bourací práce vybourání otvoru ve zdivu betonovém plochy přes 0,0225 do 0,09 m2 a tloušťky přes 30 do 45 cm</t>
  </si>
  <si>
    <t>425154678</t>
  </si>
  <si>
    <t>349</t>
  </si>
  <si>
    <t>222333444</t>
  </si>
  <si>
    <t>zabezpeč zařízení Jablotron komplet</t>
  </si>
  <si>
    <t>kom</t>
  </si>
  <si>
    <t>643739229</t>
  </si>
  <si>
    <t>350</t>
  </si>
  <si>
    <t>2233445</t>
  </si>
  <si>
    <t>montáž oživení zab zařízení</t>
  </si>
  <si>
    <t>-2071899854</t>
  </si>
  <si>
    <t>351</t>
  </si>
  <si>
    <t>742121001</t>
  </si>
  <si>
    <t>Montáž kabelů sdělovacích pro vnitřní rozvody počtu žil do 15</t>
  </si>
  <si>
    <t>-867216731</t>
  </si>
  <si>
    <t>352</t>
  </si>
  <si>
    <t>222333446</t>
  </si>
  <si>
    <t xml:space="preserve">DT audio Tesla </t>
  </si>
  <si>
    <t>1502986884</t>
  </si>
  <si>
    <t>353</t>
  </si>
  <si>
    <t>222333447</t>
  </si>
  <si>
    <t>montáž DT</t>
  </si>
  <si>
    <t>-1480740088</t>
  </si>
  <si>
    <t>354</t>
  </si>
  <si>
    <t>-1717140927</t>
  </si>
  <si>
    <t>355</t>
  </si>
  <si>
    <t>222333448</t>
  </si>
  <si>
    <t>anteny komplet antena zesilovač 4 pozice</t>
  </si>
  <si>
    <t>-586608233</t>
  </si>
  <si>
    <t>356</t>
  </si>
  <si>
    <t>220700181</t>
  </si>
  <si>
    <t>Montáž koaxiálního kabelu na stožár TVP včetně přípravy kabelu, vytažení na stožár a pevného přichycení, vlastního měření, zápisu naměřených hodnot, zrušení spojení, vyhotovení protokolu [VCE ZE 75-12,2]</t>
  </si>
  <si>
    <t>-933473434</t>
  </si>
  <si>
    <t>357</t>
  </si>
  <si>
    <t>2233449</t>
  </si>
  <si>
    <t>montáž anten. systemu</t>
  </si>
  <si>
    <t>1829670877</t>
  </si>
  <si>
    <t>762</t>
  </si>
  <si>
    <t>Konstrukce tesařské</t>
  </si>
  <si>
    <t>358</t>
  </si>
  <si>
    <t>762081410</t>
  </si>
  <si>
    <t>Práce společné pro tesařské konstrukce hoblování hraněného řeziva zabudovaného do konstrukce vícestranné hranoly</t>
  </si>
  <si>
    <t>-1244022564</t>
  </si>
  <si>
    <t>viditelné části krovů</t>
  </si>
  <si>
    <t>krokví</t>
  </si>
  <si>
    <t>0,80*(0,10*2+0,18*2)*23</t>
  </si>
  <si>
    <t>6,75*3*(0,10*2+0,18*2)</t>
  </si>
  <si>
    <t>8,05*(0,10*2+0,18*2)</t>
  </si>
  <si>
    <t>5,28*(0,10*2+0,12*2)</t>
  </si>
  <si>
    <t>0,80*(0,10*2+0,12*2)</t>
  </si>
  <si>
    <t>konce vaznic a pozednic - přesahy</t>
  </si>
  <si>
    <t>1,00*(0,16*2+0,14*2)*10</t>
  </si>
  <si>
    <t>359</t>
  </si>
  <si>
    <t>762083122</t>
  </si>
  <si>
    <t>Práce společné pro tesařské konstrukce impregnace řeziva máčením proti dřevokaznému hmyzu, houbám a plísním, třída ohrožení 3 a 4 (dřevo v exteriéru)</t>
  </si>
  <si>
    <t>1059546252</t>
  </si>
  <si>
    <t>specifikace z rozpočtu</t>
  </si>
  <si>
    <t>0,424+9,703+1,063</t>
  </si>
  <si>
    <t>360</t>
  </si>
  <si>
    <t>762085103</t>
  </si>
  <si>
    <t>Práce společné pro tesařské konstrukce montáž ocelových spojovacích prostředků (materiál ve specifikaci) kotevních želez příložek, patek, táhel</t>
  </si>
  <si>
    <t>630334321</t>
  </si>
  <si>
    <t>kotvení pozednic</t>
  </si>
  <si>
    <t>7+3*5</t>
  </si>
  <si>
    <t>361</t>
  </si>
  <si>
    <t>548790180.1</t>
  </si>
  <si>
    <t xml:space="preserve">kotva pro uchycení pozednic_x000D_
</t>
  </si>
  <si>
    <t>-12670209</t>
  </si>
  <si>
    <t>362</t>
  </si>
  <si>
    <t>762086113</t>
  </si>
  <si>
    <t>Práce společné pro tesařské konstrukce montáž kovových doplňkových konstrukcí (materiál ve specifikaci) hmotnosti prvku přes 10 do 15 kg</t>
  </si>
  <si>
    <t>1604586112</t>
  </si>
  <si>
    <t>ocelové prvky krovu</t>
  </si>
  <si>
    <t>T 10 - svařenec vaznice 2x U 200</t>
  </si>
  <si>
    <t>10,78*2*25,3</t>
  </si>
  <si>
    <t>T13 - ocelový sloupek svařenec 2x U140</t>
  </si>
  <si>
    <t>2,75*2*16</t>
  </si>
  <si>
    <t>363</t>
  </si>
  <si>
    <t>130108260.1</t>
  </si>
  <si>
    <t>ocel profilová UPN, v jakosti 11 375, h=200 mm svařenec</t>
  </si>
  <si>
    <t>1615751026</t>
  </si>
  <si>
    <t>specifikace výrobku</t>
  </si>
  <si>
    <t>10,78*2*25,3*0,001*1,05</t>
  </si>
  <si>
    <t>364</t>
  </si>
  <si>
    <t>130108200.1</t>
  </si>
  <si>
    <t>ocel profilová UPN, v jakosti 11 375, h=140 mm svařenec</t>
  </si>
  <si>
    <t>1346292482</t>
  </si>
  <si>
    <t>2,75*2*16,00*0,001*1,05</t>
  </si>
  <si>
    <t>365</t>
  </si>
  <si>
    <t>762112110</t>
  </si>
  <si>
    <t>Montáž konstrukce stěn a příček na hladko (bez zářezů) z hraněného a polohraněného řeziva, průřezové plochy do 120 cm2</t>
  </si>
  <si>
    <t>24078625</t>
  </si>
  <si>
    <t>boky vikýřů</t>
  </si>
  <si>
    <t>1,00*2</t>
  </si>
  <si>
    <t>0,80*2</t>
  </si>
  <si>
    <t>0,40*2</t>
  </si>
  <si>
    <t>366</t>
  </si>
  <si>
    <t>605141140</t>
  </si>
  <si>
    <t>řezivo jehličnaté latě střešní impregnované dl 4 m</t>
  </si>
  <si>
    <t>-1184037162</t>
  </si>
  <si>
    <t>1,00*2*0,06*0,04*2*1,10</t>
  </si>
  <si>
    <t>0,80*2*0,06*0,04*2*1,10</t>
  </si>
  <si>
    <t>0,40*2*0,06*0,04*2*1,10</t>
  </si>
  <si>
    <t>367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</si>
  <si>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</si>
  <si>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</si>
  <si>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-91490262</t>
  </si>
  <si>
    <t>T4 - krokev 100/120 mm</t>
  </si>
  <si>
    <t>3,150*4</t>
  </si>
  <si>
    <t>T5 - Krokve 100/120 mm</t>
  </si>
  <si>
    <t>1,60/cos(40)*2</t>
  </si>
  <si>
    <t>1,40/cos(40)*2</t>
  </si>
  <si>
    <t>0,90/cos(40)*2</t>
  </si>
  <si>
    <t>T6 - krokev úžlabní 100/120 mm</t>
  </si>
  <si>
    <t>3,20/cos(40)*2</t>
  </si>
  <si>
    <t>T18 - pásek vikýře 100/120 mm</t>
  </si>
  <si>
    <t>1,050*1</t>
  </si>
  <si>
    <t>368</t>
  </si>
  <si>
    <t>605121210</t>
  </si>
  <si>
    <t>řezivo jehličnaté hranol jakost I-II délka 4 - 5 m</t>
  </si>
  <si>
    <t>1420465534</t>
  </si>
  <si>
    <t>specifikace matteriálu</t>
  </si>
  <si>
    <t>3,150*4*0,10*0,12*1,10</t>
  </si>
  <si>
    <t>1,60/cos(40)*2*0,10*0,12*1,10</t>
  </si>
  <si>
    <t>1,40/cos(40)*2*0,10*0,12*1,10</t>
  </si>
  <si>
    <t>0,90/cos(40)*2*0,10*0,12*1,10</t>
  </si>
  <si>
    <t>3,20/cos(40)*2*0,10*0,12*1,10</t>
  </si>
  <si>
    <t>1,050*1*0,10*0,12*1,10</t>
  </si>
  <si>
    <t>369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</si>
  <si>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</si>
  <si>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</si>
  <si>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-1100418293</t>
  </si>
  <si>
    <t>T1 - Krokev 100/180 mm</t>
  </si>
  <si>
    <t>6,750*17</t>
  </si>
  <si>
    <t>T2 - Krokev 100/180 mm</t>
  </si>
  <si>
    <t>4,150*3</t>
  </si>
  <si>
    <t>T3 - Krokev 100/180 mm</t>
  </si>
  <si>
    <t>8,050*6</t>
  </si>
  <si>
    <t>T7 - Krokev pro vikýř 100/180 mm</t>
  </si>
  <si>
    <t>5,10*2</t>
  </si>
  <si>
    <t>T11- Vrcholová vaznice vikýře 140/160 mm</t>
  </si>
  <si>
    <t>3,500*1</t>
  </si>
  <si>
    <t>T12 - Pozednice 160/140 mm</t>
  </si>
  <si>
    <t>10,80+3,00+3,80*2+2,00*2</t>
  </si>
  <si>
    <t>T15 - Kleštiny 80/180 mm</t>
  </si>
  <si>
    <t>6,35*22</t>
  </si>
  <si>
    <t xml:space="preserve">T16 - Kleštiny 80/180 mm </t>
  </si>
  <si>
    <t>1,35*22</t>
  </si>
  <si>
    <t xml:space="preserve">T17 - sloupek vikýře 140/140 mm </t>
  </si>
  <si>
    <t>0,80*1</t>
  </si>
  <si>
    <t>370</t>
  </si>
  <si>
    <t>-1510723393</t>
  </si>
  <si>
    <t>6,750*17*0,10*0,18*1,10</t>
  </si>
  <si>
    <t>4,150*3*0,10*0,18*1,10</t>
  </si>
  <si>
    <t>8,050*6*0,10*0,18*1,10</t>
  </si>
  <si>
    <t>5,10*2*0,10*0,18*1,10</t>
  </si>
  <si>
    <t>3,500*1*0,14*0,16*1,10</t>
  </si>
  <si>
    <t>(10,80+3,00+3,80*2+2,00*2)*0,16*0,14*1,10</t>
  </si>
  <si>
    <t>6,35*22*0,08*0,18*1,10</t>
  </si>
  <si>
    <t>1,35*22*0,08*1,18*1,10</t>
  </si>
  <si>
    <t>0,80*1*0,14*0,14*1,10</t>
  </si>
  <si>
    <t>371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</si>
  <si>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</si>
  <si>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</si>
  <si>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-1490320597</t>
  </si>
  <si>
    <t>T8 - vrcholová vaznice 160/240 mm</t>
  </si>
  <si>
    <t>10,78</t>
  </si>
  <si>
    <t>T9 - středová vaznice 160/240 mm</t>
  </si>
  <si>
    <t>T14 - sloupek krovu 160/160 mm</t>
  </si>
  <si>
    <t>2,710*2</t>
  </si>
  <si>
    <t>372</t>
  </si>
  <si>
    <t>-1528245639</t>
  </si>
  <si>
    <t>10,78*0,16*0,24*1,10</t>
  </si>
  <si>
    <t>2,710*2*0,16*0,16*1,10</t>
  </si>
  <si>
    <t>373</t>
  </si>
  <si>
    <t>762342314</t>
  </si>
  <si>
    <t>Bednění a laťování montáž laťování střech složitých sklonu do 60 st. při osové vzdálenosti latí přes 150 do 360 mm</t>
  </si>
  <si>
    <t>-1121949254</t>
  </si>
  <si>
    <t>plocha střechy</t>
  </si>
  <si>
    <t>(10,670*10,78)/cos(40)</t>
  </si>
  <si>
    <t>(1,13*3,93)/cos(40)</t>
  </si>
  <si>
    <t>374</t>
  </si>
  <si>
    <t>-1900021867</t>
  </si>
  <si>
    <t>155,948*4*0,04*0,06*1,10</t>
  </si>
  <si>
    <t>375</t>
  </si>
  <si>
    <t>762342441</t>
  </si>
  <si>
    <t>Bednění a laťování montáž lišt trojúhelníkových nebo kontralatí</t>
  </si>
  <si>
    <t>-1999158090</t>
  </si>
  <si>
    <t>při použití 1mb latě na 1 m2 plochy</t>
  </si>
  <si>
    <t>155,00</t>
  </si>
  <si>
    <t>376</t>
  </si>
  <si>
    <t>-813529154</t>
  </si>
  <si>
    <t>155,00*0,04*0,06*1,10</t>
  </si>
  <si>
    <t>377</t>
  </si>
  <si>
    <t>762395000</t>
  </si>
  <si>
    <t>Spojovací prostředky krovů, bednění a laťování, nadstřešních konstrukcí svory, prkna, hřebíky, pásová ocel, vruty</t>
  </si>
  <si>
    <t>-1790551508</t>
  </si>
  <si>
    <t>0,424+9,703+1,063+1,647+0,409</t>
  </si>
  <si>
    <t>378</t>
  </si>
  <si>
    <t>762430014</t>
  </si>
  <si>
    <t>Obložení stěn z cementotřískových desek [CETRIS] šroubovaných na sraz, tloušťky desky 16 mm</t>
  </si>
  <si>
    <t>1607330804</t>
  </si>
  <si>
    <t xml:space="preserve">boky vikýře </t>
  </si>
  <si>
    <t>1,050*1,20*2</t>
  </si>
  <si>
    <t>379</t>
  </si>
  <si>
    <t>762842131</t>
  </si>
  <si>
    <t>Montáž podbíjení střech šikmých, vnějšího přesahu šířky do 0,8 m (pouze pro prkna přibíjená rovnoběžně s krokvemi) z hoblovaných prken z palubek</t>
  </si>
  <si>
    <t>374931128</t>
  </si>
  <si>
    <t xml:space="preserve">vrchem na krokve </t>
  </si>
  <si>
    <t>10,78*0,80</t>
  </si>
  <si>
    <t>3,00*0,80</t>
  </si>
  <si>
    <t>3,90*0,80</t>
  </si>
  <si>
    <t>2,00*0,80*2</t>
  </si>
  <si>
    <t>13,92*1,00</t>
  </si>
  <si>
    <t>15,208*1,00</t>
  </si>
  <si>
    <t>380</t>
  </si>
  <si>
    <t>611911550</t>
  </si>
  <si>
    <t>palubky obkladové SM profil klasický 19 x 116 mm A/B</t>
  </si>
  <si>
    <t>2132344583</t>
  </si>
  <si>
    <t>46,472*1,10</t>
  </si>
  <si>
    <t>381</t>
  </si>
  <si>
    <t>762895000</t>
  </si>
  <si>
    <t>Spojovací prostředky záklopu stropů, stropnic, podbíjení hřebíky, svory</t>
  </si>
  <si>
    <t>499797064</t>
  </si>
  <si>
    <t>46,47*0,019</t>
  </si>
  <si>
    <t>382</t>
  </si>
  <si>
    <t>998762201</t>
  </si>
  <si>
    <t>Přesun hmot pro konstrukce tesařské stanovený procentní sazbou (%) z ceny vodorovná dopravní vzdálenost do 50 m v objektech výšky do 6 m</t>
  </si>
  <si>
    <t>1325427508</t>
  </si>
  <si>
    <t>763</t>
  </si>
  <si>
    <t>Konstrukce suché výstavby</t>
  </si>
  <si>
    <t>383</t>
  </si>
  <si>
    <t>763121421</t>
  </si>
  <si>
    <t>Stěna předsazená ze sádrokartonových desek s nosnou konstrukcí z ocelových profilů CW, UW jednoduše opláštěná deskou protipožární DF tl. 12,5 mm, TI tl. 40 mm, EI 30 stěna tl. 62,5 mm, profil 50</t>
  </si>
  <si>
    <t>-365199225</t>
  </si>
  <si>
    <t>2,50*3,00-1,5*1,6/2</t>
  </si>
  <si>
    <t>m 2,03 1,03</t>
  </si>
  <si>
    <t>(0,40*2+0,70)*(2,60+2,50)</t>
  </si>
  <si>
    <t>384</t>
  </si>
  <si>
    <t>763121427</t>
  </si>
  <si>
    <t>Stěna předsazená ze sádrokartonových desek s nosnou konstrukcí z ocelových profilů CW, UW jednoduše opláštěná deskou impregnovanou H2 tl. 12,5 mm, bez TI, EI 15 stěna tl. 62,5 mm, profil 50</t>
  </si>
  <si>
    <t>-1401666064</t>
  </si>
  <si>
    <t>2,80*3,00-1,5*1,6/2</t>
  </si>
  <si>
    <t>2,00*1,50</t>
  </si>
  <si>
    <t>1,10*(1,00+1,80)/2+0,60*1,80</t>
  </si>
  <si>
    <t>1,60*2,60</t>
  </si>
  <si>
    <t>385</t>
  </si>
  <si>
    <t>763121714</t>
  </si>
  <si>
    <t>Stěna předsazená ze sádrokartonových desek ostatní konstrukce a práce na předsazených stěnách ze sádrokartonových desek základní penetrační nátěr</t>
  </si>
  <si>
    <t>2085476868</t>
  </si>
  <si>
    <t>dle sdk</t>
  </si>
  <si>
    <t>16,98+13,96</t>
  </si>
  <si>
    <t>386</t>
  </si>
  <si>
    <t>763131714</t>
  </si>
  <si>
    <t>Podhled ze sádrokartonových desek ostatní práce a konstrukce na podhledech ze sádrokartonových desek základní penetrační nátěr</t>
  </si>
  <si>
    <t>-1645174190</t>
  </si>
  <si>
    <t>89,081+10,535</t>
  </si>
  <si>
    <t>387</t>
  </si>
  <si>
    <t>763131751</t>
  </si>
  <si>
    <t>Podhled ze sádrokartonových desek ostatní práce a konstrukce na podhledech ze sádrokartonových desek montáž parotěsné zábrany</t>
  </si>
  <si>
    <t>1825391632</t>
  </si>
  <si>
    <t>388</t>
  </si>
  <si>
    <t>283292210</t>
  </si>
  <si>
    <t>fólie parotěsná zábrana, délka role 50 m, šířka  1,50 m</t>
  </si>
  <si>
    <t>-592328567</t>
  </si>
  <si>
    <t>Poznámka k položce:
Parotěsná zábrana šetřící energii složená ze čtyř vrstev pro všechny šikmé střechy. Vhodná i jako parotěsná zábrana pro lehké ploché střechy. Dlouhodobě účinně brání poškození tepelných izolací v konstrukcích střech způsobených difuzí vodní páry</t>
  </si>
  <si>
    <t>99,616*1,1</t>
  </si>
  <si>
    <t>389</t>
  </si>
  <si>
    <t>763161720.1</t>
  </si>
  <si>
    <t>Podkroví ze sádrokartonových desek dvouvrstvá spodní konstrukce z ocelových profilů CD, UD jednoduše opláštěná deskou protipožární DF, tl. 12,5 mm, TI 200 mm, REI 15</t>
  </si>
  <si>
    <t>-1528723875</t>
  </si>
  <si>
    <t>šikmá část</t>
  </si>
  <si>
    <t>(3,245+0,15+1,65+0,115+1,135+0,115)*2,80</t>
  </si>
  <si>
    <t>(4,23+5,23-4,00)*2,80</t>
  </si>
  <si>
    <t>boky</t>
  </si>
  <si>
    <t>1,6*1,5/2*2</t>
  </si>
  <si>
    <t>vodorovná část</t>
  </si>
  <si>
    <t>(4,23+0,14+5,23-0,70)*6,30</t>
  </si>
  <si>
    <t>1,50*0,70</t>
  </si>
  <si>
    <t>-2,45*1,50</t>
  </si>
  <si>
    <t>390</t>
  </si>
  <si>
    <t>763161742.1</t>
  </si>
  <si>
    <t>Podkroví ze sádrokartonových desek dvouvrstvá spodní konstrukce z ocelových profilů CD, UD jednoduše opláštěná deskou impregnovanými protipožárními H2DF, tl. 12,5 mm, TI 200 mm, REI 30</t>
  </si>
  <si>
    <t>-1922277542</t>
  </si>
  <si>
    <t>2,45*2,80+2,45*1,50</t>
  </si>
  <si>
    <t>391</t>
  </si>
  <si>
    <t>998763201</t>
  </si>
  <si>
    <t>Přesun hmot pro dřevostavby stanovený procentní sazbou (%) z ceny vodorovná dopravní vzdálenost do 50 m v objektech výšky přes 6 do 12 m</t>
  </si>
  <si>
    <t>-352931036</t>
  </si>
  <si>
    <t>764</t>
  </si>
  <si>
    <t>Konstrukce klempířské</t>
  </si>
  <si>
    <t>392</t>
  </si>
  <si>
    <t>764212633</t>
  </si>
  <si>
    <t>Oplechování střešních prvků z pozinkovaného plechu s povrchovou úpravou štítu závětrnou lištou rš 250 mm</t>
  </si>
  <si>
    <t>-122172392</t>
  </si>
  <si>
    <t>ukončení baklonu</t>
  </si>
  <si>
    <t>1,10+3,80</t>
  </si>
  <si>
    <t>393</t>
  </si>
  <si>
    <t>764212662</t>
  </si>
  <si>
    <t>Oplechování střešních prvků z pozinkovaného plechu s povrchovou úpravou okapu okapovým plechem střechy rovné rš 200 mm</t>
  </si>
  <si>
    <t>786446649</t>
  </si>
  <si>
    <t>ukončení balkonu</t>
  </si>
  <si>
    <t>1,10</t>
  </si>
  <si>
    <t>394</t>
  </si>
  <si>
    <t>764241366</t>
  </si>
  <si>
    <t>Oplechování střešních prvků z titanzinkového lesklého válcovaného plechu úžlabí rš 500 mm</t>
  </si>
  <si>
    <t>-2027834629</t>
  </si>
  <si>
    <t>úžlabí</t>
  </si>
  <si>
    <t>3,40*2</t>
  </si>
  <si>
    <t>395</t>
  </si>
  <si>
    <t>764246344</t>
  </si>
  <si>
    <t>Oplechování parapetů z titanzinkového lesklého válcovaného plechu rovných celoplošně lepené, bez rohů rš 330 mm</t>
  </si>
  <si>
    <t>890801805</t>
  </si>
  <si>
    <t>1,06*10+2,56*2+2,86</t>
  </si>
  <si>
    <t>396</t>
  </si>
  <si>
    <t>764311605</t>
  </si>
  <si>
    <t>Lemování zdí z pozinkovaného plechu s povrchovou úpravou boční nebo horní rovné, střech s krytinou prejzovou nebo vlnitou rš 400 mm</t>
  </si>
  <si>
    <t>733362393</t>
  </si>
  <si>
    <t xml:space="preserve">ukončení balkonu </t>
  </si>
  <si>
    <t>3,80</t>
  </si>
  <si>
    <t>397</t>
  </si>
  <si>
    <t>764341305</t>
  </si>
  <si>
    <t>Lemování zdí z titanzinkového lesklého válcovaného plechu boční nebo horní rovných, střech s krytinou prejzovou nebo vlnitou rš 400 mm</t>
  </si>
  <si>
    <t>-135952030</t>
  </si>
  <si>
    <t>spoj vikýř střecha</t>
  </si>
  <si>
    <t>1,785/cos(40)*2</t>
  </si>
  <si>
    <t>398</t>
  </si>
  <si>
    <t>764344311</t>
  </si>
  <si>
    <t>Lemování prostupů z titanzinkového lesklého válcovaného plechu bez lišty, střech s krytinou prejzovou nebo vlnitou</t>
  </si>
  <si>
    <t>-410863016</t>
  </si>
  <si>
    <t>oplechování komína</t>
  </si>
  <si>
    <t>1,65*0,45*2</t>
  </si>
  <si>
    <t>0,80*0,45*2</t>
  </si>
  <si>
    <t>399</t>
  </si>
  <si>
    <t>764541304</t>
  </si>
  <si>
    <t>Žlab podokapní z titanzinkového lesklého válcovaného plechu včetně háků a čel půlkruhový rš 280 mm</t>
  </si>
  <si>
    <t>112424972</t>
  </si>
  <si>
    <t>odvodnění balkonu</t>
  </si>
  <si>
    <t>400</t>
  </si>
  <si>
    <t>764541305</t>
  </si>
  <si>
    <t>Žlab podokapní z titanzinkového lesklého válcovaného plechu včetně háků a čel půlkruhový rš 330 mm</t>
  </si>
  <si>
    <t>-1251781910</t>
  </si>
  <si>
    <t>okapový žlab</t>
  </si>
  <si>
    <t>10,78+2,915+1,785*2+3,93</t>
  </si>
  <si>
    <t>401</t>
  </si>
  <si>
    <t>764541343</t>
  </si>
  <si>
    <t>Žlab podokapní z titanzinkového lesklého válcovaného plechu včetně háků a čel kotlík oválný (trychtýřový), rš žlabu/průměr svodu 280/80 mm</t>
  </si>
  <si>
    <t>1547026830</t>
  </si>
  <si>
    <t>402</t>
  </si>
  <si>
    <t>764541346</t>
  </si>
  <si>
    <t>Žlab podokapní z titanzinkového lesklého válcovaného plechu včetně háků a čel kotlík oválný (trychtýřový), rš žlabu/průměr svodu 330/100 mm</t>
  </si>
  <si>
    <t>2012149044</t>
  </si>
  <si>
    <t>403</t>
  </si>
  <si>
    <t>764548322</t>
  </si>
  <si>
    <t>Svod z titanzinkového lesklého válcovaného plechu včetně objímek, kolen a odskoků kruhový, průměru 80 mm</t>
  </si>
  <si>
    <t>1214262635</t>
  </si>
  <si>
    <t>2,90</t>
  </si>
  <si>
    <t>404</t>
  </si>
  <si>
    <t>764548323</t>
  </si>
  <si>
    <t>Svod z titanzinkového lesklého válcovaného plechu včetně objímek, kolen a odskoků kruhový, průměru 100 mm</t>
  </si>
  <si>
    <t>-1277346374</t>
  </si>
  <si>
    <t>okapový svod</t>
  </si>
  <si>
    <t>3,54+0,364</t>
  </si>
  <si>
    <t>2,717+0,364</t>
  </si>
  <si>
    <t>405</t>
  </si>
  <si>
    <t>998764201</t>
  </si>
  <si>
    <t>Přesun hmot pro konstrukce klempířské stanovený procentní sazbou (%) z ceny vodorovná dopravní vzdálenost do 50 m v objektech výšky do 6 m</t>
  </si>
  <si>
    <t>-44448607</t>
  </si>
  <si>
    <t>765</t>
  </si>
  <si>
    <t>Krytina skládaná</t>
  </si>
  <si>
    <t>406</t>
  </si>
  <si>
    <t>765113012</t>
  </si>
  <si>
    <t>Krytina keramická drážková sklonu střechy do 30 st. na sucho velkoformátová engobovaná</t>
  </si>
  <si>
    <t>29917204</t>
  </si>
  <si>
    <t>407</t>
  </si>
  <si>
    <t>765113111</t>
  </si>
  <si>
    <t>Krytina keramická drážková sklonu střechy do 30 st. okapová hrana s větracím pásem plastovým</t>
  </si>
  <si>
    <t>348049128</t>
  </si>
  <si>
    <t>okapová hrana</t>
  </si>
  <si>
    <t>408</t>
  </si>
  <si>
    <t>765113121</t>
  </si>
  <si>
    <t>Krytina keramická drážková sklonu střechy do 30 st. okapová hrana s větrací mřížkou jednoduchou</t>
  </si>
  <si>
    <t>387638830</t>
  </si>
  <si>
    <t>409</t>
  </si>
  <si>
    <t>765113322</t>
  </si>
  <si>
    <t>Krytina keramická drážková sklonu střechy do 30 st. hřeben na sucho s větracím pásem umělohmotným s kartáči engobovaných z hřebenáčů</t>
  </si>
  <si>
    <t>-1447977665</t>
  </si>
  <si>
    <t>hřeben</t>
  </si>
  <si>
    <t>10,78+3,60</t>
  </si>
  <si>
    <t>410</t>
  </si>
  <si>
    <t>765113412</t>
  </si>
  <si>
    <t>Krytina keramická drážková sklonu střechy do 30 st. úžlabí na plech na sucho s těsnícími pásy</t>
  </si>
  <si>
    <t>197638088</t>
  </si>
  <si>
    <t>411</t>
  </si>
  <si>
    <t>765113552</t>
  </si>
  <si>
    <t>Krytina keramická drážková sklonu střechy do 30 st. štítová hrana na sucho z okrajových tašek engobovaných velkoformátových</t>
  </si>
  <si>
    <t>60267950</t>
  </si>
  <si>
    <t>ukončení štítových hran</t>
  </si>
  <si>
    <t>10,670/cos(40)</t>
  </si>
  <si>
    <t>11,650/cos(40)</t>
  </si>
  <si>
    <t>4,73/cos(40)</t>
  </si>
  <si>
    <t>1,13/cos(40)</t>
  </si>
  <si>
    <t>412</t>
  </si>
  <si>
    <t>765113911</t>
  </si>
  <si>
    <t>Krytina keramická drážková sklonu střechy do 30 st. Příplatek cenám za sklon přes 30 st. do 40 st.</t>
  </si>
  <si>
    <t>2143355017</t>
  </si>
  <si>
    <t>413</t>
  </si>
  <si>
    <t>765115011</t>
  </si>
  <si>
    <t>Montáž střešních doplňků krytiny keramické speciálních tašek větracích, protisněhových, prostupových, ukončovacích drážkových na sucho velkoformátových</t>
  </si>
  <si>
    <t>-1627622382</t>
  </si>
  <si>
    <t>větrací tašky</t>
  </si>
  <si>
    <t>414</t>
  </si>
  <si>
    <t>596603580</t>
  </si>
  <si>
    <t>taška větrací</t>
  </si>
  <si>
    <t>712494088</t>
  </si>
  <si>
    <t xml:space="preserve">Poznámka k položce:
</t>
  </si>
  <si>
    <t>415</t>
  </si>
  <si>
    <t>765115202</t>
  </si>
  <si>
    <t>Montáž střešních doplňků krytiny keramické nástavce pro odvětrání kanalizace</t>
  </si>
  <si>
    <t>-1377081171</t>
  </si>
  <si>
    <t>416</t>
  </si>
  <si>
    <t>592440190</t>
  </si>
  <si>
    <t>komplet odvětrání kanalizace-průchozí taška, napojovací trubka (100,125mm),nástavec, kryt</t>
  </si>
  <si>
    <t>1203320179</t>
  </si>
  <si>
    <t>417</t>
  </si>
  <si>
    <t>765115301</t>
  </si>
  <si>
    <t>Montáž střešních doplňků krytiny keramické střešního výlezu plochy jednotlivě do 0,25 m2</t>
  </si>
  <si>
    <t>1606974978</t>
  </si>
  <si>
    <t>418</t>
  </si>
  <si>
    <t>596602230</t>
  </si>
  <si>
    <t>vikýř univerzální  45x73 cm</t>
  </si>
  <si>
    <t>402819599</t>
  </si>
  <si>
    <t>419</t>
  </si>
  <si>
    <t>765115352</t>
  </si>
  <si>
    <t>Montáž střešních doplňků krytiny keramické stoupací plošiny délky přes 400 do 800 mm</t>
  </si>
  <si>
    <t>207201442</t>
  </si>
  <si>
    <t>420</t>
  </si>
  <si>
    <t>596602060</t>
  </si>
  <si>
    <t>stoupací komplet univerzální - dlouhý,držák rovný, rošt 80/25 cm vč. spojovacího materiálu, v barvě</t>
  </si>
  <si>
    <t>-533235919</t>
  </si>
  <si>
    <t>421</t>
  </si>
  <si>
    <t>765191011</t>
  </si>
  <si>
    <t>Montáž pojistné hydroizolační fólie kladené ve sklonu přes 20 st. volně na krokve</t>
  </si>
  <si>
    <t>-987672653</t>
  </si>
  <si>
    <t>422</t>
  </si>
  <si>
    <t>553501910</t>
  </si>
  <si>
    <t>fólie difúzní kontaktní antikondenzační</t>
  </si>
  <si>
    <t>-1752179324</t>
  </si>
  <si>
    <t>Poznámka k položce:
Prodej v celých rolích</t>
  </si>
  <si>
    <t>155,948*1,15</t>
  </si>
  <si>
    <t>423</t>
  </si>
  <si>
    <t>998765201</t>
  </si>
  <si>
    <t>Přesun hmot pro krytiny skládané stanovený procentní sazbou (%) z ceny vodorovná dopravní vzdálenost do 50 m v objektech výšky do 6 m</t>
  </si>
  <si>
    <t>-537707651</t>
  </si>
  <si>
    <t>766</t>
  </si>
  <si>
    <t>Konstrukce truhlářské</t>
  </si>
  <si>
    <t>424</t>
  </si>
  <si>
    <t>611 D 6</t>
  </si>
  <si>
    <t>dvířka shozu na prádlo - dodávka a montáž</t>
  </si>
  <si>
    <t>1376321863</t>
  </si>
  <si>
    <t>425</t>
  </si>
  <si>
    <t>766 - obklad</t>
  </si>
  <si>
    <t>dřevěný obklad kovové vaznice v interieru</t>
  </si>
  <si>
    <t>1564168247</t>
  </si>
  <si>
    <t>426</t>
  </si>
  <si>
    <t>766231113</t>
  </si>
  <si>
    <t>Montáž sklápěcich schodů na půdu s vyřezáním otvoru a kompletizací</t>
  </si>
  <si>
    <t>-2087420362</t>
  </si>
  <si>
    <t>poz 8</t>
  </si>
  <si>
    <t>427</t>
  </si>
  <si>
    <t>612331000</t>
  </si>
  <si>
    <t>schody půdní 109x69x17 cm, výška místnosti 250 cm</t>
  </si>
  <si>
    <t>1182453965</t>
  </si>
  <si>
    <t>428</t>
  </si>
  <si>
    <t>766311111</t>
  </si>
  <si>
    <t>Montáž zábradlí dřevěného vnitřního</t>
  </si>
  <si>
    <t>-98819102</t>
  </si>
  <si>
    <t>poz 28 - schodiště</t>
  </si>
  <si>
    <t>1,00*2+1,60</t>
  </si>
  <si>
    <t>429</t>
  </si>
  <si>
    <t>611 zábr - 1</t>
  </si>
  <si>
    <t>zábradlí schodiš´tové</t>
  </si>
  <si>
    <t>-1877128341</t>
  </si>
  <si>
    <t>dle mtž</t>
  </si>
  <si>
    <t>3,60</t>
  </si>
  <si>
    <t>430</t>
  </si>
  <si>
    <t>766438111</t>
  </si>
  <si>
    <t>Montáž dřevěného obložení betonových stupňů s podstupnicemi</t>
  </si>
  <si>
    <t>462461043</t>
  </si>
  <si>
    <t>do patra</t>
  </si>
  <si>
    <t>16*1,00+5*0,5</t>
  </si>
  <si>
    <t>431</t>
  </si>
  <si>
    <t>611 schod</t>
  </si>
  <si>
    <t>sdřevěný obklad stupňů</t>
  </si>
  <si>
    <t>1982938357</t>
  </si>
  <si>
    <t>432</t>
  </si>
  <si>
    <t>766622115</t>
  </si>
  <si>
    <t>Montáž oken plastových včetně montáže rámu na polyuretanovou pěnu plochy přes 1 m2 pevných do zdiva, výšky do 1,5 m</t>
  </si>
  <si>
    <t>-1069609842</t>
  </si>
  <si>
    <t>okno ozn o 1</t>
  </si>
  <si>
    <t>1,00*1,375*4</t>
  </si>
  <si>
    <t>433</t>
  </si>
  <si>
    <t>611o 1</t>
  </si>
  <si>
    <t>okno plastové 1000 x 1375 mm - kompletní provedení</t>
  </si>
  <si>
    <t>-1664020270</t>
  </si>
  <si>
    <t>434</t>
  </si>
  <si>
    <t>766622116</t>
  </si>
  <si>
    <t>Montáž oken plastových včetně montáže rámu na polyuretanovou pěnu plochy přes 1 m2 pevných do zdiva, výšky přes 1,5 do 2,5 m</t>
  </si>
  <si>
    <t>1254683918</t>
  </si>
  <si>
    <t>okno dle ozn O 2</t>
  </si>
  <si>
    <t>2,50*2,286*2</t>
  </si>
  <si>
    <t>okno dle ozn O 3</t>
  </si>
  <si>
    <t>2,80*2,286</t>
  </si>
  <si>
    <t>okno dle ozn O 4</t>
  </si>
  <si>
    <t>1,00*2,133*4</t>
  </si>
  <si>
    <t>435</t>
  </si>
  <si>
    <t>611 o 2</t>
  </si>
  <si>
    <t>okno plastové 2500 x 2286 mm - kompletní provedení</t>
  </si>
  <si>
    <t>327189451</t>
  </si>
  <si>
    <t>436</t>
  </si>
  <si>
    <t>611 o 3</t>
  </si>
  <si>
    <t>-160349624</t>
  </si>
  <si>
    <t>437</t>
  </si>
  <si>
    <t>611 o 4</t>
  </si>
  <si>
    <t>-137192696</t>
  </si>
  <si>
    <t>438</t>
  </si>
  <si>
    <t>766641131</t>
  </si>
  <si>
    <t>Montáž balkónových dveří dřevěných nebo plastových včetně rámu na PU pěnu zdvojených do zdiva jednokřídlových bez nadsvětlíku</t>
  </si>
  <si>
    <t>1892389864</t>
  </si>
  <si>
    <t>pro okna dle ozn O 4 - ( na balkon - 2 ks )</t>
  </si>
  <si>
    <t>439</t>
  </si>
  <si>
    <t>611 O 4 a</t>
  </si>
  <si>
    <t>balkonové dveře 1000 x 2133 mm - kompletní provedení</t>
  </si>
  <si>
    <t>1389347417</t>
  </si>
  <si>
    <t>440</t>
  </si>
  <si>
    <t>766660171</t>
  </si>
  <si>
    <t>Montáž dveřních křídel dřevěných nebo plastových otevíravých do obložkové zárubně povrchově upravených jednokřídlových, šířky do 800 mm</t>
  </si>
  <si>
    <t>1001784285</t>
  </si>
  <si>
    <t>pro dveře dle ozn D 3 4, 5</t>
  </si>
  <si>
    <t>5+2+3</t>
  </si>
  <si>
    <t>441</t>
  </si>
  <si>
    <t>611 d 3</t>
  </si>
  <si>
    <t>dveře vnitřní 800 x 1970 mm - kompletní provedení vč kování</t>
  </si>
  <si>
    <t>-1264665834</t>
  </si>
  <si>
    <t>442</t>
  </si>
  <si>
    <t>611 d 4</t>
  </si>
  <si>
    <t>-1706885253</t>
  </si>
  <si>
    <t>443</t>
  </si>
  <si>
    <t>611 d 5</t>
  </si>
  <si>
    <t>1133428081</t>
  </si>
  <si>
    <t>444</t>
  </si>
  <si>
    <t>766660322</t>
  </si>
  <si>
    <t>Montáž dveřních křídel dřevěných nebo plastových posuvných dveří do pouzdra zděné příčky se dvěma kapsami dvoukřídlových, průchozí šířky přes 1650 do 2450 mm</t>
  </si>
  <si>
    <t>405951220</t>
  </si>
  <si>
    <t>pro dveře D 2</t>
  </si>
  <si>
    <t>445</t>
  </si>
  <si>
    <t>611 d 2</t>
  </si>
  <si>
    <t>dveře posuvné do kapsy 1750 x 2036 mm - kompletní provedení vč kování</t>
  </si>
  <si>
    <t>2104174934</t>
  </si>
  <si>
    <t>446</t>
  </si>
  <si>
    <t>766660411</t>
  </si>
  <si>
    <t>Montáž dveřních křídel dřevěných nebo plastových vchodových dveří včetně rámu do zdiva jednokřídlových bez nadsvětlíku</t>
  </si>
  <si>
    <t>-1251025034</t>
  </si>
  <si>
    <t>dveře dle ozn D 1</t>
  </si>
  <si>
    <t>447</t>
  </si>
  <si>
    <t>611 d 1</t>
  </si>
  <si>
    <t>dveře plastové 900 x 2286 mm</t>
  </si>
  <si>
    <t>-529694980</t>
  </si>
  <si>
    <t>dveře plastové - kompletní provedení</t>
  </si>
  <si>
    <t>448</t>
  </si>
  <si>
    <t>766671024</t>
  </si>
  <si>
    <t>Montáž střešních oken dřevěných nebo plastových kyvných, výklopných/kyvných [např. LANGER plus, VELUX řady GZL, GGL, GGU, GPL, …] s okenním rámem a lemováním, s plisovaným límcem, s napojením na krytinu do krytiny tvarované, rozměru 78 x 118 cm</t>
  </si>
  <si>
    <t>-1849571284</t>
  </si>
  <si>
    <t>449</t>
  </si>
  <si>
    <t>2090059886</t>
  </si>
  <si>
    <t>Stavební výplně Střešní okna VELUX Střešní okna VELUX Okna PREMIUM Střešní okno VELUX GGU 0066 MK04 kyvné Kyvná</t>
  </si>
  <si>
    <t>1283670169</t>
  </si>
  <si>
    <t>450</t>
  </si>
  <si>
    <t>766682111</t>
  </si>
  <si>
    <t>Montáž zárubní dřevěných, plastových nebo z lamina obložkových, pro dveře jednokřídlové, tloušťky stěny do 170 mm</t>
  </si>
  <si>
    <t>-1280985781</t>
  </si>
  <si>
    <t>por dveře dle ozn D 3, 4, 5</t>
  </si>
  <si>
    <t>451</t>
  </si>
  <si>
    <t>611822580</t>
  </si>
  <si>
    <t>zárubeň obložková pro dveře 1křídlové 60,70,80,90x197 cm, tl. 6 - 17 cm,dub,buk</t>
  </si>
  <si>
    <t>-1012943937</t>
  </si>
  <si>
    <t>452</t>
  </si>
  <si>
    <t>766682122</t>
  </si>
  <si>
    <t>Montáž zárubní dřevěných, plastových nebo z lamina obložkových, pro dveře dvoukřídlové, tloušťky stěny přes 170 do 350 mm</t>
  </si>
  <si>
    <t>-1934137767</t>
  </si>
  <si>
    <t>pro posuvné dveře</t>
  </si>
  <si>
    <t>453</t>
  </si>
  <si>
    <t>611822861</t>
  </si>
  <si>
    <t>zárubeň obložková pro dveře 2křídlové 125,145x197 cm, tl. 36-75 cm,dub,buk</t>
  </si>
  <si>
    <t>2112280894</t>
  </si>
  <si>
    <t>454</t>
  </si>
  <si>
    <t>766694112</t>
  </si>
  <si>
    <t>Montáž ostatních truhlářských konstrukcí parapetních desek dřevěných nebo plastových šířky do 300 mm, délky přes 1000 do 1600 mm</t>
  </si>
  <si>
    <t>-596623528</t>
  </si>
  <si>
    <t>pro okna</t>
  </si>
  <si>
    <t>4+6</t>
  </si>
  <si>
    <t>455</t>
  </si>
  <si>
    <t>766694113</t>
  </si>
  <si>
    <t>Montáž ostatních truhlářských konstrukcí parapetních desek dřevěných nebo plastových šířky do 300 mm, délky přes 1600 do 2600 mm</t>
  </si>
  <si>
    <t>1909567318</t>
  </si>
  <si>
    <t>456</t>
  </si>
  <si>
    <t>766694114</t>
  </si>
  <si>
    <t>Montáž ostatních truhlářských konstrukcí parapetních desek dřevěných nebo plastových šířky do 300 mm, délky přes 2600 mm</t>
  </si>
  <si>
    <t>-391745798</t>
  </si>
  <si>
    <t>457</t>
  </si>
  <si>
    <t>611444020</t>
  </si>
  <si>
    <t>parapet plastový vnitřní - komůrkový 30,5 x 2 x 100 cm</t>
  </si>
  <si>
    <t>-1087283581</t>
  </si>
  <si>
    <t>1,10*4+2,60*2+2,90*1+1,10*6</t>
  </si>
  <si>
    <t>458</t>
  </si>
  <si>
    <t>611444150</t>
  </si>
  <si>
    <t>koncovka k parapetu plastovému vnitřnímu 1 pár</t>
  </si>
  <si>
    <t>1725096984</t>
  </si>
  <si>
    <t>4+2+1+6</t>
  </si>
  <si>
    <t>459</t>
  </si>
  <si>
    <t>998766202</t>
  </si>
  <si>
    <t>Přesun hmot pro konstrukce truhlářské stanovený procentní sazbou (%) z ceny vodorovná dopravní vzdálenost do 50 m v objektech výšky přes 6 do 12 m</t>
  </si>
  <si>
    <t>1167602406</t>
  </si>
  <si>
    <t>767</t>
  </si>
  <si>
    <t>Konstrukce zámečnické</t>
  </si>
  <si>
    <t>460</t>
  </si>
  <si>
    <t>767 553 - 1</t>
  </si>
  <si>
    <t>shoz na prádlo - dodávka a montáž</t>
  </si>
  <si>
    <t>22615487</t>
  </si>
  <si>
    <t>461</t>
  </si>
  <si>
    <t>767161219</t>
  </si>
  <si>
    <t>Montáž zábradlí rovného z profilové oceli do zdiva, hmotnosti 1 m zábradlí přes 45 do 60 kg</t>
  </si>
  <si>
    <t>1333935692</t>
  </si>
  <si>
    <t>balkon - pod 29</t>
  </si>
  <si>
    <t>1,25*2+4,00</t>
  </si>
  <si>
    <t>na okna ve 2. np</t>
  </si>
  <si>
    <t>1,30*4</t>
  </si>
  <si>
    <t>462</t>
  </si>
  <si>
    <t>553 zábr - 2</t>
  </si>
  <si>
    <t>balkonové zábradlí</t>
  </si>
  <si>
    <t>-763991332</t>
  </si>
  <si>
    <t>dle mtáž</t>
  </si>
  <si>
    <t>6,50</t>
  </si>
  <si>
    <t>463</t>
  </si>
  <si>
    <t>553 zábr - 3</t>
  </si>
  <si>
    <t>-369283033</t>
  </si>
  <si>
    <t>5,20</t>
  </si>
  <si>
    <t>464</t>
  </si>
  <si>
    <t>998767202</t>
  </si>
  <si>
    <t>Přesun hmot pro zámečnické konstrukce stanovený procentní sazbou (%) z ceny vodorovná dopravní vzdálenost do 50 m v objektech výšky přes 6 do 12 m</t>
  </si>
  <si>
    <t>-1220561253</t>
  </si>
  <si>
    <t>771</t>
  </si>
  <si>
    <t>Podlahy z dlaždic</t>
  </si>
  <si>
    <t>465</t>
  </si>
  <si>
    <t>771474112</t>
  </si>
  <si>
    <t>Montáž soklíků z dlaždic keramických lepených flexibilním lepidlem rovných výšky přes 65 do 90 mm</t>
  </si>
  <si>
    <t>234239990</t>
  </si>
  <si>
    <t>soklík</t>
  </si>
  <si>
    <t>1. np</t>
  </si>
  <si>
    <t>(1,90+2,50+1,00+1,60)+0,90</t>
  </si>
  <si>
    <t>m 2,01</t>
  </si>
  <si>
    <t>(1,66+2,90)*2-1,65</t>
  </si>
  <si>
    <t>(1,135+2,535)*2</t>
  </si>
  <si>
    <t>466</t>
  </si>
  <si>
    <t>771574113</t>
  </si>
  <si>
    <t>Montáž podlah z dlaždic keramických lepených flexibilním lepidlem režných nebo glazovaných hladkých přes 9 do 12 ks/ m2</t>
  </si>
  <si>
    <t>-1049482953</t>
  </si>
  <si>
    <t>podlaha v patře - výměra dle tabulek podlah</t>
  </si>
  <si>
    <t>3,98+8,89+2,88</t>
  </si>
  <si>
    <t>3,90*1,11</t>
  </si>
  <si>
    <t>467</t>
  </si>
  <si>
    <t>597611100</t>
  </si>
  <si>
    <t>dlaždice keramické - koupelny (bílé i barevné) 33,3 x 33,3 x 0,8 cm I. j.</t>
  </si>
  <si>
    <t>-1495256719</t>
  </si>
  <si>
    <t>98,718*1,1</t>
  </si>
  <si>
    <t>113,18*0,1*1,15</t>
  </si>
  <si>
    <t>468</t>
  </si>
  <si>
    <t>771579191</t>
  </si>
  <si>
    <t>Montáž podlah z dlaždic keramických Příplatek k cenám za plochu do 5 m2 jednotlivě</t>
  </si>
  <si>
    <t>-1045109378</t>
  </si>
  <si>
    <t>4,40+4,73+2,28+1,16</t>
  </si>
  <si>
    <t>3,98+2,88</t>
  </si>
  <si>
    <t>469</t>
  </si>
  <si>
    <t>771579196</t>
  </si>
  <si>
    <t>Montáž podlah z dlaždic keramických Příplatek k cenám za dvousložkový spárovací tmel</t>
  </si>
  <si>
    <t>-707900423</t>
  </si>
  <si>
    <t>470</t>
  </si>
  <si>
    <t>771591111</t>
  </si>
  <si>
    <t>Podlahy - ostatní práce penetrace podkladu</t>
  </si>
  <si>
    <t>1959623522</t>
  </si>
  <si>
    <t>471</t>
  </si>
  <si>
    <t>771591115</t>
  </si>
  <si>
    <t>Podlahy - ostatní práce spárování silikonem</t>
  </si>
  <si>
    <t>772707579</t>
  </si>
  <si>
    <t>472</t>
  </si>
  <si>
    <t>771591185</t>
  </si>
  <si>
    <t>Podlahy - ostatní práce řezání dlaždic keramických rovné</t>
  </si>
  <si>
    <t>-1233601455</t>
  </si>
  <si>
    <t>473</t>
  </si>
  <si>
    <t>998771202</t>
  </si>
  <si>
    <t>Přesun hmot pro podlahy z dlaždic stanovený procentní sazbou (%) z ceny vodorovná dopravní vzdálenost do 50 m v objektech výšky přes 6 do 12 m</t>
  </si>
  <si>
    <t>-351954284</t>
  </si>
  <si>
    <t>775</t>
  </si>
  <si>
    <t>Podlahy skládané</t>
  </si>
  <si>
    <t>474</t>
  </si>
  <si>
    <t>775413120</t>
  </si>
  <si>
    <t>Montáž podlahového soklíku nebo lišty obvodové (soklové) dřevěné bez základního nátěru lišty ze dřeva tvrdého nebo měkkého, v přírodní barvě připevněné vruty, s přetmelením</t>
  </si>
  <si>
    <t>2050534043</t>
  </si>
  <si>
    <t>475</t>
  </si>
  <si>
    <t>614181130</t>
  </si>
  <si>
    <t>lišta podlahová dřevěná dub 7x35 mm</t>
  </si>
  <si>
    <t>1841904653</t>
  </si>
  <si>
    <t>52,43*1,1 'Přepočtené koeficientem množství</t>
  </si>
  <si>
    <t>476</t>
  </si>
  <si>
    <t>775541111</t>
  </si>
  <si>
    <t>Montáž podlah plovoucích z velkoplošných lamel dýhovaných a laminovaných bez podložky, spojovaných lepením v drážce šířka dílce přes 100 do 150 mm</t>
  </si>
  <si>
    <t>-631854157</t>
  </si>
  <si>
    <t>S 3</t>
  </si>
  <si>
    <t>477</t>
  </si>
  <si>
    <t>611521250</t>
  </si>
  <si>
    <t>podlaha laminátová, zámkový spoj, 8x192x1285 mm</t>
  </si>
  <si>
    <t>-206574360</t>
  </si>
  <si>
    <t>55,19*1,1 'Přepočtené koeficientem množství</t>
  </si>
  <si>
    <t>478</t>
  </si>
  <si>
    <t>775591191</t>
  </si>
  <si>
    <t>Ostatní prvky pro plovoucí podlahy montáž podložky vyrovnávací a tlumící</t>
  </si>
  <si>
    <t>1718706472</t>
  </si>
  <si>
    <t>479</t>
  </si>
  <si>
    <t>611553500</t>
  </si>
  <si>
    <t>podložka izolační z pěnového PE 2 mm</t>
  </si>
  <si>
    <t>318237020</t>
  </si>
  <si>
    <t>480</t>
  </si>
  <si>
    <t>998775202</t>
  </si>
  <si>
    <t>Přesun hmot pro podlahy skládané stanovený procentní sazbou (%) z ceny vodorovná dopravní vzdálenost do 50 m v objektech výšky přes 6 do 12 m</t>
  </si>
  <si>
    <t>319953126</t>
  </si>
  <si>
    <t>776</t>
  </si>
  <si>
    <t>Podlahy povlakové</t>
  </si>
  <si>
    <t>481</t>
  </si>
  <si>
    <t>776111111</t>
  </si>
  <si>
    <t>Příprava podkladu broušení podlah nového podkladu anhydritového</t>
  </si>
  <si>
    <t>398584569</t>
  </si>
  <si>
    <t>482</t>
  </si>
  <si>
    <t>776111311</t>
  </si>
  <si>
    <t>Příprava podkladu vysátí podlah</t>
  </si>
  <si>
    <t>1256166620</t>
  </si>
  <si>
    <t>483</t>
  </si>
  <si>
    <t>998776202</t>
  </si>
  <si>
    <t>Přesun hmot pro podlahy povlakové stanovený procentní sazbou (%) z ceny vodorovná dopravní vzdálenost do 50 m v objektech výšky přes 6 do 12 m</t>
  </si>
  <si>
    <t>-913470356</t>
  </si>
  <si>
    <t>781</t>
  </si>
  <si>
    <t>Dokončovací práce - obklady</t>
  </si>
  <si>
    <t>484</t>
  </si>
  <si>
    <t>781414112</t>
  </si>
  <si>
    <t>Montáž obkladů vnitřních stěn z obkladaček a dekorů (listel) pórovinových lepených flexibilním lepidlem z obkladaček pravoúhlých přes 22 do 25 ks/m2</t>
  </si>
  <si>
    <t>1918977941</t>
  </si>
  <si>
    <t>obklady stěn</t>
  </si>
  <si>
    <t>(2,45+2,235)*2*2,12</t>
  </si>
  <si>
    <t>m 1,04</t>
  </si>
  <si>
    <t>(2,20+4,15+0,60)*1,00</t>
  </si>
  <si>
    <t>(3,41*2+2,45)*2,12-1,2*1,1/2*2</t>
  </si>
  <si>
    <t>2,025*1,60</t>
  </si>
  <si>
    <t>485</t>
  </si>
  <si>
    <t>597610000</t>
  </si>
  <si>
    <t>obkládačky keramické koupelnové (bílé i barevné) 25 x 33 x 0,7 cm I. j.</t>
  </si>
  <si>
    <t>696229347</t>
  </si>
  <si>
    <t>48,386*1,1</t>
  </si>
  <si>
    <t>486</t>
  </si>
  <si>
    <t>781419191</t>
  </si>
  <si>
    <t>Montáž obkladů vnitřních stěn z obkladaček a dekorů (listel) pórovinových Příplatek k cenám obkladaček za plochu do 10 m2 jednotlivě</t>
  </si>
  <si>
    <t>1841813603</t>
  </si>
  <si>
    <t>48,386</t>
  </si>
  <si>
    <t>487</t>
  </si>
  <si>
    <t>781419195</t>
  </si>
  <si>
    <t>Montáž obkladů vnitřních stěn z obkladaček a dekorů (listel) pórovinových Příplatek k cenám obkladaček za spárování cement bílý</t>
  </si>
  <si>
    <t>1249315820</t>
  </si>
  <si>
    <t>488</t>
  </si>
  <si>
    <t>781493610</t>
  </si>
  <si>
    <t>Ostatní prvky montáž vanových dvířek plastových lepených uchycených na magnet</t>
  </si>
  <si>
    <t>-2039929731</t>
  </si>
  <si>
    <t>489</t>
  </si>
  <si>
    <t>781494111</t>
  </si>
  <si>
    <t>Ostatní prvky plastové profily ukončovací a dilatační lepené flexibilním lepidlem rohové</t>
  </si>
  <si>
    <t>1934301001</t>
  </si>
  <si>
    <t>490</t>
  </si>
  <si>
    <t>781495111</t>
  </si>
  <si>
    <t>Ostatní prvky ostatní práce penetrace podkladu</t>
  </si>
  <si>
    <t>-99576475</t>
  </si>
  <si>
    <t>491</t>
  </si>
  <si>
    <t>781495115</t>
  </si>
  <si>
    <t>Ostatní prvky ostatní práce spárování silikonem</t>
  </si>
  <si>
    <t>1853068464</t>
  </si>
  <si>
    <t>492</t>
  </si>
  <si>
    <t>781495145</t>
  </si>
  <si>
    <t>Ostatní prvky průnik obkladem kruhový, s izolací do 30 DN</t>
  </si>
  <si>
    <t>-1704495221</t>
  </si>
  <si>
    <t>493</t>
  </si>
  <si>
    <t>781495146</t>
  </si>
  <si>
    <t>Ostatní prvky průnik obkladem kruhový, s izolací přes 30 do 90 DN</t>
  </si>
  <si>
    <t>856220422</t>
  </si>
  <si>
    <t>494</t>
  </si>
  <si>
    <t>781495147</t>
  </si>
  <si>
    <t>Ostatní prvky průnik obkladem kruhový, s izolací přes 90 DN</t>
  </si>
  <si>
    <t>1050405662</t>
  </si>
  <si>
    <t>495</t>
  </si>
  <si>
    <t>781495185</t>
  </si>
  <si>
    <t>Ostatní prvky řezání obkladaček rovné</t>
  </si>
  <si>
    <t>-69266863</t>
  </si>
  <si>
    <t>496</t>
  </si>
  <si>
    <t>998781202</t>
  </si>
  <si>
    <t>Přesun hmot pro obklady keramické stanovený procentní sazbou (%) z ceny vodorovná dopravní vzdálenost do 50 m v objektech výšky přes 6 do 12 m</t>
  </si>
  <si>
    <t>-1952842126</t>
  </si>
  <si>
    <t>783</t>
  </si>
  <si>
    <t>Dokončovací práce - nátěry</t>
  </si>
  <si>
    <t>497</t>
  </si>
  <si>
    <t>783213101</t>
  </si>
  <si>
    <t>Napouštěcí nátěr tesařských konstrukcí zabudovaných do konstrukce jednonásobný syntetický</t>
  </si>
  <si>
    <t>978323705</t>
  </si>
  <si>
    <t>krokve viditelné části</t>
  </si>
  <si>
    <t>vrchem na krokve - bednění obostranně</t>
  </si>
  <si>
    <t>10,78*0,80*2</t>
  </si>
  <si>
    <t>3,00*0,80*2</t>
  </si>
  <si>
    <t>3,90*0,80*2</t>
  </si>
  <si>
    <t>2,00*0,80*2*2</t>
  </si>
  <si>
    <t>13,92*1,00*2</t>
  </si>
  <si>
    <t>15,208*1,00*2</t>
  </si>
  <si>
    <t>498</t>
  </si>
  <si>
    <t>783218111</t>
  </si>
  <si>
    <t>Lazurovací nátěr tesařských konstrukcí dvojnásobný syntetický</t>
  </si>
  <si>
    <t>1655887896</t>
  </si>
  <si>
    <t>499</t>
  </si>
  <si>
    <t>783314101</t>
  </si>
  <si>
    <t>Základní nátěr zámečnických konstrukcí jednonásobný syntetický</t>
  </si>
  <si>
    <t>1867125558</t>
  </si>
  <si>
    <t>ocelové konstrukce krovů</t>
  </si>
  <si>
    <t>10,78*(0,20*2+0,06*4)</t>
  </si>
  <si>
    <t>2,75*(0,14*2+0,055*4)</t>
  </si>
  <si>
    <t>500</t>
  </si>
  <si>
    <t>783314201</t>
  </si>
  <si>
    <t>Základní antikorozní nátěr zámečnických konstrukcí jednonásobný syntetický standardní</t>
  </si>
  <si>
    <t>399857744</t>
  </si>
  <si>
    <t>4,80*3*0,709</t>
  </si>
  <si>
    <t>3,80*3*0,709</t>
  </si>
  <si>
    <t>4,00*2*0,922</t>
  </si>
  <si>
    <t>3,25*1,38</t>
  </si>
  <si>
    <t>1,00*0,56</t>
  </si>
  <si>
    <t>784</t>
  </si>
  <si>
    <t>Dokončovací práce - malby a tapety</t>
  </si>
  <si>
    <t>501</t>
  </si>
  <si>
    <t>784211131</t>
  </si>
  <si>
    <t>Malby z malířských směsí otěruvzdorných za mokra dvojnásobné, bílé za mokra otěruvzdorné minimálně v místnostech výšky do 3,80 m</t>
  </si>
  <si>
    <t>842398669</t>
  </si>
  <si>
    <t>omítky</t>
  </si>
  <si>
    <t>stropní konstrukce v přízemí - výměra dle tabulek podlah</t>
  </si>
  <si>
    <t>sdk</t>
  </si>
  <si>
    <t>786</t>
  </si>
  <si>
    <t>Dokončovací práce - čalounické úpravy</t>
  </si>
  <si>
    <t>502</t>
  </si>
  <si>
    <t>786 - 1</t>
  </si>
  <si>
    <t>žaluzie do okkne - kompletní provedení</t>
  </si>
  <si>
    <t>1113410407</t>
  </si>
  <si>
    <t>dodávka a montáž včetně kastlíku pro žaluzie</t>
  </si>
  <si>
    <t>795</t>
  </si>
  <si>
    <t>Lokální vytápění</t>
  </si>
  <si>
    <t>503</t>
  </si>
  <si>
    <t>795 - 1</t>
  </si>
  <si>
    <t>krbová vložka - dodávka a montáž</t>
  </si>
  <si>
    <t>1283855733</t>
  </si>
  <si>
    <t>971</t>
  </si>
  <si>
    <t>požární vybavení objektu</t>
  </si>
  <si>
    <t>504</t>
  </si>
  <si>
    <t>požární vybavení</t>
  </si>
  <si>
    <t>hasící přístroje, ucpávky, požární hlásiče</t>
  </si>
  <si>
    <t>-792026547</t>
  </si>
  <si>
    <t>972</t>
  </si>
  <si>
    <t>přípomoce pro řemesla</t>
  </si>
  <si>
    <t>505</t>
  </si>
  <si>
    <t>přípomoce</t>
  </si>
  <si>
    <t>-1337099275</t>
  </si>
  <si>
    <t>002 - SO 02 - vodovodní přípojka</t>
  </si>
  <si>
    <t xml:space="preserve">    8 - Trubní vedení</t>
  </si>
  <si>
    <t>131201101</t>
  </si>
  <si>
    <t>Hloubení nezapažených jam a zářezů s urovnáním dna do předepsaného profilu a spádu v hornině tř. 3 do 100 m3</t>
  </si>
  <si>
    <t>-1586309892</t>
  </si>
  <si>
    <t>1,5*1,5*1,5</t>
  </si>
  <si>
    <t>132201102</t>
  </si>
  <si>
    <t>Hloubení zapažených i nezapažených rýh šířky do 600 mm s urovnáním dna do předepsaného profilu a spádu v hornině tř. 3 přes 100 m3</t>
  </si>
  <si>
    <t>1357958212</t>
  </si>
  <si>
    <t>39*0,6*1,4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</si>
  <si>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</si>
  <si>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</si>
  <si>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-1311705153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</si>
  <si>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</si>
  <si>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</si>
  <si>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1612725401</t>
  </si>
  <si>
    <t>4,68+2,34</t>
  </si>
  <si>
    <t>3,375-1,1775</t>
  </si>
  <si>
    <t>167101101</t>
  </si>
  <si>
    <t>Nakládání, skládání a překládání neulehlého výkopku nebo sypaniny nakládání, množství do 100 m3, z hornin tř. 1 až 4</t>
  </si>
  <si>
    <t>460975185</t>
  </si>
  <si>
    <t>171201201</t>
  </si>
  <si>
    <t>Uložení sypaniny na skládky</t>
  </si>
  <si>
    <t>-1224132272</t>
  </si>
  <si>
    <t>171201211</t>
  </si>
  <si>
    <t>Uložení sypaniny poplatek za uložení sypaniny na skládce ( skládkovné )</t>
  </si>
  <si>
    <t>2042753374</t>
  </si>
  <si>
    <t>2,198*1,6</t>
  </si>
  <si>
    <t>174101101</t>
  </si>
  <si>
    <t>Zásyp sypaninou z jakékoliv horniny s uložením výkopku ve vrstvách se zhutněním jam, šachet, rýh nebo kolem objektů v těchto vykopávkách</t>
  </si>
  <si>
    <t>-418988431</t>
  </si>
  <si>
    <t>3,375+32,76-9,218</t>
  </si>
  <si>
    <t>175101101</t>
  </si>
  <si>
    <t>Obsypání potrubí sypaninou z vhodných hornin tř. 1 až 4 nebo materiálem připraveným podél výkopu ve vzdálenosti do 3 m od jeho kraje, pro jakoukoliv hloubku výkopu a míru zhutnění bez prohození sypaniny</t>
  </si>
  <si>
    <t>1368750093</t>
  </si>
  <si>
    <t>39*0,6*0,2</t>
  </si>
  <si>
    <t>583373030</t>
  </si>
  <si>
    <t>kamenivo přírodní těžené pro stavební účely  PTK  (drobné, hrubé, štěrkopísky) štěrkopísky ČSN 72  1511-2 frakce   0-8</t>
  </si>
  <si>
    <t>-1905991949</t>
  </si>
  <si>
    <t>4,68*1,9</t>
  </si>
  <si>
    <t>451572111</t>
  </si>
  <si>
    <t>Lože pod potrubí, stoky a drobné objekty v otevřeném výkopu z kameniva drobného těženého 0 až 4 mm</t>
  </si>
  <si>
    <t>-1607117353</t>
  </si>
  <si>
    <t>39*0,6*0,1</t>
  </si>
  <si>
    <t>Trubní vedení</t>
  </si>
  <si>
    <t>1347851532</t>
  </si>
  <si>
    <t>722270102.2</t>
  </si>
  <si>
    <t>1381450476</t>
  </si>
  <si>
    <t>47359892</t>
  </si>
  <si>
    <t>1029784194</t>
  </si>
  <si>
    <t>871161121</t>
  </si>
  <si>
    <t>Montáž potrubí z plastických hmot v otevřeném výkopu, z tlakových trubek polyetylenových PE svařených vnějšího průměru 32 mm</t>
  </si>
  <si>
    <t>-1843239538</t>
  </si>
  <si>
    <t>přípojka A</t>
  </si>
  <si>
    <t>8,1</t>
  </si>
  <si>
    <t>Přípojka B</t>
  </si>
  <si>
    <t>21,9</t>
  </si>
  <si>
    <t>přípojka - základy</t>
  </si>
  <si>
    <t>286131090</t>
  </si>
  <si>
    <t>Trubky z polyetylénu vodovodní potrubí PE PE100  SDR 11, PN16 tyče 6 m,  12 m, návin 100 m 25 x 2,3 mm, tyče + návin</t>
  </si>
  <si>
    <t>-667963533</t>
  </si>
  <si>
    <t>877161121</t>
  </si>
  <si>
    <t>Montáž elektrotvarovek na potrubí z plastických hmot v otevřeném výkopu na potrubí z tlakových trubek polyetylenových svařených vnějšího průměru 32 mm</t>
  </si>
  <si>
    <t>800638850</t>
  </si>
  <si>
    <t>286530140</t>
  </si>
  <si>
    <t>prvky kompletační z polyetylénu pro trubky elektrotvarovky PE ke svařování s potrubím PE PE100, SDR 11,  voda PN 16, plyn PN 10 elektrospojky typ LU D 32 mm</t>
  </si>
  <si>
    <t>-1416167047</t>
  </si>
  <si>
    <t>286530520</t>
  </si>
  <si>
    <t>Prvky kompletační z polyetylénu pro trubky elektrotvarovky PE ke svařování s potrubím PE PE100, SDR 11,  voda PN 16, plyn PN 10 elektrokolena 90° , typ LU PE100, SDR 11,  voda PN 16, plyn PN 10 včetně uchycení pomocí šroubů D 32 mm SDR 11</t>
  </si>
  <si>
    <t>-709517890</t>
  </si>
  <si>
    <t>Poznámka k položce:
WAVIN, kód výrobku: FF485813W</t>
  </si>
  <si>
    <t>286530720</t>
  </si>
  <si>
    <t>Prvky kompletační z polyetylénu pro trubky elektrotvarovky PE ke svařování s potrubím PE PE100, SDR 11,  voda PN 16, plyn PN 10 elektrokolena 90° , přechodové PE-mosaz,  typ LU PE100, SDR 11,  voda PN 16, plyn PN 10 vnější závit kit 32-1"</t>
  </si>
  <si>
    <t>1827108764</t>
  </si>
  <si>
    <t>Poznámka k položce:
WAVIN, kód výrobku: FF485862W</t>
  </si>
  <si>
    <t>879161111</t>
  </si>
  <si>
    <t>Montáž napojení vodovodní přípojky v otevřeném výkopu ve sklonu přes 20 % DN 25</t>
  </si>
  <si>
    <t>-1740173201</t>
  </si>
  <si>
    <t>891181111</t>
  </si>
  <si>
    <t>Montáž vodovodních armatur na potrubí šoupátek v otevřeném výkopu nebo v šachtách s osazením zemní soupravy (bez poklopů) DN 40</t>
  </si>
  <si>
    <t>-1338523882</t>
  </si>
  <si>
    <t>422214210</t>
  </si>
  <si>
    <t>šoupátka do PN 40 šoupátka přípojková z tvárné litiny GGG 40 AVK přípojkové šoupátko přímé integrovaná ISO spojka,  nerezové vřeteno klín z CR mosazi kompletně vulkanizovaný EPDM pryží, epoxidace dle GSK PN 16 DN 32   připoj. rozměr  40 x 1 1,2"</t>
  </si>
  <si>
    <t>-2131869974</t>
  </si>
  <si>
    <t>891269111</t>
  </si>
  <si>
    <t>Montáž vodovodních armatur na potrubí navrtávacích pasů s ventilem Jt 1 Mpa, na potrubí z trub osinkocementových, litinových, ocelových nebo plastických hmot DN 100</t>
  </si>
  <si>
    <t>-534612411</t>
  </si>
  <si>
    <t>422735510</t>
  </si>
  <si>
    <t>armatury speciální ostatní do PN 40 pasy navrtávací HAKU se závitovým výstupem pro vodovodní PE a PVC potrubí 110-5/4”</t>
  </si>
  <si>
    <t>2131169251</t>
  </si>
  <si>
    <t>893811152</t>
  </si>
  <si>
    <t>Osazení vodoměrné šachty z polypropylenu PP samonosné pro běžné zatížení kruhové, průměru D do 1,0 m, světlé hloubky od 1,2 m do 1,5 m</t>
  </si>
  <si>
    <t>648745292</t>
  </si>
  <si>
    <t>562305620</t>
  </si>
  <si>
    <t>šachta vodoměrná kruhová k obetonování - včetně výztuhy 1,0/1,5 m</t>
  </si>
  <si>
    <t>-1956972223</t>
  </si>
  <si>
    <t>899401112</t>
  </si>
  <si>
    <t>Osazení poklopů litinových šoupátkových</t>
  </si>
  <si>
    <t>-462446000</t>
  </si>
  <si>
    <t>422913520</t>
  </si>
  <si>
    <t>díly (sestavy) k armaturám průmyslovým poklopy litinové, GG-20 typ 504 - šoupátkový</t>
  </si>
  <si>
    <t>-446840338</t>
  </si>
  <si>
    <t>7.7.3.1050</t>
  </si>
  <si>
    <t>Pitná voda Zemní soupravy Teleskopické soupravy přípojkové AVK zemní teleskopická souprava 7.7 , přípojková, rozsah 1,05-1,75 m</t>
  </si>
  <si>
    <t>1302207660</t>
  </si>
  <si>
    <t>899722111</t>
  </si>
  <si>
    <t>Krytí potrubí z plastů výstražnou fólií z PVC šířky 20 cm</t>
  </si>
  <si>
    <t>1603919418</t>
  </si>
  <si>
    <t>998276101</t>
  </si>
  <si>
    <t>Přesun hmot pro trubní vedení hloubené z trub z plastických hmot nebo sklolaminátových pro vodovody nebo kanalizace v otevřeném výkopu dopravní vzdálenost do 15 m</t>
  </si>
  <si>
    <t>-389034443</t>
  </si>
  <si>
    <t>003 - SO 03 - splašková kanalizace</t>
  </si>
  <si>
    <t>-1196604347</t>
  </si>
  <si>
    <t>3*3*2</t>
  </si>
  <si>
    <t>-368079678</t>
  </si>
  <si>
    <t>10,7*0,6*1,4</t>
  </si>
  <si>
    <t>-908249352</t>
  </si>
  <si>
    <t>18+8,988-8,568</t>
  </si>
  <si>
    <t>2147231625</t>
  </si>
  <si>
    <t>1,926+0,642</t>
  </si>
  <si>
    <t>18-12</t>
  </si>
  <si>
    <t>933269353</t>
  </si>
  <si>
    <t>-1263396413</t>
  </si>
  <si>
    <t>-1496291875</t>
  </si>
  <si>
    <t>8,568*1,9</t>
  </si>
  <si>
    <t>-2080835326</t>
  </si>
  <si>
    <t>-1809737887</t>
  </si>
  <si>
    <t>10,7*0,6*0,3</t>
  </si>
  <si>
    <t>-1746515758</t>
  </si>
  <si>
    <t>1,926*1,9</t>
  </si>
  <si>
    <t>386110105</t>
  </si>
  <si>
    <t>Montáž odlučovačů ropných látek betonových, průtoku 20 l/s</t>
  </si>
  <si>
    <t>-1570091275</t>
  </si>
  <si>
    <t>562300220.1</t>
  </si>
  <si>
    <t>Materiál stavební instalační z plastů jímky pro usazení do terénu na obetonování - hranaté 3 x 2 x 2 m  objem 12 m3</t>
  </si>
  <si>
    <t>1975521518</t>
  </si>
  <si>
    <t>-153100813</t>
  </si>
  <si>
    <t>10,7*0,6*0,1</t>
  </si>
  <si>
    <t>871315211</t>
  </si>
  <si>
    <t>Kanalizační potrubí z tvrdého PVC systém KG v otevřeném výkopu ve sklonu do 20 %, tuhost třídy SN 4 DN 150</t>
  </si>
  <si>
    <t>CS ÚRS 2014 01</t>
  </si>
  <si>
    <t>833167905</t>
  </si>
  <si>
    <t>877315211</t>
  </si>
  <si>
    <t>Montáž tvarovek na kanalizačním potrubí z trub z plastu z tvrdého PVC systém KG nebo z polypropylenu systém KG 2000 v otevřeném výkopu jednoosých DN 150</t>
  </si>
  <si>
    <t>1184907767</t>
  </si>
  <si>
    <t>877315221</t>
  </si>
  <si>
    <t>Montáž tvarovek na kanalizačním potrubí z trub z plastu z tvrdého PVC systém KG nebo z polypropylenu systém KG 2000 v otevřeném výkopu dvouosých DN 150</t>
  </si>
  <si>
    <t>-1788184202</t>
  </si>
  <si>
    <t>899722113</t>
  </si>
  <si>
    <t>Krytí potrubí z plastů výstražnou fólií z PVC šířky 34cm</t>
  </si>
  <si>
    <t>CS ÚRS 2015 02</t>
  </si>
  <si>
    <t>-1748921214</t>
  </si>
  <si>
    <t>-1110880105</t>
  </si>
  <si>
    <t>005 - SO 05 - dešťová kanalizace</t>
  </si>
  <si>
    <t>95287077</t>
  </si>
  <si>
    <t>2*2*2</t>
  </si>
  <si>
    <t>-385482717</t>
  </si>
  <si>
    <t>51*0,6*1,2</t>
  </si>
  <si>
    <t>2022050314</t>
  </si>
  <si>
    <t>-1614625062</t>
  </si>
  <si>
    <t>9,18+3,06</t>
  </si>
  <si>
    <t>-1093786806</t>
  </si>
  <si>
    <t>-1776474556</t>
  </si>
  <si>
    <t>-725152350</t>
  </si>
  <si>
    <t>12,24*1,6</t>
  </si>
  <si>
    <t>-367682195</t>
  </si>
  <si>
    <t>8+36,72-12,24</t>
  </si>
  <si>
    <t>-1965934494</t>
  </si>
  <si>
    <t>51*0,6*0,3</t>
  </si>
  <si>
    <t>885698499</t>
  </si>
  <si>
    <t>9,18*1,9</t>
  </si>
  <si>
    <t>451573111</t>
  </si>
  <si>
    <t>Lože pod potrubí, stoky a drobné objekty v otevřeném výkopu z písku a štěrkopísku do 63 mm</t>
  </si>
  <si>
    <t>-1213935523</t>
  </si>
  <si>
    <t>51*0,6*0,1</t>
  </si>
  <si>
    <t>721171908</t>
  </si>
  <si>
    <t>Opravy odpadního potrubí plastového vsazení odbočky do potrubí DN 200</t>
  </si>
  <si>
    <t>-1150806822</t>
  </si>
  <si>
    <t>871265211</t>
  </si>
  <si>
    <t>Kanalizační potrubí z tvrdého PVC v otevřeném výkopu ve sklonu do 20 %, hladkého plnostěnného jednovrstvého, tuhost třídy SN 4 DN 110</t>
  </si>
  <si>
    <t>146528482</t>
  </si>
  <si>
    <t>871275211</t>
  </si>
  <si>
    <t>Kanalizační potrubí z tvrdého PVC v otevřeném výkopu ve sklonu do 20 %, hladkého plnostěnného jednovrstvého, tuhost třídy SN 4 DN 125</t>
  </si>
  <si>
    <t>-94023116</t>
  </si>
  <si>
    <t>4,5+47+4</t>
  </si>
  <si>
    <t>877265211</t>
  </si>
  <si>
    <t>Montáž tvarovek na kanalizačním potrubí z trub z plastu z tvrdého PVC systém KG nebo z polypropylenu systém KG 2000 v otevřeném výkopu jednoosých DN 100</t>
  </si>
  <si>
    <t>-1341521482</t>
  </si>
  <si>
    <t>877275211</t>
  </si>
  <si>
    <t>Montáž tvarovek na kanalizačním potrubí z trub z plastu z tvrdého PVC systém KG nebo z polypropylenu systém KG 2000 v otevřeném výkopu jednoosých DN 125</t>
  </si>
  <si>
    <t>902650784</t>
  </si>
  <si>
    <t>877275221</t>
  </si>
  <si>
    <t>Montáž tvarovek na kanalizačním potrubí z trub z plastu z tvrdého PVC [systém KG] nebo z polypropylenu [systém KG 2000] v otevřeném výkopu dvouosých DN 125</t>
  </si>
  <si>
    <t>-553715922</t>
  </si>
  <si>
    <t>286113890</t>
  </si>
  <si>
    <t>trubky z polyvinylchloridu kanalizace domovní a uliční KG - Systém (PVC) odbočky KGEA 45° KGEA-125/125/45°</t>
  </si>
  <si>
    <t>1007838394</t>
  </si>
  <si>
    <t>286114250</t>
  </si>
  <si>
    <t>odbočka kanalizační plastová s hrdlem KG 125/110/87°</t>
  </si>
  <si>
    <t>1103725204</t>
  </si>
  <si>
    <t>286113510</t>
  </si>
  <si>
    <t>trubky z polyvinylchloridu kanalizace domovní a uliční KG - Systém (PVC) kolena KGB KGB 100x45°</t>
  </si>
  <si>
    <t>-98569896</t>
  </si>
  <si>
    <t>286113580</t>
  </si>
  <si>
    <t>Trubky z polyvinylchloridu kanalizace domovní a uliční KG - Systém (PVC) PipeLife kolena KGB KGB 125x87°</t>
  </si>
  <si>
    <t>1706541096</t>
  </si>
  <si>
    <t>286113570</t>
  </si>
  <si>
    <t>koleno kanalizace plastové KG 125x67°</t>
  </si>
  <si>
    <t>-1242173890</t>
  </si>
  <si>
    <t>286115020</t>
  </si>
  <si>
    <t>trubky z polyvinylchloridu kanalizace domovní a uliční KG - Systém (PVC) redukce nesouosá KGR KGR 125/110</t>
  </si>
  <si>
    <t>1375499396</t>
  </si>
  <si>
    <t>-1912262678</t>
  </si>
  <si>
    <t>935113111</t>
  </si>
  <si>
    <t>Osazení odvodňovacího žlabu s krycím roštem polymerbetonového šířky do 200 mm</t>
  </si>
  <si>
    <t>-1392771866</t>
  </si>
  <si>
    <t>592270000</t>
  </si>
  <si>
    <t>žlab odvodňovací polymerbetonový se spádem dna 0,5%, 1000x130x155/160 mm</t>
  </si>
  <si>
    <t>-1997632647</t>
  </si>
  <si>
    <t>592270200</t>
  </si>
  <si>
    <t>rošt můstkový odvodňovací pozink.ocel 100 x 13cm x průřez vtoku 280cm2/m, tř.zatíž. A15</t>
  </si>
  <si>
    <t>1817311400</t>
  </si>
  <si>
    <t>592270250</t>
  </si>
  <si>
    <t>vpust žlabová krátký tvar odvodňovací H=355mm těsný odtok DN100  50 x 13 x 35,5 cm</t>
  </si>
  <si>
    <t>851433569</t>
  </si>
  <si>
    <t>592270270</t>
  </si>
  <si>
    <t>čelo plné na začátek a konec odvodňovacího žlabu polymerický beton všechny stavební výšky</t>
  </si>
  <si>
    <t>-960414616</t>
  </si>
  <si>
    <t>592270280</t>
  </si>
  <si>
    <t>čelo odvodňovacího žlabu výtokové</t>
  </si>
  <si>
    <t>-351946439</t>
  </si>
  <si>
    <t>1853804052</t>
  </si>
  <si>
    <t>721242115</t>
  </si>
  <si>
    <t>Lapače střešních splavenin z polypropylenu (PP) DN 110 [HL 600]</t>
  </si>
  <si>
    <t>1313807169</t>
  </si>
  <si>
    <t>-2058235948</t>
  </si>
  <si>
    <t>1154544113</t>
  </si>
  <si>
    <t>006 - SO 06 - zpevněné plochy</t>
  </si>
  <si>
    <t xml:space="preserve">    5 - Komunikace pozemní</t>
  </si>
  <si>
    <t>122201101</t>
  </si>
  <si>
    <t>Odkopávky a prokopávky nezapažené s přehozením výkopku na vzdálenost do 3 m nebo s naložením na dopravní prostředek v hornině tř. 3 do 100 m3</t>
  </si>
  <si>
    <t>-126719158</t>
  </si>
  <si>
    <t>pro pojezdný chodník</t>
  </si>
  <si>
    <t>6,65*12,00*0,53</t>
  </si>
  <si>
    <t>pro chodník</t>
  </si>
  <si>
    <t>(94,24+39,24-6,65*12,00)*0,24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</si>
  <si>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</si>
  <si>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</si>
  <si>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335755590</t>
  </si>
  <si>
    <t>dle odkopu</t>
  </si>
  <si>
    <t>55,177</t>
  </si>
  <si>
    <t>-1207011750</t>
  </si>
  <si>
    <t>na skládku ?</t>
  </si>
  <si>
    <t>-426760508</t>
  </si>
  <si>
    <t>Uložení sypaniny poplatek za uložení sypaniny na skládce (skládkovné)</t>
  </si>
  <si>
    <t>-1250033519</t>
  </si>
  <si>
    <t>55,177*1,6 'Přepočtené koeficientem množství</t>
  </si>
  <si>
    <t>181951102</t>
  </si>
  <si>
    <t>Úprava pláně vyrovnáním výškových rozdílů v hornině tř. 1 až 4 se zhutněním</t>
  </si>
  <si>
    <t>862442151</t>
  </si>
  <si>
    <t>dle vč C.3</t>
  </si>
  <si>
    <t>94,24+39,24+1,16</t>
  </si>
  <si>
    <t>Komunikace pozemní</t>
  </si>
  <si>
    <t>564231111</t>
  </si>
  <si>
    <t>Podklad nebo podsyp ze štěrkopísku ŠP s rozprostřením, vlhčením a zhutněním, po zhutnění tl. 100 mm</t>
  </si>
  <si>
    <t>1488125447</t>
  </si>
  <si>
    <t>6,65*12,00</t>
  </si>
  <si>
    <t>564762111</t>
  </si>
  <si>
    <t>Podklad nebo kryt z vibrovaného štěrku VŠ s rozprostřením, vlhčením a zhutněním, po zhutnění tl. 200 mm</t>
  </si>
  <si>
    <t>1346392909</t>
  </si>
  <si>
    <t>564831111</t>
  </si>
  <si>
    <t>Podklad ze štěrkodrti ŠD s rozprostřením a zhutněním, po zhutnění tl. 100 mm</t>
  </si>
  <si>
    <t>1088155630</t>
  </si>
  <si>
    <t>564851111</t>
  </si>
  <si>
    <t>Podklad ze štěrkodrti ŠD s rozprostřením a zhutněním, po zhutnění tl. 150 mm</t>
  </si>
  <si>
    <t>-2126157765</t>
  </si>
  <si>
    <t>(94,24+39,24-6,65*12,00)+1,16</t>
  </si>
  <si>
    <t>596211130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</si>
  <si>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do 50 m2</t>
  </si>
  <si>
    <t>230395647</t>
  </si>
  <si>
    <t>592450380</t>
  </si>
  <si>
    <t>dlažba zámková profilová základní 20x16,5x6 cm přírodní</t>
  </si>
  <si>
    <t>-2012754910</t>
  </si>
  <si>
    <t>Poznámka k položce:
spotřeba: 36 kus/m2</t>
  </si>
  <si>
    <t>54,840*1,1</t>
  </si>
  <si>
    <t>596211231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</si>
  <si>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přes 50 do 100 m2</t>
  </si>
  <si>
    <t>-382956643</t>
  </si>
  <si>
    <t>592450070</t>
  </si>
  <si>
    <t>dlažba zámková profilová pro komunikace 20x16,5x8 cm přírodní</t>
  </si>
  <si>
    <t>1108955421</t>
  </si>
  <si>
    <t>79,80*1,1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</si>
  <si>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</si>
  <si>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</si>
  <si>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61418136</t>
  </si>
  <si>
    <t>kolem zámkové dlažby</t>
  </si>
  <si>
    <t>12,00*2+6,65+6,00*2+5,00+2,00+3,00+12,00+2,00</t>
  </si>
  <si>
    <t>592172200</t>
  </si>
  <si>
    <t>obrubník betonový parkový 100 x 8 x 20 cm šedý</t>
  </si>
  <si>
    <t>-375607635</t>
  </si>
  <si>
    <t>66,650*1,1</t>
  </si>
  <si>
    <t>916991121</t>
  </si>
  <si>
    <t>Lože pod obrubníky, krajníky nebo obruby z dlažebních kostek z betonu prostého tř. C 16/20</t>
  </si>
  <si>
    <t>-1665226158</t>
  </si>
  <si>
    <t>pro obrubník</t>
  </si>
  <si>
    <t>66,65*0,10*0,20</t>
  </si>
  <si>
    <t>998223011</t>
  </si>
  <si>
    <t>Přesun hmot pro pozemní komunikace s krytem dlážděným dopravní vzdálenost do 200 m jakékoliv délky objektu</t>
  </si>
  <si>
    <t>1744433511</t>
  </si>
  <si>
    <t>007 - SO 07 - oplocení pozemku</t>
  </si>
  <si>
    <t>-1378976514</t>
  </si>
  <si>
    <t>pro přední oplocení</t>
  </si>
  <si>
    <t>23,00*0,40*0,80</t>
  </si>
  <si>
    <t>48271347</t>
  </si>
  <si>
    <t>7,360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</si>
  <si>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</si>
  <si>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</si>
  <si>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1877014144</t>
  </si>
  <si>
    <t>patky pro sloupky oplocení</t>
  </si>
  <si>
    <t>42*0,40*0,40*0,80</t>
  </si>
  <si>
    <t>vzpěry</t>
  </si>
  <si>
    <t>8*0,40*0,40*0,80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</si>
  <si>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</si>
  <si>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</si>
  <si>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100240894</t>
  </si>
  <si>
    <t>6,400</t>
  </si>
  <si>
    <t>-188289913</t>
  </si>
  <si>
    <t>7,36*0,15</t>
  </si>
  <si>
    <t>275313511</t>
  </si>
  <si>
    <t>Základy z betonu prostého patky a bloky z betonu kamenem neprokládaného tř. C 12/15</t>
  </si>
  <si>
    <t>977581243</t>
  </si>
  <si>
    <t>6,40*0,15</t>
  </si>
  <si>
    <t>338171113</t>
  </si>
  <si>
    <t>Osazování sloupků a vzpěr plotových ocelových trubkových nebo profilovaných výšky do 2,00 m se zabetonováním (tř. C 25/30) do 0,08 m3 do připravených jamek</t>
  </si>
  <si>
    <t>-417972188</t>
  </si>
  <si>
    <t>oplocení</t>
  </si>
  <si>
    <t>553422550</t>
  </si>
  <si>
    <t>sloupek plotový průběžný pozinkovaný a komaxitový 2500/38x1,5 mm</t>
  </si>
  <si>
    <t>830621208</t>
  </si>
  <si>
    <t>40,00</t>
  </si>
  <si>
    <t>553422740</t>
  </si>
  <si>
    <t>vzpěra plotová 38x1,5 mm včetně krytky s uchem, 2500 mm</t>
  </si>
  <si>
    <t>1210220829</t>
  </si>
  <si>
    <t>348172115</t>
  </si>
  <si>
    <t>Montáž vjezdových bran samonosných posuvných jednokřídlových plochy přes 6 do 9 m2</t>
  </si>
  <si>
    <t>262957989</t>
  </si>
  <si>
    <t>553423600</t>
  </si>
  <si>
    <t>brána posuvná samonosná z tahokovu 4520 x 1600 mm</t>
  </si>
  <si>
    <t>-1161627757</t>
  </si>
  <si>
    <t>348172911</t>
  </si>
  <si>
    <t>Montáž vjezdových bran doplňků pohonu pro bránu</t>
  </si>
  <si>
    <t>1958454018</t>
  </si>
  <si>
    <t>553423650</t>
  </si>
  <si>
    <t>pohon pro posuvnou bránu do 400 kg a dl 7m s dálkovým ovladačem</t>
  </si>
  <si>
    <t>1704330968</t>
  </si>
  <si>
    <t>348272213</t>
  </si>
  <si>
    <t>Ploty z tvárnic betonových plotová zeď na maltu cementovou včetně spárování současně při zdění z tvarovek oboustranně štípaných, dutých přírodních, tloušťka zdiva 195 mm</t>
  </si>
  <si>
    <t>1250150990</t>
  </si>
  <si>
    <t>podezdívka</t>
  </si>
  <si>
    <t>(23,00-4,00)*0,60</t>
  </si>
  <si>
    <t>348272513</t>
  </si>
  <si>
    <t>Ploty z tvárnic betonových plotová stříška lepená mrazuvzdorným lepidlem z tvarovek hladkých nebo štípaných, sedlového tvaru přírodních, tloušťka zdiva 195 mm</t>
  </si>
  <si>
    <t>1987425228</t>
  </si>
  <si>
    <t>23,00-4,00</t>
  </si>
  <si>
    <t>348273241</t>
  </si>
  <si>
    <t>Ploty z tvárnic betonových plotový sloupek na maltu cementovou včetně spárování současně při zdění, výplně z betonu C 16/20 a výztuže se štípaným povrchem, rozměru 400 x 200 mm přírodních z tvarovek štípaných ze 4 stran (195 x 190 x 400 mm)</t>
  </si>
  <si>
    <t>166133720</t>
  </si>
  <si>
    <t>sloupky</t>
  </si>
  <si>
    <t>8*1,40</t>
  </si>
  <si>
    <t>348273631</t>
  </si>
  <si>
    <t>Ploty z tvárnic betonových sloupová hlavice lepená mrazuvzdorným lepidlem, včetně spárování z tvarovek broušených, plochých, rozměru sloupku 400 x 200 mm přírodních</t>
  </si>
  <si>
    <t>235335597</t>
  </si>
  <si>
    <t>348273902</t>
  </si>
  <si>
    <t>Ploty z tvárnic betonových kovové doplňky k plotovému zdivu vkládané do ložných spár současně při zdění držák plotových polí průběžný, pro sloupek délky 300 mm</t>
  </si>
  <si>
    <t>-527985443</t>
  </si>
  <si>
    <t>348273931</t>
  </si>
  <si>
    <t>Ploty z tvárnic betonových kovové doplňky k plotovému zdivu vkládané do ložných spár současně při zdění poštovní schránka (1 zvonek a 1 jmenovka) pevná pro sloupek nebo zeď tloušťky (hloubky) 200 mm</t>
  </si>
  <si>
    <t>-907412843</t>
  </si>
  <si>
    <t>348273944</t>
  </si>
  <si>
    <t>Ploty z tvárnic betonových kovové doplňky k plotovému zdivu vkládané do ložných spár současně při zdění revizní nerezová dvířka pro plynová nebo elektro měřidla, o rozměru 605 x 1205 mm</t>
  </si>
  <si>
    <t>-1918353361</t>
  </si>
  <si>
    <t>348401130</t>
  </si>
  <si>
    <t>Osazení oplocení ze strojového pletiva s napínacími dráty do 15 st. sklonu svahu, výšky přes 1,6 do 2,0 m</t>
  </si>
  <si>
    <t>985321419</t>
  </si>
  <si>
    <t>40,00*2+22,00</t>
  </si>
  <si>
    <t>313275150</t>
  </si>
  <si>
    <t>pletivo drátěné plastifikované se čtvercovými oky 55 mm/2,5 mm, 200 cm</t>
  </si>
  <si>
    <t>564442928</t>
  </si>
  <si>
    <t>102,00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</si>
  <si>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</si>
  <si>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</si>
  <si>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-204490797</t>
  </si>
  <si>
    <t>008 - SO 08 - zastřešené parkovací stání</t>
  </si>
  <si>
    <t>508485054</t>
  </si>
  <si>
    <t>patky pro sloupy</t>
  </si>
  <si>
    <t>0,50*0,50*1,00*6</t>
  </si>
  <si>
    <t>1990199357</t>
  </si>
  <si>
    <t>1168839949</t>
  </si>
  <si>
    <t>353048196</t>
  </si>
  <si>
    <t>patky sloupů</t>
  </si>
  <si>
    <t>0,50*0,50*0,50*6</t>
  </si>
  <si>
    <t>0,750*0,15</t>
  </si>
  <si>
    <t>279113135</t>
  </si>
  <si>
    <t>Základové zdi z tvárnic ztraceného bednění včetně výplně z betonu bez zvláštních nároků na vliv prostředí třídy C 16/20, tloušťky zdiva přes 300 do 400 mm</t>
  </si>
  <si>
    <t>-357172060</t>
  </si>
  <si>
    <t>patky</t>
  </si>
  <si>
    <t>0,40*0,50*6</t>
  </si>
  <si>
    <t>1911417736</t>
  </si>
  <si>
    <t>0,40*0,50*6*0,40*0,08</t>
  </si>
  <si>
    <t>949101112</t>
  </si>
  <si>
    <t>Lešení pomocné pracovní pro objekty pozemních staveb pro zatížení do 150 kg/m2, o výšce lešeňové podlahy přes 1,9 do 3,5 m</t>
  </si>
  <si>
    <t>-696153716</t>
  </si>
  <si>
    <t>pro obklad</t>
  </si>
  <si>
    <t>7,00*1,50*2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</si>
  <si>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</si>
  <si>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</si>
  <si>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1962563017</t>
  </si>
  <si>
    <t>762086111</t>
  </si>
  <si>
    <t>Práce společné pro tesařské konstrukce montáž kovových doplňkových konstrukcí (materiál ve specifikaci) hmotnosti prvku do 5 kg</t>
  </si>
  <si>
    <t>430662501</t>
  </si>
  <si>
    <t>kotvící patky</t>
  </si>
  <si>
    <t>6*3,55</t>
  </si>
  <si>
    <t>762MAT 001</t>
  </si>
  <si>
    <t xml:space="preserve">kotevní patka </t>
  </si>
  <si>
    <t>1407781981</t>
  </si>
  <si>
    <t>762342214</t>
  </si>
  <si>
    <t>Bednění a laťování montáž laťování střech jednoduchých sklonu do 60 st. při osové vzdálenosti latí přes 150 do 360 mm</t>
  </si>
  <si>
    <t>-1765079665</t>
  </si>
  <si>
    <t>(6,595*7,235)/cos(20)</t>
  </si>
  <si>
    <t>1001186358</t>
  </si>
  <si>
    <t>50,77*4*0,04*0,06*1,10</t>
  </si>
  <si>
    <t>471092764</t>
  </si>
  <si>
    <t>0,536</t>
  </si>
  <si>
    <t>762713140</t>
  </si>
  <si>
    <t>Montáž prostorových vázaných konstrukcí z řeziva hraněného nebo polohraněného průřezové plochy přes 288 do 450 cm2</t>
  </si>
  <si>
    <t>90920706</t>
  </si>
  <si>
    <t>sloupy 180/180 mm</t>
  </si>
  <si>
    <t>2,30*6</t>
  </si>
  <si>
    <t>pásky 180/180 mm</t>
  </si>
  <si>
    <t>1,50*12</t>
  </si>
  <si>
    <t>vaznice 180/220 mm</t>
  </si>
  <si>
    <t>6,50*2+6,00*2</t>
  </si>
  <si>
    <t>612222570</t>
  </si>
  <si>
    <t>hranol konstrukční lepený smrk pohledový 180 x 180 x 13000 mm</t>
  </si>
  <si>
    <t>526056684</t>
  </si>
  <si>
    <t>2,30*6*1,10</t>
  </si>
  <si>
    <t>1,50*12*1,10</t>
  </si>
  <si>
    <t>612222590</t>
  </si>
  <si>
    <t>hranol konstrukční lepený smrk pohledový 180 x 220 x 13000 mm</t>
  </si>
  <si>
    <t>1563279286</t>
  </si>
  <si>
    <t>(6,50*2+6,00*2)*1,10</t>
  </si>
  <si>
    <t>762795000</t>
  </si>
  <si>
    <t>Spojovací prostředky prostorových vázaných konstrukcí hřebíky, svory, fixační prkna</t>
  </si>
  <si>
    <t>168413031</t>
  </si>
  <si>
    <t>0,045+0,583+0,99</t>
  </si>
  <si>
    <t>466426271</t>
  </si>
  <si>
    <t>763732113</t>
  </si>
  <si>
    <t>Montáž střešní konstrukce do 10 m výšky římsy opláštění střechy, štítů, říms, dýmníků a světlíkových obrub z vazníků příhradových, konstrukční délky do 9,0 m</t>
  </si>
  <si>
    <t>861974722</t>
  </si>
  <si>
    <t>příhradová konstrukce krovu</t>
  </si>
  <si>
    <t>9*7,235</t>
  </si>
  <si>
    <t>999VAZNÍK 001</t>
  </si>
  <si>
    <t>jiný materiál</t>
  </si>
  <si>
    <t>-131863728</t>
  </si>
  <si>
    <t>-934701927</t>
  </si>
  <si>
    <t>764541405</t>
  </si>
  <si>
    <t>Žlab podokapní z titanzinkového předzvětralého plechu včetně háků a čel půlkruhový rš 330 mm</t>
  </si>
  <si>
    <t>1898041470</t>
  </si>
  <si>
    <t>6,595*2</t>
  </si>
  <si>
    <t>1655093682</t>
  </si>
  <si>
    <t>2,30*2</t>
  </si>
  <si>
    <t>2087091441</t>
  </si>
  <si>
    <t>1819746523</t>
  </si>
  <si>
    <t>765113312</t>
  </si>
  <si>
    <t>Krytina keramická drážková sklonu střechy do 30 st. hřeben na sucho s větracím pásem kovovým engobovaných z hřebenáčů</t>
  </si>
  <si>
    <t>-880947664</t>
  </si>
  <si>
    <t>6,595</t>
  </si>
  <si>
    <t>2030864836</t>
  </si>
  <si>
    <t>7,235/cos(20)*2</t>
  </si>
  <si>
    <t>766411212</t>
  </si>
  <si>
    <t>Montáž obložení stěn plochy do 1 m2 palubkami na pero a drážku z měkkého dřeva, šířky přes 60 do 80 mm</t>
  </si>
  <si>
    <t>1552418481</t>
  </si>
  <si>
    <t>obložení štítových stěn</t>
  </si>
  <si>
    <t>3,60*1,425*2</t>
  </si>
  <si>
    <t>607992163</t>
  </si>
  <si>
    <t>3,60*1,425*2*1,10</t>
  </si>
  <si>
    <t>998766201</t>
  </si>
  <si>
    <t>Přesun hmot pro konstrukce truhlářské stanovený procentní sazbou (%) z ceny vodorovná dopravní vzdálenost do 50 m v objektech výšky do 6 m</t>
  </si>
  <si>
    <t>-1318057780</t>
  </si>
  <si>
    <t>-464983413</t>
  </si>
  <si>
    <t>prostorová konstrukce</t>
  </si>
  <si>
    <t>2,30*6*(0,18*4)</t>
  </si>
  <si>
    <t>1,50*12*(0,18*4)</t>
  </si>
  <si>
    <t>(6,50*2+6,00*2)*(0,18*2+0,22*2)</t>
  </si>
  <si>
    <t>vazníky + bednění</t>
  </si>
  <si>
    <t>3,60*1,425*13</t>
  </si>
  <si>
    <t>-1909465376</t>
  </si>
  <si>
    <t>099 - SO 99 - vedlejší a ostatní náklady stavby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</si>
  <si>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</si>
  <si>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</si>
  <si>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</si>
  <si>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</si>
  <si>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</si>
  <si>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</si>
  <si>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</si>
  <si>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</si>
  <si>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</si>
  <si>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</si>
  <si>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1024</t>
  </si>
  <si>
    <t>383768190</t>
  </si>
  <si>
    <t>VRN4</t>
  </si>
  <si>
    <t>Inženýrská činnost</t>
  </si>
  <si>
    <t>040001000</t>
  </si>
  <si>
    <t>Základní rozdělení průvodních činností a nákladů inženýrská činnost</t>
  </si>
  <si>
    <t>1676070782</t>
  </si>
  <si>
    <t>VRN6</t>
  </si>
  <si>
    <t>Územní vlivy</t>
  </si>
  <si>
    <t>060001000</t>
  </si>
  <si>
    <t>Základní rozdělení průvodních činností a nákladů územní vlivy</t>
  </si>
  <si>
    <t>618475523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</si>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</sst>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>
      <pane ySplit="1" topLeftCell="A26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73" t="s">
        <v>16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28"/>
      <c r="AQ5" s="30"/>
      <c r="BE5" s="371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75" t="s">
        <v>19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28"/>
      <c r="AQ6" s="30"/>
      <c r="BE6" s="372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72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72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72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72"/>
      <c r="BS10" s="23" t="s">
        <v>8</v>
      </c>
    </row>
    <row r="11" spans="1:74" ht="18.399999999999999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72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72"/>
      <c r="BS12" s="23" t="s">
        <v>8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72"/>
      <c r="BS13" s="23" t="s">
        <v>8</v>
      </c>
    </row>
    <row r="14" spans="1:74" ht="15">
      <c r="B14" s="27"/>
      <c r="C14" s="28"/>
      <c r="D14" s="28"/>
      <c r="E14" s="376" t="s">
        <v>31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72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72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72"/>
      <c r="BS16" s="23" t="s">
        <v>6</v>
      </c>
    </row>
    <row r="17" spans="2:71" ht="18.399999999999999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72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72"/>
      <c r="BS18" s="23" t="s">
        <v>8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72"/>
      <c r="BS19" s="23" t="s">
        <v>8</v>
      </c>
    </row>
    <row r="20" spans="2:71" ht="22.5" customHeight="1">
      <c r="B20" s="27"/>
      <c r="C20" s="28"/>
      <c r="D20" s="28"/>
      <c r="E20" s="378" t="s">
        <v>21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28"/>
      <c r="AP20" s="28"/>
      <c r="AQ20" s="30"/>
      <c r="BE20" s="372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72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72"/>
    </row>
    <row r="23" spans="2:71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9">
        <f>ROUND(AG51,2)</f>
        <v>0</v>
      </c>
      <c r="AL23" s="380"/>
      <c r="AM23" s="380"/>
      <c r="AN23" s="380"/>
      <c r="AO23" s="380"/>
      <c r="AP23" s="41"/>
      <c r="AQ23" s="44"/>
      <c r="BE23" s="372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72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81" t="s">
        <v>36</v>
      </c>
      <c r="M25" s="381"/>
      <c r="N25" s="381"/>
      <c r="O25" s="381"/>
      <c r="P25" s="41"/>
      <c r="Q25" s="41"/>
      <c r="R25" s="41"/>
      <c r="S25" s="41"/>
      <c r="T25" s="41"/>
      <c r="U25" s="41"/>
      <c r="V25" s="41"/>
      <c r="W25" s="381" t="s">
        <v>37</v>
      </c>
      <c r="X25" s="381"/>
      <c r="Y25" s="381"/>
      <c r="Z25" s="381"/>
      <c r="AA25" s="381"/>
      <c r="AB25" s="381"/>
      <c r="AC25" s="381"/>
      <c r="AD25" s="381"/>
      <c r="AE25" s="381"/>
      <c r="AF25" s="41"/>
      <c r="AG25" s="41"/>
      <c r="AH25" s="41"/>
      <c r="AI25" s="41"/>
      <c r="AJ25" s="41"/>
      <c r="AK25" s="381" t="s">
        <v>38</v>
      </c>
      <c r="AL25" s="381"/>
      <c r="AM25" s="381"/>
      <c r="AN25" s="381"/>
      <c r="AO25" s="381"/>
      <c r="AP25" s="41"/>
      <c r="AQ25" s="44"/>
      <c r="BE25" s="372"/>
    </row>
    <row r="26" spans="2:71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64">
        <v>0.21</v>
      </c>
      <c r="M26" s="365"/>
      <c r="N26" s="365"/>
      <c r="O26" s="365"/>
      <c r="P26" s="47"/>
      <c r="Q26" s="47"/>
      <c r="R26" s="47"/>
      <c r="S26" s="47"/>
      <c r="T26" s="47"/>
      <c r="U26" s="47"/>
      <c r="V26" s="47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7"/>
      <c r="AG26" s="47"/>
      <c r="AH26" s="47"/>
      <c r="AI26" s="47"/>
      <c r="AJ26" s="47"/>
      <c r="AK26" s="366">
        <f>ROUND(AV51,2)</f>
        <v>0</v>
      </c>
      <c r="AL26" s="365"/>
      <c r="AM26" s="365"/>
      <c r="AN26" s="365"/>
      <c r="AO26" s="365"/>
      <c r="AP26" s="47"/>
      <c r="AQ26" s="49"/>
      <c r="BE26" s="372"/>
    </row>
    <row r="27" spans="2:71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64">
        <v>0.15</v>
      </c>
      <c r="M27" s="365"/>
      <c r="N27" s="365"/>
      <c r="O27" s="365"/>
      <c r="P27" s="47"/>
      <c r="Q27" s="47"/>
      <c r="R27" s="47"/>
      <c r="S27" s="47"/>
      <c r="T27" s="47"/>
      <c r="U27" s="47"/>
      <c r="V27" s="47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7"/>
      <c r="AG27" s="47"/>
      <c r="AH27" s="47"/>
      <c r="AI27" s="47"/>
      <c r="AJ27" s="47"/>
      <c r="AK27" s="366">
        <f>ROUND(AW51,2)</f>
        <v>0</v>
      </c>
      <c r="AL27" s="365"/>
      <c r="AM27" s="365"/>
      <c r="AN27" s="365"/>
      <c r="AO27" s="365"/>
      <c r="AP27" s="47"/>
      <c r="AQ27" s="49"/>
      <c r="BE27" s="372"/>
    </row>
    <row r="28" spans="2:71" s="2" customFormat="1" ht="14.45" hidden="1" customHeight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64">
        <v>0.21</v>
      </c>
      <c r="M28" s="365"/>
      <c r="N28" s="365"/>
      <c r="O28" s="365"/>
      <c r="P28" s="47"/>
      <c r="Q28" s="47"/>
      <c r="R28" s="47"/>
      <c r="S28" s="47"/>
      <c r="T28" s="47"/>
      <c r="U28" s="47"/>
      <c r="V28" s="47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7"/>
      <c r="AG28" s="47"/>
      <c r="AH28" s="47"/>
      <c r="AI28" s="47"/>
      <c r="AJ28" s="47"/>
      <c r="AK28" s="366">
        <v>0</v>
      </c>
      <c r="AL28" s="365"/>
      <c r="AM28" s="365"/>
      <c r="AN28" s="365"/>
      <c r="AO28" s="365"/>
      <c r="AP28" s="47"/>
      <c r="AQ28" s="49"/>
      <c r="BE28" s="372"/>
    </row>
    <row r="29" spans="2:71" s="2" customFormat="1" ht="14.45" hidden="1" customHeight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64">
        <v>0.15</v>
      </c>
      <c r="M29" s="365"/>
      <c r="N29" s="365"/>
      <c r="O29" s="365"/>
      <c r="P29" s="47"/>
      <c r="Q29" s="47"/>
      <c r="R29" s="47"/>
      <c r="S29" s="47"/>
      <c r="T29" s="47"/>
      <c r="U29" s="47"/>
      <c r="V29" s="47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7"/>
      <c r="AG29" s="47"/>
      <c r="AH29" s="47"/>
      <c r="AI29" s="47"/>
      <c r="AJ29" s="47"/>
      <c r="AK29" s="366">
        <v>0</v>
      </c>
      <c r="AL29" s="365"/>
      <c r="AM29" s="365"/>
      <c r="AN29" s="365"/>
      <c r="AO29" s="365"/>
      <c r="AP29" s="47"/>
      <c r="AQ29" s="49"/>
      <c r="BE29" s="372"/>
    </row>
    <row r="30" spans="2:71" s="2" customFormat="1" ht="14.45" hidden="1" customHeight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64">
        <v>0</v>
      </c>
      <c r="M30" s="365"/>
      <c r="N30" s="365"/>
      <c r="O30" s="365"/>
      <c r="P30" s="47"/>
      <c r="Q30" s="47"/>
      <c r="R30" s="47"/>
      <c r="S30" s="47"/>
      <c r="T30" s="47"/>
      <c r="U30" s="47"/>
      <c r="V30" s="47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7"/>
      <c r="AG30" s="47"/>
      <c r="AH30" s="47"/>
      <c r="AI30" s="47"/>
      <c r="AJ30" s="47"/>
      <c r="AK30" s="366">
        <v>0</v>
      </c>
      <c r="AL30" s="365"/>
      <c r="AM30" s="365"/>
      <c r="AN30" s="365"/>
      <c r="AO30" s="365"/>
      <c r="AP30" s="47"/>
      <c r="AQ30" s="49"/>
      <c r="BE30" s="372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72"/>
    </row>
    <row r="32" spans="2:71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67" t="s">
        <v>47</v>
      </c>
      <c r="Y32" s="368"/>
      <c r="Z32" s="368"/>
      <c r="AA32" s="368"/>
      <c r="AB32" s="368"/>
      <c r="AC32" s="52"/>
      <c r="AD32" s="52"/>
      <c r="AE32" s="52"/>
      <c r="AF32" s="52"/>
      <c r="AG32" s="52"/>
      <c r="AH32" s="52"/>
      <c r="AI32" s="52"/>
      <c r="AJ32" s="52"/>
      <c r="AK32" s="369">
        <f>SUM(AK23:AK30)</f>
        <v>0</v>
      </c>
      <c r="AL32" s="368"/>
      <c r="AM32" s="368"/>
      <c r="AN32" s="368"/>
      <c r="AO32" s="370"/>
      <c r="AP32" s="50"/>
      <c r="AQ32" s="54"/>
      <c r="BE32" s="372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48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17FBC506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Krásný Studenec - RD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2" t="str">
        <f>IF(AN8= "","",AN8)</f>
        <v>12. 3. 2017</v>
      </c>
      <c r="AN44" s="352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53" t="str">
        <f>IF(E17="","",E17)</f>
        <v xml:space="preserve"> </v>
      </c>
      <c r="AN46" s="353"/>
      <c r="AO46" s="353"/>
      <c r="AP46" s="353"/>
      <c r="AQ46" s="62"/>
      <c r="AR46" s="60"/>
      <c r="AS46" s="354" t="s">
        <v>49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0" t="s">
        <v>50</v>
      </c>
      <c r="D49" s="361"/>
      <c r="E49" s="361"/>
      <c r="F49" s="361"/>
      <c r="G49" s="361"/>
      <c r="H49" s="78"/>
      <c r="I49" s="362" t="s">
        <v>51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52</v>
      </c>
      <c r="AH49" s="361"/>
      <c r="AI49" s="361"/>
      <c r="AJ49" s="361"/>
      <c r="AK49" s="361"/>
      <c r="AL49" s="361"/>
      <c r="AM49" s="361"/>
      <c r="AN49" s="362" t="s">
        <v>53</v>
      </c>
      <c r="AO49" s="361"/>
      <c r="AP49" s="361"/>
      <c r="AQ49" s="79" t="s">
        <v>54</v>
      </c>
      <c r="AR49" s="60"/>
      <c r="AS49" s="80" t="s">
        <v>55</v>
      </c>
      <c r="AT49" s="81" t="s">
        <v>56</v>
      </c>
      <c r="AU49" s="81" t="s">
        <v>57</v>
      </c>
      <c r="AV49" s="81" t="s">
        <v>58</v>
      </c>
      <c r="AW49" s="81" t="s">
        <v>59</v>
      </c>
      <c r="AX49" s="81" t="s">
        <v>60</v>
      </c>
      <c r="AY49" s="81" t="s">
        <v>61</v>
      </c>
      <c r="AZ49" s="81" t="s">
        <v>62</v>
      </c>
      <c r="BA49" s="81" t="s">
        <v>63</v>
      </c>
      <c r="BB49" s="81" t="s">
        <v>64</v>
      </c>
      <c r="BC49" s="81" t="s">
        <v>65</v>
      </c>
      <c r="BD49" s="82" t="s">
        <v>66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67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44">
        <f>ROUND(SUM(AG52:AG59),2)</f>
        <v>0</v>
      </c>
      <c r="AH51" s="344"/>
      <c r="AI51" s="344"/>
      <c r="AJ51" s="344"/>
      <c r="AK51" s="344"/>
      <c r="AL51" s="344"/>
      <c r="AM51" s="344"/>
      <c r="AN51" s="345">
        <f t="shared" ref="AN51:AN59" si="0">SUM(AG51,AT51)</f>
        <v>0</v>
      </c>
      <c r="AO51" s="345"/>
      <c r="AP51" s="345"/>
      <c r="AQ51" s="88" t="s">
        <v>21</v>
      </c>
      <c r="AR51" s="70"/>
      <c r="AS51" s="89">
        <f>ROUND(SUM(AS52:AS59),2)</f>
        <v>0</v>
      </c>
      <c r="AT51" s="90">
        <f t="shared" ref="AT51:AT59" si="1">ROUND(SUM(AV51:AW51),2)</f>
        <v>0</v>
      </c>
      <c r="AU51" s="91">
        <f>ROUND(SUM(AU52:AU59),5)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ROUND(SUM(AZ52:AZ59),2)</f>
        <v>0</v>
      </c>
      <c r="BA51" s="90">
        <f>ROUND(SUM(BA52:BA59),2)</f>
        <v>0</v>
      </c>
      <c r="BB51" s="90">
        <f>ROUND(SUM(BB52:BB59),2)</f>
        <v>0</v>
      </c>
      <c r="BC51" s="90">
        <f>ROUND(SUM(BC52:BC59),2)</f>
        <v>0</v>
      </c>
      <c r="BD51" s="92">
        <f>ROUND(SUM(BD52:BD59),2)</f>
        <v>0</v>
      </c>
      <c r="BS51" s="93" t="s">
        <v>68</v>
      </c>
      <c r="BT51" s="93" t="s">
        <v>69</v>
      </c>
      <c r="BU51" s="94" t="s">
        <v>70</v>
      </c>
      <c r="BV51" s="93" t="s">
        <v>71</v>
      </c>
      <c r="BW51" s="93" t="s">
        <v>7</v>
      </c>
      <c r="BX51" s="93" t="s">
        <v>72</v>
      </c>
      <c r="CL51" s="93" t="s">
        <v>21</v>
      </c>
    </row>
    <row r="52" spans="1:91" s="5" customFormat="1" ht="22.5" customHeight="1">
      <c r="A52" s="95" t="s">
        <v>73</v>
      </c>
      <c r="B52" s="96"/>
      <c r="C52" s="97"/>
      <c r="D52" s="349" t="s">
        <v>74</v>
      </c>
      <c r="E52" s="349"/>
      <c r="F52" s="349"/>
      <c r="G52" s="349"/>
      <c r="H52" s="349"/>
      <c r="I52" s="98"/>
      <c r="J52" s="349" t="s">
        <v>75</v>
      </c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7">
        <f>'001 - SO 01 - rodinný dům'!J27</f>
        <v>0</v>
      </c>
      <c r="AH52" s="348"/>
      <c r="AI52" s="348"/>
      <c r="AJ52" s="348"/>
      <c r="AK52" s="348"/>
      <c r="AL52" s="348"/>
      <c r="AM52" s="348"/>
      <c r="AN52" s="347">
        <f t="shared" si="0"/>
        <v>0</v>
      </c>
      <c r="AO52" s="348"/>
      <c r="AP52" s="348"/>
      <c r="AQ52" s="99" t="s">
        <v>76</v>
      </c>
      <c r="AR52" s="100"/>
      <c r="AS52" s="101">
        <v>0</v>
      </c>
      <c r="AT52" s="102">
        <f t="shared" si="1"/>
        <v>0</v>
      </c>
      <c r="AU52" s="103">
        <f>'001 - SO 01 - rodinný dům'!P114</f>
        <v>0</v>
      </c>
      <c r="AV52" s="102">
        <f>'001 - SO 01 - rodinný dům'!J30</f>
        <v>0</v>
      </c>
      <c r="AW52" s="102">
        <f>'001 - SO 01 - rodinný dům'!J31</f>
        <v>0</v>
      </c>
      <c r="AX52" s="102">
        <f>'001 - SO 01 - rodinný dům'!J32</f>
        <v>0</v>
      </c>
      <c r="AY52" s="102">
        <f>'001 - SO 01 - rodinný dům'!J33</f>
        <v>0</v>
      </c>
      <c r="AZ52" s="102">
        <f>'001 - SO 01 - rodinný dům'!F30</f>
        <v>0</v>
      </c>
      <c r="BA52" s="102">
        <f>'001 - SO 01 - rodinný dům'!F31</f>
        <v>0</v>
      </c>
      <c r="BB52" s="102">
        <f>'001 - SO 01 - rodinný dům'!F32</f>
        <v>0</v>
      </c>
      <c r="BC52" s="102">
        <f>'001 - SO 01 - rodinný dům'!F33</f>
        <v>0</v>
      </c>
      <c r="BD52" s="104">
        <f>'001 - SO 01 - rodinný dům'!F34</f>
        <v>0</v>
      </c>
      <c r="BT52" s="105" t="s">
        <v>77</v>
      </c>
      <c r="BV52" s="105" t="s">
        <v>71</v>
      </c>
      <c r="BW52" s="105" t="s">
        <v>78</v>
      </c>
      <c r="BX52" s="105" t="s">
        <v>7</v>
      </c>
      <c r="CL52" s="105" t="s">
        <v>21</v>
      </c>
      <c r="CM52" s="105" t="s">
        <v>77</v>
      </c>
    </row>
    <row r="53" spans="1:91" s="5" customFormat="1" ht="22.5" customHeight="1">
      <c r="A53" s="95" t="s">
        <v>73</v>
      </c>
      <c r="B53" s="96"/>
      <c r="C53" s="97"/>
      <c r="D53" s="349" t="s">
        <v>79</v>
      </c>
      <c r="E53" s="349"/>
      <c r="F53" s="349"/>
      <c r="G53" s="349"/>
      <c r="H53" s="349"/>
      <c r="I53" s="98"/>
      <c r="J53" s="349" t="s">
        <v>80</v>
      </c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7">
        <f>'002 - SO 02 - vodovodní p...'!J27</f>
        <v>0</v>
      </c>
      <c r="AH53" s="348"/>
      <c r="AI53" s="348"/>
      <c r="AJ53" s="348"/>
      <c r="AK53" s="348"/>
      <c r="AL53" s="348"/>
      <c r="AM53" s="348"/>
      <c r="AN53" s="347">
        <f t="shared" si="0"/>
        <v>0</v>
      </c>
      <c r="AO53" s="348"/>
      <c r="AP53" s="348"/>
      <c r="AQ53" s="99" t="s">
        <v>76</v>
      </c>
      <c r="AR53" s="100"/>
      <c r="AS53" s="101">
        <v>0</v>
      </c>
      <c r="AT53" s="102">
        <f t="shared" si="1"/>
        <v>0</v>
      </c>
      <c r="AU53" s="103">
        <f>'002 - SO 02 - vodovodní p...'!P81</f>
        <v>0</v>
      </c>
      <c r="AV53" s="102">
        <f>'002 - SO 02 - vodovodní p...'!J30</f>
        <v>0</v>
      </c>
      <c r="AW53" s="102">
        <f>'002 - SO 02 - vodovodní p...'!J31</f>
        <v>0</v>
      </c>
      <c r="AX53" s="102">
        <f>'002 - SO 02 - vodovodní p...'!J32</f>
        <v>0</v>
      </c>
      <c r="AY53" s="102">
        <f>'002 - SO 02 - vodovodní p...'!J33</f>
        <v>0</v>
      </c>
      <c r="AZ53" s="102">
        <f>'002 - SO 02 - vodovodní p...'!F30</f>
        <v>0</v>
      </c>
      <c r="BA53" s="102">
        <f>'002 - SO 02 - vodovodní p...'!F31</f>
        <v>0</v>
      </c>
      <c r="BB53" s="102">
        <f>'002 - SO 02 - vodovodní p...'!F32</f>
        <v>0</v>
      </c>
      <c r="BC53" s="102">
        <f>'002 - SO 02 - vodovodní p...'!F33</f>
        <v>0</v>
      </c>
      <c r="BD53" s="104">
        <f>'002 - SO 02 - vodovodní p...'!F34</f>
        <v>0</v>
      </c>
      <c r="BT53" s="105" t="s">
        <v>77</v>
      </c>
      <c r="BV53" s="105" t="s">
        <v>71</v>
      </c>
      <c r="BW53" s="105" t="s">
        <v>81</v>
      </c>
      <c r="BX53" s="105" t="s">
        <v>7</v>
      </c>
      <c r="CL53" s="105" t="s">
        <v>21</v>
      </c>
      <c r="CM53" s="105" t="s">
        <v>77</v>
      </c>
    </row>
    <row r="54" spans="1:91" s="5" customFormat="1" ht="22.5" customHeight="1">
      <c r="A54" s="95" t="s">
        <v>73</v>
      </c>
      <c r="B54" s="96"/>
      <c r="C54" s="97"/>
      <c r="D54" s="349" t="s">
        <v>82</v>
      </c>
      <c r="E54" s="349"/>
      <c r="F54" s="349"/>
      <c r="G54" s="349"/>
      <c r="H54" s="349"/>
      <c r="I54" s="98"/>
      <c r="J54" s="349" t="s">
        <v>83</v>
      </c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7">
        <f>'003 - SO 03 - splašková k...'!J27</f>
        <v>0</v>
      </c>
      <c r="AH54" s="348"/>
      <c r="AI54" s="348"/>
      <c r="AJ54" s="348"/>
      <c r="AK54" s="348"/>
      <c r="AL54" s="348"/>
      <c r="AM54" s="348"/>
      <c r="AN54" s="347">
        <f t="shared" si="0"/>
        <v>0</v>
      </c>
      <c r="AO54" s="348"/>
      <c r="AP54" s="348"/>
      <c r="AQ54" s="99" t="s">
        <v>76</v>
      </c>
      <c r="AR54" s="100"/>
      <c r="AS54" s="101">
        <v>0</v>
      </c>
      <c r="AT54" s="102">
        <f t="shared" si="1"/>
        <v>0</v>
      </c>
      <c r="AU54" s="103">
        <f>'003 - SO 03 - splašková k...'!P82</f>
        <v>0</v>
      </c>
      <c r="AV54" s="102">
        <f>'003 - SO 03 - splašková k...'!J30</f>
        <v>0</v>
      </c>
      <c r="AW54" s="102">
        <f>'003 - SO 03 - splašková k...'!J31</f>
        <v>0</v>
      </c>
      <c r="AX54" s="102">
        <f>'003 - SO 03 - splašková k...'!J32</f>
        <v>0</v>
      </c>
      <c r="AY54" s="102">
        <f>'003 - SO 03 - splašková k...'!J33</f>
        <v>0</v>
      </c>
      <c r="AZ54" s="102">
        <f>'003 - SO 03 - splašková k...'!F30</f>
        <v>0</v>
      </c>
      <c r="BA54" s="102">
        <f>'003 - SO 03 - splašková k...'!F31</f>
        <v>0</v>
      </c>
      <c r="BB54" s="102">
        <f>'003 - SO 03 - splašková k...'!F32</f>
        <v>0</v>
      </c>
      <c r="BC54" s="102">
        <f>'003 - SO 03 - splašková k...'!F33</f>
        <v>0</v>
      </c>
      <c r="BD54" s="104">
        <f>'003 - SO 03 - splašková k...'!F34</f>
        <v>0</v>
      </c>
      <c r="BT54" s="105" t="s">
        <v>77</v>
      </c>
      <c r="BV54" s="105" t="s">
        <v>71</v>
      </c>
      <c r="BW54" s="105" t="s">
        <v>84</v>
      </c>
      <c r="BX54" s="105" t="s">
        <v>7</v>
      </c>
      <c r="CL54" s="105" t="s">
        <v>21</v>
      </c>
      <c r="CM54" s="105" t="s">
        <v>77</v>
      </c>
    </row>
    <row r="55" spans="1:91" s="5" customFormat="1" ht="22.5" customHeight="1">
      <c r="A55" s="95" t="s">
        <v>73</v>
      </c>
      <c r="B55" s="96"/>
      <c r="C55" s="97"/>
      <c r="D55" s="349" t="s">
        <v>85</v>
      </c>
      <c r="E55" s="349"/>
      <c r="F55" s="349"/>
      <c r="G55" s="349"/>
      <c r="H55" s="349"/>
      <c r="I55" s="98"/>
      <c r="J55" s="349" t="s">
        <v>86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7">
        <f>'005 - SO 05 - dešťová kan...'!J27</f>
        <v>0</v>
      </c>
      <c r="AH55" s="348"/>
      <c r="AI55" s="348"/>
      <c r="AJ55" s="348"/>
      <c r="AK55" s="348"/>
      <c r="AL55" s="348"/>
      <c r="AM55" s="348"/>
      <c r="AN55" s="347">
        <f t="shared" si="0"/>
        <v>0</v>
      </c>
      <c r="AO55" s="348"/>
      <c r="AP55" s="348"/>
      <c r="AQ55" s="99" t="s">
        <v>76</v>
      </c>
      <c r="AR55" s="100"/>
      <c r="AS55" s="101">
        <v>0</v>
      </c>
      <c r="AT55" s="102">
        <f t="shared" si="1"/>
        <v>0</v>
      </c>
      <c r="AU55" s="103">
        <f>'005 - SO 05 - dešťová kan...'!P84</f>
        <v>0</v>
      </c>
      <c r="AV55" s="102">
        <f>'005 - SO 05 - dešťová kan...'!J30</f>
        <v>0</v>
      </c>
      <c r="AW55" s="102">
        <f>'005 - SO 05 - dešťová kan...'!J31</f>
        <v>0</v>
      </c>
      <c r="AX55" s="102">
        <f>'005 - SO 05 - dešťová kan...'!J32</f>
        <v>0</v>
      </c>
      <c r="AY55" s="102">
        <f>'005 - SO 05 - dešťová kan...'!J33</f>
        <v>0</v>
      </c>
      <c r="AZ55" s="102">
        <f>'005 - SO 05 - dešťová kan...'!F30</f>
        <v>0</v>
      </c>
      <c r="BA55" s="102">
        <f>'005 - SO 05 - dešťová kan...'!F31</f>
        <v>0</v>
      </c>
      <c r="BB55" s="102">
        <f>'005 - SO 05 - dešťová kan...'!F32</f>
        <v>0</v>
      </c>
      <c r="BC55" s="102">
        <f>'005 - SO 05 - dešťová kan...'!F33</f>
        <v>0</v>
      </c>
      <c r="BD55" s="104">
        <f>'005 - SO 05 - dešťová kan...'!F34</f>
        <v>0</v>
      </c>
      <c r="BT55" s="105" t="s">
        <v>77</v>
      </c>
      <c r="BV55" s="105" t="s">
        <v>71</v>
      </c>
      <c r="BW55" s="105" t="s">
        <v>87</v>
      </c>
      <c r="BX55" s="105" t="s">
        <v>7</v>
      </c>
      <c r="CL55" s="105" t="s">
        <v>21</v>
      </c>
      <c r="CM55" s="105" t="s">
        <v>77</v>
      </c>
    </row>
    <row r="56" spans="1:91" s="5" customFormat="1" ht="22.5" customHeight="1">
      <c r="A56" s="95" t="s">
        <v>73</v>
      </c>
      <c r="B56" s="96"/>
      <c r="C56" s="97"/>
      <c r="D56" s="349" t="s">
        <v>88</v>
      </c>
      <c r="E56" s="349"/>
      <c r="F56" s="349"/>
      <c r="G56" s="349"/>
      <c r="H56" s="349"/>
      <c r="I56" s="98"/>
      <c r="J56" s="349" t="s">
        <v>89</v>
      </c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7">
        <f>'006 - SO 06 - zpevněné pl...'!J27</f>
        <v>0</v>
      </c>
      <c r="AH56" s="348"/>
      <c r="AI56" s="348"/>
      <c r="AJ56" s="348"/>
      <c r="AK56" s="348"/>
      <c r="AL56" s="348"/>
      <c r="AM56" s="348"/>
      <c r="AN56" s="347">
        <f t="shared" si="0"/>
        <v>0</v>
      </c>
      <c r="AO56" s="348"/>
      <c r="AP56" s="348"/>
      <c r="AQ56" s="99" t="s">
        <v>76</v>
      </c>
      <c r="AR56" s="100"/>
      <c r="AS56" s="101">
        <v>0</v>
      </c>
      <c r="AT56" s="102">
        <f t="shared" si="1"/>
        <v>0</v>
      </c>
      <c r="AU56" s="103">
        <f>'006 - SO 06 - zpevněné pl...'!P81</f>
        <v>0</v>
      </c>
      <c r="AV56" s="102">
        <f>'006 - SO 06 - zpevněné pl...'!J30</f>
        <v>0</v>
      </c>
      <c r="AW56" s="102">
        <f>'006 - SO 06 - zpevněné pl...'!J31</f>
        <v>0</v>
      </c>
      <c r="AX56" s="102">
        <f>'006 - SO 06 - zpevněné pl...'!J32</f>
        <v>0</v>
      </c>
      <c r="AY56" s="102">
        <f>'006 - SO 06 - zpevněné pl...'!J33</f>
        <v>0</v>
      </c>
      <c r="AZ56" s="102">
        <f>'006 - SO 06 - zpevněné pl...'!F30</f>
        <v>0</v>
      </c>
      <c r="BA56" s="102">
        <f>'006 - SO 06 - zpevněné pl...'!F31</f>
        <v>0</v>
      </c>
      <c r="BB56" s="102">
        <f>'006 - SO 06 - zpevněné pl...'!F32</f>
        <v>0</v>
      </c>
      <c r="BC56" s="102">
        <f>'006 - SO 06 - zpevněné pl...'!F33</f>
        <v>0</v>
      </c>
      <c r="BD56" s="104">
        <f>'006 - SO 06 - zpevněné pl...'!F34</f>
        <v>0</v>
      </c>
      <c r="BT56" s="105" t="s">
        <v>77</v>
      </c>
      <c r="BV56" s="105" t="s">
        <v>71</v>
      </c>
      <c r="BW56" s="105" t="s">
        <v>90</v>
      </c>
      <c r="BX56" s="105" t="s">
        <v>7</v>
      </c>
      <c r="CL56" s="105" t="s">
        <v>21</v>
      </c>
      <c r="CM56" s="105" t="s">
        <v>77</v>
      </c>
    </row>
    <row r="57" spans="1:91" s="5" customFormat="1" ht="22.5" customHeight="1">
      <c r="A57" s="95" t="s">
        <v>73</v>
      </c>
      <c r="B57" s="96"/>
      <c r="C57" s="97"/>
      <c r="D57" s="349" t="s">
        <v>91</v>
      </c>
      <c r="E57" s="349"/>
      <c r="F57" s="349"/>
      <c r="G57" s="349"/>
      <c r="H57" s="349"/>
      <c r="I57" s="98"/>
      <c r="J57" s="349" t="s">
        <v>92</v>
      </c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7">
        <f>'007 - SO 07 - oplocení po...'!J27</f>
        <v>0</v>
      </c>
      <c r="AH57" s="348"/>
      <c r="AI57" s="348"/>
      <c r="AJ57" s="348"/>
      <c r="AK57" s="348"/>
      <c r="AL57" s="348"/>
      <c r="AM57" s="348"/>
      <c r="AN57" s="347">
        <f t="shared" si="0"/>
        <v>0</v>
      </c>
      <c r="AO57" s="348"/>
      <c r="AP57" s="348"/>
      <c r="AQ57" s="99" t="s">
        <v>76</v>
      </c>
      <c r="AR57" s="100"/>
      <c r="AS57" s="101">
        <v>0</v>
      </c>
      <c r="AT57" s="102">
        <f t="shared" si="1"/>
        <v>0</v>
      </c>
      <c r="AU57" s="103">
        <f>'007 - SO 07 - oplocení po...'!P81</f>
        <v>0</v>
      </c>
      <c r="AV57" s="102">
        <f>'007 - SO 07 - oplocení po...'!J30</f>
        <v>0</v>
      </c>
      <c r="AW57" s="102">
        <f>'007 - SO 07 - oplocení po...'!J31</f>
        <v>0</v>
      </c>
      <c r="AX57" s="102">
        <f>'007 - SO 07 - oplocení po...'!J32</f>
        <v>0</v>
      </c>
      <c r="AY57" s="102">
        <f>'007 - SO 07 - oplocení po...'!J33</f>
        <v>0</v>
      </c>
      <c r="AZ57" s="102">
        <f>'007 - SO 07 - oplocení po...'!F30</f>
        <v>0</v>
      </c>
      <c r="BA57" s="102">
        <f>'007 - SO 07 - oplocení po...'!F31</f>
        <v>0</v>
      </c>
      <c r="BB57" s="102">
        <f>'007 - SO 07 - oplocení po...'!F32</f>
        <v>0</v>
      </c>
      <c r="BC57" s="102">
        <f>'007 - SO 07 - oplocení po...'!F33</f>
        <v>0</v>
      </c>
      <c r="BD57" s="104">
        <f>'007 - SO 07 - oplocení po...'!F34</f>
        <v>0</v>
      </c>
      <c r="BT57" s="105" t="s">
        <v>77</v>
      </c>
      <c r="BV57" s="105" t="s">
        <v>71</v>
      </c>
      <c r="BW57" s="105" t="s">
        <v>93</v>
      </c>
      <c r="BX57" s="105" t="s">
        <v>7</v>
      </c>
      <c r="CL57" s="105" t="s">
        <v>21</v>
      </c>
      <c r="CM57" s="105" t="s">
        <v>77</v>
      </c>
    </row>
    <row r="58" spans="1:91" s="5" customFormat="1" ht="22.5" customHeight="1">
      <c r="A58" s="95" t="s">
        <v>73</v>
      </c>
      <c r="B58" s="96"/>
      <c r="C58" s="97"/>
      <c r="D58" s="349" t="s">
        <v>94</v>
      </c>
      <c r="E58" s="349"/>
      <c r="F58" s="349"/>
      <c r="G58" s="349"/>
      <c r="H58" s="349"/>
      <c r="I58" s="98"/>
      <c r="J58" s="349" t="s">
        <v>95</v>
      </c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7">
        <f>'008 - SO 08 - zastřešené ...'!J27</f>
        <v>0</v>
      </c>
      <c r="AH58" s="348"/>
      <c r="AI58" s="348"/>
      <c r="AJ58" s="348"/>
      <c r="AK58" s="348"/>
      <c r="AL58" s="348"/>
      <c r="AM58" s="348"/>
      <c r="AN58" s="347">
        <f t="shared" si="0"/>
        <v>0</v>
      </c>
      <c r="AO58" s="348"/>
      <c r="AP58" s="348"/>
      <c r="AQ58" s="99" t="s">
        <v>76</v>
      </c>
      <c r="AR58" s="100"/>
      <c r="AS58" s="101">
        <v>0</v>
      </c>
      <c r="AT58" s="102">
        <f t="shared" si="1"/>
        <v>0</v>
      </c>
      <c r="AU58" s="103">
        <f>'008 - SO 08 - zastřešené ...'!P88</f>
        <v>0</v>
      </c>
      <c r="AV58" s="102">
        <f>'008 - SO 08 - zastřešené ...'!J30</f>
        <v>0</v>
      </c>
      <c r="AW58" s="102">
        <f>'008 - SO 08 - zastřešené ...'!J31</f>
        <v>0</v>
      </c>
      <c r="AX58" s="102">
        <f>'008 - SO 08 - zastřešené ...'!J32</f>
        <v>0</v>
      </c>
      <c r="AY58" s="102">
        <f>'008 - SO 08 - zastřešené ...'!J33</f>
        <v>0</v>
      </c>
      <c r="AZ58" s="102">
        <f>'008 - SO 08 - zastřešené ...'!F30</f>
        <v>0</v>
      </c>
      <c r="BA58" s="102">
        <f>'008 - SO 08 - zastřešené ...'!F31</f>
        <v>0</v>
      </c>
      <c r="BB58" s="102">
        <f>'008 - SO 08 - zastřešené ...'!F32</f>
        <v>0</v>
      </c>
      <c r="BC58" s="102">
        <f>'008 - SO 08 - zastřešené ...'!F33</f>
        <v>0</v>
      </c>
      <c r="BD58" s="104">
        <f>'008 - SO 08 - zastřešené ...'!F34</f>
        <v>0</v>
      </c>
      <c r="BT58" s="105" t="s">
        <v>77</v>
      </c>
      <c r="BV58" s="105" t="s">
        <v>71</v>
      </c>
      <c r="BW58" s="105" t="s">
        <v>96</v>
      </c>
      <c r="BX58" s="105" t="s">
        <v>7</v>
      </c>
      <c r="CL58" s="105" t="s">
        <v>21</v>
      </c>
      <c r="CM58" s="105" t="s">
        <v>77</v>
      </c>
    </row>
    <row r="59" spans="1:91" s="5" customFormat="1" ht="22.5" customHeight="1">
      <c r="A59" s="95" t="s">
        <v>73</v>
      </c>
      <c r="B59" s="96"/>
      <c r="C59" s="97"/>
      <c r="D59" s="349" t="s">
        <v>97</v>
      </c>
      <c r="E59" s="349"/>
      <c r="F59" s="349"/>
      <c r="G59" s="349"/>
      <c r="H59" s="349"/>
      <c r="I59" s="98"/>
      <c r="J59" s="349" t="s">
        <v>98</v>
      </c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7">
        <f>'099 - SO 99 - vedlejší a ...'!J27</f>
        <v>0</v>
      </c>
      <c r="AH59" s="348"/>
      <c r="AI59" s="348"/>
      <c r="AJ59" s="348"/>
      <c r="AK59" s="348"/>
      <c r="AL59" s="348"/>
      <c r="AM59" s="348"/>
      <c r="AN59" s="347">
        <f t="shared" si="0"/>
        <v>0</v>
      </c>
      <c r="AO59" s="348"/>
      <c r="AP59" s="348"/>
      <c r="AQ59" s="99" t="s">
        <v>76</v>
      </c>
      <c r="AR59" s="100"/>
      <c r="AS59" s="106">
        <v>0</v>
      </c>
      <c r="AT59" s="107">
        <f t="shared" si="1"/>
        <v>0</v>
      </c>
      <c r="AU59" s="108">
        <f>'099 - SO 99 - vedlejší a ...'!P80</f>
        <v>0</v>
      </c>
      <c r="AV59" s="107">
        <f>'099 - SO 99 - vedlejší a ...'!J30</f>
        <v>0</v>
      </c>
      <c r="AW59" s="107">
        <f>'099 - SO 99 - vedlejší a ...'!J31</f>
        <v>0</v>
      </c>
      <c r="AX59" s="107">
        <f>'099 - SO 99 - vedlejší a ...'!J32</f>
        <v>0</v>
      </c>
      <c r="AY59" s="107">
        <f>'099 - SO 99 - vedlejší a ...'!J33</f>
        <v>0</v>
      </c>
      <c r="AZ59" s="107">
        <f>'099 - SO 99 - vedlejší a ...'!F30</f>
        <v>0</v>
      </c>
      <c r="BA59" s="107">
        <f>'099 - SO 99 - vedlejší a ...'!F31</f>
        <v>0</v>
      </c>
      <c r="BB59" s="107">
        <f>'099 - SO 99 - vedlejší a ...'!F32</f>
        <v>0</v>
      </c>
      <c r="BC59" s="107">
        <f>'099 - SO 99 - vedlejší a ...'!F33</f>
        <v>0</v>
      </c>
      <c r="BD59" s="109">
        <f>'099 - SO 99 - vedlejší a ...'!F34</f>
        <v>0</v>
      </c>
      <c r="BT59" s="105" t="s">
        <v>77</v>
      </c>
      <c r="BV59" s="105" t="s">
        <v>71</v>
      </c>
      <c r="BW59" s="105" t="s">
        <v>99</v>
      </c>
      <c r="BX59" s="105" t="s">
        <v>7</v>
      </c>
      <c r="CL59" s="105" t="s">
        <v>21</v>
      </c>
      <c r="CM59" s="105" t="s">
        <v>77</v>
      </c>
    </row>
    <row r="60" spans="1:91" s="1" customFormat="1" ht="30" customHeight="1">
      <c r="B60" s="40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0"/>
    </row>
    <row r="61" spans="1:91" s="1" customFormat="1" ht="6.95" customHeight="1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60"/>
    </row>
  </sheetData>
  <sheetProtection algorithmName="SHA-512" hashValue="ixQU1mFvGfZTRnOzvx2ZdlqHuWQk4N1tFS7AvIDTHRL0iN4QbHixC2pB0eesqb5HL79LJ8idst660T1GPz+big==" saltValue="kE2c970XC13axh/reU7DwQ==" spinCount="100000" sheet="1" objects="1" scenarios="1" formatCells="0" formatColumns="0" formatRows="0" sort="0" autoFilter="0"/>
  <mergeCells count="69">
    <mergeCell ref="L27:O27"/>
    <mergeCell ref="W27:AE27"/>
    <mergeCell ref="AK27:AO27"/>
    <mergeCell ref="L28:O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</mergeCells>
  <hyperlinks>
    <hyperlink ref="K1:S1" location="C2" display="1) Rekapitulace stavby"/>
    <hyperlink ref="W1:AI1" location="C51" display="2) Rekapitulace objektů stavby a soupisů prací"/>
    <hyperlink ref="A52" location="'001 - SO 01 - rodinný dům'!C2" display="/"/>
    <hyperlink ref="A53" location="'002 - SO 02 - vodovodní p...'!C2" display="/"/>
    <hyperlink ref="A54" location="'003 - SO 03 - splašková k...'!C2" display="/"/>
    <hyperlink ref="A55" location="'005 - SO 05 - dešťová kan...'!C2" display="/"/>
    <hyperlink ref="A56" location="'006 - SO 06 - zpevněné pl...'!C2" display="/"/>
    <hyperlink ref="A57" location="'007 - SO 07 - oplocení po...'!C2" display="/"/>
    <hyperlink ref="A58" location="'008 - SO 08 - zastřešené ...'!C2" display="/"/>
    <hyperlink ref="A59" location="'099 - SO 99 - vedlejší a ...'!C2" display="/"/>
  </hyperlinks>
  <pageMargins left="0.59055118110236227" right="0.59055118110236227" top="0.59055118110236227" bottom="0.59055118110236227" header="0" footer="0"/>
  <pageSetup paperSize="9" fitToHeight="12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6" customWidth="1"/>
    <col min="2" max="2" width="1.6640625" style="266" customWidth="1"/>
    <col min="3" max="4" width="5" style="266" customWidth="1"/>
    <col min="5" max="5" width="11.6640625" style="266" customWidth="1"/>
    <col min="6" max="6" width="9.1640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40625" style="266" customWidth="1"/>
  </cols>
  <sheetData>
    <row r="1" spans="2:1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4" customFormat="1" ht="45" customHeight="1">
      <c r="B3" s="270"/>
      <c r="C3" s="391" t="s">
        <v>3415</v>
      </c>
      <c r="D3" s="391"/>
      <c r="E3" s="391"/>
      <c r="F3" s="391"/>
      <c r="G3" s="391"/>
      <c r="H3" s="391"/>
      <c r="I3" s="391"/>
      <c r="J3" s="391"/>
      <c r="K3" s="271"/>
    </row>
    <row r="4" spans="2:11" ht="25.5" customHeight="1">
      <c r="B4" s="272"/>
      <c r="C4" s="392" t="s">
        <v>3416</v>
      </c>
      <c r="D4" s="392"/>
      <c r="E4" s="392"/>
      <c r="F4" s="392"/>
      <c r="G4" s="392"/>
      <c r="H4" s="392"/>
      <c r="I4" s="392"/>
      <c r="J4" s="392"/>
      <c r="K4" s="273"/>
    </row>
    <row r="5" spans="2:1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2"/>
      <c r="C6" s="390" t="s">
        <v>3417</v>
      </c>
      <c r="D6" s="390"/>
      <c r="E6" s="390"/>
      <c r="F6" s="390"/>
      <c r="G6" s="390"/>
      <c r="H6" s="390"/>
      <c r="I6" s="390"/>
      <c r="J6" s="390"/>
      <c r="K6" s="273"/>
    </row>
    <row r="7" spans="2:11" ht="15" customHeight="1">
      <c r="B7" s="276"/>
      <c r="C7" s="390" t="s">
        <v>3418</v>
      </c>
      <c r="D7" s="390"/>
      <c r="E7" s="390"/>
      <c r="F7" s="390"/>
      <c r="G7" s="390"/>
      <c r="H7" s="390"/>
      <c r="I7" s="390"/>
      <c r="J7" s="390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390" t="s">
        <v>3419</v>
      </c>
      <c r="D9" s="390"/>
      <c r="E9" s="390"/>
      <c r="F9" s="390"/>
      <c r="G9" s="390"/>
      <c r="H9" s="390"/>
      <c r="I9" s="390"/>
      <c r="J9" s="390"/>
      <c r="K9" s="273"/>
    </row>
    <row r="10" spans="2:11" ht="15" customHeight="1">
      <c r="B10" s="276"/>
      <c r="C10" s="275"/>
      <c r="D10" s="390" t="s">
        <v>3420</v>
      </c>
      <c r="E10" s="390"/>
      <c r="F10" s="390"/>
      <c r="G10" s="390"/>
      <c r="H10" s="390"/>
      <c r="I10" s="390"/>
      <c r="J10" s="390"/>
      <c r="K10" s="273"/>
    </row>
    <row r="11" spans="2:11" ht="15" customHeight="1">
      <c r="B11" s="276"/>
      <c r="C11" s="277"/>
      <c r="D11" s="390" t="s">
        <v>3421</v>
      </c>
      <c r="E11" s="390"/>
      <c r="F11" s="390"/>
      <c r="G11" s="390"/>
      <c r="H11" s="390"/>
      <c r="I11" s="390"/>
      <c r="J11" s="390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390" t="s">
        <v>3422</v>
      </c>
      <c r="E13" s="390"/>
      <c r="F13" s="390"/>
      <c r="G13" s="390"/>
      <c r="H13" s="390"/>
      <c r="I13" s="390"/>
      <c r="J13" s="390"/>
      <c r="K13" s="273"/>
    </row>
    <row r="14" spans="2:11" ht="15" customHeight="1">
      <c r="B14" s="276"/>
      <c r="C14" s="277"/>
      <c r="D14" s="390" t="s">
        <v>3423</v>
      </c>
      <c r="E14" s="390"/>
      <c r="F14" s="390"/>
      <c r="G14" s="390"/>
      <c r="H14" s="390"/>
      <c r="I14" s="390"/>
      <c r="J14" s="390"/>
      <c r="K14" s="273"/>
    </row>
    <row r="15" spans="2:11" ht="15" customHeight="1">
      <c r="B15" s="276"/>
      <c r="C15" s="277"/>
      <c r="D15" s="390" t="s">
        <v>3424</v>
      </c>
      <c r="E15" s="390"/>
      <c r="F15" s="390"/>
      <c r="G15" s="390"/>
      <c r="H15" s="390"/>
      <c r="I15" s="390"/>
      <c r="J15" s="390"/>
      <c r="K15" s="273"/>
    </row>
    <row r="16" spans="2:11" ht="15" customHeight="1">
      <c r="B16" s="276"/>
      <c r="C16" s="277"/>
      <c r="D16" s="277"/>
      <c r="E16" s="278" t="s">
        <v>76</v>
      </c>
      <c r="F16" s="390" t="s">
        <v>3425</v>
      </c>
      <c r="G16" s="390"/>
      <c r="H16" s="390"/>
      <c r="I16" s="390"/>
      <c r="J16" s="390"/>
      <c r="K16" s="273"/>
    </row>
    <row r="17" spans="2:11" ht="15" customHeight="1">
      <c r="B17" s="276"/>
      <c r="C17" s="277"/>
      <c r="D17" s="277"/>
      <c r="E17" s="278" t="s">
        <v>3426</v>
      </c>
      <c r="F17" s="390" t="s">
        <v>3427</v>
      </c>
      <c r="G17" s="390"/>
      <c r="H17" s="390"/>
      <c r="I17" s="390"/>
      <c r="J17" s="390"/>
      <c r="K17" s="273"/>
    </row>
    <row r="18" spans="2:11" ht="15" customHeight="1">
      <c r="B18" s="276"/>
      <c r="C18" s="277"/>
      <c r="D18" s="277"/>
      <c r="E18" s="278" t="s">
        <v>3428</v>
      </c>
      <c r="F18" s="390" t="s">
        <v>3429</v>
      </c>
      <c r="G18" s="390"/>
      <c r="H18" s="390"/>
      <c r="I18" s="390"/>
      <c r="J18" s="390"/>
      <c r="K18" s="273"/>
    </row>
    <row r="19" spans="2:11" ht="15" customHeight="1">
      <c r="B19" s="276"/>
      <c r="C19" s="277"/>
      <c r="D19" s="277"/>
      <c r="E19" s="278" t="s">
        <v>3430</v>
      </c>
      <c r="F19" s="390" t="s">
        <v>3431</v>
      </c>
      <c r="G19" s="390"/>
      <c r="H19" s="390"/>
      <c r="I19" s="390"/>
      <c r="J19" s="390"/>
      <c r="K19" s="273"/>
    </row>
    <row r="20" spans="2:11" ht="15" customHeight="1">
      <c r="B20" s="276"/>
      <c r="C20" s="277"/>
      <c r="D20" s="277"/>
      <c r="E20" s="278" t="s">
        <v>3432</v>
      </c>
      <c r="F20" s="390" t="s">
        <v>3433</v>
      </c>
      <c r="G20" s="390"/>
      <c r="H20" s="390"/>
      <c r="I20" s="390"/>
      <c r="J20" s="390"/>
      <c r="K20" s="273"/>
    </row>
    <row r="21" spans="2:11" ht="15" customHeight="1">
      <c r="B21" s="276"/>
      <c r="C21" s="277"/>
      <c r="D21" s="277"/>
      <c r="E21" s="278" t="s">
        <v>3434</v>
      </c>
      <c r="F21" s="390" t="s">
        <v>3435</v>
      </c>
      <c r="G21" s="390"/>
      <c r="H21" s="390"/>
      <c r="I21" s="390"/>
      <c r="J21" s="390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390" t="s">
        <v>3436</v>
      </c>
      <c r="D23" s="390"/>
      <c r="E23" s="390"/>
      <c r="F23" s="390"/>
      <c r="G23" s="390"/>
      <c r="H23" s="390"/>
      <c r="I23" s="390"/>
      <c r="J23" s="390"/>
      <c r="K23" s="273"/>
    </row>
    <row r="24" spans="2:11" ht="15" customHeight="1">
      <c r="B24" s="276"/>
      <c r="C24" s="390" t="s">
        <v>3437</v>
      </c>
      <c r="D24" s="390"/>
      <c r="E24" s="390"/>
      <c r="F24" s="390"/>
      <c r="G24" s="390"/>
      <c r="H24" s="390"/>
      <c r="I24" s="390"/>
      <c r="J24" s="390"/>
      <c r="K24" s="273"/>
    </row>
    <row r="25" spans="2:11" ht="15" customHeight="1">
      <c r="B25" s="276"/>
      <c r="C25" s="275"/>
      <c r="D25" s="390" t="s">
        <v>3438</v>
      </c>
      <c r="E25" s="390"/>
      <c r="F25" s="390"/>
      <c r="G25" s="390"/>
      <c r="H25" s="390"/>
      <c r="I25" s="390"/>
      <c r="J25" s="390"/>
      <c r="K25" s="273"/>
    </row>
    <row r="26" spans="2:11" ht="15" customHeight="1">
      <c r="B26" s="276"/>
      <c r="C26" s="277"/>
      <c r="D26" s="390" t="s">
        <v>3439</v>
      </c>
      <c r="E26" s="390"/>
      <c r="F26" s="390"/>
      <c r="G26" s="390"/>
      <c r="H26" s="390"/>
      <c r="I26" s="390"/>
      <c r="J26" s="390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390" t="s">
        <v>3440</v>
      </c>
      <c r="E28" s="390"/>
      <c r="F28" s="390"/>
      <c r="G28" s="390"/>
      <c r="H28" s="390"/>
      <c r="I28" s="390"/>
      <c r="J28" s="390"/>
      <c r="K28" s="273"/>
    </row>
    <row r="29" spans="2:11" ht="15" customHeight="1">
      <c r="B29" s="276"/>
      <c r="C29" s="277"/>
      <c r="D29" s="390" t="s">
        <v>3441</v>
      </c>
      <c r="E29" s="390"/>
      <c r="F29" s="390"/>
      <c r="G29" s="390"/>
      <c r="H29" s="390"/>
      <c r="I29" s="390"/>
      <c r="J29" s="390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390" t="s">
        <v>3442</v>
      </c>
      <c r="E31" s="390"/>
      <c r="F31" s="390"/>
      <c r="G31" s="390"/>
      <c r="H31" s="390"/>
      <c r="I31" s="390"/>
      <c r="J31" s="390"/>
      <c r="K31" s="273"/>
    </row>
    <row r="32" spans="2:11" ht="15" customHeight="1">
      <c r="B32" s="276"/>
      <c r="C32" s="277"/>
      <c r="D32" s="390" t="s">
        <v>3443</v>
      </c>
      <c r="E32" s="390"/>
      <c r="F32" s="390"/>
      <c r="G32" s="390"/>
      <c r="H32" s="390"/>
      <c r="I32" s="390"/>
      <c r="J32" s="390"/>
      <c r="K32" s="273"/>
    </row>
    <row r="33" spans="2:11" ht="15" customHeight="1">
      <c r="B33" s="276"/>
      <c r="C33" s="277"/>
      <c r="D33" s="390" t="s">
        <v>3444</v>
      </c>
      <c r="E33" s="390"/>
      <c r="F33" s="390"/>
      <c r="G33" s="390"/>
      <c r="H33" s="390"/>
      <c r="I33" s="390"/>
      <c r="J33" s="390"/>
      <c r="K33" s="273"/>
    </row>
    <row r="34" spans="2:11" ht="15" customHeight="1">
      <c r="B34" s="276"/>
      <c r="C34" s="277"/>
      <c r="D34" s="275"/>
      <c r="E34" s="279" t="s">
        <v>152</v>
      </c>
      <c r="F34" s="275"/>
      <c r="G34" s="390" t="s">
        <v>3445</v>
      </c>
      <c r="H34" s="390"/>
      <c r="I34" s="390"/>
      <c r="J34" s="390"/>
      <c r="K34" s="273"/>
    </row>
    <row r="35" spans="2:11" ht="30.75" customHeight="1">
      <c r="B35" s="276"/>
      <c r="C35" s="277"/>
      <c r="D35" s="275"/>
      <c r="E35" s="279" t="s">
        <v>3446</v>
      </c>
      <c r="F35" s="275"/>
      <c r="G35" s="390" t="s">
        <v>3447</v>
      </c>
      <c r="H35" s="390"/>
      <c r="I35" s="390"/>
      <c r="J35" s="390"/>
      <c r="K35" s="273"/>
    </row>
    <row r="36" spans="2:11" ht="15" customHeight="1">
      <c r="B36" s="276"/>
      <c r="C36" s="277"/>
      <c r="D36" s="275"/>
      <c r="E36" s="279" t="s">
        <v>50</v>
      </c>
      <c r="F36" s="275"/>
      <c r="G36" s="390" t="s">
        <v>3448</v>
      </c>
      <c r="H36" s="390"/>
      <c r="I36" s="390"/>
      <c r="J36" s="390"/>
      <c r="K36" s="273"/>
    </row>
    <row r="37" spans="2:11" ht="15" customHeight="1">
      <c r="B37" s="276"/>
      <c r="C37" s="277"/>
      <c r="D37" s="275"/>
      <c r="E37" s="279" t="s">
        <v>153</v>
      </c>
      <c r="F37" s="275"/>
      <c r="G37" s="390" t="s">
        <v>3449</v>
      </c>
      <c r="H37" s="390"/>
      <c r="I37" s="390"/>
      <c r="J37" s="390"/>
      <c r="K37" s="273"/>
    </row>
    <row r="38" spans="2:11" ht="15" customHeight="1">
      <c r="B38" s="276"/>
      <c r="C38" s="277"/>
      <c r="D38" s="275"/>
      <c r="E38" s="279" t="s">
        <v>154</v>
      </c>
      <c r="F38" s="275"/>
      <c r="G38" s="390" t="s">
        <v>3450</v>
      </c>
      <c r="H38" s="390"/>
      <c r="I38" s="390"/>
      <c r="J38" s="390"/>
      <c r="K38" s="273"/>
    </row>
    <row r="39" spans="2:11" ht="15" customHeight="1">
      <c r="B39" s="276"/>
      <c r="C39" s="277"/>
      <c r="D39" s="275"/>
      <c r="E39" s="279" t="s">
        <v>155</v>
      </c>
      <c r="F39" s="275"/>
      <c r="G39" s="390" t="s">
        <v>3451</v>
      </c>
      <c r="H39" s="390"/>
      <c r="I39" s="390"/>
      <c r="J39" s="390"/>
      <c r="K39" s="273"/>
    </row>
    <row r="40" spans="2:11" ht="15" customHeight="1">
      <c r="B40" s="276"/>
      <c r="C40" s="277"/>
      <c r="D40" s="275"/>
      <c r="E40" s="279" t="s">
        <v>3452</v>
      </c>
      <c r="F40" s="275"/>
      <c r="G40" s="390" t="s">
        <v>3453</v>
      </c>
      <c r="H40" s="390"/>
      <c r="I40" s="390"/>
      <c r="J40" s="390"/>
      <c r="K40" s="273"/>
    </row>
    <row r="41" spans="2:11" ht="15" customHeight="1">
      <c r="B41" s="276"/>
      <c r="C41" s="277"/>
      <c r="D41" s="275"/>
      <c r="E41" s="279"/>
      <c r="F41" s="275"/>
      <c r="G41" s="390" t="s">
        <v>3454</v>
      </c>
      <c r="H41" s="390"/>
      <c r="I41" s="390"/>
      <c r="J41" s="390"/>
      <c r="K41" s="273"/>
    </row>
    <row r="42" spans="2:11" ht="15" customHeight="1">
      <c r="B42" s="276"/>
      <c r="C42" s="277"/>
      <c r="D42" s="275"/>
      <c r="E42" s="279" t="s">
        <v>3455</v>
      </c>
      <c r="F42" s="275"/>
      <c r="G42" s="390" t="s">
        <v>3456</v>
      </c>
      <c r="H42" s="390"/>
      <c r="I42" s="390"/>
      <c r="J42" s="390"/>
      <c r="K42" s="273"/>
    </row>
    <row r="43" spans="2:11" ht="15" customHeight="1">
      <c r="B43" s="276"/>
      <c r="C43" s="277"/>
      <c r="D43" s="275"/>
      <c r="E43" s="279" t="s">
        <v>157</v>
      </c>
      <c r="F43" s="275"/>
      <c r="G43" s="390" t="s">
        <v>3457</v>
      </c>
      <c r="H43" s="390"/>
      <c r="I43" s="390"/>
      <c r="J43" s="390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390" t="s">
        <v>3458</v>
      </c>
      <c r="E45" s="390"/>
      <c r="F45" s="390"/>
      <c r="G45" s="390"/>
      <c r="H45" s="390"/>
      <c r="I45" s="390"/>
      <c r="J45" s="390"/>
      <c r="K45" s="273"/>
    </row>
    <row r="46" spans="2:11" ht="15" customHeight="1">
      <c r="B46" s="276"/>
      <c r="C46" s="277"/>
      <c r="D46" s="277"/>
      <c r="E46" s="390" t="s">
        <v>3459</v>
      </c>
      <c r="F46" s="390"/>
      <c r="G46" s="390"/>
      <c r="H46" s="390"/>
      <c r="I46" s="390"/>
      <c r="J46" s="390"/>
      <c r="K46" s="273"/>
    </row>
    <row r="47" spans="2:11" ht="15" customHeight="1">
      <c r="B47" s="276"/>
      <c r="C47" s="277"/>
      <c r="D47" s="277"/>
      <c r="E47" s="390" t="s">
        <v>3460</v>
      </c>
      <c r="F47" s="390"/>
      <c r="G47" s="390"/>
      <c r="H47" s="390"/>
      <c r="I47" s="390"/>
      <c r="J47" s="390"/>
      <c r="K47" s="273"/>
    </row>
    <row r="48" spans="2:11" ht="15" customHeight="1">
      <c r="B48" s="276"/>
      <c r="C48" s="277"/>
      <c r="D48" s="277"/>
      <c r="E48" s="390" t="s">
        <v>3461</v>
      </c>
      <c r="F48" s="390"/>
      <c r="G48" s="390"/>
      <c r="H48" s="390"/>
      <c r="I48" s="390"/>
      <c r="J48" s="390"/>
      <c r="K48" s="273"/>
    </row>
    <row r="49" spans="2:11" ht="15" customHeight="1">
      <c r="B49" s="276"/>
      <c r="C49" s="277"/>
      <c r="D49" s="390" t="s">
        <v>3462</v>
      </c>
      <c r="E49" s="390"/>
      <c r="F49" s="390"/>
      <c r="G49" s="390"/>
      <c r="H49" s="390"/>
      <c r="I49" s="390"/>
      <c r="J49" s="390"/>
      <c r="K49" s="273"/>
    </row>
    <row r="50" spans="2:11" ht="25.5" customHeight="1">
      <c r="B50" s="272"/>
      <c r="C50" s="392" t="s">
        <v>3463</v>
      </c>
      <c r="D50" s="392"/>
      <c r="E50" s="392"/>
      <c r="F50" s="392"/>
      <c r="G50" s="392"/>
      <c r="H50" s="392"/>
      <c r="I50" s="392"/>
      <c r="J50" s="392"/>
      <c r="K50" s="273"/>
    </row>
    <row r="51" spans="2:11" ht="5.25" customHeight="1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2"/>
      <c r="C52" s="390" t="s">
        <v>3464</v>
      </c>
      <c r="D52" s="390"/>
      <c r="E52" s="390"/>
      <c r="F52" s="390"/>
      <c r="G52" s="390"/>
      <c r="H52" s="390"/>
      <c r="I52" s="390"/>
      <c r="J52" s="390"/>
      <c r="K52" s="273"/>
    </row>
    <row r="53" spans="2:11" ht="15" customHeight="1">
      <c r="B53" s="272"/>
      <c r="C53" s="390" t="s">
        <v>3465</v>
      </c>
      <c r="D53" s="390"/>
      <c r="E53" s="390"/>
      <c r="F53" s="390"/>
      <c r="G53" s="390"/>
      <c r="H53" s="390"/>
      <c r="I53" s="390"/>
      <c r="J53" s="390"/>
      <c r="K53" s="273"/>
    </row>
    <row r="54" spans="2:11" ht="12.75" customHeight="1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2"/>
      <c r="C55" s="390" t="s">
        <v>3466</v>
      </c>
      <c r="D55" s="390"/>
      <c r="E55" s="390"/>
      <c r="F55" s="390"/>
      <c r="G55" s="390"/>
      <c r="H55" s="390"/>
      <c r="I55" s="390"/>
      <c r="J55" s="390"/>
      <c r="K55" s="273"/>
    </row>
    <row r="56" spans="2:11" ht="15" customHeight="1">
      <c r="B56" s="272"/>
      <c r="C56" s="277"/>
      <c r="D56" s="390" t="s">
        <v>3467</v>
      </c>
      <c r="E56" s="390"/>
      <c r="F56" s="390"/>
      <c r="G56" s="390"/>
      <c r="H56" s="390"/>
      <c r="I56" s="390"/>
      <c r="J56" s="390"/>
      <c r="K56" s="273"/>
    </row>
    <row r="57" spans="2:11" ht="15" customHeight="1">
      <c r="B57" s="272"/>
      <c r="C57" s="277"/>
      <c r="D57" s="390" t="s">
        <v>3468</v>
      </c>
      <c r="E57" s="390"/>
      <c r="F57" s="390"/>
      <c r="G57" s="390"/>
      <c r="H57" s="390"/>
      <c r="I57" s="390"/>
      <c r="J57" s="390"/>
      <c r="K57" s="273"/>
    </row>
    <row r="58" spans="2:11" ht="15" customHeight="1">
      <c r="B58" s="272"/>
      <c r="C58" s="277"/>
      <c r="D58" s="390" t="s">
        <v>3469</v>
      </c>
      <c r="E58" s="390"/>
      <c r="F58" s="390"/>
      <c r="G58" s="390"/>
      <c r="H58" s="390"/>
      <c r="I58" s="390"/>
      <c r="J58" s="390"/>
      <c r="K58" s="273"/>
    </row>
    <row r="59" spans="2:11" ht="15" customHeight="1">
      <c r="B59" s="272"/>
      <c r="C59" s="277"/>
      <c r="D59" s="390" t="s">
        <v>3470</v>
      </c>
      <c r="E59" s="390"/>
      <c r="F59" s="390"/>
      <c r="G59" s="390"/>
      <c r="H59" s="390"/>
      <c r="I59" s="390"/>
      <c r="J59" s="390"/>
      <c r="K59" s="273"/>
    </row>
    <row r="60" spans="2:11" ht="15" customHeight="1">
      <c r="B60" s="272"/>
      <c r="C60" s="277"/>
      <c r="D60" s="394" t="s">
        <v>3471</v>
      </c>
      <c r="E60" s="394"/>
      <c r="F60" s="394"/>
      <c r="G60" s="394"/>
      <c r="H60" s="394"/>
      <c r="I60" s="394"/>
      <c r="J60" s="394"/>
      <c r="K60" s="273"/>
    </row>
    <row r="61" spans="2:11" ht="15" customHeight="1">
      <c r="B61" s="272"/>
      <c r="C61" s="277"/>
      <c r="D61" s="390" t="s">
        <v>3472</v>
      </c>
      <c r="E61" s="390"/>
      <c r="F61" s="390"/>
      <c r="G61" s="390"/>
      <c r="H61" s="390"/>
      <c r="I61" s="390"/>
      <c r="J61" s="390"/>
      <c r="K61" s="273"/>
    </row>
    <row r="62" spans="2:11" ht="12.75" customHeight="1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>
      <c r="B63" s="272"/>
      <c r="C63" s="277"/>
      <c r="D63" s="390" t="s">
        <v>3473</v>
      </c>
      <c r="E63" s="390"/>
      <c r="F63" s="390"/>
      <c r="G63" s="390"/>
      <c r="H63" s="390"/>
      <c r="I63" s="390"/>
      <c r="J63" s="390"/>
      <c r="K63" s="273"/>
    </row>
    <row r="64" spans="2:11" ht="15" customHeight="1">
      <c r="B64" s="272"/>
      <c r="C64" s="277"/>
      <c r="D64" s="394" t="s">
        <v>3474</v>
      </c>
      <c r="E64" s="394"/>
      <c r="F64" s="394"/>
      <c r="G64" s="394"/>
      <c r="H64" s="394"/>
      <c r="I64" s="394"/>
      <c r="J64" s="394"/>
      <c r="K64" s="273"/>
    </row>
    <row r="65" spans="2:11" ht="15" customHeight="1">
      <c r="B65" s="272"/>
      <c r="C65" s="277"/>
      <c r="D65" s="390" t="s">
        <v>3475</v>
      </c>
      <c r="E65" s="390"/>
      <c r="F65" s="390"/>
      <c r="G65" s="390"/>
      <c r="H65" s="390"/>
      <c r="I65" s="390"/>
      <c r="J65" s="390"/>
      <c r="K65" s="273"/>
    </row>
    <row r="66" spans="2:11" ht="15" customHeight="1">
      <c r="B66" s="272"/>
      <c r="C66" s="277"/>
      <c r="D66" s="390" t="s">
        <v>3476</v>
      </c>
      <c r="E66" s="390"/>
      <c r="F66" s="390"/>
      <c r="G66" s="390"/>
      <c r="H66" s="390"/>
      <c r="I66" s="390"/>
      <c r="J66" s="390"/>
      <c r="K66" s="273"/>
    </row>
    <row r="67" spans="2:11" ht="15" customHeight="1">
      <c r="B67" s="272"/>
      <c r="C67" s="277"/>
      <c r="D67" s="390" t="s">
        <v>3477</v>
      </c>
      <c r="E67" s="390"/>
      <c r="F67" s="390"/>
      <c r="G67" s="390"/>
      <c r="H67" s="390"/>
      <c r="I67" s="390"/>
      <c r="J67" s="390"/>
      <c r="K67" s="273"/>
    </row>
    <row r="68" spans="2:11" ht="15" customHeight="1">
      <c r="B68" s="272"/>
      <c r="C68" s="277"/>
      <c r="D68" s="390" t="s">
        <v>3478</v>
      </c>
      <c r="E68" s="390"/>
      <c r="F68" s="390"/>
      <c r="G68" s="390"/>
      <c r="H68" s="390"/>
      <c r="I68" s="390"/>
      <c r="J68" s="390"/>
      <c r="K68" s="273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395" t="s">
        <v>104</v>
      </c>
      <c r="D73" s="395"/>
      <c r="E73" s="395"/>
      <c r="F73" s="395"/>
      <c r="G73" s="395"/>
      <c r="H73" s="395"/>
      <c r="I73" s="395"/>
      <c r="J73" s="395"/>
      <c r="K73" s="290"/>
    </row>
    <row r="74" spans="2:11" ht="17.25" customHeight="1">
      <c r="B74" s="289"/>
      <c r="C74" s="291" t="s">
        <v>3479</v>
      </c>
      <c r="D74" s="291"/>
      <c r="E74" s="291"/>
      <c r="F74" s="291" t="s">
        <v>3480</v>
      </c>
      <c r="G74" s="292"/>
      <c r="H74" s="291" t="s">
        <v>153</v>
      </c>
      <c r="I74" s="291" t="s">
        <v>54</v>
      </c>
      <c r="J74" s="291" t="s">
        <v>3481</v>
      </c>
      <c r="K74" s="290"/>
    </row>
    <row r="75" spans="2:11" ht="17.25" customHeight="1">
      <c r="B75" s="289"/>
      <c r="C75" s="293" t="s">
        <v>3482</v>
      </c>
      <c r="D75" s="293"/>
      <c r="E75" s="293"/>
      <c r="F75" s="294" t="s">
        <v>3483</v>
      </c>
      <c r="G75" s="295"/>
      <c r="H75" s="293"/>
      <c r="I75" s="293"/>
      <c r="J75" s="293" t="s">
        <v>3484</v>
      </c>
      <c r="K75" s="290"/>
    </row>
    <row r="76" spans="2:11" ht="5.25" customHeight="1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9"/>
      <c r="C77" s="279" t="s">
        <v>50</v>
      </c>
      <c r="D77" s="296"/>
      <c r="E77" s="296"/>
      <c r="F77" s="298" t="s">
        <v>3485</v>
      </c>
      <c r="G77" s="297"/>
      <c r="H77" s="279" t="s">
        <v>3486</v>
      </c>
      <c r="I77" s="279" t="s">
        <v>3487</v>
      </c>
      <c r="J77" s="279">
        <v>20</v>
      </c>
      <c r="K77" s="290"/>
    </row>
    <row r="78" spans="2:11" ht="15" customHeight="1">
      <c r="B78" s="289"/>
      <c r="C78" s="279" t="s">
        <v>3488</v>
      </c>
      <c r="D78" s="279"/>
      <c r="E78" s="279"/>
      <c r="F78" s="298" t="s">
        <v>3485</v>
      </c>
      <c r="G78" s="297"/>
      <c r="H78" s="279" t="s">
        <v>3489</v>
      </c>
      <c r="I78" s="279" t="s">
        <v>3487</v>
      </c>
      <c r="J78" s="279">
        <v>120</v>
      </c>
      <c r="K78" s="290"/>
    </row>
    <row r="79" spans="2:11" ht="15" customHeight="1">
      <c r="B79" s="299"/>
      <c r="C79" s="279" t="s">
        <v>3490</v>
      </c>
      <c r="D79" s="279"/>
      <c r="E79" s="279"/>
      <c r="F79" s="298" t="s">
        <v>3491</v>
      </c>
      <c r="G79" s="297"/>
      <c r="H79" s="279" t="s">
        <v>3492</v>
      </c>
      <c r="I79" s="279" t="s">
        <v>3487</v>
      </c>
      <c r="J79" s="279">
        <v>50</v>
      </c>
      <c r="K79" s="290"/>
    </row>
    <row r="80" spans="2:11" ht="15" customHeight="1">
      <c r="B80" s="299"/>
      <c r="C80" s="279" t="s">
        <v>3493</v>
      </c>
      <c r="D80" s="279"/>
      <c r="E80" s="279"/>
      <c r="F80" s="298" t="s">
        <v>3485</v>
      </c>
      <c r="G80" s="297"/>
      <c r="H80" s="279" t="s">
        <v>3494</v>
      </c>
      <c r="I80" s="279" t="s">
        <v>3495</v>
      </c>
      <c r="J80" s="279"/>
      <c r="K80" s="290"/>
    </row>
    <row r="81" spans="2:11" ht="15" customHeight="1">
      <c r="B81" s="299"/>
      <c r="C81" s="300" t="s">
        <v>3496</v>
      </c>
      <c r="D81" s="300"/>
      <c r="E81" s="300"/>
      <c r="F81" s="301" t="s">
        <v>3491</v>
      </c>
      <c r="G81" s="300"/>
      <c r="H81" s="300" t="s">
        <v>3497</v>
      </c>
      <c r="I81" s="300" t="s">
        <v>3487</v>
      </c>
      <c r="J81" s="300">
        <v>15</v>
      </c>
      <c r="K81" s="290"/>
    </row>
    <row r="82" spans="2:11" ht="15" customHeight="1">
      <c r="B82" s="299"/>
      <c r="C82" s="300" t="s">
        <v>3498</v>
      </c>
      <c r="D82" s="300"/>
      <c r="E82" s="300"/>
      <c r="F82" s="301" t="s">
        <v>3491</v>
      </c>
      <c r="G82" s="300"/>
      <c r="H82" s="300" t="s">
        <v>3499</v>
      </c>
      <c r="I82" s="300" t="s">
        <v>3487</v>
      </c>
      <c r="J82" s="300">
        <v>15</v>
      </c>
      <c r="K82" s="290"/>
    </row>
    <row r="83" spans="2:11" ht="15" customHeight="1">
      <c r="B83" s="299"/>
      <c r="C83" s="300" t="s">
        <v>3500</v>
      </c>
      <c r="D83" s="300"/>
      <c r="E83" s="300"/>
      <c r="F83" s="301" t="s">
        <v>3491</v>
      </c>
      <c r="G83" s="300"/>
      <c r="H83" s="300" t="s">
        <v>3501</v>
      </c>
      <c r="I83" s="300" t="s">
        <v>3487</v>
      </c>
      <c r="J83" s="300">
        <v>20</v>
      </c>
      <c r="K83" s="290"/>
    </row>
    <row r="84" spans="2:11" ht="15" customHeight="1">
      <c r="B84" s="299"/>
      <c r="C84" s="300" t="s">
        <v>3502</v>
      </c>
      <c r="D84" s="300"/>
      <c r="E84" s="300"/>
      <c r="F84" s="301" t="s">
        <v>3491</v>
      </c>
      <c r="G84" s="300"/>
      <c r="H84" s="300" t="s">
        <v>3503</v>
      </c>
      <c r="I84" s="300" t="s">
        <v>3487</v>
      </c>
      <c r="J84" s="300">
        <v>20</v>
      </c>
      <c r="K84" s="290"/>
    </row>
    <row r="85" spans="2:11" ht="15" customHeight="1">
      <c r="B85" s="299"/>
      <c r="C85" s="279" t="s">
        <v>3504</v>
      </c>
      <c r="D85" s="279"/>
      <c r="E85" s="279"/>
      <c r="F85" s="298" t="s">
        <v>3491</v>
      </c>
      <c r="G85" s="297"/>
      <c r="H85" s="279" t="s">
        <v>3505</v>
      </c>
      <c r="I85" s="279" t="s">
        <v>3487</v>
      </c>
      <c r="J85" s="279">
        <v>50</v>
      </c>
      <c r="K85" s="290"/>
    </row>
    <row r="86" spans="2:11" ht="15" customHeight="1">
      <c r="B86" s="299"/>
      <c r="C86" s="279" t="s">
        <v>3506</v>
      </c>
      <c r="D86" s="279"/>
      <c r="E86" s="279"/>
      <c r="F86" s="298" t="s">
        <v>3491</v>
      </c>
      <c r="G86" s="297"/>
      <c r="H86" s="279" t="s">
        <v>3507</v>
      </c>
      <c r="I86" s="279" t="s">
        <v>3487</v>
      </c>
      <c r="J86" s="279">
        <v>20</v>
      </c>
      <c r="K86" s="290"/>
    </row>
    <row r="87" spans="2:11" ht="15" customHeight="1">
      <c r="B87" s="299"/>
      <c r="C87" s="279" t="s">
        <v>3508</v>
      </c>
      <c r="D87" s="279"/>
      <c r="E87" s="279"/>
      <c r="F87" s="298" t="s">
        <v>3491</v>
      </c>
      <c r="G87" s="297"/>
      <c r="H87" s="279" t="s">
        <v>3509</v>
      </c>
      <c r="I87" s="279" t="s">
        <v>3487</v>
      </c>
      <c r="J87" s="279">
        <v>20</v>
      </c>
      <c r="K87" s="290"/>
    </row>
    <row r="88" spans="2:11" ht="15" customHeight="1">
      <c r="B88" s="299"/>
      <c r="C88" s="279" t="s">
        <v>3510</v>
      </c>
      <c r="D88" s="279"/>
      <c r="E88" s="279"/>
      <c r="F88" s="298" t="s">
        <v>3491</v>
      </c>
      <c r="G88" s="297"/>
      <c r="H88" s="279" t="s">
        <v>3511</v>
      </c>
      <c r="I88" s="279" t="s">
        <v>3487</v>
      </c>
      <c r="J88" s="279">
        <v>50</v>
      </c>
      <c r="K88" s="290"/>
    </row>
    <row r="89" spans="2:11" ht="15" customHeight="1">
      <c r="B89" s="299"/>
      <c r="C89" s="279" t="s">
        <v>3512</v>
      </c>
      <c r="D89" s="279"/>
      <c r="E89" s="279"/>
      <c r="F89" s="298" t="s">
        <v>3491</v>
      </c>
      <c r="G89" s="297"/>
      <c r="H89" s="279" t="s">
        <v>3512</v>
      </c>
      <c r="I89" s="279" t="s">
        <v>3487</v>
      </c>
      <c r="J89" s="279">
        <v>50</v>
      </c>
      <c r="K89" s="290"/>
    </row>
    <row r="90" spans="2:11" ht="15" customHeight="1">
      <c r="B90" s="299"/>
      <c r="C90" s="279" t="s">
        <v>158</v>
      </c>
      <c r="D90" s="279"/>
      <c r="E90" s="279"/>
      <c r="F90" s="298" t="s">
        <v>3491</v>
      </c>
      <c r="G90" s="297"/>
      <c r="H90" s="279" t="s">
        <v>3513</v>
      </c>
      <c r="I90" s="279" t="s">
        <v>3487</v>
      </c>
      <c r="J90" s="279">
        <v>255</v>
      </c>
      <c r="K90" s="290"/>
    </row>
    <row r="91" spans="2:11" ht="15" customHeight="1">
      <c r="B91" s="299"/>
      <c r="C91" s="279" t="s">
        <v>3514</v>
      </c>
      <c r="D91" s="279"/>
      <c r="E91" s="279"/>
      <c r="F91" s="298" t="s">
        <v>3485</v>
      </c>
      <c r="G91" s="297"/>
      <c r="H91" s="279" t="s">
        <v>3515</v>
      </c>
      <c r="I91" s="279" t="s">
        <v>3516</v>
      </c>
      <c r="J91" s="279"/>
      <c r="K91" s="290"/>
    </row>
    <row r="92" spans="2:11" ht="15" customHeight="1">
      <c r="B92" s="299"/>
      <c r="C92" s="279" t="s">
        <v>3517</v>
      </c>
      <c r="D92" s="279"/>
      <c r="E92" s="279"/>
      <c r="F92" s="298" t="s">
        <v>3485</v>
      </c>
      <c r="G92" s="297"/>
      <c r="H92" s="279" t="s">
        <v>3518</v>
      </c>
      <c r="I92" s="279" t="s">
        <v>3519</v>
      </c>
      <c r="J92" s="279"/>
      <c r="K92" s="290"/>
    </row>
    <row r="93" spans="2:11" ht="15" customHeight="1">
      <c r="B93" s="299"/>
      <c r="C93" s="279" t="s">
        <v>3520</v>
      </c>
      <c r="D93" s="279"/>
      <c r="E93" s="279"/>
      <c r="F93" s="298" t="s">
        <v>3485</v>
      </c>
      <c r="G93" s="297"/>
      <c r="H93" s="279" t="s">
        <v>3520</v>
      </c>
      <c r="I93" s="279" t="s">
        <v>3519</v>
      </c>
      <c r="J93" s="279"/>
      <c r="K93" s="290"/>
    </row>
    <row r="94" spans="2:11" ht="15" customHeight="1">
      <c r="B94" s="299"/>
      <c r="C94" s="279" t="s">
        <v>35</v>
      </c>
      <c r="D94" s="279"/>
      <c r="E94" s="279"/>
      <c r="F94" s="298" t="s">
        <v>3485</v>
      </c>
      <c r="G94" s="297"/>
      <c r="H94" s="279" t="s">
        <v>3521</v>
      </c>
      <c r="I94" s="279" t="s">
        <v>3519</v>
      </c>
      <c r="J94" s="279"/>
      <c r="K94" s="290"/>
    </row>
    <row r="95" spans="2:11" ht="15" customHeight="1">
      <c r="B95" s="299"/>
      <c r="C95" s="279" t="s">
        <v>45</v>
      </c>
      <c r="D95" s="279"/>
      <c r="E95" s="279"/>
      <c r="F95" s="298" t="s">
        <v>3485</v>
      </c>
      <c r="G95" s="297"/>
      <c r="H95" s="279" t="s">
        <v>3522</v>
      </c>
      <c r="I95" s="279" t="s">
        <v>3519</v>
      </c>
      <c r="J95" s="279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395" t="s">
        <v>3523</v>
      </c>
      <c r="D100" s="395"/>
      <c r="E100" s="395"/>
      <c r="F100" s="395"/>
      <c r="G100" s="395"/>
      <c r="H100" s="395"/>
      <c r="I100" s="395"/>
      <c r="J100" s="395"/>
      <c r="K100" s="290"/>
    </row>
    <row r="101" spans="2:11" ht="17.25" customHeight="1">
      <c r="B101" s="289"/>
      <c r="C101" s="291" t="s">
        <v>3479</v>
      </c>
      <c r="D101" s="291"/>
      <c r="E101" s="291"/>
      <c r="F101" s="291" t="s">
        <v>3480</v>
      </c>
      <c r="G101" s="292"/>
      <c r="H101" s="291" t="s">
        <v>153</v>
      </c>
      <c r="I101" s="291" t="s">
        <v>54</v>
      </c>
      <c r="J101" s="291" t="s">
        <v>3481</v>
      </c>
      <c r="K101" s="290"/>
    </row>
    <row r="102" spans="2:11" ht="17.25" customHeight="1">
      <c r="B102" s="289"/>
      <c r="C102" s="293" t="s">
        <v>3482</v>
      </c>
      <c r="D102" s="293"/>
      <c r="E102" s="293"/>
      <c r="F102" s="294" t="s">
        <v>3483</v>
      </c>
      <c r="G102" s="295"/>
      <c r="H102" s="293"/>
      <c r="I102" s="293"/>
      <c r="J102" s="293" t="s">
        <v>3484</v>
      </c>
      <c r="K102" s="290"/>
    </row>
    <row r="103" spans="2:11" ht="5.25" customHeight="1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9"/>
      <c r="C104" s="279" t="s">
        <v>50</v>
      </c>
      <c r="D104" s="296"/>
      <c r="E104" s="296"/>
      <c r="F104" s="298" t="s">
        <v>3485</v>
      </c>
      <c r="G104" s="307"/>
      <c r="H104" s="279" t="s">
        <v>3524</v>
      </c>
      <c r="I104" s="279" t="s">
        <v>3487</v>
      </c>
      <c r="J104" s="279">
        <v>20</v>
      </c>
      <c r="K104" s="290"/>
    </row>
    <row r="105" spans="2:11" ht="15" customHeight="1">
      <c r="B105" s="289"/>
      <c r="C105" s="279" t="s">
        <v>3488</v>
      </c>
      <c r="D105" s="279"/>
      <c r="E105" s="279"/>
      <c r="F105" s="298" t="s">
        <v>3485</v>
      </c>
      <c r="G105" s="279"/>
      <c r="H105" s="279" t="s">
        <v>3524</v>
      </c>
      <c r="I105" s="279" t="s">
        <v>3487</v>
      </c>
      <c r="J105" s="279">
        <v>120</v>
      </c>
      <c r="K105" s="290"/>
    </row>
    <row r="106" spans="2:11" ht="15" customHeight="1">
      <c r="B106" s="299"/>
      <c r="C106" s="279" t="s">
        <v>3490</v>
      </c>
      <c r="D106" s="279"/>
      <c r="E106" s="279"/>
      <c r="F106" s="298" t="s">
        <v>3491</v>
      </c>
      <c r="G106" s="279"/>
      <c r="H106" s="279" t="s">
        <v>3524</v>
      </c>
      <c r="I106" s="279" t="s">
        <v>3487</v>
      </c>
      <c r="J106" s="279">
        <v>50</v>
      </c>
      <c r="K106" s="290"/>
    </row>
    <row r="107" spans="2:11" ht="15" customHeight="1">
      <c r="B107" s="299"/>
      <c r="C107" s="279" t="s">
        <v>3493</v>
      </c>
      <c r="D107" s="279"/>
      <c r="E107" s="279"/>
      <c r="F107" s="298" t="s">
        <v>3485</v>
      </c>
      <c r="G107" s="279"/>
      <c r="H107" s="279" t="s">
        <v>3524</v>
      </c>
      <c r="I107" s="279" t="s">
        <v>3495</v>
      </c>
      <c r="J107" s="279"/>
      <c r="K107" s="290"/>
    </row>
    <row r="108" spans="2:11" ht="15" customHeight="1">
      <c r="B108" s="299"/>
      <c r="C108" s="279" t="s">
        <v>3504</v>
      </c>
      <c r="D108" s="279"/>
      <c r="E108" s="279"/>
      <c r="F108" s="298" t="s">
        <v>3491</v>
      </c>
      <c r="G108" s="279"/>
      <c r="H108" s="279" t="s">
        <v>3524</v>
      </c>
      <c r="I108" s="279" t="s">
        <v>3487</v>
      </c>
      <c r="J108" s="279">
        <v>50</v>
      </c>
      <c r="K108" s="290"/>
    </row>
    <row r="109" spans="2:11" ht="15" customHeight="1">
      <c r="B109" s="299"/>
      <c r="C109" s="279" t="s">
        <v>3512</v>
      </c>
      <c r="D109" s="279"/>
      <c r="E109" s="279"/>
      <c r="F109" s="298" t="s">
        <v>3491</v>
      </c>
      <c r="G109" s="279"/>
      <c r="H109" s="279" t="s">
        <v>3524</v>
      </c>
      <c r="I109" s="279" t="s">
        <v>3487</v>
      </c>
      <c r="J109" s="279">
        <v>50</v>
      </c>
      <c r="K109" s="290"/>
    </row>
    <row r="110" spans="2:11" ht="15" customHeight="1">
      <c r="B110" s="299"/>
      <c r="C110" s="279" t="s">
        <v>3510</v>
      </c>
      <c r="D110" s="279"/>
      <c r="E110" s="279"/>
      <c r="F110" s="298" t="s">
        <v>3491</v>
      </c>
      <c r="G110" s="279"/>
      <c r="H110" s="279" t="s">
        <v>3524</v>
      </c>
      <c r="I110" s="279" t="s">
        <v>3487</v>
      </c>
      <c r="J110" s="279">
        <v>50</v>
      </c>
      <c r="K110" s="290"/>
    </row>
    <row r="111" spans="2:11" ht="15" customHeight="1">
      <c r="B111" s="299"/>
      <c r="C111" s="279" t="s">
        <v>50</v>
      </c>
      <c r="D111" s="279"/>
      <c r="E111" s="279"/>
      <c r="F111" s="298" t="s">
        <v>3485</v>
      </c>
      <c r="G111" s="279"/>
      <c r="H111" s="279" t="s">
        <v>3525</v>
      </c>
      <c r="I111" s="279" t="s">
        <v>3487</v>
      </c>
      <c r="J111" s="279">
        <v>20</v>
      </c>
      <c r="K111" s="290"/>
    </row>
    <row r="112" spans="2:11" ht="15" customHeight="1">
      <c r="B112" s="299"/>
      <c r="C112" s="279" t="s">
        <v>3526</v>
      </c>
      <c r="D112" s="279"/>
      <c r="E112" s="279"/>
      <c r="F112" s="298" t="s">
        <v>3485</v>
      </c>
      <c r="G112" s="279"/>
      <c r="H112" s="279" t="s">
        <v>3527</v>
      </c>
      <c r="I112" s="279" t="s">
        <v>3487</v>
      </c>
      <c r="J112" s="279">
        <v>120</v>
      </c>
      <c r="K112" s="290"/>
    </row>
    <row r="113" spans="2:11" ht="15" customHeight="1">
      <c r="B113" s="299"/>
      <c r="C113" s="279" t="s">
        <v>35</v>
      </c>
      <c r="D113" s="279"/>
      <c r="E113" s="279"/>
      <c r="F113" s="298" t="s">
        <v>3485</v>
      </c>
      <c r="G113" s="279"/>
      <c r="H113" s="279" t="s">
        <v>3528</v>
      </c>
      <c r="I113" s="279" t="s">
        <v>3519</v>
      </c>
      <c r="J113" s="279"/>
      <c r="K113" s="290"/>
    </row>
    <row r="114" spans="2:11" ht="15" customHeight="1">
      <c r="B114" s="299"/>
      <c r="C114" s="279" t="s">
        <v>45</v>
      </c>
      <c r="D114" s="279"/>
      <c r="E114" s="279"/>
      <c r="F114" s="298" t="s">
        <v>3485</v>
      </c>
      <c r="G114" s="279"/>
      <c r="H114" s="279" t="s">
        <v>3529</v>
      </c>
      <c r="I114" s="279" t="s">
        <v>3519</v>
      </c>
      <c r="J114" s="279"/>
      <c r="K114" s="290"/>
    </row>
    <row r="115" spans="2:11" ht="15" customHeight="1">
      <c r="B115" s="299"/>
      <c r="C115" s="279" t="s">
        <v>54</v>
      </c>
      <c r="D115" s="279"/>
      <c r="E115" s="279"/>
      <c r="F115" s="298" t="s">
        <v>3485</v>
      </c>
      <c r="G115" s="279"/>
      <c r="H115" s="279" t="s">
        <v>3530</v>
      </c>
      <c r="I115" s="279" t="s">
        <v>3531</v>
      </c>
      <c r="J115" s="279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391" t="s">
        <v>3532</v>
      </c>
      <c r="D120" s="391"/>
      <c r="E120" s="391"/>
      <c r="F120" s="391"/>
      <c r="G120" s="391"/>
      <c r="H120" s="391"/>
      <c r="I120" s="391"/>
      <c r="J120" s="391"/>
      <c r="K120" s="315"/>
    </row>
    <row r="121" spans="2:11" ht="17.25" customHeight="1">
      <c r="B121" s="316"/>
      <c r="C121" s="291" t="s">
        <v>3479</v>
      </c>
      <c r="D121" s="291"/>
      <c r="E121" s="291"/>
      <c r="F121" s="291" t="s">
        <v>3480</v>
      </c>
      <c r="G121" s="292"/>
      <c r="H121" s="291" t="s">
        <v>153</v>
      </c>
      <c r="I121" s="291" t="s">
        <v>54</v>
      </c>
      <c r="J121" s="291" t="s">
        <v>3481</v>
      </c>
      <c r="K121" s="317"/>
    </row>
    <row r="122" spans="2:11" ht="17.25" customHeight="1">
      <c r="B122" s="316"/>
      <c r="C122" s="293" t="s">
        <v>3482</v>
      </c>
      <c r="D122" s="293"/>
      <c r="E122" s="293"/>
      <c r="F122" s="294" t="s">
        <v>3483</v>
      </c>
      <c r="G122" s="295"/>
      <c r="H122" s="293"/>
      <c r="I122" s="293"/>
      <c r="J122" s="293" t="s">
        <v>3484</v>
      </c>
      <c r="K122" s="317"/>
    </row>
    <row r="123" spans="2:11" ht="5.25" customHeight="1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>
      <c r="B124" s="318"/>
      <c r="C124" s="279" t="s">
        <v>3488</v>
      </c>
      <c r="D124" s="296"/>
      <c r="E124" s="296"/>
      <c r="F124" s="298" t="s">
        <v>3485</v>
      </c>
      <c r="G124" s="279"/>
      <c r="H124" s="279" t="s">
        <v>3524</v>
      </c>
      <c r="I124" s="279" t="s">
        <v>3487</v>
      </c>
      <c r="J124" s="279">
        <v>120</v>
      </c>
      <c r="K124" s="320"/>
    </row>
    <row r="125" spans="2:11" ht="15" customHeight="1">
      <c r="B125" s="318"/>
      <c r="C125" s="279" t="s">
        <v>3533</v>
      </c>
      <c r="D125" s="279"/>
      <c r="E125" s="279"/>
      <c r="F125" s="298" t="s">
        <v>3485</v>
      </c>
      <c r="G125" s="279"/>
      <c r="H125" s="279" t="s">
        <v>3534</v>
      </c>
      <c r="I125" s="279" t="s">
        <v>3487</v>
      </c>
      <c r="J125" s="279" t="s">
        <v>3535</v>
      </c>
      <c r="K125" s="320"/>
    </row>
    <row r="126" spans="2:11" ht="15" customHeight="1">
      <c r="B126" s="318"/>
      <c r="C126" s="279" t="s">
        <v>3434</v>
      </c>
      <c r="D126" s="279"/>
      <c r="E126" s="279"/>
      <c r="F126" s="298" t="s">
        <v>3485</v>
      </c>
      <c r="G126" s="279"/>
      <c r="H126" s="279" t="s">
        <v>3536</v>
      </c>
      <c r="I126" s="279" t="s">
        <v>3487</v>
      </c>
      <c r="J126" s="279" t="s">
        <v>3535</v>
      </c>
      <c r="K126" s="320"/>
    </row>
    <row r="127" spans="2:11" ht="15" customHeight="1">
      <c r="B127" s="318"/>
      <c r="C127" s="279" t="s">
        <v>3496</v>
      </c>
      <c r="D127" s="279"/>
      <c r="E127" s="279"/>
      <c r="F127" s="298" t="s">
        <v>3491</v>
      </c>
      <c r="G127" s="279"/>
      <c r="H127" s="279" t="s">
        <v>3497</v>
      </c>
      <c r="I127" s="279" t="s">
        <v>3487</v>
      </c>
      <c r="J127" s="279">
        <v>15</v>
      </c>
      <c r="K127" s="320"/>
    </row>
    <row r="128" spans="2:11" ht="15" customHeight="1">
      <c r="B128" s="318"/>
      <c r="C128" s="300" t="s">
        <v>3498</v>
      </c>
      <c r="D128" s="300"/>
      <c r="E128" s="300"/>
      <c r="F128" s="301" t="s">
        <v>3491</v>
      </c>
      <c r="G128" s="300"/>
      <c r="H128" s="300" t="s">
        <v>3499</v>
      </c>
      <c r="I128" s="300" t="s">
        <v>3487</v>
      </c>
      <c r="J128" s="300">
        <v>15</v>
      </c>
      <c r="K128" s="320"/>
    </row>
    <row r="129" spans="2:11" ht="15" customHeight="1">
      <c r="B129" s="318"/>
      <c r="C129" s="300" t="s">
        <v>3500</v>
      </c>
      <c r="D129" s="300"/>
      <c r="E129" s="300"/>
      <c r="F129" s="301" t="s">
        <v>3491</v>
      </c>
      <c r="G129" s="300"/>
      <c r="H129" s="300" t="s">
        <v>3501</v>
      </c>
      <c r="I129" s="300" t="s">
        <v>3487</v>
      </c>
      <c r="J129" s="300">
        <v>20</v>
      </c>
      <c r="K129" s="320"/>
    </row>
    <row r="130" spans="2:11" ht="15" customHeight="1">
      <c r="B130" s="318"/>
      <c r="C130" s="300" t="s">
        <v>3502</v>
      </c>
      <c r="D130" s="300"/>
      <c r="E130" s="300"/>
      <c r="F130" s="301" t="s">
        <v>3491</v>
      </c>
      <c r="G130" s="300"/>
      <c r="H130" s="300" t="s">
        <v>3503</v>
      </c>
      <c r="I130" s="300" t="s">
        <v>3487</v>
      </c>
      <c r="J130" s="300">
        <v>20</v>
      </c>
      <c r="K130" s="320"/>
    </row>
    <row r="131" spans="2:11" ht="15" customHeight="1">
      <c r="B131" s="318"/>
      <c r="C131" s="279" t="s">
        <v>3490</v>
      </c>
      <c r="D131" s="279"/>
      <c r="E131" s="279"/>
      <c r="F131" s="298" t="s">
        <v>3491</v>
      </c>
      <c r="G131" s="279"/>
      <c r="H131" s="279" t="s">
        <v>3524</v>
      </c>
      <c r="I131" s="279" t="s">
        <v>3487</v>
      </c>
      <c r="J131" s="279">
        <v>50</v>
      </c>
      <c r="K131" s="320"/>
    </row>
    <row r="132" spans="2:11" ht="15" customHeight="1">
      <c r="B132" s="318"/>
      <c r="C132" s="279" t="s">
        <v>3504</v>
      </c>
      <c r="D132" s="279"/>
      <c r="E132" s="279"/>
      <c r="F132" s="298" t="s">
        <v>3491</v>
      </c>
      <c r="G132" s="279"/>
      <c r="H132" s="279" t="s">
        <v>3524</v>
      </c>
      <c r="I132" s="279" t="s">
        <v>3487</v>
      </c>
      <c r="J132" s="279">
        <v>50</v>
      </c>
      <c r="K132" s="320"/>
    </row>
    <row r="133" spans="2:11" ht="15" customHeight="1">
      <c r="B133" s="318"/>
      <c r="C133" s="279" t="s">
        <v>3510</v>
      </c>
      <c r="D133" s="279"/>
      <c r="E133" s="279"/>
      <c r="F133" s="298" t="s">
        <v>3491</v>
      </c>
      <c r="G133" s="279"/>
      <c r="H133" s="279" t="s">
        <v>3524</v>
      </c>
      <c r="I133" s="279" t="s">
        <v>3487</v>
      </c>
      <c r="J133" s="279">
        <v>50</v>
      </c>
      <c r="K133" s="320"/>
    </row>
    <row r="134" spans="2:11" ht="15" customHeight="1">
      <c r="B134" s="318"/>
      <c r="C134" s="279" t="s">
        <v>3512</v>
      </c>
      <c r="D134" s="279"/>
      <c r="E134" s="279"/>
      <c r="F134" s="298" t="s">
        <v>3491</v>
      </c>
      <c r="G134" s="279"/>
      <c r="H134" s="279" t="s">
        <v>3524</v>
      </c>
      <c r="I134" s="279" t="s">
        <v>3487</v>
      </c>
      <c r="J134" s="279">
        <v>50</v>
      </c>
      <c r="K134" s="320"/>
    </row>
    <row r="135" spans="2:11" ht="15" customHeight="1">
      <c r="B135" s="318"/>
      <c r="C135" s="279" t="s">
        <v>158</v>
      </c>
      <c r="D135" s="279"/>
      <c r="E135" s="279"/>
      <c r="F135" s="298" t="s">
        <v>3491</v>
      </c>
      <c r="G135" s="279"/>
      <c r="H135" s="279" t="s">
        <v>3537</v>
      </c>
      <c r="I135" s="279" t="s">
        <v>3487</v>
      </c>
      <c r="J135" s="279">
        <v>255</v>
      </c>
      <c r="K135" s="320"/>
    </row>
    <row r="136" spans="2:11" ht="15" customHeight="1">
      <c r="B136" s="318"/>
      <c r="C136" s="279" t="s">
        <v>3514</v>
      </c>
      <c r="D136" s="279"/>
      <c r="E136" s="279"/>
      <c r="F136" s="298" t="s">
        <v>3485</v>
      </c>
      <c r="G136" s="279"/>
      <c r="H136" s="279" t="s">
        <v>3538</v>
      </c>
      <c r="I136" s="279" t="s">
        <v>3516</v>
      </c>
      <c r="J136" s="279"/>
      <c r="K136" s="320"/>
    </row>
    <row r="137" spans="2:11" ht="15" customHeight="1">
      <c r="B137" s="318"/>
      <c r="C137" s="279" t="s">
        <v>3517</v>
      </c>
      <c r="D137" s="279"/>
      <c r="E137" s="279"/>
      <c r="F137" s="298" t="s">
        <v>3485</v>
      </c>
      <c r="G137" s="279"/>
      <c r="H137" s="279" t="s">
        <v>3539</v>
      </c>
      <c r="I137" s="279" t="s">
        <v>3519</v>
      </c>
      <c r="J137" s="279"/>
      <c r="K137" s="320"/>
    </row>
    <row r="138" spans="2:11" ht="15" customHeight="1">
      <c r="B138" s="318"/>
      <c r="C138" s="279" t="s">
        <v>3520</v>
      </c>
      <c r="D138" s="279"/>
      <c r="E138" s="279"/>
      <c r="F138" s="298" t="s">
        <v>3485</v>
      </c>
      <c r="G138" s="279"/>
      <c r="H138" s="279" t="s">
        <v>3520</v>
      </c>
      <c r="I138" s="279" t="s">
        <v>3519</v>
      </c>
      <c r="J138" s="279"/>
      <c r="K138" s="320"/>
    </row>
    <row r="139" spans="2:11" ht="15" customHeight="1">
      <c r="B139" s="318"/>
      <c r="C139" s="279" t="s">
        <v>35</v>
      </c>
      <c r="D139" s="279"/>
      <c r="E139" s="279"/>
      <c r="F139" s="298" t="s">
        <v>3485</v>
      </c>
      <c r="G139" s="279"/>
      <c r="H139" s="279" t="s">
        <v>3540</v>
      </c>
      <c r="I139" s="279" t="s">
        <v>3519</v>
      </c>
      <c r="J139" s="279"/>
      <c r="K139" s="320"/>
    </row>
    <row r="140" spans="2:11" ht="15" customHeight="1">
      <c r="B140" s="318"/>
      <c r="C140" s="279" t="s">
        <v>3541</v>
      </c>
      <c r="D140" s="279"/>
      <c r="E140" s="279"/>
      <c r="F140" s="298" t="s">
        <v>3485</v>
      </c>
      <c r="G140" s="279"/>
      <c r="H140" s="279" t="s">
        <v>3542</v>
      </c>
      <c r="I140" s="279" t="s">
        <v>3519</v>
      </c>
      <c r="J140" s="279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395" t="s">
        <v>3543</v>
      </c>
      <c r="D145" s="395"/>
      <c r="E145" s="395"/>
      <c r="F145" s="395"/>
      <c r="G145" s="395"/>
      <c r="H145" s="395"/>
      <c r="I145" s="395"/>
      <c r="J145" s="395"/>
      <c r="K145" s="290"/>
    </row>
    <row r="146" spans="2:11" ht="17.25" customHeight="1">
      <c r="B146" s="289"/>
      <c r="C146" s="291" t="s">
        <v>3479</v>
      </c>
      <c r="D146" s="291"/>
      <c r="E146" s="291"/>
      <c r="F146" s="291" t="s">
        <v>3480</v>
      </c>
      <c r="G146" s="292"/>
      <c r="H146" s="291" t="s">
        <v>153</v>
      </c>
      <c r="I146" s="291" t="s">
        <v>54</v>
      </c>
      <c r="J146" s="291" t="s">
        <v>3481</v>
      </c>
      <c r="K146" s="290"/>
    </row>
    <row r="147" spans="2:11" ht="17.25" customHeight="1">
      <c r="B147" s="289"/>
      <c r="C147" s="293" t="s">
        <v>3482</v>
      </c>
      <c r="D147" s="293"/>
      <c r="E147" s="293"/>
      <c r="F147" s="294" t="s">
        <v>3483</v>
      </c>
      <c r="G147" s="295"/>
      <c r="H147" s="293"/>
      <c r="I147" s="293"/>
      <c r="J147" s="293" t="s">
        <v>3484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3488</v>
      </c>
      <c r="D149" s="279"/>
      <c r="E149" s="279"/>
      <c r="F149" s="325" t="s">
        <v>3485</v>
      </c>
      <c r="G149" s="279"/>
      <c r="H149" s="324" t="s">
        <v>3524</v>
      </c>
      <c r="I149" s="324" t="s">
        <v>3487</v>
      </c>
      <c r="J149" s="324">
        <v>120</v>
      </c>
      <c r="K149" s="320"/>
    </row>
    <row r="150" spans="2:11" ht="15" customHeight="1">
      <c r="B150" s="299"/>
      <c r="C150" s="324" t="s">
        <v>3533</v>
      </c>
      <c r="D150" s="279"/>
      <c r="E150" s="279"/>
      <c r="F150" s="325" t="s">
        <v>3485</v>
      </c>
      <c r="G150" s="279"/>
      <c r="H150" s="324" t="s">
        <v>3544</v>
      </c>
      <c r="I150" s="324" t="s">
        <v>3487</v>
      </c>
      <c r="J150" s="324" t="s">
        <v>3535</v>
      </c>
      <c r="K150" s="320"/>
    </row>
    <row r="151" spans="2:11" ht="15" customHeight="1">
      <c r="B151" s="299"/>
      <c r="C151" s="324" t="s">
        <v>3434</v>
      </c>
      <c r="D151" s="279"/>
      <c r="E151" s="279"/>
      <c r="F151" s="325" t="s">
        <v>3485</v>
      </c>
      <c r="G151" s="279"/>
      <c r="H151" s="324" t="s">
        <v>3545</v>
      </c>
      <c r="I151" s="324" t="s">
        <v>3487</v>
      </c>
      <c r="J151" s="324" t="s">
        <v>3535</v>
      </c>
      <c r="K151" s="320"/>
    </row>
    <row r="152" spans="2:11" ht="15" customHeight="1">
      <c r="B152" s="299"/>
      <c r="C152" s="324" t="s">
        <v>3490</v>
      </c>
      <c r="D152" s="279"/>
      <c r="E152" s="279"/>
      <c r="F152" s="325" t="s">
        <v>3491</v>
      </c>
      <c r="G152" s="279"/>
      <c r="H152" s="324" t="s">
        <v>3524</v>
      </c>
      <c r="I152" s="324" t="s">
        <v>3487</v>
      </c>
      <c r="J152" s="324">
        <v>50</v>
      </c>
      <c r="K152" s="320"/>
    </row>
    <row r="153" spans="2:11" ht="15" customHeight="1">
      <c r="B153" s="299"/>
      <c r="C153" s="324" t="s">
        <v>3493</v>
      </c>
      <c r="D153" s="279"/>
      <c r="E153" s="279"/>
      <c r="F153" s="325" t="s">
        <v>3485</v>
      </c>
      <c r="G153" s="279"/>
      <c r="H153" s="324" t="s">
        <v>3524</v>
      </c>
      <c r="I153" s="324" t="s">
        <v>3495</v>
      </c>
      <c r="J153" s="324"/>
      <c r="K153" s="320"/>
    </row>
    <row r="154" spans="2:11" ht="15" customHeight="1">
      <c r="B154" s="299"/>
      <c r="C154" s="324" t="s">
        <v>3504</v>
      </c>
      <c r="D154" s="279"/>
      <c r="E154" s="279"/>
      <c r="F154" s="325" t="s">
        <v>3491</v>
      </c>
      <c r="G154" s="279"/>
      <c r="H154" s="324" t="s">
        <v>3524</v>
      </c>
      <c r="I154" s="324" t="s">
        <v>3487</v>
      </c>
      <c r="J154" s="324">
        <v>50</v>
      </c>
      <c r="K154" s="320"/>
    </row>
    <row r="155" spans="2:11" ht="15" customHeight="1">
      <c r="B155" s="299"/>
      <c r="C155" s="324" t="s">
        <v>3512</v>
      </c>
      <c r="D155" s="279"/>
      <c r="E155" s="279"/>
      <c r="F155" s="325" t="s">
        <v>3491</v>
      </c>
      <c r="G155" s="279"/>
      <c r="H155" s="324" t="s">
        <v>3524</v>
      </c>
      <c r="I155" s="324" t="s">
        <v>3487</v>
      </c>
      <c r="J155" s="324">
        <v>50</v>
      </c>
      <c r="K155" s="320"/>
    </row>
    <row r="156" spans="2:11" ht="15" customHeight="1">
      <c r="B156" s="299"/>
      <c r="C156" s="324" t="s">
        <v>3510</v>
      </c>
      <c r="D156" s="279"/>
      <c r="E156" s="279"/>
      <c r="F156" s="325" t="s">
        <v>3491</v>
      </c>
      <c r="G156" s="279"/>
      <c r="H156" s="324" t="s">
        <v>3524</v>
      </c>
      <c r="I156" s="324" t="s">
        <v>3487</v>
      </c>
      <c r="J156" s="324">
        <v>50</v>
      </c>
      <c r="K156" s="320"/>
    </row>
    <row r="157" spans="2:11" ht="15" customHeight="1">
      <c r="B157" s="299"/>
      <c r="C157" s="324" t="s">
        <v>109</v>
      </c>
      <c r="D157" s="279"/>
      <c r="E157" s="279"/>
      <c r="F157" s="325" t="s">
        <v>3485</v>
      </c>
      <c r="G157" s="279"/>
      <c r="H157" s="324" t="s">
        <v>3546</v>
      </c>
      <c r="I157" s="324" t="s">
        <v>3487</v>
      </c>
      <c r="J157" s="324" t="s">
        <v>3547</v>
      </c>
      <c r="K157" s="320"/>
    </row>
    <row r="158" spans="2:11" ht="15" customHeight="1">
      <c r="B158" s="299"/>
      <c r="C158" s="324" t="s">
        <v>3548</v>
      </c>
      <c r="D158" s="279"/>
      <c r="E158" s="279"/>
      <c r="F158" s="325" t="s">
        <v>3485</v>
      </c>
      <c r="G158" s="279"/>
      <c r="H158" s="324" t="s">
        <v>3549</v>
      </c>
      <c r="I158" s="324" t="s">
        <v>3519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391" t="s">
        <v>3550</v>
      </c>
      <c r="D163" s="391"/>
      <c r="E163" s="391"/>
      <c r="F163" s="391"/>
      <c r="G163" s="391"/>
      <c r="H163" s="391"/>
      <c r="I163" s="391"/>
      <c r="J163" s="391"/>
      <c r="K163" s="271"/>
    </row>
    <row r="164" spans="2:11" ht="17.25" customHeight="1">
      <c r="B164" s="270"/>
      <c r="C164" s="291" t="s">
        <v>3479</v>
      </c>
      <c r="D164" s="291"/>
      <c r="E164" s="291"/>
      <c r="F164" s="291" t="s">
        <v>3480</v>
      </c>
      <c r="G164" s="328"/>
      <c r="H164" s="329" t="s">
        <v>153</v>
      </c>
      <c r="I164" s="329" t="s">
        <v>54</v>
      </c>
      <c r="J164" s="291" t="s">
        <v>3481</v>
      </c>
      <c r="K164" s="271"/>
    </row>
    <row r="165" spans="2:11" ht="17.25" customHeight="1">
      <c r="B165" s="272"/>
      <c r="C165" s="293" t="s">
        <v>3482</v>
      </c>
      <c r="D165" s="293"/>
      <c r="E165" s="293"/>
      <c r="F165" s="294" t="s">
        <v>3483</v>
      </c>
      <c r="G165" s="330"/>
      <c r="H165" s="331"/>
      <c r="I165" s="331"/>
      <c r="J165" s="293" t="s">
        <v>3484</v>
      </c>
      <c r="K165" s="273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9" t="s">
        <v>3488</v>
      </c>
      <c r="D167" s="279"/>
      <c r="E167" s="279"/>
      <c r="F167" s="298" t="s">
        <v>3485</v>
      </c>
      <c r="G167" s="279"/>
      <c r="H167" s="279" t="s">
        <v>3524</v>
      </c>
      <c r="I167" s="279" t="s">
        <v>3487</v>
      </c>
      <c r="J167" s="279">
        <v>120</v>
      </c>
      <c r="K167" s="320"/>
    </row>
    <row r="168" spans="2:11" ht="15" customHeight="1">
      <c r="B168" s="299"/>
      <c r="C168" s="279" t="s">
        <v>3533</v>
      </c>
      <c r="D168" s="279"/>
      <c r="E168" s="279"/>
      <c r="F168" s="298" t="s">
        <v>3485</v>
      </c>
      <c r="G168" s="279"/>
      <c r="H168" s="279" t="s">
        <v>3534</v>
      </c>
      <c r="I168" s="279" t="s">
        <v>3487</v>
      </c>
      <c r="J168" s="279" t="s">
        <v>3535</v>
      </c>
      <c r="K168" s="320"/>
    </row>
    <row r="169" spans="2:11" ht="15" customHeight="1">
      <c r="B169" s="299"/>
      <c r="C169" s="279" t="s">
        <v>3434</v>
      </c>
      <c r="D169" s="279"/>
      <c r="E169" s="279"/>
      <c r="F169" s="298" t="s">
        <v>3485</v>
      </c>
      <c r="G169" s="279"/>
      <c r="H169" s="279" t="s">
        <v>3551</v>
      </c>
      <c r="I169" s="279" t="s">
        <v>3487</v>
      </c>
      <c r="J169" s="279" t="s">
        <v>3535</v>
      </c>
      <c r="K169" s="320"/>
    </row>
    <row r="170" spans="2:11" ht="15" customHeight="1">
      <c r="B170" s="299"/>
      <c r="C170" s="279" t="s">
        <v>3490</v>
      </c>
      <c r="D170" s="279"/>
      <c r="E170" s="279"/>
      <c r="F170" s="298" t="s">
        <v>3491</v>
      </c>
      <c r="G170" s="279"/>
      <c r="H170" s="279" t="s">
        <v>3551</v>
      </c>
      <c r="I170" s="279" t="s">
        <v>3487</v>
      </c>
      <c r="J170" s="279">
        <v>50</v>
      </c>
      <c r="K170" s="320"/>
    </row>
    <row r="171" spans="2:11" ht="15" customHeight="1">
      <c r="B171" s="299"/>
      <c r="C171" s="279" t="s">
        <v>3493</v>
      </c>
      <c r="D171" s="279"/>
      <c r="E171" s="279"/>
      <c r="F171" s="298" t="s">
        <v>3485</v>
      </c>
      <c r="G171" s="279"/>
      <c r="H171" s="279" t="s">
        <v>3551</v>
      </c>
      <c r="I171" s="279" t="s">
        <v>3495</v>
      </c>
      <c r="J171" s="279"/>
      <c r="K171" s="320"/>
    </row>
    <row r="172" spans="2:11" ht="15" customHeight="1">
      <c r="B172" s="299"/>
      <c r="C172" s="279" t="s">
        <v>3504</v>
      </c>
      <c r="D172" s="279"/>
      <c r="E172" s="279"/>
      <c r="F172" s="298" t="s">
        <v>3491</v>
      </c>
      <c r="G172" s="279"/>
      <c r="H172" s="279" t="s">
        <v>3551</v>
      </c>
      <c r="I172" s="279" t="s">
        <v>3487</v>
      </c>
      <c r="J172" s="279">
        <v>50</v>
      </c>
      <c r="K172" s="320"/>
    </row>
    <row r="173" spans="2:11" ht="15" customHeight="1">
      <c r="B173" s="299"/>
      <c r="C173" s="279" t="s">
        <v>3512</v>
      </c>
      <c r="D173" s="279"/>
      <c r="E173" s="279"/>
      <c r="F173" s="298" t="s">
        <v>3491</v>
      </c>
      <c r="G173" s="279"/>
      <c r="H173" s="279" t="s">
        <v>3551</v>
      </c>
      <c r="I173" s="279" t="s">
        <v>3487</v>
      </c>
      <c r="J173" s="279">
        <v>50</v>
      </c>
      <c r="K173" s="320"/>
    </row>
    <row r="174" spans="2:11" ht="15" customHeight="1">
      <c r="B174" s="299"/>
      <c r="C174" s="279" t="s">
        <v>3510</v>
      </c>
      <c r="D174" s="279"/>
      <c r="E174" s="279"/>
      <c r="F174" s="298" t="s">
        <v>3491</v>
      </c>
      <c r="G174" s="279"/>
      <c r="H174" s="279" t="s">
        <v>3551</v>
      </c>
      <c r="I174" s="279" t="s">
        <v>3487</v>
      </c>
      <c r="J174" s="279">
        <v>50</v>
      </c>
      <c r="K174" s="320"/>
    </row>
    <row r="175" spans="2:11" ht="15" customHeight="1">
      <c r="B175" s="299"/>
      <c r="C175" s="279" t="s">
        <v>152</v>
      </c>
      <c r="D175" s="279"/>
      <c r="E175" s="279"/>
      <c r="F175" s="298" t="s">
        <v>3485</v>
      </c>
      <c r="G175" s="279"/>
      <c r="H175" s="279" t="s">
        <v>3552</v>
      </c>
      <c r="I175" s="279" t="s">
        <v>3553</v>
      </c>
      <c r="J175" s="279"/>
      <c r="K175" s="320"/>
    </row>
    <row r="176" spans="2:11" ht="15" customHeight="1">
      <c r="B176" s="299"/>
      <c r="C176" s="279" t="s">
        <v>54</v>
      </c>
      <c r="D176" s="279"/>
      <c r="E176" s="279"/>
      <c r="F176" s="298" t="s">
        <v>3485</v>
      </c>
      <c r="G176" s="279"/>
      <c r="H176" s="279" t="s">
        <v>3554</v>
      </c>
      <c r="I176" s="279" t="s">
        <v>3555</v>
      </c>
      <c r="J176" s="279">
        <v>1</v>
      </c>
      <c r="K176" s="320"/>
    </row>
    <row r="177" spans="2:11" ht="15" customHeight="1">
      <c r="B177" s="299"/>
      <c r="C177" s="279" t="s">
        <v>50</v>
      </c>
      <c r="D177" s="279"/>
      <c r="E177" s="279"/>
      <c r="F177" s="298" t="s">
        <v>3485</v>
      </c>
      <c r="G177" s="279"/>
      <c r="H177" s="279" t="s">
        <v>3556</v>
      </c>
      <c r="I177" s="279" t="s">
        <v>3487</v>
      </c>
      <c r="J177" s="279">
        <v>20</v>
      </c>
      <c r="K177" s="320"/>
    </row>
    <row r="178" spans="2:11" ht="15" customHeight="1">
      <c r="B178" s="299"/>
      <c r="C178" s="279" t="s">
        <v>153</v>
      </c>
      <c r="D178" s="279"/>
      <c r="E178" s="279"/>
      <c r="F178" s="298" t="s">
        <v>3485</v>
      </c>
      <c r="G178" s="279"/>
      <c r="H178" s="279" t="s">
        <v>3557</v>
      </c>
      <c r="I178" s="279" t="s">
        <v>3487</v>
      </c>
      <c r="J178" s="279">
        <v>255</v>
      </c>
      <c r="K178" s="320"/>
    </row>
    <row r="179" spans="2:11" ht="15" customHeight="1">
      <c r="B179" s="299"/>
      <c r="C179" s="279" t="s">
        <v>154</v>
      </c>
      <c r="D179" s="279"/>
      <c r="E179" s="279"/>
      <c r="F179" s="298" t="s">
        <v>3485</v>
      </c>
      <c r="G179" s="279"/>
      <c r="H179" s="279" t="s">
        <v>3450</v>
      </c>
      <c r="I179" s="279" t="s">
        <v>3487</v>
      </c>
      <c r="J179" s="279">
        <v>10</v>
      </c>
      <c r="K179" s="320"/>
    </row>
    <row r="180" spans="2:11" ht="15" customHeight="1">
      <c r="B180" s="299"/>
      <c r="C180" s="279" t="s">
        <v>155</v>
      </c>
      <c r="D180" s="279"/>
      <c r="E180" s="279"/>
      <c r="F180" s="298" t="s">
        <v>3485</v>
      </c>
      <c r="G180" s="279"/>
      <c r="H180" s="279" t="s">
        <v>3558</v>
      </c>
      <c r="I180" s="279" t="s">
        <v>3519</v>
      </c>
      <c r="J180" s="279"/>
      <c r="K180" s="320"/>
    </row>
    <row r="181" spans="2:11" ht="15" customHeight="1">
      <c r="B181" s="299"/>
      <c r="C181" s="279" t="s">
        <v>3559</v>
      </c>
      <c r="D181" s="279"/>
      <c r="E181" s="279"/>
      <c r="F181" s="298" t="s">
        <v>3485</v>
      </c>
      <c r="G181" s="279"/>
      <c r="H181" s="279" t="s">
        <v>3560</v>
      </c>
      <c r="I181" s="279" t="s">
        <v>3519</v>
      </c>
      <c r="J181" s="279"/>
      <c r="K181" s="320"/>
    </row>
    <row r="182" spans="2:11" ht="15" customHeight="1">
      <c r="B182" s="299"/>
      <c r="C182" s="279" t="s">
        <v>3548</v>
      </c>
      <c r="D182" s="279"/>
      <c r="E182" s="279"/>
      <c r="F182" s="298" t="s">
        <v>3485</v>
      </c>
      <c r="G182" s="279"/>
      <c r="H182" s="279" t="s">
        <v>3561</v>
      </c>
      <c r="I182" s="279" t="s">
        <v>3519</v>
      </c>
      <c r="J182" s="279"/>
      <c r="K182" s="320"/>
    </row>
    <row r="183" spans="2:11" ht="15" customHeight="1">
      <c r="B183" s="299"/>
      <c r="C183" s="279" t="s">
        <v>157</v>
      </c>
      <c r="D183" s="279"/>
      <c r="E183" s="279"/>
      <c r="F183" s="298" t="s">
        <v>3491</v>
      </c>
      <c r="G183" s="279"/>
      <c r="H183" s="279" t="s">
        <v>3562</v>
      </c>
      <c r="I183" s="279" t="s">
        <v>3487</v>
      </c>
      <c r="J183" s="279">
        <v>50</v>
      </c>
      <c r="K183" s="320"/>
    </row>
    <row r="184" spans="2:11" ht="15" customHeight="1">
      <c r="B184" s="299"/>
      <c r="C184" s="279" t="s">
        <v>3563</v>
      </c>
      <c r="D184" s="279"/>
      <c r="E184" s="279"/>
      <c r="F184" s="298" t="s">
        <v>3491</v>
      </c>
      <c r="G184" s="279"/>
      <c r="H184" s="279" t="s">
        <v>3564</v>
      </c>
      <c r="I184" s="279" t="s">
        <v>3565</v>
      </c>
      <c r="J184" s="279"/>
      <c r="K184" s="320"/>
    </row>
    <row r="185" spans="2:11" ht="15" customHeight="1">
      <c r="B185" s="299"/>
      <c r="C185" s="279" t="s">
        <v>3566</v>
      </c>
      <c r="D185" s="279"/>
      <c r="E185" s="279"/>
      <c r="F185" s="298" t="s">
        <v>3491</v>
      </c>
      <c r="G185" s="279"/>
      <c r="H185" s="279" t="s">
        <v>3567</v>
      </c>
      <c r="I185" s="279" t="s">
        <v>3565</v>
      </c>
      <c r="J185" s="279"/>
      <c r="K185" s="320"/>
    </row>
    <row r="186" spans="2:11" ht="15" customHeight="1">
      <c r="B186" s="299"/>
      <c r="C186" s="279" t="s">
        <v>3568</v>
      </c>
      <c r="D186" s="279"/>
      <c r="E186" s="279"/>
      <c r="F186" s="298" t="s">
        <v>3491</v>
      </c>
      <c r="G186" s="279"/>
      <c r="H186" s="279" t="s">
        <v>3569</v>
      </c>
      <c r="I186" s="279" t="s">
        <v>3565</v>
      </c>
      <c r="J186" s="279"/>
      <c r="K186" s="320"/>
    </row>
    <row r="187" spans="2:11" ht="15" customHeight="1">
      <c r="B187" s="299"/>
      <c r="C187" s="332" t="s">
        <v>3570</v>
      </c>
      <c r="D187" s="279"/>
      <c r="E187" s="279"/>
      <c r="F187" s="298" t="s">
        <v>3491</v>
      </c>
      <c r="G187" s="279"/>
      <c r="H187" s="279" t="s">
        <v>3571</v>
      </c>
      <c r="I187" s="279" t="s">
        <v>3572</v>
      </c>
      <c r="J187" s="333" t="s">
        <v>3573</v>
      </c>
      <c r="K187" s="320"/>
    </row>
    <row r="188" spans="2:11" ht="15" customHeight="1">
      <c r="B188" s="299"/>
      <c r="C188" s="284" t="s">
        <v>39</v>
      </c>
      <c r="D188" s="279"/>
      <c r="E188" s="279"/>
      <c r="F188" s="298" t="s">
        <v>3485</v>
      </c>
      <c r="G188" s="279"/>
      <c r="H188" s="275" t="s">
        <v>3574</v>
      </c>
      <c r="I188" s="279" t="s">
        <v>3575</v>
      </c>
      <c r="J188" s="279"/>
      <c r="K188" s="320"/>
    </row>
    <row r="189" spans="2:11" ht="15" customHeight="1">
      <c r="B189" s="299"/>
      <c r="C189" s="284" t="s">
        <v>3576</v>
      </c>
      <c r="D189" s="279"/>
      <c r="E189" s="279"/>
      <c r="F189" s="298" t="s">
        <v>3485</v>
      </c>
      <c r="G189" s="279"/>
      <c r="H189" s="279" t="s">
        <v>3577</v>
      </c>
      <c r="I189" s="279" t="s">
        <v>3519</v>
      </c>
      <c r="J189" s="279"/>
      <c r="K189" s="320"/>
    </row>
    <row r="190" spans="2:11" ht="15" customHeight="1">
      <c r="B190" s="299"/>
      <c r="C190" s="284" t="s">
        <v>3578</v>
      </c>
      <c r="D190" s="279"/>
      <c r="E190" s="279"/>
      <c r="F190" s="298" t="s">
        <v>3485</v>
      </c>
      <c r="G190" s="279"/>
      <c r="H190" s="279" t="s">
        <v>3579</v>
      </c>
      <c r="I190" s="279" t="s">
        <v>3519</v>
      </c>
      <c r="J190" s="279"/>
      <c r="K190" s="320"/>
    </row>
    <row r="191" spans="2:11" ht="15" customHeight="1">
      <c r="B191" s="299"/>
      <c r="C191" s="284" t="s">
        <v>3580</v>
      </c>
      <c r="D191" s="279"/>
      <c r="E191" s="279"/>
      <c r="F191" s="298" t="s">
        <v>3491</v>
      </c>
      <c r="G191" s="279"/>
      <c r="H191" s="279" t="s">
        <v>3581</v>
      </c>
      <c r="I191" s="279" t="s">
        <v>3519</v>
      </c>
      <c r="J191" s="279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>
      <c r="B197" s="270"/>
      <c r="C197" s="391" t="s">
        <v>3582</v>
      </c>
      <c r="D197" s="391"/>
      <c r="E197" s="391"/>
      <c r="F197" s="391"/>
      <c r="G197" s="391"/>
      <c r="H197" s="391"/>
      <c r="I197" s="391"/>
      <c r="J197" s="391"/>
      <c r="K197" s="271"/>
    </row>
    <row r="198" spans="2:11" ht="25.5" customHeight="1">
      <c r="B198" s="270"/>
      <c r="C198" s="335" t="s">
        <v>3583</v>
      </c>
      <c r="D198" s="335"/>
      <c r="E198" s="335"/>
      <c r="F198" s="335" t="s">
        <v>3584</v>
      </c>
      <c r="G198" s="336"/>
      <c r="H198" s="396" t="s">
        <v>3585</v>
      </c>
      <c r="I198" s="396"/>
      <c r="J198" s="396"/>
      <c r="K198" s="271"/>
    </row>
    <row r="199" spans="2:11" ht="5.25" customHeight="1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>
      <c r="B200" s="299"/>
      <c r="C200" s="279" t="s">
        <v>3575</v>
      </c>
      <c r="D200" s="279"/>
      <c r="E200" s="279"/>
      <c r="F200" s="298" t="s">
        <v>40</v>
      </c>
      <c r="G200" s="279"/>
      <c r="H200" s="393" t="s">
        <v>3586</v>
      </c>
      <c r="I200" s="393"/>
      <c r="J200" s="393"/>
      <c r="K200" s="320"/>
    </row>
    <row r="201" spans="2:11" ht="15" customHeight="1">
      <c r="B201" s="299"/>
      <c r="C201" s="305"/>
      <c r="D201" s="279"/>
      <c r="E201" s="279"/>
      <c r="F201" s="298" t="s">
        <v>41</v>
      </c>
      <c r="G201" s="279"/>
      <c r="H201" s="393" t="s">
        <v>3587</v>
      </c>
      <c r="I201" s="393"/>
      <c r="J201" s="393"/>
      <c r="K201" s="320"/>
    </row>
    <row r="202" spans="2:11" ht="15" customHeight="1">
      <c r="B202" s="299"/>
      <c r="C202" s="305"/>
      <c r="D202" s="279"/>
      <c r="E202" s="279"/>
      <c r="F202" s="298" t="s">
        <v>44</v>
      </c>
      <c r="G202" s="279"/>
      <c r="H202" s="393" t="s">
        <v>3588</v>
      </c>
      <c r="I202" s="393"/>
      <c r="J202" s="393"/>
      <c r="K202" s="320"/>
    </row>
    <row r="203" spans="2:11" ht="15" customHeight="1">
      <c r="B203" s="299"/>
      <c r="C203" s="279"/>
      <c r="D203" s="279"/>
      <c r="E203" s="279"/>
      <c r="F203" s="298" t="s">
        <v>42</v>
      </c>
      <c r="G203" s="279"/>
      <c r="H203" s="393" t="s">
        <v>3589</v>
      </c>
      <c r="I203" s="393"/>
      <c r="J203" s="393"/>
      <c r="K203" s="320"/>
    </row>
    <row r="204" spans="2:11" ht="15" customHeight="1">
      <c r="B204" s="299"/>
      <c r="C204" s="279"/>
      <c r="D204" s="279"/>
      <c r="E204" s="279"/>
      <c r="F204" s="298" t="s">
        <v>43</v>
      </c>
      <c r="G204" s="279"/>
      <c r="H204" s="393" t="s">
        <v>3590</v>
      </c>
      <c r="I204" s="393"/>
      <c r="J204" s="393"/>
      <c r="K204" s="320"/>
    </row>
    <row r="205" spans="2:11" ht="15" customHeight="1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>
      <c r="B206" s="299"/>
      <c r="C206" s="279" t="s">
        <v>3531</v>
      </c>
      <c r="D206" s="279"/>
      <c r="E206" s="279"/>
      <c r="F206" s="298" t="s">
        <v>76</v>
      </c>
      <c r="G206" s="279"/>
      <c r="H206" s="393" t="s">
        <v>3591</v>
      </c>
      <c r="I206" s="393"/>
      <c r="J206" s="393"/>
      <c r="K206" s="320"/>
    </row>
    <row r="207" spans="2:11" ht="15" customHeight="1">
      <c r="B207" s="299"/>
      <c r="C207" s="305"/>
      <c r="D207" s="279"/>
      <c r="E207" s="279"/>
      <c r="F207" s="298" t="s">
        <v>3428</v>
      </c>
      <c r="G207" s="279"/>
      <c r="H207" s="393" t="s">
        <v>3429</v>
      </c>
      <c r="I207" s="393"/>
      <c r="J207" s="393"/>
      <c r="K207" s="320"/>
    </row>
    <row r="208" spans="2:11" ht="15" customHeight="1">
      <c r="B208" s="299"/>
      <c r="C208" s="279"/>
      <c r="D208" s="279"/>
      <c r="E208" s="279"/>
      <c r="F208" s="298" t="s">
        <v>3426</v>
      </c>
      <c r="G208" s="279"/>
      <c r="H208" s="393" t="s">
        <v>3592</v>
      </c>
      <c r="I208" s="393"/>
      <c r="J208" s="393"/>
      <c r="K208" s="320"/>
    </row>
    <row r="209" spans="2:11" ht="15" customHeight="1">
      <c r="B209" s="337"/>
      <c r="C209" s="305"/>
      <c r="D209" s="305"/>
      <c r="E209" s="305"/>
      <c r="F209" s="298" t="s">
        <v>3430</v>
      </c>
      <c r="G209" s="284"/>
      <c r="H209" s="397" t="s">
        <v>3431</v>
      </c>
      <c r="I209" s="397"/>
      <c r="J209" s="397"/>
      <c r="K209" s="338"/>
    </row>
    <row r="210" spans="2:11" ht="15" customHeight="1">
      <c r="B210" s="337"/>
      <c r="C210" s="305"/>
      <c r="D210" s="305"/>
      <c r="E210" s="305"/>
      <c r="F210" s="298" t="s">
        <v>3432</v>
      </c>
      <c r="G210" s="284"/>
      <c r="H210" s="397" t="s">
        <v>3593</v>
      </c>
      <c r="I210" s="397"/>
      <c r="J210" s="397"/>
      <c r="K210" s="338"/>
    </row>
    <row r="211" spans="2:11" ht="15" customHeight="1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>
      <c r="B212" s="337"/>
      <c r="C212" s="279" t="s">
        <v>3555</v>
      </c>
      <c r="D212" s="305"/>
      <c r="E212" s="305"/>
      <c r="F212" s="298">
        <v>1</v>
      </c>
      <c r="G212" s="284"/>
      <c r="H212" s="397" t="s">
        <v>3594</v>
      </c>
      <c r="I212" s="397"/>
      <c r="J212" s="397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4"/>
      <c r="H213" s="397" t="s">
        <v>3595</v>
      </c>
      <c r="I213" s="397"/>
      <c r="J213" s="397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4"/>
      <c r="H214" s="397" t="s">
        <v>3596</v>
      </c>
      <c r="I214" s="397"/>
      <c r="J214" s="397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4"/>
      <c r="H215" s="397" t="s">
        <v>3597</v>
      </c>
      <c r="I215" s="397"/>
      <c r="J215" s="397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algorithmName="SHA-512" hashValue="mmEM7RPUKTqIz5IIUX90SL0gvKAGldOrv2ZKxp0nGe1JnuTsRfpu5Ko0bC1bGYe2QvblaArhQzl9Vch8rOkDoA==" saltValue="8/uAoZHz7W4MPyBEVgPnE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100</v>
      </c>
      <c r="G1" s="385" t="s">
        <v>101</v>
      </c>
      <c r="H1" s="385"/>
      <c r="I1" s="114"/>
      <c r="J1" s="113" t="s">
        <v>102</v>
      </c>
      <c r="K1" s="112" t="s">
        <v>103</v>
      </c>
      <c r="L1" s="113" t="s">
        <v>104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78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105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86" t="str">
        <f>'Rekapitulace stavby'!K6</f>
        <v>Krásný Studenec - RD</v>
      </c>
      <c r="F7" s="387"/>
      <c r="G7" s="387"/>
      <c r="H7" s="387"/>
      <c r="I7" s="116"/>
      <c r="J7" s="28"/>
      <c r="K7" s="30"/>
    </row>
    <row r="8" spans="1:70" s="1" customFormat="1" ht="15">
      <c r="B8" s="40"/>
      <c r="C8" s="41"/>
      <c r="D8" s="36" t="s">
        <v>106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8" t="s">
        <v>107</v>
      </c>
      <c r="F9" s="389"/>
      <c r="G9" s="389"/>
      <c r="H9" s="38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12. 3. 2017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ROUND(J114,2)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ROUND(SUM(BE114:BE2044), 2)</f>
        <v>0</v>
      </c>
      <c r="G30" s="41"/>
      <c r="H30" s="41"/>
      <c r="I30" s="130">
        <v>0.21</v>
      </c>
      <c r="J30" s="129">
        <f>ROUND(ROUND((SUM(BE114:BE2044)),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ROUND(SUM(BF114:BF2044), 2)</f>
        <v>0</v>
      </c>
      <c r="G31" s="41"/>
      <c r="H31" s="41"/>
      <c r="I31" s="130">
        <v>0.15</v>
      </c>
      <c r="J31" s="129">
        <f>ROUND(ROUND((SUM(BF114:BF2044)),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ROUND(SUM(BG114:BG2044),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ROUND(SUM(BH114:BH2044),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ROUND(SUM(BI114:BI2044),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Krásný Studenec - RD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001 - SO 01 - rodinný dům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12. 3. 2017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111</v>
      </c>
      <c r="D56" s="41"/>
      <c r="E56" s="41"/>
      <c r="F56" s="41"/>
      <c r="G56" s="41"/>
      <c r="H56" s="41"/>
      <c r="I56" s="117"/>
      <c r="J56" s="127">
        <f>J114</f>
        <v>0</v>
      </c>
      <c r="K56" s="44"/>
      <c r="AU56" s="23" t="s">
        <v>112</v>
      </c>
    </row>
    <row r="57" spans="2:47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J115</f>
        <v>0</v>
      </c>
      <c r="K57" s="154"/>
    </row>
    <row r="58" spans="2:47" s="8" customFormat="1" ht="19.89999999999999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J116</f>
        <v>0</v>
      </c>
      <c r="K58" s="161"/>
    </row>
    <row r="59" spans="2:47" s="8" customFormat="1" ht="19.899999999999999" customHeight="1">
      <c r="B59" s="155"/>
      <c r="C59" s="156"/>
      <c r="D59" s="157" t="s">
        <v>115</v>
      </c>
      <c r="E59" s="158"/>
      <c r="F59" s="158"/>
      <c r="G59" s="158"/>
      <c r="H59" s="158"/>
      <c r="I59" s="159"/>
      <c r="J59" s="160">
        <f>J157</f>
        <v>0</v>
      </c>
      <c r="K59" s="161"/>
    </row>
    <row r="60" spans="2:47" s="8" customFormat="1" ht="19.899999999999999" customHeight="1">
      <c r="B60" s="155"/>
      <c r="C60" s="156"/>
      <c r="D60" s="157" t="s">
        <v>116</v>
      </c>
      <c r="E60" s="158"/>
      <c r="F60" s="158"/>
      <c r="G60" s="158"/>
      <c r="H60" s="158"/>
      <c r="I60" s="159"/>
      <c r="J60" s="160">
        <f>J190</f>
        <v>0</v>
      </c>
      <c r="K60" s="161"/>
    </row>
    <row r="61" spans="2:47" s="8" customFormat="1" ht="19.899999999999999" customHeight="1">
      <c r="B61" s="155"/>
      <c r="C61" s="156"/>
      <c r="D61" s="157" t="s">
        <v>117</v>
      </c>
      <c r="E61" s="158"/>
      <c r="F61" s="158"/>
      <c r="G61" s="158"/>
      <c r="H61" s="158"/>
      <c r="I61" s="159"/>
      <c r="J61" s="160">
        <f>J336</f>
        <v>0</v>
      </c>
      <c r="K61" s="161"/>
    </row>
    <row r="62" spans="2:47" s="8" customFormat="1" ht="19.899999999999999" customHeight="1">
      <c r="B62" s="155"/>
      <c r="C62" s="156"/>
      <c r="D62" s="157" t="s">
        <v>118</v>
      </c>
      <c r="E62" s="158"/>
      <c r="F62" s="158"/>
      <c r="G62" s="158"/>
      <c r="H62" s="158"/>
      <c r="I62" s="159"/>
      <c r="J62" s="160">
        <f>J407</f>
        <v>0</v>
      </c>
      <c r="K62" s="161"/>
    </row>
    <row r="63" spans="2:47" s="8" customFormat="1" ht="19.899999999999999" customHeight="1">
      <c r="B63" s="155"/>
      <c r="C63" s="156"/>
      <c r="D63" s="157" t="s">
        <v>119</v>
      </c>
      <c r="E63" s="158"/>
      <c r="F63" s="158"/>
      <c r="G63" s="158"/>
      <c r="H63" s="158"/>
      <c r="I63" s="159"/>
      <c r="J63" s="160">
        <f>J820</f>
        <v>0</v>
      </c>
      <c r="K63" s="161"/>
    </row>
    <row r="64" spans="2:47" s="8" customFormat="1" ht="19.899999999999999" customHeight="1">
      <c r="B64" s="155"/>
      <c r="C64" s="156"/>
      <c r="D64" s="157" t="s">
        <v>120</v>
      </c>
      <c r="E64" s="158"/>
      <c r="F64" s="158"/>
      <c r="G64" s="158"/>
      <c r="H64" s="158"/>
      <c r="I64" s="159"/>
      <c r="J64" s="160">
        <f>J841</f>
        <v>0</v>
      </c>
      <c r="K64" s="161"/>
    </row>
    <row r="65" spans="2:11" s="7" customFormat="1" ht="24.95" customHeight="1">
      <c r="B65" s="148"/>
      <c r="C65" s="149"/>
      <c r="D65" s="150" t="s">
        <v>121</v>
      </c>
      <c r="E65" s="151"/>
      <c r="F65" s="151"/>
      <c r="G65" s="151"/>
      <c r="H65" s="151"/>
      <c r="I65" s="152"/>
      <c r="J65" s="153">
        <f>J843</f>
        <v>0</v>
      </c>
      <c r="K65" s="154"/>
    </row>
    <row r="66" spans="2:11" s="8" customFormat="1" ht="19.899999999999999" customHeight="1">
      <c r="B66" s="155"/>
      <c r="C66" s="156"/>
      <c r="D66" s="157" t="s">
        <v>122</v>
      </c>
      <c r="E66" s="158"/>
      <c r="F66" s="158"/>
      <c r="G66" s="158"/>
      <c r="H66" s="158"/>
      <c r="I66" s="159"/>
      <c r="J66" s="160">
        <f>J844</f>
        <v>0</v>
      </c>
      <c r="K66" s="161"/>
    </row>
    <row r="67" spans="2:11" s="8" customFormat="1" ht="19.899999999999999" customHeight="1">
      <c r="B67" s="155"/>
      <c r="C67" s="156"/>
      <c r="D67" s="157" t="s">
        <v>123</v>
      </c>
      <c r="E67" s="158"/>
      <c r="F67" s="158"/>
      <c r="G67" s="158"/>
      <c r="H67" s="158"/>
      <c r="I67" s="159"/>
      <c r="J67" s="160">
        <f>J915</f>
        <v>0</v>
      </c>
      <c r="K67" s="161"/>
    </row>
    <row r="68" spans="2:11" s="8" customFormat="1" ht="19.899999999999999" customHeight="1">
      <c r="B68" s="155"/>
      <c r="C68" s="156"/>
      <c r="D68" s="157" t="s">
        <v>124</v>
      </c>
      <c r="E68" s="158"/>
      <c r="F68" s="158"/>
      <c r="G68" s="158"/>
      <c r="H68" s="158"/>
      <c r="I68" s="159"/>
      <c r="J68" s="160">
        <f>J985</f>
        <v>0</v>
      </c>
      <c r="K68" s="161"/>
    </row>
    <row r="69" spans="2:11" s="8" customFormat="1" ht="19.899999999999999" customHeight="1">
      <c r="B69" s="155"/>
      <c r="C69" s="156"/>
      <c r="D69" s="157" t="s">
        <v>125</v>
      </c>
      <c r="E69" s="158"/>
      <c r="F69" s="158"/>
      <c r="G69" s="158"/>
      <c r="H69" s="158"/>
      <c r="I69" s="159"/>
      <c r="J69" s="160">
        <f>J1042</f>
        <v>0</v>
      </c>
      <c r="K69" s="161"/>
    </row>
    <row r="70" spans="2:11" s="8" customFormat="1" ht="19.899999999999999" customHeight="1">
      <c r="B70" s="155"/>
      <c r="C70" s="156"/>
      <c r="D70" s="157" t="s">
        <v>126</v>
      </c>
      <c r="E70" s="158"/>
      <c r="F70" s="158"/>
      <c r="G70" s="158"/>
      <c r="H70" s="158"/>
      <c r="I70" s="159"/>
      <c r="J70" s="160">
        <f>J1113</f>
        <v>0</v>
      </c>
      <c r="K70" s="161"/>
    </row>
    <row r="71" spans="2:11" s="8" customFormat="1" ht="19.899999999999999" customHeight="1">
      <c r="B71" s="155"/>
      <c r="C71" s="156"/>
      <c r="D71" s="157" t="s">
        <v>127</v>
      </c>
      <c r="E71" s="158"/>
      <c r="F71" s="158"/>
      <c r="G71" s="158"/>
      <c r="H71" s="158"/>
      <c r="I71" s="159"/>
      <c r="J71" s="160">
        <f>J1116</f>
        <v>0</v>
      </c>
      <c r="K71" s="161"/>
    </row>
    <row r="72" spans="2:11" s="8" customFormat="1" ht="19.899999999999999" customHeight="1">
      <c r="B72" s="155"/>
      <c r="C72" s="156"/>
      <c r="D72" s="157" t="s">
        <v>128</v>
      </c>
      <c r="E72" s="158"/>
      <c r="F72" s="158"/>
      <c r="G72" s="158"/>
      <c r="H72" s="158"/>
      <c r="I72" s="159"/>
      <c r="J72" s="160">
        <f>J1131</f>
        <v>0</v>
      </c>
      <c r="K72" s="161"/>
    </row>
    <row r="73" spans="2:11" s="8" customFormat="1" ht="19.899999999999999" customHeight="1">
      <c r="B73" s="155"/>
      <c r="C73" s="156"/>
      <c r="D73" s="157" t="s">
        <v>129</v>
      </c>
      <c r="E73" s="158"/>
      <c r="F73" s="158"/>
      <c r="G73" s="158"/>
      <c r="H73" s="158"/>
      <c r="I73" s="159"/>
      <c r="J73" s="160">
        <f>J1133</f>
        <v>0</v>
      </c>
      <c r="K73" s="161"/>
    </row>
    <row r="74" spans="2:11" s="8" customFormat="1" ht="19.899999999999999" customHeight="1">
      <c r="B74" s="155"/>
      <c r="C74" s="156"/>
      <c r="D74" s="157" t="s">
        <v>130</v>
      </c>
      <c r="E74" s="158"/>
      <c r="F74" s="158"/>
      <c r="G74" s="158"/>
      <c r="H74" s="158"/>
      <c r="I74" s="159"/>
      <c r="J74" s="160">
        <f>J1149</f>
        <v>0</v>
      </c>
      <c r="K74" s="161"/>
    </row>
    <row r="75" spans="2:11" s="8" customFormat="1" ht="19.899999999999999" customHeight="1">
      <c r="B75" s="155"/>
      <c r="C75" s="156"/>
      <c r="D75" s="157" t="s">
        <v>131</v>
      </c>
      <c r="E75" s="158"/>
      <c r="F75" s="158"/>
      <c r="G75" s="158"/>
      <c r="H75" s="158"/>
      <c r="I75" s="159"/>
      <c r="J75" s="160">
        <f>J1158</f>
        <v>0</v>
      </c>
      <c r="K75" s="161"/>
    </row>
    <row r="76" spans="2:11" s="8" customFormat="1" ht="19.899999999999999" customHeight="1">
      <c r="B76" s="155"/>
      <c r="C76" s="156"/>
      <c r="D76" s="157" t="s">
        <v>132</v>
      </c>
      <c r="E76" s="158"/>
      <c r="F76" s="158"/>
      <c r="G76" s="158"/>
      <c r="H76" s="158"/>
      <c r="I76" s="159"/>
      <c r="J76" s="160">
        <f>J1190</f>
        <v>0</v>
      </c>
      <c r="K76" s="161"/>
    </row>
    <row r="77" spans="2:11" s="8" customFormat="1" ht="19.899999999999999" customHeight="1">
      <c r="B77" s="155"/>
      <c r="C77" s="156"/>
      <c r="D77" s="157" t="s">
        <v>133</v>
      </c>
      <c r="E77" s="158"/>
      <c r="F77" s="158"/>
      <c r="G77" s="158"/>
      <c r="H77" s="158"/>
      <c r="I77" s="159"/>
      <c r="J77" s="160">
        <f>J1212</f>
        <v>0</v>
      </c>
      <c r="K77" s="161"/>
    </row>
    <row r="78" spans="2:11" s="8" customFormat="1" ht="19.899999999999999" customHeight="1">
      <c r="B78" s="155"/>
      <c r="C78" s="156"/>
      <c r="D78" s="157" t="s">
        <v>134</v>
      </c>
      <c r="E78" s="158"/>
      <c r="F78" s="158"/>
      <c r="G78" s="158"/>
      <c r="H78" s="158"/>
      <c r="I78" s="159"/>
      <c r="J78" s="160">
        <f>J1242</f>
        <v>0</v>
      </c>
      <c r="K78" s="161"/>
    </row>
    <row r="79" spans="2:11" s="8" customFormat="1" ht="19.899999999999999" customHeight="1">
      <c r="B79" s="155"/>
      <c r="C79" s="156"/>
      <c r="D79" s="157" t="s">
        <v>135</v>
      </c>
      <c r="E79" s="158"/>
      <c r="F79" s="158"/>
      <c r="G79" s="158"/>
      <c r="H79" s="158"/>
      <c r="I79" s="159"/>
      <c r="J79" s="160">
        <f>J1363</f>
        <v>0</v>
      </c>
      <c r="K79" s="161"/>
    </row>
    <row r="80" spans="2:11" s="8" customFormat="1" ht="19.899999999999999" customHeight="1">
      <c r="B80" s="155"/>
      <c r="C80" s="156"/>
      <c r="D80" s="157" t="s">
        <v>136</v>
      </c>
      <c r="E80" s="158"/>
      <c r="F80" s="158"/>
      <c r="G80" s="158"/>
      <c r="H80" s="158"/>
      <c r="I80" s="159"/>
      <c r="J80" s="160">
        <f>J1542</f>
        <v>0</v>
      </c>
      <c r="K80" s="161"/>
    </row>
    <row r="81" spans="2:11" s="8" customFormat="1" ht="19.899999999999999" customHeight="1">
      <c r="B81" s="155"/>
      <c r="C81" s="156"/>
      <c r="D81" s="157" t="s">
        <v>137</v>
      </c>
      <c r="E81" s="158"/>
      <c r="F81" s="158"/>
      <c r="G81" s="158"/>
      <c r="H81" s="158"/>
      <c r="I81" s="159"/>
      <c r="J81" s="160">
        <f>J1590</f>
        <v>0</v>
      </c>
      <c r="K81" s="161"/>
    </row>
    <row r="82" spans="2:11" s="8" customFormat="1" ht="19.899999999999999" customHeight="1">
      <c r="B82" s="155"/>
      <c r="C82" s="156"/>
      <c r="D82" s="157" t="s">
        <v>138</v>
      </c>
      <c r="E82" s="158"/>
      <c r="F82" s="158"/>
      <c r="G82" s="158"/>
      <c r="H82" s="158"/>
      <c r="I82" s="159"/>
      <c r="J82" s="160">
        <f>J1642</f>
        <v>0</v>
      </c>
      <c r="K82" s="161"/>
    </row>
    <row r="83" spans="2:11" s="8" customFormat="1" ht="19.899999999999999" customHeight="1">
      <c r="B83" s="155"/>
      <c r="C83" s="156"/>
      <c r="D83" s="157" t="s">
        <v>139</v>
      </c>
      <c r="E83" s="158"/>
      <c r="F83" s="158"/>
      <c r="G83" s="158"/>
      <c r="H83" s="158"/>
      <c r="I83" s="159"/>
      <c r="J83" s="160">
        <f>J1702</f>
        <v>0</v>
      </c>
      <c r="K83" s="161"/>
    </row>
    <row r="84" spans="2:11" s="8" customFormat="1" ht="19.899999999999999" customHeight="1">
      <c r="B84" s="155"/>
      <c r="C84" s="156"/>
      <c r="D84" s="157" t="s">
        <v>140</v>
      </c>
      <c r="E84" s="158"/>
      <c r="F84" s="158"/>
      <c r="G84" s="158"/>
      <c r="H84" s="158"/>
      <c r="I84" s="159"/>
      <c r="J84" s="160">
        <f>J1812</f>
        <v>0</v>
      </c>
      <c r="K84" s="161"/>
    </row>
    <row r="85" spans="2:11" s="8" customFormat="1" ht="19.899999999999999" customHeight="1">
      <c r="B85" s="155"/>
      <c r="C85" s="156"/>
      <c r="D85" s="157" t="s">
        <v>141</v>
      </c>
      <c r="E85" s="158"/>
      <c r="F85" s="158"/>
      <c r="G85" s="158"/>
      <c r="H85" s="158"/>
      <c r="I85" s="159"/>
      <c r="J85" s="160">
        <f>J1829</f>
        <v>0</v>
      </c>
      <c r="K85" s="161"/>
    </row>
    <row r="86" spans="2:11" s="8" customFormat="1" ht="19.899999999999999" customHeight="1">
      <c r="B86" s="155"/>
      <c r="C86" s="156"/>
      <c r="D86" s="157" t="s">
        <v>142</v>
      </c>
      <c r="E86" s="158"/>
      <c r="F86" s="158"/>
      <c r="G86" s="158"/>
      <c r="H86" s="158"/>
      <c r="I86" s="159"/>
      <c r="J86" s="160">
        <f>J1875</f>
        <v>0</v>
      </c>
      <c r="K86" s="161"/>
    </row>
    <row r="87" spans="2:11" s="8" customFormat="1" ht="19.899999999999999" customHeight="1">
      <c r="B87" s="155"/>
      <c r="C87" s="156"/>
      <c r="D87" s="157" t="s">
        <v>143</v>
      </c>
      <c r="E87" s="158"/>
      <c r="F87" s="158"/>
      <c r="G87" s="158"/>
      <c r="H87" s="158"/>
      <c r="I87" s="159"/>
      <c r="J87" s="160">
        <f>J1897</f>
        <v>0</v>
      </c>
      <c r="K87" s="161"/>
    </row>
    <row r="88" spans="2:11" s="8" customFormat="1" ht="19.899999999999999" customHeight="1">
      <c r="B88" s="155"/>
      <c r="C88" s="156"/>
      <c r="D88" s="157" t="s">
        <v>144</v>
      </c>
      <c r="E88" s="158"/>
      <c r="F88" s="158"/>
      <c r="G88" s="158"/>
      <c r="H88" s="158"/>
      <c r="I88" s="159"/>
      <c r="J88" s="160">
        <f>J1907</f>
        <v>0</v>
      </c>
      <c r="K88" s="161"/>
    </row>
    <row r="89" spans="2:11" s="8" customFormat="1" ht="19.899999999999999" customHeight="1">
      <c r="B89" s="155"/>
      <c r="C89" s="156"/>
      <c r="D89" s="157" t="s">
        <v>145</v>
      </c>
      <c r="E89" s="158"/>
      <c r="F89" s="158"/>
      <c r="G89" s="158"/>
      <c r="H89" s="158"/>
      <c r="I89" s="159"/>
      <c r="J89" s="160">
        <f>J1937</f>
        <v>0</v>
      </c>
      <c r="K89" s="161"/>
    </row>
    <row r="90" spans="2:11" s="8" customFormat="1" ht="19.899999999999999" customHeight="1">
      <c r="B90" s="155"/>
      <c r="C90" s="156"/>
      <c r="D90" s="157" t="s">
        <v>146</v>
      </c>
      <c r="E90" s="158"/>
      <c r="F90" s="158"/>
      <c r="G90" s="158"/>
      <c r="H90" s="158"/>
      <c r="I90" s="159"/>
      <c r="J90" s="160">
        <f>J1989</f>
        <v>0</v>
      </c>
      <c r="K90" s="161"/>
    </row>
    <row r="91" spans="2:11" s="8" customFormat="1" ht="19.899999999999999" customHeight="1">
      <c r="B91" s="155"/>
      <c r="C91" s="156"/>
      <c r="D91" s="157" t="s">
        <v>147</v>
      </c>
      <c r="E91" s="158"/>
      <c r="F91" s="158"/>
      <c r="G91" s="158"/>
      <c r="H91" s="158"/>
      <c r="I91" s="159"/>
      <c r="J91" s="160">
        <f>J2030</f>
        <v>0</v>
      </c>
      <c r="K91" s="161"/>
    </row>
    <row r="92" spans="2:11" s="8" customFormat="1" ht="19.899999999999999" customHeight="1">
      <c r="B92" s="155"/>
      <c r="C92" s="156"/>
      <c r="D92" s="157" t="s">
        <v>148</v>
      </c>
      <c r="E92" s="158"/>
      <c r="F92" s="158"/>
      <c r="G92" s="158"/>
      <c r="H92" s="158"/>
      <c r="I92" s="159"/>
      <c r="J92" s="160">
        <f>J2037</f>
        <v>0</v>
      </c>
      <c r="K92" s="161"/>
    </row>
    <row r="93" spans="2:11" s="8" customFormat="1" ht="19.899999999999999" customHeight="1">
      <c r="B93" s="155"/>
      <c r="C93" s="156"/>
      <c r="D93" s="157" t="s">
        <v>149</v>
      </c>
      <c r="E93" s="158"/>
      <c r="F93" s="158"/>
      <c r="G93" s="158"/>
      <c r="H93" s="158"/>
      <c r="I93" s="159"/>
      <c r="J93" s="160">
        <f>J2039</f>
        <v>0</v>
      </c>
      <c r="K93" s="161"/>
    </row>
    <row r="94" spans="2:11" s="8" customFormat="1" ht="19.899999999999999" customHeight="1">
      <c r="B94" s="155"/>
      <c r="C94" s="156"/>
      <c r="D94" s="157" t="s">
        <v>150</v>
      </c>
      <c r="E94" s="158"/>
      <c r="F94" s="158"/>
      <c r="G94" s="158"/>
      <c r="H94" s="158"/>
      <c r="I94" s="159"/>
      <c r="J94" s="160">
        <f>J2043</f>
        <v>0</v>
      </c>
      <c r="K94" s="161"/>
    </row>
    <row r="95" spans="2:11" s="1" customFormat="1" ht="21.75" customHeight="1">
      <c r="B95" s="40"/>
      <c r="C95" s="41"/>
      <c r="D95" s="41"/>
      <c r="E95" s="41"/>
      <c r="F95" s="41"/>
      <c r="G95" s="41"/>
      <c r="H95" s="41"/>
      <c r="I95" s="117"/>
      <c r="J95" s="41"/>
      <c r="K95" s="44"/>
    </row>
    <row r="96" spans="2:11" s="1" customFormat="1" ht="6.95" customHeight="1">
      <c r="B96" s="55"/>
      <c r="C96" s="56"/>
      <c r="D96" s="56"/>
      <c r="E96" s="56"/>
      <c r="F96" s="56"/>
      <c r="G96" s="56"/>
      <c r="H96" s="56"/>
      <c r="I96" s="138"/>
      <c r="J96" s="56"/>
      <c r="K96" s="57"/>
    </row>
    <row r="100" spans="2:12" s="1" customFormat="1" ht="6.95" customHeight="1">
      <c r="B100" s="58"/>
      <c r="C100" s="59"/>
      <c r="D100" s="59"/>
      <c r="E100" s="59"/>
      <c r="F100" s="59"/>
      <c r="G100" s="59"/>
      <c r="H100" s="59"/>
      <c r="I100" s="141"/>
      <c r="J100" s="59"/>
      <c r="K100" s="59"/>
      <c r="L100" s="60"/>
    </row>
    <row r="101" spans="2:12" s="1" customFormat="1" ht="36.950000000000003" customHeight="1">
      <c r="B101" s="40"/>
      <c r="C101" s="61" t="s">
        <v>151</v>
      </c>
      <c r="D101" s="62"/>
      <c r="E101" s="62"/>
      <c r="F101" s="62"/>
      <c r="G101" s="62"/>
      <c r="H101" s="62"/>
      <c r="I101" s="162"/>
      <c r="J101" s="62"/>
      <c r="K101" s="62"/>
      <c r="L101" s="60"/>
    </row>
    <row r="102" spans="2:12" s="1" customFormat="1" ht="6.95" customHeight="1">
      <c r="B102" s="40"/>
      <c r="C102" s="62"/>
      <c r="D102" s="62"/>
      <c r="E102" s="62"/>
      <c r="F102" s="62"/>
      <c r="G102" s="62"/>
      <c r="H102" s="62"/>
      <c r="I102" s="162"/>
      <c r="J102" s="62"/>
      <c r="K102" s="62"/>
      <c r="L102" s="60"/>
    </row>
    <row r="103" spans="2:12" s="1" customFormat="1" ht="14.45" customHeight="1">
      <c r="B103" s="40"/>
      <c r="C103" s="64" t="s">
        <v>18</v>
      </c>
      <c r="D103" s="62"/>
      <c r="E103" s="62"/>
      <c r="F103" s="62"/>
      <c r="G103" s="62"/>
      <c r="H103" s="62"/>
      <c r="I103" s="162"/>
      <c r="J103" s="62"/>
      <c r="K103" s="62"/>
      <c r="L103" s="60"/>
    </row>
    <row r="104" spans="2:12" s="1" customFormat="1" ht="22.5" customHeight="1">
      <c r="B104" s="40"/>
      <c r="C104" s="62"/>
      <c r="D104" s="62"/>
      <c r="E104" s="382" t="str">
        <f>E7</f>
        <v>Krásný Studenec - RD</v>
      </c>
      <c r="F104" s="383"/>
      <c r="G104" s="383"/>
      <c r="H104" s="383"/>
      <c r="I104" s="162"/>
      <c r="J104" s="62"/>
      <c r="K104" s="62"/>
      <c r="L104" s="60"/>
    </row>
    <row r="105" spans="2:12" s="1" customFormat="1" ht="14.45" customHeight="1">
      <c r="B105" s="40"/>
      <c r="C105" s="64" t="s">
        <v>106</v>
      </c>
      <c r="D105" s="62"/>
      <c r="E105" s="62"/>
      <c r="F105" s="62"/>
      <c r="G105" s="62"/>
      <c r="H105" s="62"/>
      <c r="I105" s="162"/>
      <c r="J105" s="62"/>
      <c r="K105" s="62"/>
      <c r="L105" s="60"/>
    </row>
    <row r="106" spans="2:12" s="1" customFormat="1" ht="23.25" customHeight="1">
      <c r="B106" s="40"/>
      <c r="C106" s="62"/>
      <c r="D106" s="62"/>
      <c r="E106" s="350" t="str">
        <f>E9</f>
        <v>001 - SO 01 - rodinný dům</v>
      </c>
      <c r="F106" s="384"/>
      <c r="G106" s="384"/>
      <c r="H106" s="384"/>
      <c r="I106" s="162"/>
      <c r="J106" s="62"/>
      <c r="K106" s="62"/>
      <c r="L106" s="60"/>
    </row>
    <row r="107" spans="2:12" s="1" customFormat="1" ht="6.95" customHeight="1">
      <c r="B107" s="40"/>
      <c r="C107" s="62"/>
      <c r="D107" s="62"/>
      <c r="E107" s="62"/>
      <c r="F107" s="62"/>
      <c r="G107" s="62"/>
      <c r="H107" s="62"/>
      <c r="I107" s="162"/>
      <c r="J107" s="62"/>
      <c r="K107" s="62"/>
      <c r="L107" s="60"/>
    </row>
    <row r="108" spans="2:12" s="1" customFormat="1" ht="18" customHeight="1">
      <c r="B108" s="40"/>
      <c r="C108" s="64" t="s">
        <v>23</v>
      </c>
      <c r="D108" s="62"/>
      <c r="E108" s="62"/>
      <c r="F108" s="163" t="str">
        <f>F12</f>
        <v xml:space="preserve"> </v>
      </c>
      <c r="G108" s="62"/>
      <c r="H108" s="62"/>
      <c r="I108" s="164" t="s">
        <v>25</v>
      </c>
      <c r="J108" s="72" t="str">
        <f>IF(J12="","",J12)</f>
        <v>12. 3. 2017</v>
      </c>
      <c r="K108" s="62"/>
      <c r="L108" s="60"/>
    </row>
    <row r="109" spans="2:12" s="1" customFormat="1" ht="6.95" customHeight="1">
      <c r="B109" s="40"/>
      <c r="C109" s="62"/>
      <c r="D109" s="62"/>
      <c r="E109" s="62"/>
      <c r="F109" s="62"/>
      <c r="G109" s="62"/>
      <c r="H109" s="62"/>
      <c r="I109" s="162"/>
      <c r="J109" s="62"/>
      <c r="K109" s="62"/>
      <c r="L109" s="60"/>
    </row>
    <row r="110" spans="2:12" s="1" customFormat="1" ht="15">
      <c r="B110" s="40"/>
      <c r="C110" s="64" t="s">
        <v>27</v>
      </c>
      <c r="D110" s="62"/>
      <c r="E110" s="62"/>
      <c r="F110" s="163" t="str">
        <f>E15</f>
        <v xml:space="preserve"> </v>
      </c>
      <c r="G110" s="62"/>
      <c r="H110" s="62"/>
      <c r="I110" s="164" t="s">
        <v>32</v>
      </c>
      <c r="J110" s="163" t="str">
        <f>E21</f>
        <v xml:space="preserve"> </v>
      </c>
      <c r="K110" s="62"/>
      <c r="L110" s="60"/>
    </row>
    <row r="111" spans="2:12" s="1" customFormat="1" ht="14.45" customHeight="1">
      <c r="B111" s="40"/>
      <c r="C111" s="64" t="s">
        <v>30</v>
      </c>
      <c r="D111" s="62"/>
      <c r="E111" s="62"/>
      <c r="F111" s="163" t="str">
        <f>IF(E18="","",E18)</f>
        <v/>
      </c>
      <c r="G111" s="62"/>
      <c r="H111" s="62"/>
      <c r="I111" s="162"/>
      <c r="J111" s="62"/>
      <c r="K111" s="62"/>
      <c r="L111" s="60"/>
    </row>
    <row r="112" spans="2:12" s="1" customFormat="1" ht="10.35" customHeight="1">
      <c r="B112" s="40"/>
      <c r="C112" s="62"/>
      <c r="D112" s="62"/>
      <c r="E112" s="62"/>
      <c r="F112" s="62"/>
      <c r="G112" s="62"/>
      <c r="H112" s="62"/>
      <c r="I112" s="162"/>
      <c r="J112" s="62"/>
      <c r="K112" s="62"/>
      <c r="L112" s="60"/>
    </row>
    <row r="113" spans="2:65" s="9" customFormat="1" ht="29.25" customHeight="1">
      <c r="B113" s="165"/>
      <c r="C113" s="166" t="s">
        <v>152</v>
      </c>
      <c r="D113" s="167" t="s">
        <v>54</v>
      </c>
      <c r="E113" s="167" t="s">
        <v>50</v>
      </c>
      <c r="F113" s="167" t="s">
        <v>153</v>
      </c>
      <c r="G113" s="167" t="s">
        <v>154</v>
      </c>
      <c r="H113" s="167" t="s">
        <v>155</v>
      </c>
      <c r="I113" s="168" t="s">
        <v>156</v>
      </c>
      <c r="J113" s="167" t="s">
        <v>110</v>
      </c>
      <c r="K113" s="169" t="s">
        <v>157</v>
      </c>
      <c r="L113" s="170"/>
      <c r="M113" s="80" t="s">
        <v>158</v>
      </c>
      <c r="N113" s="81" t="s">
        <v>39</v>
      </c>
      <c r="O113" s="81" t="s">
        <v>159</v>
      </c>
      <c r="P113" s="81" t="s">
        <v>160</v>
      </c>
      <c r="Q113" s="81" t="s">
        <v>161</v>
      </c>
      <c r="R113" s="81" t="s">
        <v>162</v>
      </c>
      <c r="S113" s="81" t="s">
        <v>163</v>
      </c>
      <c r="T113" s="82" t="s">
        <v>164</v>
      </c>
    </row>
    <row r="114" spans="2:65" s="1" customFormat="1" ht="29.25" customHeight="1">
      <c r="B114" s="40"/>
      <c r="C114" s="86" t="s">
        <v>111</v>
      </c>
      <c r="D114" s="62"/>
      <c r="E114" s="62"/>
      <c r="F114" s="62"/>
      <c r="G114" s="62"/>
      <c r="H114" s="62"/>
      <c r="I114" s="162"/>
      <c r="J114" s="171">
        <f>BK114</f>
        <v>0</v>
      </c>
      <c r="K114" s="62"/>
      <c r="L114" s="60"/>
      <c r="M114" s="83"/>
      <c r="N114" s="84"/>
      <c r="O114" s="84"/>
      <c r="P114" s="172">
        <f>P115+P843</f>
        <v>0</v>
      </c>
      <c r="Q114" s="84"/>
      <c r="R114" s="172">
        <f>R115+R843</f>
        <v>321.56982267000001</v>
      </c>
      <c r="S114" s="84"/>
      <c r="T114" s="173">
        <f>T115+T843</f>
        <v>0</v>
      </c>
      <c r="AT114" s="23" t="s">
        <v>68</v>
      </c>
      <c r="AU114" s="23" t="s">
        <v>112</v>
      </c>
      <c r="BK114" s="174">
        <f>BK115+BK843</f>
        <v>0</v>
      </c>
    </row>
    <row r="115" spans="2:65" s="10" customFormat="1" ht="37.35" customHeight="1">
      <c r="B115" s="175"/>
      <c r="C115" s="176"/>
      <c r="D115" s="177" t="s">
        <v>68</v>
      </c>
      <c r="E115" s="178" t="s">
        <v>165</v>
      </c>
      <c r="F115" s="178" t="s">
        <v>166</v>
      </c>
      <c r="G115" s="176"/>
      <c r="H115" s="176"/>
      <c r="I115" s="179"/>
      <c r="J115" s="180">
        <f>BK115</f>
        <v>0</v>
      </c>
      <c r="K115" s="176"/>
      <c r="L115" s="181"/>
      <c r="M115" s="182"/>
      <c r="N115" s="183"/>
      <c r="O115" s="183"/>
      <c r="P115" s="184">
        <f>P116+P157+P190+P336+P407+P820+P841</f>
        <v>0</v>
      </c>
      <c r="Q115" s="183"/>
      <c r="R115" s="184">
        <f>R116+R157+R190+R336+R407+R820+R841</f>
        <v>289.96010865</v>
      </c>
      <c r="S115" s="183"/>
      <c r="T115" s="185">
        <f>T116+T157+T190+T336+T407+T820+T841</f>
        <v>0</v>
      </c>
      <c r="AR115" s="186" t="s">
        <v>77</v>
      </c>
      <c r="AT115" s="187" t="s">
        <v>68</v>
      </c>
      <c r="AU115" s="187" t="s">
        <v>69</v>
      </c>
      <c r="AY115" s="186" t="s">
        <v>167</v>
      </c>
      <c r="BK115" s="188">
        <f>BK116+BK157+BK190+BK336+BK407+BK820+BK841</f>
        <v>0</v>
      </c>
    </row>
    <row r="116" spans="2:65" s="10" customFormat="1" ht="19.899999999999999" customHeight="1">
      <c r="B116" s="175"/>
      <c r="C116" s="176"/>
      <c r="D116" s="189" t="s">
        <v>68</v>
      </c>
      <c r="E116" s="190" t="s">
        <v>77</v>
      </c>
      <c r="F116" s="190" t="s">
        <v>168</v>
      </c>
      <c r="G116" s="176"/>
      <c r="H116" s="176"/>
      <c r="I116" s="179"/>
      <c r="J116" s="191">
        <f>BK116</f>
        <v>0</v>
      </c>
      <c r="K116" s="176"/>
      <c r="L116" s="181"/>
      <c r="M116" s="182"/>
      <c r="N116" s="183"/>
      <c r="O116" s="183"/>
      <c r="P116" s="184">
        <f>SUM(P117:P156)</f>
        <v>0</v>
      </c>
      <c r="Q116" s="183"/>
      <c r="R116" s="184">
        <f>SUM(R117:R156)</f>
        <v>0</v>
      </c>
      <c r="S116" s="183"/>
      <c r="T116" s="185">
        <f>SUM(T117:T156)</f>
        <v>0</v>
      </c>
      <c r="AR116" s="186" t="s">
        <v>77</v>
      </c>
      <c r="AT116" s="187" t="s">
        <v>68</v>
      </c>
      <c r="AU116" s="187" t="s">
        <v>77</v>
      </c>
      <c r="AY116" s="186" t="s">
        <v>167</v>
      </c>
      <c r="BK116" s="188">
        <f>SUM(BK117:BK156)</f>
        <v>0</v>
      </c>
    </row>
    <row r="117" spans="2:65" s="1" customFormat="1" ht="31.5" customHeight="1">
      <c r="B117" s="40"/>
      <c r="C117" s="192" t="s">
        <v>77</v>
      </c>
      <c r="D117" s="192" t="s">
        <v>169</v>
      </c>
      <c r="E117" s="193" t="s">
        <v>170</v>
      </c>
      <c r="F117" s="194" t="s">
        <v>171</v>
      </c>
      <c r="G117" s="195" t="s">
        <v>172</v>
      </c>
      <c r="H117" s="196">
        <v>24.77</v>
      </c>
      <c r="I117" s="197"/>
      <c r="J117" s="198">
        <f>ROUND(I117*H117,2)</f>
        <v>0</v>
      </c>
      <c r="K117" s="194" t="s">
        <v>173</v>
      </c>
      <c r="L117" s="60"/>
      <c r="M117" s="199" t="s">
        <v>21</v>
      </c>
      <c r="N117" s="200" t="s">
        <v>41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174</v>
      </c>
      <c r="AT117" s="23" t="s">
        <v>169</v>
      </c>
      <c r="AU117" s="23" t="s">
        <v>175</v>
      </c>
      <c r="AY117" s="23" t="s">
        <v>167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175</v>
      </c>
      <c r="BK117" s="203">
        <f>ROUND(I117*H117,2)</f>
        <v>0</v>
      </c>
      <c r="BL117" s="23" t="s">
        <v>174</v>
      </c>
      <c r="BM117" s="23" t="s">
        <v>176</v>
      </c>
    </row>
    <row r="118" spans="2:65" s="11" customFormat="1">
      <c r="B118" s="204"/>
      <c r="C118" s="205"/>
      <c r="D118" s="206" t="s">
        <v>177</v>
      </c>
      <c r="E118" s="207" t="s">
        <v>21</v>
      </c>
      <c r="F118" s="208" t="s">
        <v>178</v>
      </c>
      <c r="G118" s="205"/>
      <c r="H118" s="209" t="s">
        <v>21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175</v>
      </c>
      <c r="AV118" s="11" t="s">
        <v>77</v>
      </c>
      <c r="AW118" s="11" t="s">
        <v>33</v>
      </c>
      <c r="AX118" s="11" t="s">
        <v>69</v>
      </c>
      <c r="AY118" s="215" t="s">
        <v>167</v>
      </c>
    </row>
    <row r="119" spans="2:65" s="11" customFormat="1">
      <c r="B119" s="204"/>
      <c r="C119" s="205"/>
      <c r="D119" s="206" t="s">
        <v>177</v>
      </c>
      <c r="E119" s="207" t="s">
        <v>21</v>
      </c>
      <c r="F119" s="208" t="s">
        <v>179</v>
      </c>
      <c r="G119" s="205"/>
      <c r="H119" s="209" t="s">
        <v>21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175</v>
      </c>
      <c r="AV119" s="11" t="s">
        <v>77</v>
      </c>
      <c r="AW119" s="11" t="s">
        <v>33</v>
      </c>
      <c r="AX119" s="11" t="s">
        <v>69</v>
      </c>
      <c r="AY119" s="215" t="s">
        <v>167</v>
      </c>
    </row>
    <row r="120" spans="2:65" s="12" customFormat="1">
      <c r="B120" s="216"/>
      <c r="C120" s="217"/>
      <c r="D120" s="206" t="s">
        <v>177</v>
      </c>
      <c r="E120" s="218" t="s">
        <v>21</v>
      </c>
      <c r="F120" s="219" t="s">
        <v>180</v>
      </c>
      <c r="G120" s="217"/>
      <c r="H120" s="220">
        <v>24.77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175</v>
      </c>
      <c r="AV120" s="12" t="s">
        <v>175</v>
      </c>
      <c r="AW120" s="12" t="s">
        <v>33</v>
      </c>
      <c r="AX120" s="12" t="s">
        <v>69</v>
      </c>
      <c r="AY120" s="226" t="s">
        <v>167</v>
      </c>
    </row>
    <row r="121" spans="2:65" s="13" customFormat="1">
      <c r="B121" s="227"/>
      <c r="C121" s="228"/>
      <c r="D121" s="229" t="s">
        <v>177</v>
      </c>
      <c r="E121" s="230" t="s">
        <v>21</v>
      </c>
      <c r="F121" s="231" t="s">
        <v>181</v>
      </c>
      <c r="G121" s="228"/>
      <c r="H121" s="232">
        <v>24.77</v>
      </c>
      <c r="I121" s="233"/>
      <c r="J121" s="228"/>
      <c r="K121" s="228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177</v>
      </c>
      <c r="AU121" s="238" t="s">
        <v>175</v>
      </c>
      <c r="AV121" s="13" t="s">
        <v>174</v>
      </c>
      <c r="AW121" s="13" t="s">
        <v>33</v>
      </c>
      <c r="AX121" s="13" t="s">
        <v>77</v>
      </c>
      <c r="AY121" s="238" t="s">
        <v>167</v>
      </c>
    </row>
    <row r="122" spans="2:65" s="1" customFormat="1" ht="31.5" customHeight="1">
      <c r="B122" s="40"/>
      <c r="C122" s="192" t="s">
        <v>175</v>
      </c>
      <c r="D122" s="192" t="s">
        <v>169</v>
      </c>
      <c r="E122" s="193" t="s">
        <v>182</v>
      </c>
      <c r="F122" s="194" t="s">
        <v>183</v>
      </c>
      <c r="G122" s="195" t="s">
        <v>172</v>
      </c>
      <c r="H122" s="196">
        <v>20.047999999999998</v>
      </c>
      <c r="I122" s="197"/>
      <c r="J122" s="198">
        <f>ROUND(I122*H122,2)</f>
        <v>0</v>
      </c>
      <c r="K122" s="194" t="s">
        <v>173</v>
      </c>
      <c r="L122" s="60"/>
      <c r="M122" s="199" t="s">
        <v>21</v>
      </c>
      <c r="N122" s="200" t="s">
        <v>41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174</v>
      </c>
      <c r="AT122" s="23" t="s">
        <v>169</v>
      </c>
      <c r="AU122" s="23" t="s">
        <v>175</v>
      </c>
      <c r="AY122" s="23" t="s">
        <v>167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175</v>
      </c>
      <c r="BK122" s="203">
        <f>ROUND(I122*H122,2)</f>
        <v>0</v>
      </c>
      <c r="BL122" s="23" t="s">
        <v>174</v>
      </c>
      <c r="BM122" s="23" t="s">
        <v>184</v>
      </c>
    </row>
    <row r="123" spans="2:65" s="11" customFormat="1">
      <c r="B123" s="204"/>
      <c r="C123" s="205"/>
      <c r="D123" s="206" t="s">
        <v>177</v>
      </c>
      <c r="E123" s="207" t="s">
        <v>21</v>
      </c>
      <c r="F123" s="208" t="s">
        <v>185</v>
      </c>
      <c r="G123" s="205"/>
      <c r="H123" s="209" t="s">
        <v>21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177</v>
      </c>
      <c r="AU123" s="215" t="s">
        <v>175</v>
      </c>
      <c r="AV123" s="11" t="s">
        <v>77</v>
      </c>
      <c r="AW123" s="11" t="s">
        <v>33</v>
      </c>
      <c r="AX123" s="11" t="s">
        <v>69</v>
      </c>
      <c r="AY123" s="215" t="s">
        <v>167</v>
      </c>
    </row>
    <row r="124" spans="2:65" s="11" customFormat="1">
      <c r="B124" s="204"/>
      <c r="C124" s="205"/>
      <c r="D124" s="206" t="s">
        <v>177</v>
      </c>
      <c r="E124" s="207" t="s">
        <v>21</v>
      </c>
      <c r="F124" s="208" t="s">
        <v>186</v>
      </c>
      <c r="G124" s="205"/>
      <c r="H124" s="209" t="s">
        <v>21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177</v>
      </c>
      <c r="AU124" s="215" t="s">
        <v>175</v>
      </c>
      <c r="AV124" s="11" t="s">
        <v>77</v>
      </c>
      <c r="AW124" s="11" t="s">
        <v>33</v>
      </c>
      <c r="AX124" s="11" t="s">
        <v>69</v>
      </c>
      <c r="AY124" s="215" t="s">
        <v>167</v>
      </c>
    </row>
    <row r="125" spans="2:65" s="12" customFormat="1">
      <c r="B125" s="216"/>
      <c r="C125" s="217"/>
      <c r="D125" s="206" t="s">
        <v>177</v>
      </c>
      <c r="E125" s="218" t="s">
        <v>21</v>
      </c>
      <c r="F125" s="219" t="s">
        <v>187</v>
      </c>
      <c r="G125" s="217"/>
      <c r="H125" s="220">
        <v>10.778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177</v>
      </c>
      <c r="AU125" s="226" t="s">
        <v>175</v>
      </c>
      <c r="AV125" s="12" t="s">
        <v>175</v>
      </c>
      <c r="AW125" s="12" t="s">
        <v>33</v>
      </c>
      <c r="AX125" s="12" t="s">
        <v>69</v>
      </c>
      <c r="AY125" s="226" t="s">
        <v>167</v>
      </c>
    </row>
    <row r="126" spans="2:65" s="11" customFormat="1">
      <c r="B126" s="204"/>
      <c r="C126" s="205"/>
      <c r="D126" s="206" t="s">
        <v>177</v>
      </c>
      <c r="E126" s="207" t="s">
        <v>21</v>
      </c>
      <c r="F126" s="208" t="s">
        <v>188</v>
      </c>
      <c r="G126" s="205"/>
      <c r="H126" s="209" t="s">
        <v>21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175</v>
      </c>
      <c r="AV126" s="11" t="s">
        <v>77</v>
      </c>
      <c r="AW126" s="11" t="s">
        <v>33</v>
      </c>
      <c r="AX126" s="11" t="s">
        <v>69</v>
      </c>
      <c r="AY126" s="215" t="s">
        <v>167</v>
      </c>
    </row>
    <row r="127" spans="2:65" s="12" customFormat="1">
      <c r="B127" s="216"/>
      <c r="C127" s="217"/>
      <c r="D127" s="206" t="s">
        <v>177</v>
      </c>
      <c r="E127" s="218" t="s">
        <v>21</v>
      </c>
      <c r="F127" s="219" t="s">
        <v>189</v>
      </c>
      <c r="G127" s="217"/>
      <c r="H127" s="220">
        <v>9.27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177</v>
      </c>
      <c r="AU127" s="226" t="s">
        <v>175</v>
      </c>
      <c r="AV127" s="12" t="s">
        <v>175</v>
      </c>
      <c r="AW127" s="12" t="s">
        <v>33</v>
      </c>
      <c r="AX127" s="12" t="s">
        <v>69</v>
      </c>
      <c r="AY127" s="226" t="s">
        <v>167</v>
      </c>
    </row>
    <row r="128" spans="2:65" s="13" customFormat="1">
      <c r="B128" s="227"/>
      <c r="C128" s="228"/>
      <c r="D128" s="229" t="s">
        <v>177</v>
      </c>
      <c r="E128" s="230" t="s">
        <v>21</v>
      </c>
      <c r="F128" s="231" t="s">
        <v>181</v>
      </c>
      <c r="G128" s="228"/>
      <c r="H128" s="232">
        <v>20.047999999999998</v>
      </c>
      <c r="I128" s="233"/>
      <c r="J128" s="228"/>
      <c r="K128" s="228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177</v>
      </c>
      <c r="AU128" s="238" t="s">
        <v>175</v>
      </c>
      <c r="AV128" s="13" t="s">
        <v>174</v>
      </c>
      <c r="AW128" s="13" t="s">
        <v>33</v>
      </c>
      <c r="AX128" s="13" t="s">
        <v>77</v>
      </c>
      <c r="AY128" s="238" t="s">
        <v>167</v>
      </c>
    </row>
    <row r="129" spans="2:65" s="1" customFormat="1" ht="31.5" customHeight="1">
      <c r="B129" s="40"/>
      <c r="C129" s="192" t="s">
        <v>190</v>
      </c>
      <c r="D129" s="192" t="s">
        <v>169</v>
      </c>
      <c r="E129" s="193" t="s">
        <v>191</v>
      </c>
      <c r="F129" s="194" t="s">
        <v>192</v>
      </c>
      <c r="G129" s="195" t="s">
        <v>172</v>
      </c>
      <c r="H129" s="196">
        <v>20.047999999999998</v>
      </c>
      <c r="I129" s="197"/>
      <c r="J129" s="198">
        <f>ROUND(I129*H129,2)</f>
        <v>0</v>
      </c>
      <c r="K129" s="194" t="s">
        <v>173</v>
      </c>
      <c r="L129" s="60"/>
      <c r="M129" s="199" t="s">
        <v>21</v>
      </c>
      <c r="N129" s="200" t="s">
        <v>41</v>
      </c>
      <c r="O129" s="4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174</v>
      </c>
      <c r="AT129" s="23" t="s">
        <v>169</v>
      </c>
      <c r="AU129" s="23" t="s">
        <v>175</v>
      </c>
      <c r="AY129" s="23" t="s">
        <v>167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175</v>
      </c>
      <c r="BK129" s="203">
        <f>ROUND(I129*H129,2)</f>
        <v>0</v>
      </c>
      <c r="BL129" s="23" t="s">
        <v>174</v>
      </c>
      <c r="BM129" s="23" t="s">
        <v>193</v>
      </c>
    </row>
    <row r="130" spans="2:65" s="11" customFormat="1">
      <c r="B130" s="204"/>
      <c r="C130" s="205"/>
      <c r="D130" s="206" t="s">
        <v>177</v>
      </c>
      <c r="E130" s="207" t="s">
        <v>21</v>
      </c>
      <c r="F130" s="208" t="s">
        <v>194</v>
      </c>
      <c r="G130" s="205"/>
      <c r="H130" s="209" t="s">
        <v>21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175</v>
      </c>
      <c r="AV130" s="11" t="s">
        <v>77</v>
      </c>
      <c r="AW130" s="11" t="s">
        <v>33</v>
      </c>
      <c r="AX130" s="11" t="s">
        <v>69</v>
      </c>
      <c r="AY130" s="215" t="s">
        <v>167</v>
      </c>
    </row>
    <row r="131" spans="2:65" s="12" customFormat="1">
      <c r="B131" s="216"/>
      <c r="C131" s="217"/>
      <c r="D131" s="206" t="s">
        <v>177</v>
      </c>
      <c r="E131" s="218" t="s">
        <v>21</v>
      </c>
      <c r="F131" s="219" t="s">
        <v>195</v>
      </c>
      <c r="G131" s="217"/>
      <c r="H131" s="220">
        <v>20.047999999999998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177</v>
      </c>
      <c r="AU131" s="226" t="s">
        <v>175</v>
      </c>
      <c r="AV131" s="12" t="s">
        <v>175</v>
      </c>
      <c r="AW131" s="12" t="s">
        <v>33</v>
      </c>
      <c r="AX131" s="12" t="s">
        <v>69</v>
      </c>
      <c r="AY131" s="226" t="s">
        <v>167</v>
      </c>
    </row>
    <row r="132" spans="2:65" s="13" customFormat="1">
      <c r="B132" s="227"/>
      <c r="C132" s="228"/>
      <c r="D132" s="229" t="s">
        <v>177</v>
      </c>
      <c r="E132" s="230" t="s">
        <v>21</v>
      </c>
      <c r="F132" s="231" t="s">
        <v>181</v>
      </c>
      <c r="G132" s="228"/>
      <c r="H132" s="232">
        <v>20.047999999999998</v>
      </c>
      <c r="I132" s="233"/>
      <c r="J132" s="228"/>
      <c r="K132" s="228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177</v>
      </c>
      <c r="AU132" s="238" t="s">
        <v>175</v>
      </c>
      <c r="AV132" s="13" t="s">
        <v>174</v>
      </c>
      <c r="AW132" s="13" t="s">
        <v>33</v>
      </c>
      <c r="AX132" s="13" t="s">
        <v>77</v>
      </c>
      <c r="AY132" s="238" t="s">
        <v>167</v>
      </c>
    </row>
    <row r="133" spans="2:65" s="1" customFormat="1" ht="31.5" customHeight="1">
      <c r="B133" s="40"/>
      <c r="C133" s="192" t="s">
        <v>174</v>
      </c>
      <c r="D133" s="192" t="s">
        <v>169</v>
      </c>
      <c r="E133" s="193" t="s">
        <v>196</v>
      </c>
      <c r="F133" s="194" t="s">
        <v>197</v>
      </c>
      <c r="G133" s="195" t="s">
        <v>172</v>
      </c>
      <c r="H133" s="196">
        <v>5.0149999999999997</v>
      </c>
      <c r="I133" s="197"/>
      <c r="J133" s="198">
        <f>ROUND(I133*H133,2)</f>
        <v>0</v>
      </c>
      <c r="K133" s="194" t="s">
        <v>173</v>
      </c>
      <c r="L133" s="60"/>
      <c r="M133" s="199" t="s">
        <v>21</v>
      </c>
      <c r="N133" s="200" t="s">
        <v>41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174</v>
      </c>
      <c r="AT133" s="23" t="s">
        <v>169</v>
      </c>
      <c r="AU133" s="23" t="s">
        <v>175</v>
      </c>
      <c r="AY133" s="23" t="s">
        <v>167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175</v>
      </c>
      <c r="BK133" s="203">
        <f>ROUND(I133*H133,2)</f>
        <v>0</v>
      </c>
      <c r="BL133" s="23" t="s">
        <v>174</v>
      </c>
      <c r="BM133" s="23" t="s">
        <v>198</v>
      </c>
    </row>
    <row r="134" spans="2:65" s="11" customFormat="1">
      <c r="B134" s="204"/>
      <c r="C134" s="205"/>
      <c r="D134" s="206" t="s">
        <v>177</v>
      </c>
      <c r="E134" s="207" t="s">
        <v>21</v>
      </c>
      <c r="F134" s="208" t="s">
        <v>199</v>
      </c>
      <c r="G134" s="205"/>
      <c r="H134" s="209" t="s">
        <v>21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175</v>
      </c>
      <c r="AV134" s="11" t="s">
        <v>77</v>
      </c>
      <c r="AW134" s="11" t="s">
        <v>33</v>
      </c>
      <c r="AX134" s="11" t="s">
        <v>69</v>
      </c>
      <c r="AY134" s="215" t="s">
        <v>167</v>
      </c>
    </row>
    <row r="135" spans="2:65" s="11" customFormat="1">
      <c r="B135" s="204"/>
      <c r="C135" s="205"/>
      <c r="D135" s="206" t="s">
        <v>177</v>
      </c>
      <c r="E135" s="207" t="s">
        <v>21</v>
      </c>
      <c r="F135" s="208" t="s">
        <v>200</v>
      </c>
      <c r="G135" s="205"/>
      <c r="H135" s="209" t="s">
        <v>21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175</v>
      </c>
      <c r="AV135" s="11" t="s">
        <v>77</v>
      </c>
      <c r="AW135" s="11" t="s">
        <v>33</v>
      </c>
      <c r="AX135" s="11" t="s">
        <v>69</v>
      </c>
      <c r="AY135" s="215" t="s">
        <v>167</v>
      </c>
    </row>
    <row r="136" spans="2:65" s="12" customFormat="1">
      <c r="B136" s="216"/>
      <c r="C136" s="217"/>
      <c r="D136" s="206" t="s">
        <v>177</v>
      </c>
      <c r="E136" s="218" t="s">
        <v>21</v>
      </c>
      <c r="F136" s="219" t="s">
        <v>201</v>
      </c>
      <c r="G136" s="217"/>
      <c r="H136" s="220">
        <v>1.6539999999999999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177</v>
      </c>
      <c r="AU136" s="226" t="s">
        <v>175</v>
      </c>
      <c r="AV136" s="12" t="s">
        <v>175</v>
      </c>
      <c r="AW136" s="12" t="s">
        <v>33</v>
      </c>
      <c r="AX136" s="12" t="s">
        <v>69</v>
      </c>
      <c r="AY136" s="226" t="s">
        <v>167</v>
      </c>
    </row>
    <row r="137" spans="2:65" s="11" customFormat="1">
      <c r="B137" s="204"/>
      <c r="C137" s="205"/>
      <c r="D137" s="206" t="s">
        <v>177</v>
      </c>
      <c r="E137" s="207" t="s">
        <v>21</v>
      </c>
      <c r="F137" s="208" t="s">
        <v>186</v>
      </c>
      <c r="G137" s="205"/>
      <c r="H137" s="209" t="s">
        <v>21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175</v>
      </c>
      <c r="AV137" s="11" t="s">
        <v>77</v>
      </c>
      <c r="AW137" s="11" t="s">
        <v>33</v>
      </c>
      <c r="AX137" s="11" t="s">
        <v>69</v>
      </c>
      <c r="AY137" s="215" t="s">
        <v>167</v>
      </c>
    </row>
    <row r="138" spans="2:65" s="12" customFormat="1">
      <c r="B138" s="216"/>
      <c r="C138" s="217"/>
      <c r="D138" s="206" t="s">
        <v>177</v>
      </c>
      <c r="E138" s="218" t="s">
        <v>21</v>
      </c>
      <c r="F138" s="219" t="s">
        <v>202</v>
      </c>
      <c r="G138" s="217"/>
      <c r="H138" s="220">
        <v>1.206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177</v>
      </c>
      <c r="AU138" s="226" t="s">
        <v>175</v>
      </c>
      <c r="AV138" s="12" t="s">
        <v>175</v>
      </c>
      <c r="AW138" s="12" t="s">
        <v>33</v>
      </c>
      <c r="AX138" s="12" t="s">
        <v>69</v>
      </c>
      <c r="AY138" s="226" t="s">
        <v>167</v>
      </c>
    </row>
    <row r="139" spans="2:65" s="11" customFormat="1">
      <c r="B139" s="204"/>
      <c r="C139" s="205"/>
      <c r="D139" s="206" t="s">
        <v>177</v>
      </c>
      <c r="E139" s="207" t="s">
        <v>21</v>
      </c>
      <c r="F139" s="208" t="s">
        <v>188</v>
      </c>
      <c r="G139" s="205"/>
      <c r="H139" s="209" t="s">
        <v>21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177</v>
      </c>
      <c r="AU139" s="215" t="s">
        <v>175</v>
      </c>
      <c r="AV139" s="11" t="s">
        <v>77</v>
      </c>
      <c r="AW139" s="11" t="s">
        <v>33</v>
      </c>
      <c r="AX139" s="11" t="s">
        <v>69</v>
      </c>
      <c r="AY139" s="215" t="s">
        <v>167</v>
      </c>
    </row>
    <row r="140" spans="2:65" s="12" customFormat="1">
      <c r="B140" s="216"/>
      <c r="C140" s="217"/>
      <c r="D140" s="206" t="s">
        <v>177</v>
      </c>
      <c r="E140" s="218" t="s">
        <v>21</v>
      </c>
      <c r="F140" s="219" t="s">
        <v>203</v>
      </c>
      <c r="G140" s="217"/>
      <c r="H140" s="220">
        <v>2.1549999999999998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177</v>
      </c>
      <c r="AU140" s="226" t="s">
        <v>175</v>
      </c>
      <c r="AV140" s="12" t="s">
        <v>175</v>
      </c>
      <c r="AW140" s="12" t="s">
        <v>33</v>
      </c>
      <c r="AX140" s="12" t="s">
        <v>69</v>
      </c>
      <c r="AY140" s="226" t="s">
        <v>167</v>
      </c>
    </row>
    <row r="141" spans="2:65" s="13" customFormat="1">
      <c r="B141" s="227"/>
      <c r="C141" s="228"/>
      <c r="D141" s="229" t="s">
        <v>177</v>
      </c>
      <c r="E141" s="230" t="s">
        <v>21</v>
      </c>
      <c r="F141" s="231" t="s">
        <v>181</v>
      </c>
      <c r="G141" s="228"/>
      <c r="H141" s="232">
        <v>5.0149999999999997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177</v>
      </c>
      <c r="AU141" s="238" t="s">
        <v>175</v>
      </c>
      <c r="AV141" s="13" t="s">
        <v>174</v>
      </c>
      <c r="AW141" s="13" t="s">
        <v>33</v>
      </c>
      <c r="AX141" s="13" t="s">
        <v>77</v>
      </c>
      <c r="AY141" s="238" t="s">
        <v>167</v>
      </c>
    </row>
    <row r="142" spans="2:65" s="1" customFormat="1" ht="31.5" customHeight="1">
      <c r="B142" s="40"/>
      <c r="C142" s="192" t="s">
        <v>204</v>
      </c>
      <c r="D142" s="192" t="s">
        <v>169</v>
      </c>
      <c r="E142" s="193" t="s">
        <v>205</v>
      </c>
      <c r="F142" s="194" t="s">
        <v>206</v>
      </c>
      <c r="G142" s="195" t="s">
        <v>172</v>
      </c>
      <c r="H142" s="196">
        <v>5.0149999999999997</v>
      </c>
      <c r="I142" s="197"/>
      <c r="J142" s="198">
        <f>ROUND(I142*H142,2)</f>
        <v>0</v>
      </c>
      <c r="K142" s="194" t="s">
        <v>173</v>
      </c>
      <c r="L142" s="60"/>
      <c r="M142" s="199" t="s">
        <v>21</v>
      </c>
      <c r="N142" s="200" t="s">
        <v>41</v>
      </c>
      <c r="O142" s="4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174</v>
      </c>
      <c r="AT142" s="23" t="s">
        <v>169</v>
      </c>
      <c r="AU142" s="23" t="s">
        <v>175</v>
      </c>
      <c r="AY142" s="23" t="s">
        <v>167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175</v>
      </c>
      <c r="BK142" s="203">
        <f>ROUND(I142*H142,2)</f>
        <v>0</v>
      </c>
      <c r="BL142" s="23" t="s">
        <v>174</v>
      </c>
      <c r="BM142" s="23" t="s">
        <v>207</v>
      </c>
    </row>
    <row r="143" spans="2:65" s="11" customFormat="1">
      <c r="B143" s="204"/>
      <c r="C143" s="205"/>
      <c r="D143" s="206" t="s">
        <v>177</v>
      </c>
      <c r="E143" s="207" t="s">
        <v>21</v>
      </c>
      <c r="F143" s="208" t="s">
        <v>194</v>
      </c>
      <c r="G143" s="205"/>
      <c r="H143" s="209" t="s">
        <v>21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177</v>
      </c>
      <c r="AU143" s="215" t="s">
        <v>175</v>
      </c>
      <c r="AV143" s="11" t="s">
        <v>77</v>
      </c>
      <c r="AW143" s="11" t="s">
        <v>33</v>
      </c>
      <c r="AX143" s="11" t="s">
        <v>69</v>
      </c>
      <c r="AY143" s="215" t="s">
        <v>167</v>
      </c>
    </row>
    <row r="144" spans="2:65" s="12" customFormat="1">
      <c r="B144" s="216"/>
      <c r="C144" s="217"/>
      <c r="D144" s="206" t="s">
        <v>177</v>
      </c>
      <c r="E144" s="218" t="s">
        <v>21</v>
      </c>
      <c r="F144" s="219" t="s">
        <v>208</v>
      </c>
      <c r="G144" s="217"/>
      <c r="H144" s="220">
        <v>5.0149999999999997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177</v>
      </c>
      <c r="AU144" s="226" t="s">
        <v>175</v>
      </c>
      <c r="AV144" s="12" t="s">
        <v>175</v>
      </c>
      <c r="AW144" s="12" t="s">
        <v>33</v>
      </c>
      <c r="AX144" s="12" t="s">
        <v>69</v>
      </c>
      <c r="AY144" s="226" t="s">
        <v>167</v>
      </c>
    </row>
    <row r="145" spans="2:65" s="13" customFormat="1">
      <c r="B145" s="227"/>
      <c r="C145" s="228"/>
      <c r="D145" s="229" t="s">
        <v>177</v>
      </c>
      <c r="E145" s="230" t="s">
        <v>21</v>
      </c>
      <c r="F145" s="231" t="s">
        <v>181</v>
      </c>
      <c r="G145" s="228"/>
      <c r="H145" s="232">
        <v>5.0149999999999997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177</v>
      </c>
      <c r="AU145" s="238" t="s">
        <v>175</v>
      </c>
      <c r="AV145" s="13" t="s">
        <v>174</v>
      </c>
      <c r="AW145" s="13" t="s">
        <v>33</v>
      </c>
      <c r="AX145" s="13" t="s">
        <v>77</v>
      </c>
      <c r="AY145" s="238" t="s">
        <v>167</v>
      </c>
    </row>
    <row r="146" spans="2:65" s="1" customFormat="1" ht="44.25" customHeight="1">
      <c r="B146" s="40"/>
      <c r="C146" s="192" t="s">
        <v>209</v>
      </c>
      <c r="D146" s="192" t="s">
        <v>169</v>
      </c>
      <c r="E146" s="193" t="s">
        <v>210</v>
      </c>
      <c r="F146" s="194" t="s">
        <v>211</v>
      </c>
      <c r="G146" s="195" t="s">
        <v>172</v>
      </c>
      <c r="H146" s="196">
        <v>25.062999999999999</v>
      </c>
      <c r="I146" s="197"/>
      <c r="J146" s="198">
        <f>ROUND(I146*H146,2)</f>
        <v>0</v>
      </c>
      <c r="K146" s="194" t="s">
        <v>173</v>
      </c>
      <c r="L146" s="60"/>
      <c r="M146" s="199" t="s">
        <v>21</v>
      </c>
      <c r="N146" s="200" t="s">
        <v>41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174</v>
      </c>
      <c r="AT146" s="23" t="s">
        <v>169</v>
      </c>
      <c r="AU146" s="23" t="s">
        <v>175</v>
      </c>
      <c r="AY146" s="23" t="s">
        <v>167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175</v>
      </c>
      <c r="BK146" s="203">
        <f>ROUND(I146*H146,2)</f>
        <v>0</v>
      </c>
      <c r="BL146" s="23" t="s">
        <v>174</v>
      </c>
      <c r="BM146" s="23" t="s">
        <v>212</v>
      </c>
    </row>
    <row r="147" spans="2:65" s="11" customFormat="1">
      <c r="B147" s="204"/>
      <c r="C147" s="205"/>
      <c r="D147" s="206" t="s">
        <v>177</v>
      </c>
      <c r="E147" s="207" t="s">
        <v>21</v>
      </c>
      <c r="F147" s="208" t="s">
        <v>213</v>
      </c>
      <c r="G147" s="205"/>
      <c r="H147" s="209" t="s">
        <v>21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177</v>
      </c>
      <c r="AU147" s="215" t="s">
        <v>175</v>
      </c>
      <c r="AV147" s="11" t="s">
        <v>77</v>
      </c>
      <c r="AW147" s="11" t="s">
        <v>33</v>
      </c>
      <c r="AX147" s="11" t="s">
        <v>69</v>
      </c>
      <c r="AY147" s="215" t="s">
        <v>167</v>
      </c>
    </row>
    <row r="148" spans="2:65" s="12" customFormat="1">
      <c r="B148" s="216"/>
      <c r="C148" s="217"/>
      <c r="D148" s="206" t="s">
        <v>177</v>
      </c>
      <c r="E148" s="218" t="s">
        <v>21</v>
      </c>
      <c r="F148" s="219" t="s">
        <v>214</v>
      </c>
      <c r="G148" s="217"/>
      <c r="H148" s="220">
        <v>2.4239999999999999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177</v>
      </c>
      <c r="AU148" s="226" t="s">
        <v>175</v>
      </c>
      <c r="AV148" s="12" t="s">
        <v>175</v>
      </c>
      <c r="AW148" s="12" t="s">
        <v>33</v>
      </c>
      <c r="AX148" s="12" t="s">
        <v>69</v>
      </c>
      <c r="AY148" s="226" t="s">
        <v>167</v>
      </c>
    </row>
    <row r="149" spans="2:65" s="12" customFormat="1">
      <c r="B149" s="216"/>
      <c r="C149" s="217"/>
      <c r="D149" s="206" t="s">
        <v>177</v>
      </c>
      <c r="E149" s="218" t="s">
        <v>21</v>
      </c>
      <c r="F149" s="219" t="s">
        <v>215</v>
      </c>
      <c r="G149" s="217"/>
      <c r="H149" s="220">
        <v>2.5830000000000002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177</v>
      </c>
      <c r="AU149" s="226" t="s">
        <v>175</v>
      </c>
      <c r="AV149" s="12" t="s">
        <v>175</v>
      </c>
      <c r="AW149" s="12" t="s">
        <v>33</v>
      </c>
      <c r="AX149" s="12" t="s">
        <v>69</v>
      </c>
      <c r="AY149" s="226" t="s">
        <v>167</v>
      </c>
    </row>
    <row r="150" spans="2:65" s="11" customFormat="1">
      <c r="B150" s="204"/>
      <c r="C150" s="205"/>
      <c r="D150" s="206" t="s">
        <v>177</v>
      </c>
      <c r="E150" s="207" t="s">
        <v>21</v>
      </c>
      <c r="F150" s="208" t="s">
        <v>216</v>
      </c>
      <c r="G150" s="205"/>
      <c r="H150" s="209" t="s">
        <v>21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177</v>
      </c>
      <c r="AU150" s="215" t="s">
        <v>175</v>
      </c>
      <c r="AV150" s="11" t="s">
        <v>77</v>
      </c>
      <c r="AW150" s="11" t="s">
        <v>33</v>
      </c>
      <c r="AX150" s="11" t="s">
        <v>69</v>
      </c>
      <c r="AY150" s="215" t="s">
        <v>167</v>
      </c>
    </row>
    <row r="151" spans="2:65" s="12" customFormat="1">
      <c r="B151" s="216"/>
      <c r="C151" s="217"/>
      <c r="D151" s="206" t="s">
        <v>177</v>
      </c>
      <c r="E151" s="218" t="s">
        <v>21</v>
      </c>
      <c r="F151" s="219" t="s">
        <v>217</v>
      </c>
      <c r="G151" s="217"/>
      <c r="H151" s="220">
        <v>2.0459999999999998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177</v>
      </c>
      <c r="AU151" s="226" t="s">
        <v>175</v>
      </c>
      <c r="AV151" s="12" t="s">
        <v>175</v>
      </c>
      <c r="AW151" s="12" t="s">
        <v>33</v>
      </c>
      <c r="AX151" s="12" t="s">
        <v>69</v>
      </c>
      <c r="AY151" s="226" t="s">
        <v>167</v>
      </c>
    </row>
    <row r="152" spans="2:65" s="12" customFormat="1">
      <c r="B152" s="216"/>
      <c r="C152" s="217"/>
      <c r="D152" s="206" t="s">
        <v>177</v>
      </c>
      <c r="E152" s="218" t="s">
        <v>21</v>
      </c>
      <c r="F152" s="219" t="s">
        <v>218</v>
      </c>
      <c r="G152" s="217"/>
      <c r="H152" s="220">
        <v>1.2310000000000001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177</v>
      </c>
      <c r="AU152" s="226" t="s">
        <v>175</v>
      </c>
      <c r="AV152" s="12" t="s">
        <v>175</v>
      </c>
      <c r="AW152" s="12" t="s">
        <v>33</v>
      </c>
      <c r="AX152" s="12" t="s">
        <v>69</v>
      </c>
      <c r="AY152" s="226" t="s">
        <v>167</v>
      </c>
    </row>
    <row r="153" spans="2:65" s="12" customFormat="1" ht="27">
      <c r="B153" s="216"/>
      <c r="C153" s="217"/>
      <c r="D153" s="206" t="s">
        <v>177</v>
      </c>
      <c r="E153" s="218" t="s">
        <v>21</v>
      </c>
      <c r="F153" s="219" t="s">
        <v>219</v>
      </c>
      <c r="G153" s="217"/>
      <c r="H153" s="220">
        <v>1.468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177</v>
      </c>
      <c r="AU153" s="226" t="s">
        <v>175</v>
      </c>
      <c r="AV153" s="12" t="s">
        <v>175</v>
      </c>
      <c r="AW153" s="12" t="s">
        <v>33</v>
      </c>
      <c r="AX153" s="12" t="s">
        <v>69</v>
      </c>
      <c r="AY153" s="226" t="s">
        <v>167</v>
      </c>
    </row>
    <row r="154" spans="2:65" s="11" customFormat="1">
      <c r="B154" s="204"/>
      <c r="C154" s="205"/>
      <c r="D154" s="206" t="s">
        <v>177</v>
      </c>
      <c r="E154" s="207" t="s">
        <v>21</v>
      </c>
      <c r="F154" s="208" t="s">
        <v>220</v>
      </c>
      <c r="G154" s="205"/>
      <c r="H154" s="209" t="s">
        <v>21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175</v>
      </c>
      <c r="AV154" s="11" t="s">
        <v>77</v>
      </c>
      <c r="AW154" s="11" t="s">
        <v>33</v>
      </c>
      <c r="AX154" s="11" t="s">
        <v>69</v>
      </c>
      <c r="AY154" s="215" t="s">
        <v>167</v>
      </c>
    </row>
    <row r="155" spans="2:65" s="12" customFormat="1">
      <c r="B155" s="216"/>
      <c r="C155" s="217"/>
      <c r="D155" s="206" t="s">
        <v>177</v>
      </c>
      <c r="E155" s="218" t="s">
        <v>21</v>
      </c>
      <c r="F155" s="219" t="s">
        <v>221</v>
      </c>
      <c r="G155" s="217"/>
      <c r="H155" s="220">
        <v>15.311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177</v>
      </c>
      <c r="AU155" s="226" t="s">
        <v>175</v>
      </c>
      <c r="AV155" s="12" t="s">
        <v>175</v>
      </c>
      <c r="AW155" s="12" t="s">
        <v>33</v>
      </c>
      <c r="AX155" s="12" t="s">
        <v>69</v>
      </c>
      <c r="AY155" s="226" t="s">
        <v>167</v>
      </c>
    </row>
    <row r="156" spans="2:65" s="13" customFormat="1">
      <c r="B156" s="227"/>
      <c r="C156" s="228"/>
      <c r="D156" s="206" t="s">
        <v>177</v>
      </c>
      <c r="E156" s="239" t="s">
        <v>21</v>
      </c>
      <c r="F156" s="240" t="s">
        <v>181</v>
      </c>
      <c r="G156" s="228"/>
      <c r="H156" s="241">
        <v>25.062999999999999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177</v>
      </c>
      <c r="AU156" s="238" t="s">
        <v>175</v>
      </c>
      <c r="AV156" s="13" t="s">
        <v>174</v>
      </c>
      <c r="AW156" s="13" t="s">
        <v>33</v>
      </c>
      <c r="AX156" s="13" t="s">
        <v>77</v>
      </c>
      <c r="AY156" s="238" t="s">
        <v>167</v>
      </c>
    </row>
    <row r="157" spans="2:65" s="10" customFormat="1" ht="29.85" customHeight="1">
      <c r="B157" s="175"/>
      <c r="C157" s="176"/>
      <c r="D157" s="189" t="s">
        <v>68</v>
      </c>
      <c r="E157" s="190" t="s">
        <v>175</v>
      </c>
      <c r="F157" s="190" t="s">
        <v>222</v>
      </c>
      <c r="G157" s="176"/>
      <c r="H157" s="176"/>
      <c r="I157" s="179"/>
      <c r="J157" s="191">
        <f>BK157</f>
        <v>0</v>
      </c>
      <c r="K157" s="176"/>
      <c r="L157" s="181"/>
      <c r="M157" s="182"/>
      <c r="N157" s="183"/>
      <c r="O157" s="183"/>
      <c r="P157" s="184">
        <f>SUM(P158:P189)</f>
        <v>0</v>
      </c>
      <c r="Q157" s="183"/>
      <c r="R157" s="184">
        <f>SUM(R158:R189)</f>
        <v>73.729914649999998</v>
      </c>
      <c r="S157" s="183"/>
      <c r="T157" s="185">
        <f>SUM(T158:T189)</f>
        <v>0</v>
      </c>
      <c r="AR157" s="186" t="s">
        <v>77</v>
      </c>
      <c r="AT157" s="187" t="s">
        <v>68</v>
      </c>
      <c r="AU157" s="187" t="s">
        <v>77</v>
      </c>
      <c r="AY157" s="186" t="s">
        <v>167</v>
      </c>
      <c r="BK157" s="188">
        <f>SUM(BK158:BK189)</f>
        <v>0</v>
      </c>
    </row>
    <row r="158" spans="2:65" s="1" customFormat="1" ht="44.25" customHeight="1">
      <c r="B158" s="40"/>
      <c r="C158" s="192" t="s">
        <v>223</v>
      </c>
      <c r="D158" s="192" t="s">
        <v>169</v>
      </c>
      <c r="E158" s="193" t="s">
        <v>224</v>
      </c>
      <c r="F158" s="194" t="s">
        <v>225</v>
      </c>
      <c r="G158" s="195" t="s">
        <v>226</v>
      </c>
      <c r="H158" s="196">
        <v>4</v>
      </c>
      <c r="I158" s="197"/>
      <c r="J158" s="198">
        <f>ROUND(I158*H158,2)</f>
        <v>0</v>
      </c>
      <c r="K158" s="194" t="s">
        <v>173</v>
      </c>
      <c r="L158" s="60"/>
      <c r="M158" s="199" t="s">
        <v>21</v>
      </c>
      <c r="N158" s="200" t="s">
        <v>41</v>
      </c>
      <c r="O158" s="41"/>
      <c r="P158" s="201">
        <f>O158*H158</f>
        <v>0</v>
      </c>
      <c r="Q158" s="201">
        <v>3.0799999999999998E-3</v>
      </c>
      <c r="R158" s="201">
        <f>Q158*H158</f>
        <v>1.2319999999999999E-2</v>
      </c>
      <c r="S158" s="201">
        <v>0</v>
      </c>
      <c r="T158" s="202">
        <f>S158*H158</f>
        <v>0</v>
      </c>
      <c r="AR158" s="23" t="s">
        <v>174</v>
      </c>
      <c r="AT158" s="23" t="s">
        <v>169</v>
      </c>
      <c r="AU158" s="23" t="s">
        <v>175</v>
      </c>
      <c r="AY158" s="23" t="s">
        <v>167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175</v>
      </c>
      <c r="BK158" s="203">
        <f>ROUND(I158*H158,2)</f>
        <v>0</v>
      </c>
      <c r="BL158" s="23" t="s">
        <v>174</v>
      </c>
      <c r="BM158" s="23" t="s">
        <v>227</v>
      </c>
    </row>
    <row r="159" spans="2:65" s="11" customFormat="1">
      <c r="B159" s="204"/>
      <c r="C159" s="205"/>
      <c r="D159" s="206" t="s">
        <v>177</v>
      </c>
      <c r="E159" s="207" t="s">
        <v>21</v>
      </c>
      <c r="F159" s="208" t="s">
        <v>228</v>
      </c>
      <c r="G159" s="205"/>
      <c r="H159" s="209" t="s">
        <v>21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177</v>
      </c>
      <c r="AU159" s="215" t="s">
        <v>175</v>
      </c>
      <c r="AV159" s="11" t="s">
        <v>77</v>
      </c>
      <c r="AW159" s="11" t="s">
        <v>33</v>
      </c>
      <c r="AX159" s="11" t="s">
        <v>69</v>
      </c>
      <c r="AY159" s="215" t="s">
        <v>167</v>
      </c>
    </row>
    <row r="160" spans="2:65" s="12" customFormat="1">
      <c r="B160" s="216"/>
      <c r="C160" s="217"/>
      <c r="D160" s="206" t="s">
        <v>177</v>
      </c>
      <c r="E160" s="218" t="s">
        <v>21</v>
      </c>
      <c r="F160" s="219" t="s">
        <v>174</v>
      </c>
      <c r="G160" s="217"/>
      <c r="H160" s="220">
        <v>4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177</v>
      </c>
      <c r="AU160" s="226" t="s">
        <v>175</v>
      </c>
      <c r="AV160" s="12" t="s">
        <v>175</v>
      </c>
      <c r="AW160" s="12" t="s">
        <v>33</v>
      </c>
      <c r="AX160" s="12" t="s">
        <v>69</v>
      </c>
      <c r="AY160" s="226" t="s">
        <v>167</v>
      </c>
    </row>
    <row r="161" spans="2:65" s="13" customFormat="1">
      <c r="B161" s="227"/>
      <c r="C161" s="228"/>
      <c r="D161" s="229" t="s">
        <v>177</v>
      </c>
      <c r="E161" s="230" t="s">
        <v>21</v>
      </c>
      <c r="F161" s="231" t="s">
        <v>181</v>
      </c>
      <c r="G161" s="228"/>
      <c r="H161" s="232">
        <v>4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177</v>
      </c>
      <c r="AU161" s="238" t="s">
        <v>175</v>
      </c>
      <c r="AV161" s="13" t="s">
        <v>174</v>
      </c>
      <c r="AW161" s="13" t="s">
        <v>33</v>
      </c>
      <c r="AX161" s="13" t="s">
        <v>77</v>
      </c>
      <c r="AY161" s="238" t="s">
        <v>167</v>
      </c>
    </row>
    <row r="162" spans="2:65" s="1" customFormat="1" ht="22.5" customHeight="1">
      <c r="B162" s="40"/>
      <c r="C162" s="192" t="s">
        <v>229</v>
      </c>
      <c r="D162" s="192" t="s">
        <v>169</v>
      </c>
      <c r="E162" s="193" t="s">
        <v>230</v>
      </c>
      <c r="F162" s="194" t="s">
        <v>231</v>
      </c>
      <c r="G162" s="195" t="s">
        <v>172</v>
      </c>
      <c r="H162" s="196">
        <v>16.337</v>
      </c>
      <c r="I162" s="197"/>
      <c r="J162" s="198">
        <f>ROUND(I162*H162,2)</f>
        <v>0</v>
      </c>
      <c r="K162" s="194" t="s">
        <v>173</v>
      </c>
      <c r="L162" s="60"/>
      <c r="M162" s="199" t="s">
        <v>21</v>
      </c>
      <c r="N162" s="200" t="s">
        <v>41</v>
      </c>
      <c r="O162" s="41"/>
      <c r="P162" s="201">
        <f>O162*H162</f>
        <v>0</v>
      </c>
      <c r="Q162" s="201">
        <v>2.2563399999999998</v>
      </c>
      <c r="R162" s="201">
        <f>Q162*H162</f>
        <v>36.861826579999999</v>
      </c>
      <c r="S162" s="201">
        <v>0</v>
      </c>
      <c r="T162" s="202">
        <f>S162*H162</f>
        <v>0</v>
      </c>
      <c r="AR162" s="23" t="s">
        <v>174</v>
      </c>
      <c r="AT162" s="23" t="s">
        <v>169</v>
      </c>
      <c r="AU162" s="23" t="s">
        <v>175</v>
      </c>
      <c r="AY162" s="23" t="s">
        <v>167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175</v>
      </c>
      <c r="BK162" s="203">
        <f>ROUND(I162*H162,2)</f>
        <v>0</v>
      </c>
      <c r="BL162" s="23" t="s">
        <v>174</v>
      </c>
      <c r="BM162" s="23" t="s">
        <v>232</v>
      </c>
    </row>
    <row r="163" spans="2:65" s="11" customFormat="1">
      <c r="B163" s="204"/>
      <c r="C163" s="205"/>
      <c r="D163" s="206" t="s">
        <v>177</v>
      </c>
      <c r="E163" s="207" t="s">
        <v>21</v>
      </c>
      <c r="F163" s="208" t="s">
        <v>233</v>
      </c>
      <c r="G163" s="205"/>
      <c r="H163" s="209" t="s">
        <v>21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177</v>
      </c>
      <c r="AU163" s="215" t="s">
        <v>175</v>
      </c>
      <c r="AV163" s="11" t="s">
        <v>77</v>
      </c>
      <c r="AW163" s="11" t="s">
        <v>33</v>
      </c>
      <c r="AX163" s="11" t="s">
        <v>69</v>
      </c>
      <c r="AY163" s="215" t="s">
        <v>167</v>
      </c>
    </row>
    <row r="164" spans="2:65" s="11" customFormat="1">
      <c r="B164" s="204"/>
      <c r="C164" s="205"/>
      <c r="D164" s="206" t="s">
        <v>177</v>
      </c>
      <c r="E164" s="207" t="s">
        <v>21</v>
      </c>
      <c r="F164" s="208" t="s">
        <v>234</v>
      </c>
      <c r="G164" s="205"/>
      <c r="H164" s="209" t="s">
        <v>21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177</v>
      </c>
      <c r="AU164" s="215" t="s">
        <v>175</v>
      </c>
      <c r="AV164" s="11" t="s">
        <v>77</v>
      </c>
      <c r="AW164" s="11" t="s">
        <v>33</v>
      </c>
      <c r="AX164" s="11" t="s">
        <v>69</v>
      </c>
      <c r="AY164" s="215" t="s">
        <v>167</v>
      </c>
    </row>
    <row r="165" spans="2:65" s="12" customFormat="1">
      <c r="B165" s="216"/>
      <c r="C165" s="217"/>
      <c r="D165" s="206" t="s">
        <v>177</v>
      </c>
      <c r="E165" s="218" t="s">
        <v>21</v>
      </c>
      <c r="F165" s="219" t="s">
        <v>235</v>
      </c>
      <c r="G165" s="217"/>
      <c r="H165" s="220">
        <v>11.363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177</v>
      </c>
      <c r="AU165" s="226" t="s">
        <v>175</v>
      </c>
      <c r="AV165" s="12" t="s">
        <v>175</v>
      </c>
      <c r="AW165" s="12" t="s">
        <v>33</v>
      </c>
      <c r="AX165" s="12" t="s">
        <v>69</v>
      </c>
      <c r="AY165" s="226" t="s">
        <v>167</v>
      </c>
    </row>
    <row r="166" spans="2:65" s="11" customFormat="1">
      <c r="B166" s="204"/>
      <c r="C166" s="205"/>
      <c r="D166" s="206" t="s">
        <v>177</v>
      </c>
      <c r="E166" s="207" t="s">
        <v>21</v>
      </c>
      <c r="F166" s="208" t="s">
        <v>236</v>
      </c>
      <c r="G166" s="205"/>
      <c r="H166" s="209" t="s">
        <v>21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177</v>
      </c>
      <c r="AU166" s="215" t="s">
        <v>175</v>
      </c>
      <c r="AV166" s="11" t="s">
        <v>77</v>
      </c>
      <c r="AW166" s="11" t="s">
        <v>33</v>
      </c>
      <c r="AX166" s="11" t="s">
        <v>69</v>
      </c>
      <c r="AY166" s="215" t="s">
        <v>167</v>
      </c>
    </row>
    <row r="167" spans="2:65" s="12" customFormat="1">
      <c r="B167" s="216"/>
      <c r="C167" s="217"/>
      <c r="D167" s="206" t="s">
        <v>177</v>
      </c>
      <c r="E167" s="218" t="s">
        <v>21</v>
      </c>
      <c r="F167" s="219" t="s">
        <v>237</v>
      </c>
      <c r="G167" s="217"/>
      <c r="H167" s="220">
        <v>2.0299999999999998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177</v>
      </c>
      <c r="AU167" s="226" t="s">
        <v>175</v>
      </c>
      <c r="AV167" s="12" t="s">
        <v>175</v>
      </c>
      <c r="AW167" s="12" t="s">
        <v>33</v>
      </c>
      <c r="AX167" s="12" t="s">
        <v>69</v>
      </c>
      <c r="AY167" s="226" t="s">
        <v>167</v>
      </c>
    </row>
    <row r="168" spans="2:65" s="11" customFormat="1">
      <c r="B168" s="204"/>
      <c r="C168" s="205"/>
      <c r="D168" s="206" t="s">
        <v>177</v>
      </c>
      <c r="E168" s="207" t="s">
        <v>21</v>
      </c>
      <c r="F168" s="208" t="s">
        <v>238</v>
      </c>
      <c r="G168" s="205"/>
      <c r="H168" s="209" t="s">
        <v>21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177</v>
      </c>
      <c r="AU168" s="215" t="s">
        <v>175</v>
      </c>
      <c r="AV168" s="11" t="s">
        <v>77</v>
      </c>
      <c r="AW168" s="11" t="s">
        <v>33</v>
      </c>
      <c r="AX168" s="11" t="s">
        <v>69</v>
      </c>
      <c r="AY168" s="215" t="s">
        <v>167</v>
      </c>
    </row>
    <row r="169" spans="2:65" s="12" customFormat="1">
      <c r="B169" s="216"/>
      <c r="C169" s="217"/>
      <c r="D169" s="206" t="s">
        <v>177</v>
      </c>
      <c r="E169" s="218" t="s">
        <v>21</v>
      </c>
      <c r="F169" s="219" t="s">
        <v>239</v>
      </c>
      <c r="G169" s="217"/>
      <c r="H169" s="220">
        <v>0.81299999999999994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177</v>
      </c>
      <c r="AU169" s="226" t="s">
        <v>175</v>
      </c>
      <c r="AV169" s="12" t="s">
        <v>175</v>
      </c>
      <c r="AW169" s="12" t="s">
        <v>33</v>
      </c>
      <c r="AX169" s="12" t="s">
        <v>69</v>
      </c>
      <c r="AY169" s="226" t="s">
        <v>167</v>
      </c>
    </row>
    <row r="170" spans="2:65" s="11" customFormat="1">
      <c r="B170" s="204"/>
      <c r="C170" s="205"/>
      <c r="D170" s="206" t="s">
        <v>177</v>
      </c>
      <c r="E170" s="207" t="s">
        <v>21</v>
      </c>
      <c r="F170" s="208" t="s">
        <v>240</v>
      </c>
      <c r="G170" s="205"/>
      <c r="H170" s="209" t="s">
        <v>21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177</v>
      </c>
      <c r="AU170" s="215" t="s">
        <v>175</v>
      </c>
      <c r="AV170" s="11" t="s">
        <v>77</v>
      </c>
      <c r="AW170" s="11" t="s">
        <v>33</v>
      </c>
      <c r="AX170" s="11" t="s">
        <v>69</v>
      </c>
      <c r="AY170" s="215" t="s">
        <v>167</v>
      </c>
    </row>
    <row r="171" spans="2:65" s="12" customFormat="1">
      <c r="B171" s="216"/>
      <c r="C171" s="217"/>
      <c r="D171" s="206" t="s">
        <v>177</v>
      </c>
      <c r="E171" s="218" t="s">
        <v>21</v>
      </c>
      <c r="F171" s="219" t="s">
        <v>241</v>
      </c>
      <c r="G171" s="217"/>
      <c r="H171" s="220">
        <v>2.1309999999999998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177</v>
      </c>
      <c r="AU171" s="226" t="s">
        <v>175</v>
      </c>
      <c r="AV171" s="12" t="s">
        <v>175</v>
      </c>
      <c r="AW171" s="12" t="s">
        <v>33</v>
      </c>
      <c r="AX171" s="12" t="s">
        <v>69</v>
      </c>
      <c r="AY171" s="226" t="s">
        <v>167</v>
      </c>
    </row>
    <row r="172" spans="2:65" s="13" customFormat="1">
      <c r="B172" s="227"/>
      <c r="C172" s="228"/>
      <c r="D172" s="229" t="s">
        <v>177</v>
      </c>
      <c r="E172" s="230" t="s">
        <v>21</v>
      </c>
      <c r="F172" s="231" t="s">
        <v>181</v>
      </c>
      <c r="G172" s="228"/>
      <c r="H172" s="232">
        <v>16.337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177</v>
      </c>
      <c r="AU172" s="238" t="s">
        <v>175</v>
      </c>
      <c r="AV172" s="13" t="s">
        <v>174</v>
      </c>
      <c r="AW172" s="13" t="s">
        <v>33</v>
      </c>
      <c r="AX172" s="13" t="s">
        <v>77</v>
      </c>
      <c r="AY172" s="238" t="s">
        <v>167</v>
      </c>
    </row>
    <row r="173" spans="2:65" s="1" customFormat="1" ht="31.5" customHeight="1">
      <c r="B173" s="40"/>
      <c r="C173" s="192" t="s">
        <v>242</v>
      </c>
      <c r="D173" s="192" t="s">
        <v>169</v>
      </c>
      <c r="E173" s="193" t="s">
        <v>243</v>
      </c>
      <c r="F173" s="194" t="s">
        <v>244</v>
      </c>
      <c r="G173" s="195" t="s">
        <v>245</v>
      </c>
      <c r="H173" s="196">
        <v>39.484999999999999</v>
      </c>
      <c r="I173" s="197"/>
      <c r="J173" s="198">
        <f>ROUND(I173*H173,2)</f>
        <v>0</v>
      </c>
      <c r="K173" s="194" t="s">
        <v>173</v>
      </c>
      <c r="L173" s="60"/>
      <c r="M173" s="199" t="s">
        <v>21</v>
      </c>
      <c r="N173" s="200" t="s">
        <v>41</v>
      </c>
      <c r="O173" s="41"/>
      <c r="P173" s="201">
        <f>O173*H173</f>
        <v>0</v>
      </c>
      <c r="Q173" s="201">
        <v>0.90802000000000005</v>
      </c>
      <c r="R173" s="201">
        <f>Q173*H173</f>
        <v>35.853169700000002</v>
      </c>
      <c r="S173" s="201">
        <v>0</v>
      </c>
      <c r="T173" s="202">
        <f>S173*H173</f>
        <v>0</v>
      </c>
      <c r="AR173" s="23" t="s">
        <v>174</v>
      </c>
      <c r="AT173" s="23" t="s">
        <v>169</v>
      </c>
      <c r="AU173" s="23" t="s">
        <v>175</v>
      </c>
      <c r="AY173" s="23" t="s">
        <v>167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175</v>
      </c>
      <c r="BK173" s="203">
        <f>ROUND(I173*H173,2)</f>
        <v>0</v>
      </c>
      <c r="BL173" s="23" t="s">
        <v>174</v>
      </c>
      <c r="BM173" s="23" t="s">
        <v>246</v>
      </c>
    </row>
    <row r="174" spans="2:65" s="11" customFormat="1">
      <c r="B174" s="204"/>
      <c r="C174" s="205"/>
      <c r="D174" s="206" t="s">
        <v>177</v>
      </c>
      <c r="E174" s="207" t="s">
        <v>21</v>
      </c>
      <c r="F174" s="208" t="s">
        <v>186</v>
      </c>
      <c r="G174" s="205"/>
      <c r="H174" s="209" t="s">
        <v>21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177</v>
      </c>
      <c r="AU174" s="215" t="s">
        <v>175</v>
      </c>
      <c r="AV174" s="11" t="s">
        <v>77</v>
      </c>
      <c r="AW174" s="11" t="s">
        <v>33</v>
      </c>
      <c r="AX174" s="11" t="s">
        <v>69</v>
      </c>
      <c r="AY174" s="215" t="s">
        <v>167</v>
      </c>
    </row>
    <row r="175" spans="2:65" s="12" customFormat="1">
      <c r="B175" s="216"/>
      <c r="C175" s="217"/>
      <c r="D175" s="206" t="s">
        <v>177</v>
      </c>
      <c r="E175" s="218" t="s">
        <v>21</v>
      </c>
      <c r="F175" s="219" t="s">
        <v>247</v>
      </c>
      <c r="G175" s="217"/>
      <c r="H175" s="220">
        <v>19.545000000000002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177</v>
      </c>
      <c r="AU175" s="226" t="s">
        <v>175</v>
      </c>
      <c r="AV175" s="12" t="s">
        <v>175</v>
      </c>
      <c r="AW175" s="12" t="s">
        <v>33</v>
      </c>
      <c r="AX175" s="12" t="s">
        <v>69</v>
      </c>
      <c r="AY175" s="226" t="s">
        <v>167</v>
      </c>
    </row>
    <row r="176" spans="2:65" s="11" customFormat="1">
      <c r="B176" s="204"/>
      <c r="C176" s="205"/>
      <c r="D176" s="206" t="s">
        <v>177</v>
      </c>
      <c r="E176" s="207" t="s">
        <v>21</v>
      </c>
      <c r="F176" s="208" t="s">
        <v>200</v>
      </c>
      <c r="G176" s="205"/>
      <c r="H176" s="209" t="s">
        <v>21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177</v>
      </c>
      <c r="AU176" s="215" t="s">
        <v>175</v>
      </c>
      <c r="AV176" s="11" t="s">
        <v>77</v>
      </c>
      <c r="AW176" s="11" t="s">
        <v>33</v>
      </c>
      <c r="AX176" s="11" t="s">
        <v>69</v>
      </c>
      <c r="AY176" s="215" t="s">
        <v>167</v>
      </c>
    </row>
    <row r="177" spans="2:65" s="12" customFormat="1">
      <c r="B177" s="216"/>
      <c r="C177" s="217"/>
      <c r="D177" s="206" t="s">
        <v>177</v>
      </c>
      <c r="E177" s="218" t="s">
        <v>21</v>
      </c>
      <c r="F177" s="219" t="s">
        <v>248</v>
      </c>
      <c r="G177" s="217"/>
      <c r="H177" s="220">
        <v>2.0049999999999999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177</v>
      </c>
      <c r="AU177" s="226" t="s">
        <v>175</v>
      </c>
      <c r="AV177" s="12" t="s">
        <v>175</v>
      </c>
      <c r="AW177" s="12" t="s">
        <v>33</v>
      </c>
      <c r="AX177" s="12" t="s">
        <v>69</v>
      </c>
      <c r="AY177" s="226" t="s">
        <v>167</v>
      </c>
    </row>
    <row r="178" spans="2:65" s="11" customFormat="1">
      <c r="B178" s="204"/>
      <c r="C178" s="205"/>
      <c r="D178" s="206" t="s">
        <v>177</v>
      </c>
      <c r="E178" s="207" t="s">
        <v>21</v>
      </c>
      <c r="F178" s="208" t="s">
        <v>188</v>
      </c>
      <c r="G178" s="205"/>
      <c r="H178" s="209" t="s">
        <v>21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177</v>
      </c>
      <c r="AU178" s="215" t="s">
        <v>175</v>
      </c>
      <c r="AV178" s="11" t="s">
        <v>77</v>
      </c>
      <c r="AW178" s="11" t="s">
        <v>33</v>
      </c>
      <c r="AX178" s="11" t="s">
        <v>69</v>
      </c>
      <c r="AY178" s="215" t="s">
        <v>167</v>
      </c>
    </row>
    <row r="179" spans="2:65" s="12" customFormat="1">
      <c r="B179" s="216"/>
      <c r="C179" s="217"/>
      <c r="D179" s="206" t="s">
        <v>177</v>
      </c>
      <c r="E179" s="218" t="s">
        <v>21</v>
      </c>
      <c r="F179" s="219" t="s">
        <v>249</v>
      </c>
      <c r="G179" s="217"/>
      <c r="H179" s="220">
        <v>17.934999999999999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177</v>
      </c>
      <c r="AU179" s="226" t="s">
        <v>175</v>
      </c>
      <c r="AV179" s="12" t="s">
        <v>175</v>
      </c>
      <c r="AW179" s="12" t="s">
        <v>33</v>
      </c>
      <c r="AX179" s="12" t="s">
        <v>69</v>
      </c>
      <c r="AY179" s="226" t="s">
        <v>167</v>
      </c>
    </row>
    <row r="180" spans="2:65" s="13" customFormat="1">
      <c r="B180" s="227"/>
      <c r="C180" s="228"/>
      <c r="D180" s="229" t="s">
        <v>177</v>
      </c>
      <c r="E180" s="230" t="s">
        <v>21</v>
      </c>
      <c r="F180" s="231" t="s">
        <v>181</v>
      </c>
      <c r="G180" s="228"/>
      <c r="H180" s="232">
        <v>39.484999999999999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177</v>
      </c>
      <c r="AU180" s="238" t="s">
        <v>175</v>
      </c>
      <c r="AV180" s="13" t="s">
        <v>174</v>
      </c>
      <c r="AW180" s="13" t="s">
        <v>33</v>
      </c>
      <c r="AX180" s="13" t="s">
        <v>77</v>
      </c>
      <c r="AY180" s="238" t="s">
        <v>167</v>
      </c>
    </row>
    <row r="181" spans="2:65" s="1" customFormat="1" ht="44.25" customHeight="1">
      <c r="B181" s="40"/>
      <c r="C181" s="192" t="s">
        <v>250</v>
      </c>
      <c r="D181" s="192" t="s">
        <v>169</v>
      </c>
      <c r="E181" s="193" t="s">
        <v>251</v>
      </c>
      <c r="F181" s="194" t="s">
        <v>252</v>
      </c>
      <c r="G181" s="195" t="s">
        <v>253</v>
      </c>
      <c r="H181" s="196">
        <v>0.94699999999999995</v>
      </c>
      <c r="I181" s="197"/>
      <c r="J181" s="198">
        <f>ROUND(I181*H181,2)</f>
        <v>0</v>
      </c>
      <c r="K181" s="194" t="s">
        <v>173</v>
      </c>
      <c r="L181" s="60"/>
      <c r="M181" s="199" t="s">
        <v>21</v>
      </c>
      <c r="N181" s="200" t="s">
        <v>41</v>
      </c>
      <c r="O181" s="41"/>
      <c r="P181" s="201">
        <f>O181*H181</f>
        <v>0</v>
      </c>
      <c r="Q181" s="201">
        <v>1.05871</v>
      </c>
      <c r="R181" s="201">
        <f>Q181*H181</f>
        <v>1.0025983700000001</v>
      </c>
      <c r="S181" s="201">
        <v>0</v>
      </c>
      <c r="T181" s="202">
        <f>S181*H181</f>
        <v>0</v>
      </c>
      <c r="AR181" s="23" t="s">
        <v>174</v>
      </c>
      <c r="AT181" s="23" t="s">
        <v>169</v>
      </c>
      <c r="AU181" s="23" t="s">
        <v>175</v>
      </c>
      <c r="AY181" s="23" t="s">
        <v>167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175</v>
      </c>
      <c r="BK181" s="203">
        <f>ROUND(I181*H181,2)</f>
        <v>0</v>
      </c>
      <c r="BL181" s="23" t="s">
        <v>174</v>
      </c>
      <c r="BM181" s="23" t="s">
        <v>254</v>
      </c>
    </row>
    <row r="182" spans="2:65" s="11" customFormat="1">
      <c r="B182" s="204"/>
      <c r="C182" s="205"/>
      <c r="D182" s="206" t="s">
        <v>177</v>
      </c>
      <c r="E182" s="207" t="s">
        <v>21</v>
      </c>
      <c r="F182" s="208" t="s">
        <v>255</v>
      </c>
      <c r="G182" s="205"/>
      <c r="H182" s="209" t="s">
        <v>21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177</v>
      </c>
      <c r="AU182" s="215" t="s">
        <v>175</v>
      </c>
      <c r="AV182" s="11" t="s">
        <v>77</v>
      </c>
      <c r="AW182" s="11" t="s">
        <v>33</v>
      </c>
      <c r="AX182" s="11" t="s">
        <v>69</v>
      </c>
      <c r="AY182" s="215" t="s">
        <v>167</v>
      </c>
    </row>
    <row r="183" spans="2:65" s="11" customFormat="1">
      <c r="B183" s="204"/>
      <c r="C183" s="205"/>
      <c r="D183" s="206" t="s">
        <v>177</v>
      </c>
      <c r="E183" s="207" t="s">
        <v>21</v>
      </c>
      <c r="F183" s="208" t="s">
        <v>186</v>
      </c>
      <c r="G183" s="205"/>
      <c r="H183" s="209" t="s">
        <v>21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177</v>
      </c>
      <c r="AU183" s="215" t="s">
        <v>175</v>
      </c>
      <c r="AV183" s="11" t="s">
        <v>77</v>
      </c>
      <c r="AW183" s="11" t="s">
        <v>33</v>
      </c>
      <c r="AX183" s="11" t="s">
        <v>69</v>
      </c>
      <c r="AY183" s="215" t="s">
        <v>167</v>
      </c>
    </row>
    <row r="184" spans="2:65" s="12" customFormat="1">
      <c r="B184" s="216"/>
      <c r="C184" s="217"/>
      <c r="D184" s="206" t="s">
        <v>177</v>
      </c>
      <c r="E184" s="218" t="s">
        <v>21</v>
      </c>
      <c r="F184" s="219" t="s">
        <v>256</v>
      </c>
      <c r="G184" s="217"/>
      <c r="H184" s="220">
        <v>0.46899999999999997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177</v>
      </c>
      <c r="AU184" s="226" t="s">
        <v>175</v>
      </c>
      <c r="AV184" s="12" t="s">
        <v>175</v>
      </c>
      <c r="AW184" s="12" t="s">
        <v>33</v>
      </c>
      <c r="AX184" s="12" t="s">
        <v>69</v>
      </c>
      <c r="AY184" s="226" t="s">
        <v>167</v>
      </c>
    </row>
    <row r="185" spans="2:65" s="11" customFormat="1">
      <c r="B185" s="204"/>
      <c r="C185" s="205"/>
      <c r="D185" s="206" t="s">
        <v>177</v>
      </c>
      <c r="E185" s="207" t="s">
        <v>21</v>
      </c>
      <c r="F185" s="208" t="s">
        <v>200</v>
      </c>
      <c r="G185" s="205"/>
      <c r="H185" s="209" t="s">
        <v>21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177</v>
      </c>
      <c r="AU185" s="215" t="s">
        <v>175</v>
      </c>
      <c r="AV185" s="11" t="s">
        <v>77</v>
      </c>
      <c r="AW185" s="11" t="s">
        <v>33</v>
      </c>
      <c r="AX185" s="11" t="s">
        <v>69</v>
      </c>
      <c r="AY185" s="215" t="s">
        <v>167</v>
      </c>
    </row>
    <row r="186" spans="2:65" s="12" customFormat="1">
      <c r="B186" s="216"/>
      <c r="C186" s="217"/>
      <c r="D186" s="206" t="s">
        <v>177</v>
      </c>
      <c r="E186" s="218" t="s">
        <v>21</v>
      </c>
      <c r="F186" s="219" t="s">
        <v>257</v>
      </c>
      <c r="G186" s="217"/>
      <c r="H186" s="220">
        <v>4.8000000000000001E-2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177</v>
      </c>
      <c r="AU186" s="226" t="s">
        <v>175</v>
      </c>
      <c r="AV186" s="12" t="s">
        <v>175</v>
      </c>
      <c r="AW186" s="12" t="s">
        <v>33</v>
      </c>
      <c r="AX186" s="12" t="s">
        <v>69</v>
      </c>
      <c r="AY186" s="226" t="s">
        <v>167</v>
      </c>
    </row>
    <row r="187" spans="2:65" s="11" customFormat="1">
      <c r="B187" s="204"/>
      <c r="C187" s="205"/>
      <c r="D187" s="206" t="s">
        <v>177</v>
      </c>
      <c r="E187" s="207" t="s">
        <v>21</v>
      </c>
      <c r="F187" s="208" t="s">
        <v>188</v>
      </c>
      <c r="G187" s="205"/>
      <c r="H187" s="209" t="s">
        <v>21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177</v>
      </c>
      <c r="AU187" s="215" t="s">
        <v>175</v>
      </c>
      <c r="AV187" s="11" t="s">
        <v>77</v>
      </c>
      <c r="AW187" s="11" t="s">
        <v>33</v>
      </c>
      <c r="AX187" s="11" t="s">
        <v>69</v>
      </c>
      <c r="AY187" s="215" t="s">
        <v>167</v>
      </c>
    </row>
    <row r="188" spans="2:65" s="12" customFormat="1">
      <c r="B188" s="216"/>
      <c r="C188" s="217"/>
      <c r="D188" s="206" t="s">
        <v>177</v>
      </c>
      <c r="E188" s="218" t="s">
        <v>21</v>
      </c>
      <c r="F188" s="219" t="s">
        <v>258</v>
      </c>
      <c r="G188" s="217"/>
      <c r="H188" s="220">
        <v>0.43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177</v>
      </c>
      <c r="AU188" s="226" t="s">
        <v>175</v>
      </c>
      <c r="AV188" s="12" t="s">
        <v>175</v>
      </c>
      <c r="AW188" s="12" t="s">
        <v>33</v>
      </c>
      <c r="AX188" s="12" t="s">
        <v>69</v>
      </c>
      <c r="AY188" s="226" t="s">
        <v>167</v>
      </c>
    </row>
    <row r="189" spans="2:65" s="13" customFormat="1">
      <c r="B189" s="227"/>
      <c r="C189" s="228"/>
      <c r="D189" s="206" t="s">
        <v>177</v>
      </c>
      <c r="E189" s="239" t="s">
        <v>21</v>
      </c>
      <c r="F189" s="240" t="s">
        <v>181</v>
      </c>
      <c r="G189" s="228"/>
      <c r="H189" s="241">
        <v>0.94699999999999995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177</v>
      </c>
      <c r="AU189" s="238" t="s">
        <v>175</v>
      </c>
      <c r="AV189" s="13" t="s">
        <v>174</v>
      </c>
      <c r="AW189" s="13" t="s">
        <v>33</v>
      </c>
      <c r="AX189" s="13" t="s">
        <v>77</v>
      </c>
      <c r="AY189" s="238" t="s">
        <v>167</v>
      </c>
    </row>
    <row r="190" spans="2:65" s="10" customFormat="1" ht="29.85" customHeight="1">
      <c r="B190" s="175"/>
      <c r="C190" s="176"/>
      <c r="D190" s="189" t="s">
        <v>68</v>
      </c>
      <c r="E190" s="190" t="s">
        <v>190</v>
      </c>
      <c r="F190" s="190" t="s">
        <v>259</v>
      </c>
      <c r="G190" s="176"/>
      <c r="H190" s="176"/>
      <c r="I190" s="179"/>
      <c r="J190" s="191">
        <f>BK190</f>
        <v>0</v>
      </c>
      <c r="K190" s="176"/>
      <c r="L190" s="181"/>
      <c r="M190" s="182"/>
      <c r="N190" s="183"/>
      <c r="O190" s="183"/>
      <c r="P190" s="184">
        <f>SUM(P191:P335)</f>
        <v>0</v>
      </c>
      <c r="Q190" s="183"/>
      <c r="R190" s="184">
        <f>SUM(R191:R335)</f>
        <v>66.851903099999987</v>
      </c>
      <c r="S190" s="183"/>
      <c r="T190" s="185">
        <f>SUM(T191:T335)</f>
        <v>0</v>
      </c>
      <c r="AR190" s="186" t="s">
        <v>77</v>
      </c>
      <c r="AT190" s="187" t="s">
        <v>68</v>
      </c>
      <c r="AU190" s="187" t="s">
        <v>77</v>
      </c>
      <c r="AY190" s="186" t="s">
        <v>167</v>
      </c>
      <c r="BK190" s="188">
        <f>SUM(BK191:BK335)</f>
        <v>0</v>
      </c>
    </row>
    <row r="191" spans="2:65" s="1" customFormat="1" ht="31.5" customHeight="1">
      <c r="B191" s="40"/>
      <c r="C191" s="192" t="s">
        <v>260</v>
      </c>
      <c r="D191" s="192" t="s">
        <v>169</v>
      </c>
      <c r="E191" s="193" t="s">
        <v>261</v>
      </c>
      <c r="F191" s="194" t="s">
        <v>262</v>
      </c>
      <c r="G191" s="195" t="s">
        <v>172</v>
      </c>
      <c r="H191" s="196">
        <v>1.3</v>
      </c>
      <c r="I191" s="197"/>
      <c r="J191" s="198">
        <f>ROUND(I191*H191,2)</f>
        <v>0</v>
      </c>
      <c r="K191" s="194" t="s">
        <v>173</v>
      </c>
      <c r="L191" s="60"/>
      <c r="M191" s="199" t="s">
        <v>21</v>
      </c>
      <c r="N191" s="200" t="s">
        <v>41</v>
      </c>
      <c r="O191" s="41"/>
      <c r="P191" s="201">
        <f>O191*H191</f>
        <v>0</v>
      </c>
      <c r="Q191" s="201">
        <v>1.6627000000000001</v>
      </c>
      <c r="R191" s="201">
        <f>Q191*H191</f>
        <v>2.1615100000000003</v>
      </c>
      <c r="S191" s="201">
        <v>0</v>
      </c>
      <c r="T191" s="202">
        <f>S191*H191</f>
        <v>0</v>
      </c>
      <c r="AR191" s="23" t="s">
        <v>174</v>
      </c>
      <c r="AT191" s="23" t="s">
        <v>169</v>
      </c>
      <c r="AU191" s="23" t="s">
        <v>175</v>
      </c>
      <c r="AY191" s="23" t="s">
        <v>167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175</v>
      </c>
      <c r="BK191" s="203">
        <f>ROUND(I191*H191,2)</f>
        <v>0</v>
      </c>
      <c r="BL191" s="23" t="s">
        <v>174</v>
      </c>
      <c r="BM191" s="23" t="s">
        <v>263</v>
      </c>
    </row>
    <row r="192" spans="2:65" s="11" customFormat="1">
      <c r="B192" s="204"/>
      <c r="C192" s="205"/>
      <c r="D192" s="206" t="s">
        <v>177</v>
      </c>
      <c r="E192" s="207" t="s">
        <v>21</v>
      </c>
      <c r="F192" s="208" t="s">
        <v>264</v>
      </c>
      <c r="G192" s="205"/>
      <c r="H192" s="209" t="s">
        <v>21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177</v>
      </c>
      <c r="AU192" s="215" t="s">
        <v>175</v>
      </c>
      <c r="AV192" s="11" t="s">
        <v>77</v>
      </c>
      <c r="AW192" s="11" t="s">
        <v>33</v>
      </c>
      <c r="AX192" s="11" t="s">
        <v>69</v>
      </c>
      <c r="AY192" s="215" t="s">
        <v>167</v>
      </c>
    </row>
    <row r="193" spans="2:65" s="12" customFormat="1">
      <c r="B193" s="216"/>
      <c r="C193" s="217"/>
      <c r="D193" s="206" t="s">
        <v>177</v>
      </c>
      <c r="E193" s="218" t="s">
        <v>21</v>
      </c>
      <c r="F193" s="219" t="s">
        <v>265</v>
      </c>
      <c r="G193" s="217"/>
      <c r="H193" s="220">
        <v>1.3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177</v>
      </c>
      <c r="AU193" s="226" t="s">
        <v>175</v>
      </c>
      <c r="AV193" s="12" t="s">
        <v>175</v>
      </c>
      <c r="AW193" s="12" t="s">
        <v>33</v>
      </c>
      <c r="AX193" s="12" t="s">
        <v>69</v>
      </c>
      <c r="AY193" s="226" t="s">
        <v>167</v>
      </c>
    </row>
    <row r="194" spans="2:65" s="13" customFormat="1">
      <c r="B194" s="227"/>
      <c r="C194" s="228"/>
      <c r="D194" s="229" t="s">
        <v>177</v>
      </c>
      <c r="E194" s="230" t="s">
        <v>21</v>
      </c>
      <c r="F194" s="231" t="s">
        <v>181</v>
      </c>
      <c r="G194" s="228"/>
      <c r="H194" s="232">
        <v>1.3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177</v>
      </c>
      <c r="AU194" s="238" t="s">
        <v>175</v>
      </c>
      <c r="AV194" s="13" t="s">
        <v>174</v>
      </c>
      <c r="AW194" s="13" t="s">
        <v>33</v>
      </c>
      <c r="AX194" s="13" t="s">
        <v>77</v>
      </c>
      <c r="AY194" s="238" t="s">
        <v>167</v>
      </c>
    </row>
    <row r="195" spans="2:65" s="1" customFormat="1" ht="31.5" customHeight="1">
      <c r="B195" s="40"/>
      <c r="C195" s="192" t="s">
        <v>266</v>
      </c>
      <c r="D195" s="192" t="s">
        <v>169</v>
      </c>
      <c r="E195" s="193" t="s">
        <v>267</v>
      </c>
      <c r="F195" s="194" t="s">
        <v>268</v>
      </c>
      <c r="G195" s="195" t="s">
        <v>245</v>
      </c>
      <c r="H195" s="196">
        <v>158.66900000000001</v>
      </c>
      <c r="I195" s="197"/>
      <c r="J195" s="198">
        <f>ROUND(I195*H195,2)</f>
        <v>0</v>
      </c>
      <c r="K195" s="194" t="s">
        <v>173</v>
      </c>
      <c r="L195" s="60"/>
      <c r="M195" s="199" t="s">
        <v>21</v>
      </c>
      <c r="N195" s="200" t="s">
        <v>41</v>
      </c>
      <c r="O195" s="41"/>
      <c r="P195" s="201">
        <f>O195*H195</f>
        <v>0</v>
      </c>
      <c r="Q195" s="201">
        <v>0.26118999999999998</v>
      </c>
      <c r="R195" s="201">
        <f>Q195*H195</f>
        <v>41.442756109999998</v>
      </c>
      <c r="S195" s="201">
        <v>0</v>
      </c>
      <c r="T195" s="202">
        <f>S195*H195</f>
        <v>0</v>
      </c>
      <c r="AR195" s="23" t="s">
        <v>174</v>
      </c>
      <c r="AT195" s="23" t="s">
        <v>169</v>
      </c>
      <c r="AU195" s="23" t="s">
        <v>175</v>
      </c>
      <c r="AY195" s="23" t="s">
        <v>167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175</v>
      </c>
      <c r="BK195" s="203">
        <f>ROUND(I195*H195,2)</f>
        <v>0</v>
      </c>
      <c r="BL195" s="23" t="s">
        <v>174</v>
      </c>
      <c r="BM195" s="23" t="s">
        <v>269</v>
      </c>
    </row>
    <row r="196" spans="2:65" s="11" customFormat="1">
      <c r="B196" s="204"/>
      <c r="C196" s="205"/>
      <c r="D196" s="206" t="s">
        <v>177</v>
      </c>
      <c r="E196" s="207" t="s">
        <v>21</v>
      </c>
      <c r="F196" s="208" t="s">
        <v>270</v>
      </c>
      <c r="G196" s="205"/>
      <c r="H196" s="209" t="s">
        <v>21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177</v>
      </c>
      <c r="AU196" s="215" t="s">
        <v>175</v>
      </c>
      <c r="AV196" s="11" t="s">
        <v>77</v>
      </c>
      <c r="AW196" s="11" t="s">
        <v>33</v>
      </c>
      <c r="AX196" s="11" t="s">
        <v>69</v>
      </c>
      <c r="AY196" s="215" t="s">
        <v>167</v>
      </c>
    </row>
    <row r="197" spans="2:65" s="12" customFormat="1">
      <c r="B197" s="216"/>
      <c r="C197" s="217"/>
      <c r="D197" s="206" t="s">
        <v>177</v>
      </c>
      <c r="E197" s="218" t="s">
        <v>21</v>
      </c>
      <c r="F197" s="219" t="s">
        <v>271</v>
      </c>
      <c r="G197" s="217"/>
      <c r="H197" s="220">
        <v>90.63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177</v>
      </c>
      <c r="AU197" s="226" t="s">
        <v>175</v>
      </c>
      <c r="AV197" s="12" t="s">
        <v>175</v>
      </c>
      <c r="AW197" s="12" t="s">
        <v>33</v>
      </c>
      <c r="AX197" s="12" t="s">
        <v>69</v>
      </c>
      <c r="AY197" s="226" t="s">
        <v>167</v>
      </c>
    </row>
    <row r="198" spans="2:65" s="11" customFormat="1">
      <c r="B198" s="204"/>
      <c r="C198" s="205"/>
      <c r="D198" s="206" t="s">
        <v>177</v>
      </c>
      <c r="E198" s="207" t="s">
        <v>21</v>
      </c>
      <c r="F198" s="208" t="s">
        <v>272</v>
      </c>
      <c r="G198" s="205"/>
      <c r="H198" s="209" t="s">
        <v>21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177</v>
      </c>
      <c r="AU198" s="215" t="s">
        <v>175</v>
      </c>
      <c r="AV198" s="11" t="s">
        <v>77</v>
      </c>
      <c r="AW198" s="11" t="s">
        <v>33</v>
      </c>
      <c r="AX198" s="11" t="s">
        <v>69</v>
      </c>
      <c r="AY198" s="215" t="s">
        <v>167</v>
      </c>
    </row>
    <row r="199" spans="2:65" s="12" customFormat="1">
      <c r="B199" s="216"/>
      <c r="C199" s="217"/>
      <c r="D199" s="206" t="s">
        <v>177</v>
      </c>
      <c r="E199" s="218" t="s">
        <v>21</v>
      </c>
      <c r="F199" s="219" t="s">
        <v>273</v>
      </c>
      <c r="G199" s="217"/>
      <c r="H199" s="220">
        <v>-5.5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177</v>
      </c>
      <c r="AU199" s="226" t="s">
        <v>175</v>
      </c>
      <c r="AV199" s="12" t="s">
        <v>175</v>
      </c>
      <c r="AW199" s="12" t="s">
        <v>33</v>
      </c>
      <c r="AX199" s="12" t="s">
        <v>69</v>
      </c>
      <c r="AY199" s="226" t="s">
        <v>167</v>
      </c>
    </row>
    <row r="200" spans="2:65" s="12" customFormat="1">
      <c r="B200" s="216"/>
      <c r="C200" s="217"/>
      <c r="D200" s="206" t="s">
        <v>177</v>
      </c>
      <c r="E200" s="218" t="s">
        <v>21</v>
      </c>
      <c r="F200" s="219" t="s">
        <v>274</v>
      </c>
      <c r="G200" s="217"/>
      <c r="H200" s="220">
        <v>-1.84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177</v>
      </c>
      <c r="AU200" s="226" t="s">
        <v>175</v>
      </c>
      <c r="AV200" s="12" t="s">
        <v>175</v>
      </c>
      <c r="AW200" s="12" t="s">
        <v>33</v>
      </c>
      <c r="AX200" s="12" t="s">
        <v>69</v>
      </c>
      <c r="AY200" s="226" t="s">
        <v>167</v>
      </c>
    </row>
    <row r="201" spans="2:65" s="12" customFormat="1">
      <c r="B201" s="216"/>
      <c r="C201" s="217"/>
      <c r="D201" s="206" t="s">
        <v>177</v>
      </c>
      <c r="E201" s="218" t="s">
        <v>21</v>
      </c>
      <c r="F201" s="219" t="s">
        <v>275</v>
      </c>
      <c r="G201" s="217"/>
      <c r="H201" s="220">
        <v>-5.0010000000000003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177</v>
      </c>
      <c r="AU201" s="226" t="s">
        <v>175</v>
      </c>
      <c r="AV201" s="12" t="s">
        <v>175</v>
      </c>
      <c r="AW201" s="12" t="s">
        <v>33</v>
      </c>
      <c r="AX201" s="12" t="s">
        <v>69</v>
      </c>
      <c r="AY201" s="226" t="s">
        <v>167</v>
      </c>
    </row>
    <row r="202" spans="2:65" s="12" customFormat="1">
      <c r="B202" s="216"/>
      <c r="C202" s="217"/>
      <c r="D202" s="206" t="s">
        <v>177</v>
      </c>
      <c r="E202" s="218" t="s">
        <v>21</v>
      </c>
      <c r="F202" s="219" t="s">
        <v>276</v>
      </c>
      <c r="G202" s="217"/>
      <c r="H202" s="220">
        <v>-8.93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177</v>
      </c>
      <c r="AU202" s="226" t="s">
        <v>175</v>
      </c>
      <c r="AV202" s="12" t="s">
        <v>175</v>
      </c>
      <c r="AW202" s="12" t="s">
        <v>33</v>
      </c>
      <c r="AX202" s="12" t="s">
        <v>69</v>
      </c>
      <c r="AY202" s="226" t="s">
        <v>167</v>
      </c>
    </row>
    <row r="203" spans="2:65" s="11" customFormat="1">
      <c r="B203" s="204"/>
      <c r="C203" s="205"/>
      <c r="D203" s="206" t="s">
        <v>177</v>
      </c>
      <c r="E203" s="207" t="s">
        <v>21</v>
      </c>
      <c r="F203" s="208" t="s">
        <v>277</v>
      </c>
      <c r="G203" s="205"/>
      <c r="H203" s="209" t="s">
        <v>21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177</v>
      </c>
      <c r="AU203" s="215" t="s">
        <v>175</v>
      </c>
      <c r="AV203" s="11" t="s">
        <v>77</v>
      </c>
      <c r="AW203" s="11" t="s">
        <v>33</v>
      </c>
      <c r="AX203" s="11" t="s">
        <v>69</v>
      </c>
      <c r="AY203" s="215" t="s">
        <v>167</v>
      </c>
    </row>
    <row r="204" spans="2:65" s="12" customFormat="1">
      <c r="B204" s="216"/>
      <c r="C204" s="217"/>
      <c r="D204" s="206" t="s">
        <v>177</v>
      </c>
      <c r="E204" s="218" t="s">
        <v>21</v>
      </c>
      <c r="F204" s="219" t="s">
        <v>278</v>
      </c>
      <c r="G204" s="217"/>
      <c r="H204" s="220">
        <v>24.475000000000001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177</v>
      </c>
      <c r="AU204" s="226" t="s">
        <v>175</v>
      </c>
      <c r="AV204" s="12" t="s">
        <v>175</v>
      </c>
      <c r="AW204" s="12" t="s">
        <v>33</v>
      </c>
      <c r="AX204" s="12" t="s">
        <v>69</v>
      </c>
      <c r="AY204" s="226" t="s">
        <v>167</v>
      </c>
    </row>
    <row r="205" spans="2:65" s="11" customFormat="1">
      <c r="B205" s="204"/>
      <c r="C205" s="205"/>
      <c r="D205" s="206" t="s">
        <v>177</v>
      </c>
      <c r="E205" s="207" t="s">
        <v>21</v>
      </c>
      <c r="F205" s="208" t="s">
        <v>272</v>
      </c>
      <c r="G205" s="205"/>
      <c r="H205" s="209" t="s">
        <v>21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177</v>
      </c>
      <c r="AU205" s="215" t="s">
        <v>175</v>
      </c>
      <c r="AV205" s="11" t="s">
        <v>77</v>
      </c>
      <c r="AW205" s="11" t="s">
        <v>33</v>
      </c>
      <c r="AX205" s="11" t="s">
        <v>69</v>
      </c>
      <c r="AY205" s="215" t="s">
        <v>167</v>
      </c>
    </row>
    <row r="206" spans="2:65" s="12" customFormat="1">
      <c r="B206" s="216"/>
      <c r="C206" s="217"/>
      <c r="D206" s="206" t="s">
        <v>177</v>
      </c>
      <c r="E206" s="218" t="s">
        <v>21</v>
      </c>
      <c r="F206" s="219" t="s">
        <v>279</v>
      </c>
      <c r="G206" s="217"/>
      <c r="H206" s="220">
        <v>-2.0270000000000001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177</v>
      </c>
      <c r="AU206" s="226" t="s">
        <v>175</v>
      </c>
      <c r="AV206" s="12" t="s">
        <v>175</v>
      </c>
      <c r="AW206" s="12" t="s">
        <v>33</v>
      </c>
      <c r="AX206" s="12" t="s">
        <v>69</v>
      </c>
      <c r="AY206" s="226" t="s">
        <v>167</v>
      </c>
    </row>
    <row r="207" spans="2:65" s="12" customFormat="1">
      <c r="B207" s="216"/>
      <c r="C207" s="217"/>
      <c r="D207" s="206" t="s">
        <v>177</v>
      </c>
      <c r="E207" s="218" t="s">
        <v>21</v>
      </c>
      <c r="F207" s="219" t="s">
        <v>280</v>
      </c>
      <c r="G207" s="217"/>
      <c r="H207" s="220">
        <v>-7.7370000000000001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177</v>
      </c>
      <c r="AU207" s="226" t="s">
        <v>175</v>
      </c>
      <c r="AV207" s="12" t="s">
        <v>175</v>
      </c>
      <c r="AW207" s="12" t="s">
        <v>33</v>
      </c>
      <c r="AX207" s="12" t="s">
        <v>69</v>
      </c>
      <c r="AY207" s="226" t="s">
        <v>167</v>
      </c>
    </row>
    <row r="208" spans="2:65" s="11" customFormat="1">
      <c r="B208" s="204"/>
      <c r="C208" s="205"/>
      <c r="D208" s="206" t="s">
        <v>177</v>
      </c>
      <c r="E208" s="207" t="s">
        <v>21</v>
      </c>
      <c r="F208" s="208" t="s">
        <v>281</v>
      </c>
      <c r="G208" s="205"/>
      <c r="H208" s="209" t="s">
        <v>21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177</v>
      </c>
      <c r="AU208" s="215" t="s">
        <v>175</v>
      </c>
      <c r="AV208" s="11" t="s">
        <v>77</v>
      </c>
      <c r="AW208" s="11" t="s">
        <v>33</v>
      </c>
      <c r="AX208" s="11" t="s">
        <v>69</v>
      </c>
      <c r="AY208" s="215" t="s">
        <v>167</v>
      </c>
    </row>
    <row r="209" spans="2:65" s="12" customFormat="1">
      <c r="B209" s="216"/>
      <c r="C209" s="217"/>
      <c r="D209" s="206" t="s">
        <v>177</v>
      </c>
      <c r="E209" s="218" t="s">
        <v>21</v>
      </c>
      <c r="F209" s="219" t="s">
        <v>282</v>
      </c>
      <c r="G209" s="217"/>
      <c r="H209" s="220">
        <v>-1.3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177</v>
      </c>
      <c r="AU209" s="226" t="s">
        <v>175</v>
      </c>
      <c r="AV209" s="12" t="s">
        <v>175</v>
      </c>
      <c r="AW209" s="12" t="s">
        <v>33</v>
      </c>
      <c r="AX209" s="12" t="s">
        <v>69</v>
      </c>
      <c r="AY209" s="226" t="s">
        <v>167</v>
      </c>
    </row>
    <row r="210" spans="2:65" s="11" customFormat="1">
      <c r="B210" s="204"/>
      <c r="C210" s="205"/>
      <c r="D210" s="206" t="s">
        <v>177</v>
      </c>
      <c r="E210" s="207" t="s">
        <v>21</v>
      </c>
      <c r="F210" s="208" t="s">
        <v>283</v>
      </c>
      <c r="G210" s="205"/>
      <c r="H210" s="209" t="s">
        <v>21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177</v>
      </c>
      <c r="AU210" s="215" t="s">
        <v>175</v>
      </c>
      <c r="AV210" s="11" t="s">
        <v>77</v>
      </c>
      <c r="AW210" s="11" t="s">
        <v>33</v>
      </c>
      <c r="AX210" s="11" t="s">
        <v>69</v>
      </c>
      <c r="AY210" s="215" t="s">
        <v>167</v>
      </c>
    </row>
    <row r="211" spans="2:65" s="12" customFormat="1">
      <c r="B211" s="216"/>
      <c r="C211" s="217"/>
      <c r="D211" s="206" t="s">
        <v>177</v>
      </c>
      <c r="E211" s="218" t="s">
        <v>21</v>
      </c>
      <c r="F211" s="219" t="s">
        <v>284</v>
      </c>
      <c r="G211" s="217"/>
      <c r="H211" s="220">
        <v>30.21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177</v>
      </c>
      <c r="AU211" s="226" t="s">
        <v>175</v>
      </c>
      <c r="AV211" s="12" t="s">
        <v>175</v>
      </c>
      <c r="AW211" s="12" t="s">
        <v>33</v>
      </c>
      <c r="AX211" s="12" t="s">
        <v>69</v>
      </c>
      <c r="AY211" s="226" t="s">
        <v>167</v>
      </c>
    </row>
    <row r="212" spans="2:65" s="11" customFormat="1">
      <c r="B212" s="204"/>
      <c r="C212" s="205"/>
      <c r="D212" s="206" t="s">
        <v>177</v>
      </c>
      <c r="E212" s="207" t="s">
        <v>21</v>
      </c>
      <c r="F212" s="208" t="s">
        <v>285</v>
      </c>
      <c r="G212" s="205"/>
      <c r="H212" s="209" t="s">
        <v>21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177</v>
      </c>
      <c r="AU212" s="215" t="s">
        <v>175</v>
      </c>
      <c r="AV212" s="11" t="s">
        <v>77</v>
      </c>
      <c r="AW212" s="11" t="s">
        <v>33</v>
      </c>
      <c r="AX212" s="11" t="s">
        <v>69</v>
      </c>
      <c r="AY212" s="215" t="s">
        <v>167</v>
      </c>
    </row>
    <row r="213" spans="2:65" s="12" customFormat="1">
      <c r="B213" s="216"/>
      <c r="C213" s="217"/>
      <c r="D213" s="206" t="s">
        <v>177</v>
      </c>
      <c r="E213" s="218" t="s">
        <v>21</v>
      </c>
      <c r="F213" s="219" t="s">
        <v>286</v>
      </c>
      <c r="G213" s="217"/>
      <c r="H213" s="220">
        <v>43.44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177</v>
      </c>
      <c r="AU213" s="226" t="s">
        <v>175</v>
      </c>
      <c r="AV213" s="12" t="s">
        <v>175</v>
      </c>
      <c r="AW213" s="12" t="s">
        <v>33</v>
      </c>
      <c r="AX213" s="12" t="s">
        <v>69</v>
      </c>
      <c r="AY213" s="226" t="s">
        <v>167</v>
      </c>
    </row>
    <row r="214" spans="2:65" s="12" customFormat="1">
      <c r="B214" s="216"/>
      <c r="C214" s="217"/>
      <c r="D214" s="206" t="s">
        <v>177</v>
      </c>
      <c r="E214" s="218" t="s">
        <v>21</v>
      </c>
      <c r="F214" s="219" t="s">
        <v>287</v>
      </c>
      <c r="G214" s="217"/>
      <c r="H214" s="220">
        <v>11.984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177</v>
      </c>
      <c r="AU214" s="226" t="s">
        <v>175</v>
      </c>
      <c r="AV214" s="12" t="s">
        <v>175</v>
      </c>
      <c r="AW214" s="12" t="s">
        <v>33</v>
      </c>
      <c r="AX214" s="12" t="s">
        <v>69</v>
      </c>
      <c r="AY214" s="226" t="s">
        <v>167</v>
      </c>
    </row>
    <row r="215" spans="2:65" s="11" customFormat="1">
      <c r="B215" s="204"/>
      <c r="C215" s="205"/>
      <c r="D215" s="206" t="s">
        <v>177</v>
      </c>
      <c r="E215" s="207" t="s">
        <v>21</v>
      </c>
      <c r="F215" s="208" t="s">
        <v>272</v>
      </c>
      <c r="G215" s="205"/>
      <c r="H215" s="209" t="s">
        <v>21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177</v>
      </c>
      <c r="AU215" s="215" t="s">
        <v>175</v>
      </c>
      <c r="AV215" s="11" t="s">
        <v>77</v>
      </c>
      <c r="AW215" s="11" t="s">
        <v>33</v>
      </c>
      <c r="AX215" s="11" t="s">
        <v>69</v>
      </c>
      <c r="AY215" s="215" t="s">
        <v>167</v>
      </c>
    </row>
    <row r="216" spans="2:65" s="12" customFormat="1">
      <c r="B216" s="216"/>
      <c r="C216" s="217"/>
      <c r="D216" s="206" t="s">
        <v>177</v>
      </c>
      <c r="E216" s="218" t="s">
        <v>21</v>
      </c>
      <c r="F216" s="219" t="s">
        <v>288</v>
      </c>
      <c r="G216" s="217"/>
      <c r="H216" s="220">
        <v>-12.798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177</v>
      </c>
      <c r="AU216" s="226" t="s">
        <v>175</v>
      </c>
      <c r="AV216" s="12" t="s">
        <v>175</v>
      </c>
      <c r="AW216" s="12" t="s">
        <v>33</v>
      </c>
      <c r="AX216" s="12" t="s">
        <v>69</v>
      </c>
      <c r="AY216" s="226" t="s">
        <v>167</v>
      </c>
    </row>
    <row r="217" spans="2:65" s="11" customFormat="1">
      <c r="B217" s="204"/>
      <c r="C217" s="205"/>
      <c r="D217" s="206" t="s">
        <v>177</v>
      </c>
      <c r="E217" s="207" t="s">
        <v>21</v>
      </c>
      <c r="F217" s="208" t="s">
        <v>289</v>
      </c>
      <c r="G217" s="205"/>
      <c r="H217" s="209" t="s">
        <v>21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177</v>
      </c>
      <c r="AU217" s="215" t="s">
        <v>175</v>
      </c>
      <c r="AV217" s="11" t="s">
        <v>77</v>
      </c>
      <c r="AW217" s="11" t="s">
        <v>33</v>
      </c>
      <c r="AX217" s="11" t="s">
        <v>69</v>
      </c>
      <c r="AY217" s="215" t="s">
        <v>167</v>
      </c>
    </row>
    <row r="218" spans="2:65" s="12" customFormat="1">
      <c r="B218" s="216"/>
      <c r="C218" s="217"/>
      <c r="D218" s="206" t="s">
        <v>177</v>
      </c>
      <c r="E218" s="218" t="s">
        <v>21</v>
      </c>
      <c r="F218" s="219" t="s">
        <v>290</v>
      </c>
      <c r="G218" s="217"/>
      <c r="H218" s="220">
        <v>3.0630000000000002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177</v>
      </c>
      <c r="AU218" s="226" t="s">
        <v>175</v>
      </c>
      <c r="AV218" s="12" t="s">
        <v>175</v>
      </c>
      <c r="AW218" s="12" t="s">
        <v>33</v>
      </c>
      <c r="AX218" s="12" t="s">
        <v>69</v>
      </c>
      <c r="AY218" s="226" t="s">
        <v>167</v>
      </c>
    </row>
    <row r="219" spans="2:65" s="13" customFormat="1">
      <c r="B219" s="227"/>
      <c r="C219" s="228"/>
      <c r="D219" s="229" t="s">
        <v>177</v>
      </c>
      <c r="E219" s="230" t="s">
        <v>21</v>
      </c>
      <c r="F219" s="231" t="s">
        <v>181</v>
      </c>
      <c r="G219" s="228"/>
      <c r="H219" s="232">
        <v>158.66900000000001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177</v>
      </c>
      <c r="AU219" s="238" t="s">
        <v>175</v>
      </c>
      <c r="AV219" s="13" t="s">
        <v>174</v>
      </c>
      <c r="AW219" s="13" t="s">
        <v>33</v>
      </c>
      <c r="AX219" s="13" t="s">
        <v>77</v>
      </c>
      <c r="AY219" s="238" t="s">
        <v>167</v>
      </c>
    </row>
    <row r="220" spans="2:65" s="1" customFormat="1" ht="44.25" customHeight="1">
      <c r="B220" s="40"/>
      <c r="C220" s="192" t="s">
        <v>291</v>
      </c>
      <c r="D220" s="192" t="s">
        <v>169</v>
      </c>
      <c r="E220" s="193" t="s">
        <v>292</v>
      </c>
      <c r="F220" s="194" t="s">
        <v>293</v>
      </c>
      <c r="G220" s="195" t="s">
        <v>245</v>
      </c>
      <c r="H220" s="196">
        <v>17.902000000000001</v>
      </c>
      <c r="I220" s="197"/>
      <c r="J220" s="198">
        <f>ROUND(I220*H220,2)</f>
        <v>0</v>
      </c>
      <c r="K220" s="194" t="s">
        <v>173</v>
      </c>
      <c r="L220" s="60"/>
      <c r="M220" s="199" t="s">
        <v>21</v>
      </c>
      <c r="N220" s="200" t="s">
        <v>41</v>
      </c>
      <c r="O220" s="41"/>
      <c r="P220" s="201">
        <f>O220*H220</f>
        <v>0</v>
      </c>
      <c r="Q220" s="201">
        <v>0.20222999999999999</v>
      </c>
      <c r="R220" s="201">
        <f>Q220*H220</f>
        <v>3.62032146</v>
      </c>
      <c r="S220" s="201">
        <v>0</v>
      </c>
      <c r="T220" s="202">
        <f>S220*H220</f>
        <v>0</v>
      </c>
      <c r="AR220" s="23" t="s">
        <v>174</v>
      </c>
      <c r="AT220" s="23" t="s">
        <v>169</v>
      </c>
      <c r="AU220" s="23" t="s">
        <v>175</v>
      </c>
      <c r="AY220" s="23" t="s">
        <v>167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175</v>
      </c>
      <c r="BK220" s="203">
        <f>ROUND(I220*H220,2)</f>
        <v>0</v>
      </c>
      <c r="BL220" s="23" t="s">
        <v>174</v>
      </c>
      <c r="BM220" s="23" t="s">
        <v>294</v>
      </c>
    </row>
    <row r="221" spans="2:65" s="11" customFormat="1">
      <c r="B221" s="204"/>
      <c r="C221" s="205"/>
      <c r="D221" s="206" t="s">
        <v>177</v>
      </c>
      <c r="E221" s="207" t="s">
        <v>21</v>
      </c>
      <c r="F221" s="208" t="s">
        <v>295</v>
      </c>
      <c r="G221" s="205"/>
      <c r="H221" s="209" t="s">
        <v>21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177</v>
      </c>
      <c r="AU221" s="215" t="s">
        <v>175</v>
      </c>
      <c r="AV221" s="11" t="s">
        <v>77</v>
      </c>
      <c r="AW221" s="11" t="s">
        <v>33</v>
      </c>
      <c r="AX221" s="11" t="s">
        <v>69</v>
      </c>
      <c r="AY221" s="215" t="s">
        <v>167</v>
      </c>
    </row>
    <row r="222" spans="2:65" s="12" customFormat="1">
      <c r="B222" s="216"/>
      <c r="C222" s="217"/>
      <c r="D222" s="206" t="s">
        <v>177</v>
      </c>
      <c r="E222" s="218" t="s">
        <v>21</v>
      </c>
      <c r="F222" s="219" t="s">
        <v>296</v>
      </c>
      <c r="G222" s="217"/>
      <c r="H222" s="220">
        <v>20.14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177</v>
      </c>
      <c r="AU222" s="226" t="s">
        <v>175</v>
      </c>
      <c r="AV222" s="12" t="s">
        <v>175</v>
      </c>
      <c r="AW222" s="12" t="s">
        <v>33</v>
      </c>
      <c r="AX222" s="12" t="s">
        <v>69</v>
      </c>
      <c r="AY222" s="226" t="s">
        <v>167</v>
      </c>
    </row>
    <row r="223" spans="2:65" s="11" customFormat="1">
      <c r="B223" s="204"/>
      <c r="C223" s="205"/>
      <c r="D223" s="206" t="s">
        <v>177</v>
      </c>
      <c r="E223" s="207" t="s">
        <v>21</v>
      </c>
      <c r="F223" s="208" t="s">
        <v>272</v>
      </c>
      <c r="G223" s="205"/>
      <c r="H223" s="209" t="s">
        <v>21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177</v>
      </c>
      <c r="AU223" s="215" t="s">
        <v>175</v>
      </c>
      <c r="AV223" s="11" t="s">
        <v>77</v>
      </c>
      <c r="AW223" s="11" t="s">
        <v>33</v>
      </c>
      <c r="AX223" s="11" t="s">
        <v>69</v>
      </c>
      <c r="AY223" s="215" t="s">
        <v>167</v>
      </c>
    </row>
    <row r="224" spans="2:65" s="12" customFormat="1">
      <c r="B224" s="216"/>
      <c r="C224" s="217"/>
      <c r="D224" s="206" t="s">
        <v>177</v>
      </c>
      <c r="E224" s="218" t="s">
        <v>21</v>
      </c>
      <c r="F224" s="219" t="s">
        <v>297</v>
      </c>
      <c r="G224" s="217"/>
      <c r="H224" s="220">
        <v>-2.238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177</v>
      </c>
      <c r="AU224" s="226" t="s">
        <v>175</v>
      </c>
      <c r="AV224" s="12" t="s">
        <v>175</v>
      </c>
      <c r="AW224" s="12" t="s">
        <v>33</v>
      </c>
      <c r="AX224" s="12" t="s">
        <v>69</v>
      </c>
      <c r="AY224" s="226" t="s">
        <v>167</v>
      </c>
    </row>
    <row r="225" spans="2:65" s="13" customFormat="1">
      <c r="B225" s="227"/>
      <c r="C225" s="228"/>
      <c r="D225" s="229" t="s">
        <v>177</v>
      </c>
      <c r="E225" s="230" t="s">
        <v>21</v>
      </c>
      <c r="F225" s="231" t="s">
        <v>181</v>
      </c>
      <c r="G225" s="228"/>
      <c r="H225" s="232">
        <v>17.902000000000001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177</v>
      </c>
      <c r="AU225" s="238" t="s">
        <v>175</v>
      </c>
      <c r="AV225" s="13" t="s">
        <v>174</v>
      </c>
      <c r="AW225" s="13" t="s">
        <v>33</v>
      </c>
      <c r="AX225" s="13" t="s">
        <v>77</v>
      </c>
      <c r="AY225" s="238" t="s">
        <v>167</v>
      </c>
    </row>
    <row r="226" spans="2:65" s="1" customFormat="1" ht="44.25" customHeight="1">
      <c r="B226" s="40"/>
      <c r="C226" s="192" t="s">
        <v>298</v>
      </c>
      <c r="D226" s="192" t="s">
        <v>169</v>
      </c>
      <c r="E226" s="193" t="s">
        <v>299</v>
      </c>
      <c r="F226" s="194" t="s">
        <v>300</v>
      </c>
      <c r="G226" s="195" t="s">
        <v>301</v>
      </c>
      <c r="H226" s="196">
        <v>1</v>
      </c>
      <c r="I226" s="197"/>
      <c r="J226" s="198">
        <f>ROUND(I226*H226,2)</f>
        <v>0</v>
      </c>
      <c r="K226" s="194" t="s">
        <v>173</v>
      </c>
      <c r="L226" s="60"/>
      <c r="M226" s="199" t="s">
        <v>21</v>
      </c>
      <c r="N226" s="200" t="s">
        <v>41</v>
      </c>
      <c r="O226" s="41"/>
      <c r="P226" s="201">
        <f>O226*H226</f>
        <v>0</v>
      </c>
      <c r="Q226" s="201">
        <v>0.34484999999999999</v>
      </c>
      <c r="R226" s="201">
        <f>Q226*H226</f>
        <v>0.34484999999999999</v>
      </c>
      <c r="S226" s="201">
        <v>0</v>
      </c>
      <c r="T226" s="202">
        <f>S226*H226</f>
        <v>0</v>
      </c>
      <c r="AR226" s="23" t="s">
        <v>174</v>
      </c>
      <c r="AT226" s="23" t="s">
        <v>169</v>
      </c>
      <c r="AU226" s="23" t="s">
        <v>175</v>
      </c>
      <c r="AY226" s="23" t="s">
        <v>167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175</v>
      </c>
      <c r="BK226" s="203">
        <f>ROUND(I226*H226,2)</f>
        <v>0</v>
      </c>
      <c r="BL226" s="23" t="s">
        <v>174</v>
      </c>
      <c r="BM226" s="23" t="s">
        <v>302</v>
      </c>
    </row>
    <row r="227" spans="2:65" s="11" customFormat="1">
      <c r="B227" s="204"/>
      <c r="C227" s="205"/>
      <c r="D227" s="206" t="s">
        <v>177</v>
      </c>
      <c r="E227" s="207" t="s">
        <v>21</v>
      </c>
      <c r="F227" s="208" t="s">
        <v>238</v>
      </c>
      <c r="G227" s="205"/>
      <c r="H227" s="209" t="s">
        <v>21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177</v>
      </c>
      <c r="AU227" s="215" t="s">
        <v>175</v>
      </c>
      <c r="AV227" s="11" t="s">
        <v>77</v>
      </c>
      <c r="AW227" s="11" t="s">
        <v>33</v>
      </c>
      <c r="AX227" s="11" t="s">
        <v>69</v>
      </c>
      <c r="AY227" s="215" t="s">
        <v>167</v>
      </c>
    </row>
    <row r="228" spans="2:65" s="12" customFormat="1">
      <c r="B228" s="216"/>
      <c r="C228" s="217"/>
      <c r="D228" s="206" t="s">
        <v>177</v>
      </c>
      <c r="E228" s="218" t="s">
        <v>21</v>
      </c>
      <c r="F228" s="219" t="s">
        <v>77</v>
      </c>
      <c r="G228" s="217"/>
      <c r="H228" s="220">
        <v>1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177</v>
      </c>
      <c r="AU228" s="226" t="s">
        <v>175</v>
      </c>
      <c r="AV228" s="12" t="s">
        <v>175</v>
      </c>
      <c r="AW228" s="12" t="s">
        <v>33</v>
      </c>
      <c r="AX228" s="12" t="s">
        <v>69</v>
      </c>
      <c r="AY228" s="226" t="s">
        <v>167</v>
      </c>
    </row>
    <row r="229" spans="2:65" s="13" customFormat="1">
      <c r="B229" s="227"/>
      <c r="C229" s="228"/>
      <c r="D229" s="229" t="s">
        <v>177</v>
      </c>
      <c r="E229" s="230" t="s">
        <v>21</v>
      </c>
      <c r="F229" s="231" t="s">
        <v>181</v>
      </c>
      <c r="G229" s="228"/>
      <c r="H229" s="232">
        <v>1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177</v>
      </c>
      <c r="AU229" s="238" t="s">
        <v>175</v>
      </c>
      <c r="AV229" s="13" t="s">
        <v>174</v>
      </c>
      <c r="AW229" s="13" t="s">
        <v>33</v>
      </c>
      <c r="AX229" s="13" t="s">
        <v>77</v>
      </c>
      <c r="AY229" s="238" t="s">
        <v>167</v>
      </c>
    </row>
    <row r="230" spans="2:65" s="1" customFormat="1" ht="57" customHeight="1">
      <c r="B230" s="40"/>
      <c r="C230" s="192" t="s">
        <v>10</v>
      </c>
      <c r="D230" s="192" t="s">
        <v>169</v>
      </c>
      <c r="E230" s="193" t="s">
        <v>303</v>
      </c>
      <c r="F230" s="194" t="s">
        <v>304</v>
      </c>
      <c r="G230" s="195" t="s">
        <v>305</v>
      </c>
      <c r="H230" s="196">
        <v>7.0410000000000004</v>
      </c>
      <c r="I230" s="197"/>
      <c r="J230" s="198">
        <f>ROUND(I230*H230,2)</f>
        <v>0</v>
      </c>
      <c r="K230" s="194" t="s">
        <v>173</v>
      </c>
      <c r="L230" s="60"/>
      <c r="M230" s="199" t="s">
        <v>21</v>
      </c>
      <c r="N230" s="200" t="s">
        <v>41</v>
      </c>
      <c r="O230" s="41"/>
      <c r="P230" s="201">
        <f>O230*H230</f>
        <v>0</v>
      </c>
      <c r="Q230" s="201">
        <v>9.9470000000000003E-2</v>
      </c>
      <c r="R230" s="201">
        <f>Q230*H230</f>
        <v>0.70036827000000001</v>
      </c>
      <c r="S230" s="201">
        <v>0</v>
      </c>
      <c r="T230" s="202">
        <f>S230*H230</f>
        <v>0</v>
      </c>
      <c r="AR230" s="23" t="s">
        <v>174</v>
      </c>
      <c r="AT230" s="23" t="s">
        <v>169</v>
      </c>
      <c r="AU230" s="23" t="s">
        <v>175</v>
      </c>
      <c r="AY230" s="23" t="s">
        <v>167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175</v>
      </c>
      <c r="BK230" s="203">
        <f>ROUND(I230*H230,2)</f>
        <v>0</v>
      </c>
      <c r="BL230" s="23" t="s">
        <v>174</v>
      </c>
      <c r="BM230" s="23" t="s">
        <v>306</v>
      </c>
    </row>
    <row r="231" spans="2:65" s="11" customFormat="1">
      <c r="B231" s="204"/>
      <c r="C231" s="205"/>
      <c r="D231" s="206" t="s">
        <v>177</v>
      </c>
      <c r="E231" s="207" t="s">
        <v>21</v>
      </c>
      <c r="F231" s="208" t="s">
        <v>238</v>
      </c>
      <c r="G231" s="205"/>
      <c r="H231" s="209" t="s">
        <v>21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177</v>
      </c>
      <c r="AU231" s="215" t="s">
        <v>175</v>
      </c>
      <c r="AV231" s="11" t="s">
        <v>77</v>
      </c>
      <c r="AW231" s="11" t="s">
        <v>33</v>
      </c>
      <c r="AX231" s="11" t="s">
        <v>69</v>
      </c>
      <c r="AY231" s="215" t="s">
        <v>167</v>
      </c>
    </row>
    <row r="232" spans="2:65" s="12" customFormat="1">
      <c r="B232" s="216"/>
      <c r="C232" s="217"/>
      <c r="D232" s="206" t="s">
        <v>177</v>
      </c>
      <c r="E232" s="218" t="s">
        <v>21</v>
      </c>
      <c r="F232" s="219" t="s">
        <v>307</v>
      </c>
      <c r="G232" s="217"/>
      <c r="H232" s="220">
        <v>7.0410000000000004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177</v>
      </c>
      <c r="AU232" s="226" t="s">
        <v>175</v>
      </c>
      <c r="AV232" s="12" t="s">
        <v>175</v>
      </c>
      <c r="AW232" s="12" t="s">
        <v>33</v>
      </c>
      <c r="AX232" s="12" t="s">
        <v>69</v>
      </c>
      <c r="AY232" s="226" t="s">
        <v>167</v>
      </c>
    </row>
    <row r="233" spans="2:65" s="13" customFormat="1">
      <c r="B233" s="227"/>
      <c r="C233" s="228"/>
      <c r="D233" s="229" t="s">
        <v>177</v>
      </c>
      <c r="E233" s="230" t="s">
        <v>21</v>
      </c>
      <c r="F233" s="231" t="s">
        <v>181</v>
      </c>
      <c r="G233" s="228"/>
      <c r="H233" s="232">
        <v>7.0410000000000004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177</v>
      </c>
      <c r="AU233" s="238" t="s">
        <v>175</v>
      </c>
      <c r="AV233" s="13" t="s">
        <v>174</v>
      </c>
      <c r="AW233" s="13" t="s">
        <v>33</v>
      </c>
      <c r="AX233" s="13" t="s">
        <v>77</v>
      </c>
      <c r="AY233" s="238" t="s">
        <v>167</v>
      </c>
    </row>
    <row r="234" spans="2:65" s="1" customFormat="1" ht="69.75" customHeight="1">
      <c r="B234" s="40"/>
      <c r="C234" s="192" t="s">
        <v>308</v>
      </c>
      <c r="D234" s="192" t="s">
        <v>169</v>
      </c>
      <c r="E234" s="193" t="s">
        <v>309</v>
      </c>
      <c r="F234" s="194" t="s">
        <v>310</v>
      </c>
      <c r="G234" s="195" t="s">
        <v>226</v>
      </c>
      <c r="H234" s="196">
        <v>1</v>
      </c>
      <c r="I234" s="197"/>
      <c r="J234" s="198">
        <f>ROUND(I234*H234,2)</f>
        <v>0</v>
      </c>
      <c r="K234" s="194" t="s">
        <v>173</v>
      </c>
      <c r="L234" s="60"/>
      <c r="M234" s="199" t="s">
        <v>21</v>
      </c>
      <c r="N234" s="200" t="s">
        <v>41</v>
      </c>
      <c r="O234" s="41"/>
      <c r="P234" s="201">
        <f>O234*H234</f>
        <v>0</v>
      </c>
      <c r="Q234" s="201">
        <v>9.9000000000000005E-2</v>
      </c>
      <c r="R234" s="201">
        <f>Q234*H234</f>
        <v>9.9000000000000005E-2</v>
      </c>
      <c r="S234" s="201">
        <v>0</v>
      </c>
      <c r="T234" s="202">
        <f>S234*H234</f>
        <v>0</v>
      </c>
      <c r="AR234" s="23" t="s">
        <v>174</v>
      </c>
      <c r="AT234" s="23" t="s">
        <v>169</v>
      </c>
      <c r="AU234" s="23" t="s">
        <v>175</v>
      </c>
      <c r="AY234" s="23" t="s">
        <v>167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175</v>
      </c>
      <c r="BK234" s="203">
        <f>ROUND(I234*H234,2)</f>
        <v>0</v>
      </c>
      <c r="BL234" s="23" t="s">
        <v>174</v>
      </c>
      <c r="BM234" s="23" t="s">
        <v>311</v>
      </c>
    </row>
    <row r="235" spans="2:65" s="1" customFormat="1" ht="57" customHeight="1">
      <c r="B235" s="40"/>
      <c r="C235" s="192" t="s">
        <v>312</v>
      </c>
      <c r="D235" s="192" t="s">
        <v>169</v>
      </c>
      <c r="E235" s="193" t="s">
        <v>313</v>
      </c>
      <c r="F235" s="194" t="s">
        <v>314</v>
      </c>
      <c r="G235" s="195" t="s">
        <v>226</v>
      </c>
      <c r="H235" s="196">
        <v>1</v>
      </c>
      <c r="I235" s="197"/>
      <c r="J235" s="198">
        <f>ROUND(I235*H235,2)</f>
        <v>0</v>
      </c>
      <c r="K235" s="194" t="s">
        <v>173</v>
      </c>
      <c r="L235" s="60"/>
      <c r="M235" s="199" t="s">
        <v>21</v>
      </c>
      <c r="N235" s="200" t="s">
        <v>41</v>
      </c>
      <c r="O235" s="41"/>
      <c r="P235" s="201">
        <f>O235*H235</f>
        <v>0</v>
      </c>
      <c r="Q235" s="201">
        <v>8.1280000000000005E-2</v>
      </c>
      <c r="R235" s="201">
        <f>Q235*H235</f>
        <v>8.1280000000000005E-2</v>
      </c>
      <c r="S235" s="201">
        <v>0</v>
      </c>
      <c r="T235" s="202">
        <f>S235*H235</f>
        <v>0</v>
      </c>
      <c r="AR235" s="23" t="s">
        <v>174</v>
      </c>
      <c r="AT235" s="23" t="s">
        <v>169</v>
      </c>
      <c r="AU235" s="23" t="s">
        <v>175</v>
      </c>
      <c r="AY235" s="23" t="s">
        <v>167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175</v>
      </c>
      <c r="BK235" s="203">
        <f>ROUND(I235*H235,2)</f>
        <v>0</v>
      </c>
      <c r="BL235" s="23" t="s">
        <v>174</v>
      </c>
      <c r="BM235" s="23" t="s">
        <v>315</v>
      </c>
    </row>
    <row r="236" spans="2:65" s="1" customFormat="1" ht="57" customHeight="1">
      <c r="B236" s="40"/>
      <c r="C236" s="192" t="s">
        <v>316</v>
      </c>
      <c r="D236" s="192" t="s">
        <v>169</v>
      </c>
      <c r="E236" s="193" t="s">
        <v>317</v>
      </c>
      <c r="F236" s="194" t="s">
        <v>318</v>
      </c>
      <c r="G236" s="195" t="s">
        <v>226</v>
      </c>
      <c r="H236" s="196">
        <v>1</v>
      </c>
      <c r="I236" s="197"/>
      <c r="J236" s="198">
        <f>ROUND(I236*H236,2)</f>
        <v>0</v>
      </c>
      <c r="K236" s="194" t="s">
        <v>173</v>
      </c>
      <c r="L236" s="60"/>
      <c r="M236" s="199" t="s">
        <v>21</v>
      </c>
      <c r="N236" s="200" t="s">
        <v>41</v>
      </c>
      <c r="O236" s="41"/>
      <c r="P236" s="201">
        <f>O236*H236</f>
        <v>0</v>
      </c>
      <c r="Q236" s="201">
        <v>4.28E-3</v>
      </c>
      <c r="R236" s="201">
        <f>Q236*H236</f>
        <v>4.28E-3</v>
      </c>
      <c r="S236" s="201">
        <v>0</v>
      </c>
      <c r="T236" s="202">
        <f>S236*H236</f>
        <v>0</v>
      </c>
      <c r="AR236" s="23" t="s">
        <v>174</v>
      </c>
      <c r="AT236" s="23" t="s">
        <v>169</v>
      </c>
      <c r="AU236" s="23" t="s">
        <v>175</v>
      </c>
      <c r="AY236" s="23" t="s">
        <v>167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175</v>
      </c>
      <c r="BK236" s="203">
        <f>ROUND(I236*H236,2)</f>
        <v>0</v>
      </c>
      <c r="BL236" s="23" t="s">
        <v>174</v>
      </c>
      <c r="BM236" s="23" t="s">
        <v>319</v>
      </c>
    </row>
    <row r="237" spans="2:65" s="1" customFormat="1" ht="31.5" customHeight="1">
      <c r="B237" s="40"/>
      <c r="C237" s="192" t="s">
        <v>320</v>
      </c>
      <c r="D237" s="192" t="s">
        <v>169</v>
      </c>
      <c r="E237" s="193" t="s">
        <v>321</v>
      </c>
      <c r="F237" s="194" t="s">
        <v>322</v>
      </c>
      <c r="G237" s="195" t="s">
        <v>226</v>
      </c>
      <c r="H237" s="196">
        <v>5</v>
      </c>
      <c r="I237" s="197"/>
      <c r="J237" s="198">
        <f>ROUND(I237*H237,2)</f>
        <v>0</v>
      </c>
      <c r="K237" s="194" t="s">
        <v>173</v>
      </c>
      <c r="L237" s="60"/>
      <c r="M237" s="199" t="s">
        <v>21</v>
      </c>
      <c r="N237" s="200" t="s">
        <v>41</v>
      </c>
      <c r="O237" s="41"/>
      <c r="P237" s="201">
        <f>O237*H237</f>
        <v>0</v>
      </c>
      <c r="Q237" s="201">
        <v>1.8280000000000001E-2</v>
      </c>
      <c r="R237" s="201">
        <f>Q237*H237</f>
        <v>9.1400000000000009E-2</v>
      </c>
      <c r="S237" s="201">
        <v>0</v>
      </c>
      <c r="T237" s="202">
        <f>S237*H237</f>
        <v>0</v>
      </c>
      <c r="AR237" s="23" t="s">
        <v>174</v>
      </c>
      <c r="AT237" s="23" t="s">
        <v>169</v>
      </c>
      <c r="AU237" s="23" t="s">
        <v>175</v>
      </c>
      <c r="AY237" s="23" t="s">
        <v>167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175</v>
      </c>
      <c r="BK237" s="203">
        <f>ROUND(I237*H237,2)</f>
        <v>0</v>
      </c>
      <c r="BL237" s="23" t="s">
        <v>174</v>
      </c>
      <c r="BM237" s="23" t="s">
        <v>323</v>
      </c>
    </row>
    <row r="238" spans="2:65" s="11" customFormat="1">
      <c r="B238" s="204"/>
      <c r="C238" s="205"/>
      <c r="D238" s="206" t="s">
        <v>177</v>
      </c>
      <c r="E238" s="207" t="s">
        <v>21</v>
      </c>
      <c r="F238" s="208" t="s">
        <v>324</v>
      </c>
      <c r="G238" s="205"/>
      <c r="H238" s="209" t="s">
        <v>21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177</v>
      </c>
      <c r="AU238" s="215" t="s">
        <v>175</v>
      </c>
      <c r="AV238" s="11" t="s">
        <v>77</v>
      </c>
      <c r="AW238" s="11" t="s">
        <v>33</v>
      </c>
      <c r="AX238" s="11" t="s">
        <v>69</v>
      </c>
      <c r="AY238" s="215" t="s">
        <v>167</v>
      </c>
    </row>
    <row r="239" spans="2:65" s="12" customFormat="1">
      <c r="B239" s="216"/>
      <c r="C239" s="217"/>
      <c r="D239" s="206" t="s">
        <v>177</v>
      </c>
      <c r="E239" s="218" t="s">
        <v>21</v>
      </c>
      <c r="F239" s="219" t="s">
        <v>325</v>
      </c>
      <c r="G239" s="217"/>
      <c r="H239" s="220">
        <v>5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177</v>
      </c>
      <c r="AU239" s="226" t="s">
        <v>175</v>
      </c>
      <c r="AV239" s="12" t="s">
        <v>175</v>
      </c>
      <c r="AW239" s="12" t="s">
        <v>33</v>
      </c>
      <c r="AX239" s="12" t="s">
        <v>69</v>
      </c>
      <c r="AY239" s="226" t="s">
        <v>167</v>
      </c>
    </row>
    <row r="240" spans="2:65" s="13" customFormat="1">
      <c r="B240" s="227"/>
      <c r="C240" s="228"/>
      <c r="D240" s="229" t="s">
        <v>177</v>
      </c>
      <c r="E240" s="230" t="s">
        <v>21</v>
      </c>
      <c r="F240" s="231" t="s">
        <v>181</v>
      </c>
      <c r="G240" s="228"/>
      <c r="H240" s="232">
        <v>5</v>
      </c>
      <c r="I240" s="233"/>
      <c r="J240" s="228"/>
      <c r="K240" s="228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177</v>
      </c>
      <c r="AU240" s="238" t="s">
        <v>175</v>
      </c>
      <c r="AV240" s="13" t="s">
        <v>174</v>
      </c>
      <c r="AW240" s="13" t="s">
        <v>33</v>
      </c>
      <c r="AX240" s="13" t="s">
        <v>77</v>
      </c>
      <c r="AY240" s="238" t="s">
        <v>167</v>
      </c>
    </row>
    <row r="241" spans="2:65" s="1" customFormat="1" ht="31.5" customHeight="1">
      <c r="B241" s="40"/>
      <c r="C241" s="192" t="s">
        <v>326</v>
      </c>
      <c r="D241" s="192" t="s">
        <v>169</v>
      </c>
      <c r="E241" s="193" t="s">
        <v>327</v>
      </c>
      <c r="F241" s="194" t="s">
        <v>328</v>
      </c>
      <c r="G241" s="195" t="s">
        <v>226</v>
      </c>
      <c r="H241" s="196">
        <v>4</v>
      </c>
      <c r="I241" s="197"/>
      <c r="J241" s="198">
        <f>ROUND(I241*H241,2)</f>
        <v>0</v>
      </c>
      <c r="K241" s="194" t="s">
        <v>173</v>
      </c>
      <c r="L241" s="60"/>
      <c r="M241" s="199" t="s">
        <v>21</v>
      </c>
      <c r="N241" s="200" t="s">
        <v>41</v>
      </c>
      <c r="O241" s="41"/>
      <c r="P241" s="201">
        <f>O241*H241</f>
        <v>0</v>
      </c>
      <c r="Q241" s="201">
        <v>2.743E-2</v>
      </c>
      <c r="R241" s="201">
        <f>Q241*H241</f>
        <v>0.10972</v>
      </c>
      <c r="S241" s="201">
        <v>0</v>
      </c>
      <c r="T241" s="202">
        <f>S241*H241</f>
        <v>0</v>
      </c>
      <c r="AR241" s="23" t="s">
        <v>174</v>
      </c>
      <c r="AT241" s="23" t="s">
        <v>169</v>
      </c>
      <c r="AU241" s="23" t="s">
        <v>175</v>
      </c>
      <c r="AY241" s="23" t="s">
        <v>167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175</v>
      </c>
      <c r="BK241" s="203">
        <f>ROUND(I241*H241,2)</f>
        <v>0</v>
      </c>
      <c r="BL241" s="23" t="s">
        <v>174</v>
      </c>
      <c r="BM241" s="23" t="s">
        <v>329</v>
      </c>
    </row>
    <row r="242" spans="2:65" s="11" customFormat="1">
      <c r="B242" s="204"/>
      <c r="C242" s="205"/>
      <c r="D242" s="206" t="s">
        <v>177</v>
      </c>
      <c r="E242" s="207" t="s">
        <v>21</v>
      </c>
      <c r="F242" s="208" t="s">
        <v>330</v>
      </c>
      <c r="G242" s="205"/>
      <c r="H242" s="209" t="s">
        <v>21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177</v>
      </c>
      <c r="AU242" s="215" t="s">
        <v>175</v>
      </c>
      <c r="AV242" s="11" t="s">
        <v>77</v>
      </c>
      <c r="AW242" s="11" t="s">
        <v>33</v>
      </c>
      <c r="AX242" s="11" t="s">
        <v>69</v>
      </c>
      <c r="AY242" s="215" t="s">
        <v>167</v>
      </c>
    </row>
    <row r="243" spans="2:65" s="12" customFormat="1">
      <c r="B243" s="216"/>
      <c r="C243" s="217"/>
      <c r="D243" s="206" t="s">
        <v>177</v>
      </c>
      <c r="E243" s="218" t="s">
        <v>21</v>
      </c>
      <c r="F243" s="219" t="s">
        <v>331</v>
      </c>
      <c r="G243" s="217"/>
      <c r="H243" s="220">
        <v>4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177</v>
      </c>
      <c r="AU243" s="226" t="s">
        <v>175</v>
      </c>
      <c r="AV243" s="12" t="s">
        <v>175</v>
      </c>
      <c r="AW243" s="12" t="s">
        <v>33</v>
      </c>
      <c r="AX243" s="12" t="s">
        <v>69</v>
      </c>
      <c r="AY243" s="226" t="s">
        <v>167</v>
      </c>
    </row>
    <row r="244" spans="2:65" s="13" customFormat="1">
      <c r="B244" s="227"/>
      <c r="C244" s="228"/>
      <c r="D244" s="229" t="s">
        <v>177</v>
      </c>
      <c r="E244" s="230" t="s">
        <v>21</v>
      </c>
      <c r="F244" s="231" t="s">
        <v>181</v>
      </c>
      <c r="G244" s="228"/>
      <c r="H244" s="232">
        <v>4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177</v>
      </c>
      <c r="AU244" s="238" t="s">
        <v>175</v>
      </c>
      <c r="AV244" s="13" t="s">
        <v>174</v>
      </c>
      <c r="AW244" s="13" t="s">
        <v>33</v>
      </c>
      <c r="AX244" s="13" t="s">
        <v>77</v>
      </c>
      <c r="AY244" s="238" t="s">
        <v>167</v>
      </c>
    </row>
    <row r="245" spans="2:65" s="1" customFormat="1" ht="31.5" customHeight="1">
      <c r="B245" s="40"/>
      <c r="C245" s="192" t="s">
        <v>9</v>
      </c>
      <c r="D245" s="192" t="s">
        <v>169</v>
      </c>
      <c r="E245" s="193" t="s">
        <v>332</v>
      </c>
      <c r="F245" s="194" t="s">
        <v>333</v>
      </c>
      <c r="G245" s="195" t="s">
        <v>226</v>
      </c>
      <c r="H245" s="196">
        <v>33</v>
      </c>
      <c r="I245" s="197"/>
      <c r="J245" s="198">
        <f>ROUND(I245*H245,2)</f>
        <v>0</v>
      </c>
      <c r="K245" s="194" t="s">
        <v>173</v>
      </c>
      <c r="L245" s="60"/>
      <c r="M245" s="199" t="s">
        <v>21</v>
      </c>
      <c r="N245" s="200" t="s">
        <v>41</v>
      </c>
      <c r="O245" s="41"/>
      <c r="P245" s="201">
        <f>O245*H245</f>
        <v>0</v>
      </c>
      <c r="Q245" s="201">
        <v>4.6449999999999998E-2</v>
      </c>
      <c r="R245" s="201">
        <f>Q245*H245</f>
        <v>1.53285</v>
      </c>
      <c r="S245" s="201">
        <v>0</v>
      </c>
      <c r="T245" s="202">
        <f>S245*H245</f>
        <v>0</v>
      </c>
      <c r="AR245" s="23" t="s">
        <v>174</v>
      </c>
      <c r="AT245" s="23" t="s">
        <v>169</v>
      </c>
      <c r="AU245" s="23" t="s">
        <v>175</v>
      </c>
      <c r="AY245" s="23" t="s">
        <v>167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175</v>
      </c>
      <c r="BK245" s="203">
        <f>ROUND(I245*H245,2)</f>
        <v>0</v>
      </c>
      <c r="BL245" s="23" t="s">
        <v>174</v>
      </c>
      <c r="BM245" s="23" t="s">
        <v>334</v>
      </c>
    </row>
    <row r="246" spans="2:65" s="11" customFormat="1">
      <c r="B246" s="204"/>
      <c r="C246" s="205"/>
      <c r="D246" s="206" t="s">
        <v>177</v>
      </c>
      <c r="E246" s="207" t="s">
        <v>21</v>
      </c>
      <c r="F246" s="208" t="s">
        <v>335</v>
      </c>
      <c r="G246" s="205"/>
      <c r="H246" s="209" t="s">
        <v>21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177</v>
      </c>
      <c r="AU246" s="215" t="s">
        <v>175</v>
      </c>
      <c r="AV246" s="11" t="s">
        <v>77</v>
      </c>
      <c r="AW246" s="11" t="s">
        <v>33</v>
      </c>
      <c r="AX246" s="11" t="s">
        <v>69</v>
      </c>
      <c r="AY246" s="215" t="s">
        <v>167</v>
      </c>
    </row>
    <row r="247" spans="2:65" s="12" customFormat="1">
      <c r="B247" s="216"/>
      <c r="C247" s="217"/>
      <c r="D247" s="206" t="s">
        <v>177</v>
      </c>
      <c r="E247" s="218" t="s">
        <v>21</v>
      </c>
      <c r="F247" s="219" t="s">
        <v>336</v>
      </c>
      <c r="G247" s="217"/>
      <c r="H247" s="220">
        <v>33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177</v>
      </c>
      <c r="AU247" s="226" t="s">
        <v>175</v>
      </c>
      <c r="AV247" s="12" t="s">
        <v>175</v>
      </c>
      <c r="AW247" s="12" t="s">
        <v>33</v>
      </c>
      <c r="AX247" s="12" t="s">
        <v>69</v>
      </c>
      <c r="AY247" s="226" t="s">
        <v>167</v>
      </c>
    </row>
    <row r="248" spans="2:65" s="13" customFormat="1">
      <c r="B248" s="227"/>
      <c r="C248" s="228"/>
      <c r="D248" s="229" t="s">
        <v>177</v>
      </c>
      <c r="E248" s="230" t="s">
        <v>21</v>
      </c>
      <c r="F248" s="231" t="s">
        <v>181</v>
      </c>
      <c r="G248" s="228"/>
      <c r="H248" s="232">
        <v>33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177</v>
      </c>
      <c r="AU248" s="238" t="s">
        <v>175</v>
      </c>
      <c r="AV248" s="13" t="s">
        <v>174</v>
      </c>
      <c r="AW248" s="13" t="s">
        <v>33</v>
      </c>
      <c r="AX248" s="13" t="s">
        <v>77</v>
      </c>
      <c r="AY248" s="238" t="s">
        <v>167</v>
      </c>
    </row>
    <row r="249" spans="2:65" s="1" customFormat="1" ht="31.5" customHeight="1">
      <c r="B249" s="40"/>
      <c r="C249" s="192" t="s">
        <v>337</v>
      </c>
      <c r="D249" s="192" t="s">
        <v>169</v>
      </c>
      <c r="E249" s="193" t="s">
        <v>338</v>
      </c>
      <c r="F249" s="194" t="s">
        <v>339</v>
      </c>
      <c r="G249" s="195" t="s">
        <v>226</v>
      </c>
      <c r="H249" s="196">
        <v>3</v>
      </c>
      <c r="I249" s="197"/>
      <c r="J249" s="198">
        <f>ROUND(I249*H249,2)</f>
        <v>0</v>
      </c>
      <c r="K249" s="194" t="s">
        <v>173</v>
      </c>
      <c r="L249" s="60"/>
      <c r="M249" s="199" t="s">
        <v>21</v>
      </c>
      <c r="N249" s="200" t="s">
        <v>41</v>
      </c>
      <c r="O249" s="41"/>
      <c r="P249" s="201">
        <f>O249*H249</f>
        <v>0</v>
      </c>
      <c r="Q249" s="201">
        <v>5.5629999999999999E-2</v>
      </c>
      <c r="R249" s="201">
        <f>Q249*H249</f>
        <v>0.16688999999999998</v>
      </c>
      <c r="S249" s="201">
        <v>0</v>
      </c>
      <c r="T249" s="202">
        <f>S249*H249</f>
        <v>0</v>
      </c>
      <c r="AR249" s="23" t="s">
        <v>174</v>
      </c>
      <c r="AT249" s="23" t="s">
        <v>169</v>
      </c>
      <c r="AU249" s="23" t="s">
        <v>175</v>
      </c>
      <c r="AY249" s="23" t="s">
        <v>167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175</v>
      </c>
      <c r="BK249" s="203">
        <f>ROUND(I249*H249,2)</f>
        <v>0</v>
      </c>
      <c r="BL249" s="23" t="s">
        <v>174</v>
      </c>
      <c r="BM249" s="23" t="s">
        <v>340</v>
      </c>
    </row>
    <row r="250" spans="2:65" s="11" customFormat="1">
      <c r="B250" s="204"/>
      <c r="C250" s="205"/>
      <c r="D250" s="206" t="s">
        <v>177</v>
      </c>
      <c r="E250" s="207" t="s">
        <v>21</v>
      </c>
      <c r="F250" s="208" t="s">
        <v>341</v>
      </c>
      <c r="G250" s="205"/>
      <c r="H250" s="209" t="s">
        <v>21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177</v>
      </c>
      <c r="AU250" s="215" t="s">
        <v>175</v>
      </c>
      <c r="AV250" s="11" t="s">
        <v>77</v>
      </c>
      <c r="AW250" s="11" t="s">
        <v>33</v>
      </c>
      <c r="AX250" s="11" t="s">
        <v>69</v>
      </c>
      <c r="AY250" s="215" t="s">
        <v>167</v>
      </c>
    </row>
    <row r="251" spans="2:65" s="12" customFormat="1">
      <c r="B251" s="216"/>
      <c r="C251" s="217"/>
      <c r="D251" s="206" t="s">
        <v>177</v>
      </c>
      <c r="E251" s="218" t="s">
        <v>21</v>
      </c>
      <c r="F251" s="219" t="s">
        <v>342</v>
      </c>
      <c r="G251" s="217"/>
      <c r="H251" s="220">
        <v>3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177</v>
      </c>
      <c r="AU251" s="226" t="s">
        <v>175</v>
      </c>
      <c r="AV251" s="12" t="s">
        <v>175</v>
      </c>
      <c r="AW251" s="12" t="s">
        <v>33</v>
      </c>
      <c r="AX251" s="12" t="s">
        <v>69</v>
      </c>
      <c r="AY251" s="226" t="s">
        <v>167</v>
      </c>
    </row>
    <row r="252" spans="2:65" s="13" customFormat="1">
      <c r="B252" s="227"/>
      <c r="C252" s="228"/>
      <c r="D252" s="229" t="s">
        <v>177</v>
      </c>
      <c r="E252" s="230" t="s">
        <v>21</v>
      </c>
      <c r="F252" s="231" t="s">
        <v>181</v>
      </c>
      <c r="G252" s="228"/>
      <c r="H252" s="232">
        <v>3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177</v>
      </c>
      <c r="AU252" s="238" t="s">
        <v>175</v>
      </c>
      <c r="AV252" s="13" t="s">
        <v>174</v>
      </c>
      <c r="AW252" s="13" t="s">
        <v>33</v>
      </c>
      <c r="AX252" s="13" t="s">
        <v>77</v>
      </c>
      <c r="AY252" s="238" t="s">
        <v>167</v>
      </c>
    </row>
    <row r="253" spans="2:65" s="1" customFormat="1" ht="31.5" customHeight="1">
      <c r="B253" s="40"/>
      <c r="C253" s="192" t="s">
        <v>343</v>
      </c>
      <c r="D253" s="192" t="s">
        <v>169</v>
      </c>
      <c r="E253" s="193" t="s">
        <v>344</v>
      </c>
      <c r="F253" s="194" t="s">
        <v>345</v>
      </c>
      <c r="G253" s="195" t="s">
        <v>226</v>
      </c>
      <c r="H253" s="196">
        <v>6</v>
      </c>
      <c r="I253" s="197"/>
      <c r="J253" s="198">
        <f>ROUND(I253*H253,2)</f>
        <v>0</v>
      </c>
      <c r="K253" s="194" t="s">
        <v>173</v>
      </c>
      <c r="L253" s="60"/>
      <c r="M253" s="199" t="s">
        <v>21</v>
      </c>
      <c r="N253" s="200" t="s">
        <v>41</v>
      </c>
      <c r="O253" s="41"/>
      <c r="P253" s="201">
        <f>O253*H253</f>
        <v>0</v>
      </c>
      <c r="Q253" s="201">
        <v>0.11121</v>
      </c>
      <c r="R253" s="201">
        <f>Q253*H253</f>
        <v>0.66725999999999996</v>
      </c>
      <c r="S253" s="201">
        <v>0</v>
      </c>
      <c r="T253" s="202">
        <f>S253*H253</f>
        <v>0</v>
      </c>
      <c r="AR253" s="23" t="s">
        <v>174</v>
      </c>
      <c r="AT253" s="23" t="s">
        <v>169</v>
      </c>
      <c r="AU253" s="23" t="s">
        <v>175</v>
      </c>
      <c r="AY253" s="23" t="s">
        <v>167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175</v>
      </c>
      <c r="BK253" s="203">
        <f>ROUND(I253*H253,2)</f>
        <v>0</v>
      </c>
      <c r="BL253" s="23" t="s">
        <v>174</v>
      </c>
      <c r="BM253" s="23" t="s">
        <v>346</v>
      </c>
    </row>
    <row r="254" spans="2:65" s="11" customFormat="1">
      <c r="B254" s="204"/>
      <c r="C254" s="205"/>
      <c r="D254" s="206" t="s">
        <v>177</v>
      </c>
      <c r="E254" s="207" t="s">
        <v>21</v>
      </c>
      <c r="F254" s="208" t="s">
        <v>347</v>
      </c>
      <c r="G254" s="205"/>
      <c r="H254" s="209" t="s">
        <v>21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177</v>
      </c>
      <c r="AU254" s="215" t="s">
        <v>175</v>
      </c>
      <c r="AV254" s="11" t="s">
        <v>77</v>
      </c>
      <c r="AW254" s="11" t="s">
        <v>33</v>
      </c>
      <c r="AX254" s="11" t="s">
        <v>69</v>
      </c>
      <c r="AY254" s="215" t="s">
        <v>167</v>
      </c>
    </row>
    <row r="255" spans="2:65" s="12" customFormat="1">
      <c r="B255" s="216"/>
      <c r="C255" s="217"/>
      <c r="D255" s="206" t="s">
        <v>177</v>
      </c>
      <c r="E255" s="218" t="s">
        <v>21</v>
      </c>
      <c r="F255" s="219" t="s">
        <v>348</v>
      </c>
      <c r="G255" s="217"/>
      <c r="H255" s="220">
        <v>6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177</v>
      </c>
      <c r="AU255" s="226" t="s">
        <v>175</v>
      </c>
      <c r="AV255" s="12" t="s">
        <v>175</v>
      </c>
      <c r="AW255" s="12" t="s">
        <v>33</v>
      </c>
      <c r="AX255" s="12" t="s">
        <v>69</v>
      </c>
      <c r="AY255" s="226" t="s">
        <v>167</v>
      </c>
    </row>
    <row r="256" spans="2:65" s="13" customFormat="1">
      <c r="B256" s="227"/>
      <c r="C256" s="228"/>
      <c r="D256" s="229" t="s">
        <v>177</v>
      </c>
      <c r="E256" s="230" t="s">
        <v>21</v>
      </c>
      <c r="F256" s="231" t="s">
        <v>181</v>
      </c>
      <c r="G256" s="228"/>
      <c r="H256" s="232">
        <v>6</v>
      </c>
      <c r="I256" s="233"/>
      <c r="J256" s="228"/>
      <c r="K256" s="228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177</v>
      </c>
      <c r="AU256" s="238" t="s">
        <v>175</v>
      </c>
      <c r="AV256" s="13" t="s">
        <v>174</v>
      </c>
      <c r="AW256" s="13" t="s">
        <v>33</v>
      </c>
      <c r="AX256" s="13" t="s">
        <v>77</v>
      </c>
      <c r="AY256" s="238" t="s">
        <v>167</v>
      </c>
    </row>
    <row r="257" spans="2:65" s="1" customFormat="1" ht="22.5" customHeight="1">
      <c r="B257" s="40"/>
      <c r="C257" s="192" t="s">
        <v>349</v>
      </c>
      <c r="D257" s="192" t="s">
        <v>169</v>
      </c>
      <c r="E257" s="193" t="s">
        <v>350</v>
      </c>
      <c r="F257" s="194" t="s">
        <v>351</v>
      </c>
      <c r="G257" s="195" t="s">
        <v>172</v>
      </c>
      <c r="H257" s="196">
        <v>0.51600000000000001</v>
      </c>
      <c r="I257" s="197"/>
      <c r="J257" s="198">
        <f>ROUND(I257*H257,2)</f>
        <v>0</v>
      </c>
      <c r="K257" s="194" t="s">
        <v>173</v>
      </c>
      <c r="L257" s="60"/>
      <c r="M257" s="199" t="s">
        <v>21</v>
      </c>
      <c r="N257" s="200" t="s">
        <v>41</v>
      </c>
      <c r="O257" s="41"/>
      <c r="P257" s="201">
        <f>O257*H257</f>
        <v>0</v>
      </c>
      <c r="Q257" s="201">
        <v>1.94302</v>
      </c>
      <c r="R257" s="201">
        <f>Q257*H257</f>
        <v>1.0025983199999999</v>
      </c>
      <c r="S257" s="201">
        <v>0</v>
      </c>
      <c r="T257" s="202">
        <f>S257*H257</f>
        <v>0</v>
      </c>
      <c r="AR257" s="23" t="s">
        <v>174</v>
      </c>
      <c r="AT257" s="23" t="s">
        <v>169</v>
      </c>
      <c r="AU257" s="23" t="s">
        <v>175</v>
      </c>
      <c r="AY257" s="23" t="s">
        <v>167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175</v>
      </c>
      <c r="BK257" s="203">
        <f>ROUND(I257*H257,2)</f>
        <v>0</v>
      </c>
      <c r="BL257" s="23" t="s">
        <v>174</v>
      </c>
      <c r="BM257" s="23" t="s">
        <v>352</v>
      </c>
    </row>
    <row r="258" spans="2:65" s="11" customFormat="1">
      <c r="B258" s="204"/>
      <c r="C258" s="205"/>
      <c r="D258" s="206" t="s">
        <v>177</v>
      </c>
      <c r="E258" s="207" t="s">
        <v>21</v>
      </c>
      <c r="F258" s="208" t="s">
        <v>353</v>
      </c>
      <c r="G258" s="205"/>
      <c r="H258" s="209" t="s">
        <v>21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177</v>
      </c>
      <c r="AU258" s="215" t="s">
        <v>175</v>
      </c>
      <c r="AV258" s="11" t="s">
        <v>77</v>
      </c>
      <c r="AW258" s="11" t="s">
        <v>33</v>
      </c>
      <c r="AX258" s="11" t="s">
        <v>69</v>
      </c>
      <c r="AY258" s="215" t="s">
        <v>167</v>
      </c>
    </row>
    <row r="259" spans="2:65" s="12" customFormat="1">
      <c r="B259" s="216"/>
      <c r="C259" s="217"/>
      <c r="D259" s="206" t="s">
        <v>177</v>
      </c>
      <c r="E259" s="218" t="s">
        <v>21</v>
      </c>
      <c r="F259" s="219" t="s">
        <v>354</v>
      </c>
      <c r="G259" s="217"/>
      <c r="H259" s="220">
        <v>0.28799999999999998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177</v>
      </c>
      <c r="AU259" s="226" t="s">
        <v>175</v>
      </c>
      <c r="AV259" s="12" t="s">
        <v>175</v>
      </c>
      <c r="AW259" s="12" t="s">
        <v>33</v>
      </c>
      <c r="AX259" s="12" t="s">
        <v>69</v>
      </c>
      <c r="AY259" s="226" t="s">
        <v>167</v>
      </c>
    </row>
    <row r="260" spans="2:65" s="12" customFormat="1">
      <c r="B260" s="216"/>
      <c r="C260" s="217"/>
      <c r="D260" s="206" t="s">
        <v>177</v>
      </c>
      <c r="E260" s="218" t="s">
        <v>21</v>
      </c>
      <c r="F260" s="219" t="s">
        <v>355</v>
      </c>
      <c r="G260" s="217"/>
      <c r="H260" s="220">
        <v>0.22800000000000001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177</v>
      </c>
      <c r="AU260" s="226" t="s">
        <v>175</v>
      </c>
      <c r="AV260" s="12" t="s">
        <v>175</v>
      </c>
      <c r="AW260" s="12" t="s">
        <v>33</v>
      </c>
      <c r="AX260" s="12" t="s">
        <v>69</v>
      </c>
      <c r="AY260" s="226" t="s">
        <v>167</v>
      </c>
    </row>
    <row r="261" spans="2:65" s="13" customFormat="1">
      <c r="B261" s="227"/>
      <c r="C261" s="228"/>
      <c r="D261" s="229" t="s">
        <v>177</v>
      </c>
      <c r="E261" s="230" t="s">
        <v>21</v>
      </c>
      <c r="F261" s="231" t="s">
        <v>181</v>
      </c>
      <c r="G261" s="228"/>
      <c r="H261" s="232">
        <v>0.51600000000000001</v>
      </c>
      <c r="I261" s="233"/>
      <c r="J261" s="228"/>
      <c r="K261" s="228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177</v>
      </c>
      <c r="AU261" s="238" t="s">
        <v>175</v>
      </c>
      <c r="AV261" s="13" t="s">
        <v>174</v>
      </c>
      <c r="AW261" s="13" t="s">
        <v>33</v>
      </c>
      <c r="AX261" s="13" t="s">
        <v>77</v>
      </c>
      <c r="AY261" s="238" t="s">
        <v>167</v>
      </c>
    </row>
    <row r="262" spans="2:65" s="1" customFormat="1" ht="31.5" customHeight="1">
      <c r="B262" s="40"/>
      <c r="C262" s="192" t="s">
        <v>356</v>
      </c>
      <c r="D262" s="192" t="s">
        <v>169</v>
      </c>
      <c r="E262" s="193" t="s">
        <v>357</v>
      </c>
      <c r="F262" s="194" t="s">
        <v>358</v>
      </c>
      <c r="G262" s="195" t="s">
        <v>253</v>
      </c>
      <c r="H262" s="196">
        <v>0.67600000000000005</v>
      </c>
      <c r="I262" s="197"/>
      <c r="J262" s="198">
        <f>ROUND(I262*H262,2)</f>
        <v>0</v>
      </c>
      <c r="K262" s="194" t="s">
        <v>173</v>
      </c>
      <c r="L262" s="60"/>
      <c r="M262" s="199" t="s">
        <v>21</v>
      </c>
      <c r="N262" s="200" t="s">
        <v>41</v>
      </c>
      <c r="O262" s="41"/>
      <c r="P262" s="201">
        <f>O262*H262</f>
        <v>0</v>
      </c>
      <c r="Q262" s="201">
        <v>1.7090000000000001E-2</v>
      </c>
      <c r="R262" s="201">
        <f>Q262*H262</f>
        <v>1.1552840000000002E-2</v>
      </c>
      <c r="S262" s="201">
        <v>0</v>
      </c>
      <c r="T262" s="202">
        <f>S262*H262</f>
        <v>0</v>
      </c>
      <c r="AR262" s="23" t="s">
        <v>174</v>
      </c>
      <c r="AT262" s="23" t="s">
        <v>169</v>
      </c>
      <c r="AU262" s="23" t="s">
        <v>175</v>
      </c>
      <c r="AY262" s="23" t="s">
        <v>167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175</v>
      </c>
      <c r="BK262" s="203">
        <f>ROUND(I262*H262,2)</f>
        <v>0</v>
      </c>
      <c r="BL262" s="23" t="s">
        <v>174</v>
      </c>
      <c r="BM262" s="23" t="s">
        <v>359</v>
      </c>
    </row>
    <row r="263" spans="2:65" s="11" customFormat="1">
      <c r="B263" s="204"/>
      <c r="C263" s="205"/>
      <c r="D263" s="206" t="s">
        <v>177</v>
      </c>
      <c r="E263" s="207" t="s">
        <v>21</v>
      </c>
      <c r="F263" s="208" t="s">
        <v>360</v>
      </c>
      <c r="G263" s="205"/>
      <c r="H263" s="209" t="s">
        <v>21</v>
      </c>
      <c r="I263" s="210"/>
      <c r="J263" s="205"/>
      <c r="K263" s="205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177</v>
      </c>
      <c r="AU263" s="215" t="s">
        <v>175</v>
      </c>
      <c r="AV263" s="11" t="s">
        <v>77</v>
      </c>
      <c r="AW263" s="11" t="s">
        <v>33</v>
      </c>
      <c r="AX263" s="11" t="s">
        <v>69</v>
      </c>
      <c r="AY263" s="215" t="s">
        <v>167</v>
      </c>
    </row>
    <row r="264" spans="2:65" s="12" customFormat="1">
      <c r="B264" s="216"/>
      <c r="C264" s="217"/>
      <c r="D264" s="206" t="s">
        <v>177</v>
      </c>
      <c r="E264" s="218" t="s">
        <v>21</v>
      </c>
      <c r="F264" s="219" t="s">
        <v>361</v>
      </c>
      <c r="G264" s="217"/>
      <c r="H264" s="220">
        <v>0.377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177</v>
      </c>
      <c r="AU264" s="226" t="s">
        <v>175</v>
      </c>
      <c r="AV264" s="12" t="s">
        <v>175</v>
      </c>
      <c r="AW264" s="12" t="s">
        <v>33</v>
      </c>
      <c r="AX264" s="12" t="s">
        <v>69</v>
      </c>
      <c r="AY264" s="226" t="s">
        <v>167</v>
      </c>
    </row>
    <row r="265" spans="2:65" s="12" customFormat="1">
      <c r="B265" s="216"/>
      <c r="C265" s="217"/>
      <c r="D265" s="206" t="s">
        <v>177</v>
      </c>
      <c r="E265" s="218" t="s">
        <v>21</v>
      </c>
      <c r="F265" s="219" t="s">
        <v>362</v>
      </c>
      <c r="G265" s="217"/>
      <c r="H265" s="220">
        <v>0.29899999999999999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177</v>
      </c>
      <c r="AU265" s="226" t="s">
        <v>175</v>
      </c>
      <c r="AV265" s="12" t="s">
        <v>175</v>
      </c>
      <c r="AW265" s="12" t="s">
        <v>33</v>
      </c>
      <c r="AX265" s="12" t="s">
        <v>69</v>
      </c>
      <c r="AY265" s="226" t="s">
        <v>167</v>
      </c>
    </row>
    <row r="266" spans="2:65" s="13" customFormat="1">
      <c r="B266" s="227"/>
      <c r="C266" s="228"/>
      <c r="D266" s="229" t="s">
        <v>177</v>
      </c>
      <c r="E266" s="230" t="s">
        <v>21</v>
      </c>
      <c r="F266" s="231" t="s">
        <v>181</v>
      </c>
      <c r="G266" s="228"/>
      <c r="H266" s="232">
        <v>0.67600000000000005</v>
      </c>
      <c r="I266" s="233"/>
      <c r="J266" s="228"/>
      <c r="K266" s="228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177</v>
      </c>
      <c r="AU266" s="238" t="s">
        <v>175</v>
      </c>
      <c r="AV266" s="13" t="s">
        <v>174</v>
      </c>
      <c r="AW266" s="13" t="s">
        <v>33</v>
      </c>
      <c r="AX266" s="13" t="s">
        <v>77</v>
      </c>
      <c r="AY266" s="238" t="s">
        <v>167</v>
      </c>
    </row>
    <row r="267" spans="2:65" s="1" customFormat="1" ht="22.5" customHeight="1">
      <c r="B267" s="40"/>
      <c r="C267" s="242" t="s">
        <v>363</v>
      </c>
      <c r="D267" s="242" t="s">
        <v>364</v>
      </c>
      <c r="E267" s="243" t="s">
        <v>365</v>
      </c>
      <c r="F267" s="244" t="s">
        <v>366</v>
      </c>
      <c r="G267" s="245" t="s">
        <v>253</v>
      </c>
      <c r="H267" s="246">
        <v>0.73</v>
      </c>
      <c r="I267" s="247"/>
      <c r="J267" s="248">
        <f>ROUND(I267*H267,2)</f>
        <v>0</v>
      </c>
      <c r="K267" s="244" t="s">
        <v>173</v>
      </c>
      <c r="L267" s="249"/>
      <c r="M267" s="250" t="s">
        <v>21</v>
      </c>
      <c r="N267" s="251" t="s">
        <v>41</v>
      </c>
      <c r="O267" s="41"/>
      <c r="P267" s="201">
        <f>O267*H267</f>
        <v>0</v>
      </c>
      <c r="Q267" s="201">
        <v>1</v>
      </c>
      <c r="R267" s="201">
        <f>Q267*H267</f>
        <v>0.73</v>
      </c>
      <c r="S267" s="201">
        <v>0</v>
      </c>
      <c r="T267" s="202">
        <f>S267*H267</f>
        <v>0</v>
      </c>
      <c r="AR267" s="23" t="s">
        <v>229</v>
      </c>
      <c r="AT267" s="23" t="s">
        <v>364</v>
      </c>
      <c r="AU267" s="23" t="s">
        <v>175</v>
      </c>
      <c r="AY267" s="23" t="s">
        <v>167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175</v>
      </c>
      <c r="BK267" s="203">
        <f>ROUND(I267*H267,2)</f>
        <v>0</v>
      </c>
      <c r="BL267" s="23" t="s">
        <v>174</v>
      </c>
      <c r="BM267" s="23" t="s">
        <v>367</v>
      </c>
    </row>
    <row r="268" spans="2:65" s="1" customFormat="1" ht="27">
      <c r="B268" s="40"/>
      <c r="C268" s="62"/>
      <c r="D268" s="206" t="s">
        <v>368</v>
      </c>
      <c r="E268" s="62"/>
      <c r="F268" s="252" t="s">
        <v>369</v>
      </c>
      <c r="G268" s="62"/>
      <c r="H268" s="62"/>
      <c r="I268" s="162"/>
      <c r="J268" s="62"/>
      <c r="K268" s="62"/>
      <c r="L268" s="60"/>
      <c r="M268" s="253"/>
      <c r="N268" s="41"/>
      <c r="O268" s="41"/>
      <c r="P268" s="41"/>
      <c r="Q268" s="41"/>
      <c r="R268" s="41"/>
      <c r="S268" s="41"/>
      <c r="T268" s="77"/>
      <c r="AT268" s="23" t="s">
        <v>368</v>
      </c>
      <c r="AU268" s="23" t="s">
        <v>175</v>
      </c>
    </row>
    <row r="269" spans="2:65" s="11" customFormat="1">
      <c r="B269" s="204"/>
      <c r="C269" s="205"/>
      <c r="D269" s="206" t="s">
        <v>177</v>
      </c>
      <c r="E269" s="207" t="s">
        <v>21</v>
      </c>
      <c r="F269" s="208" t="s">
        <v>360</v>
      </c>
      <c r="G269" s="205"/>
      <c r="H269" s="209" t="s">
        <v>21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177</v>
      </c>
      <c r="AU269" s="215" t="s">
        <v>175</v>
      </c>
      <c r="AV269" s="11" t="s">
        <v>77</v>
      </c>
      <c r="AW269" s="11" t="s">
        <v>33</v>
      </c>
      <c r="AX269" s="11" t="s">
        <v>69</v>
      </c>
      <c r="AY269" s="215" t="s">
        <v>167</v>
      </c>
    </row>
    <row r="270" spans="2:65" s="12" customFormat="1">
      <c r="B270" s="216"/>
      <c r="C270" s="217"/>
      <c r="D270" s="206" t="s">
        <v>177</v>
      </c>
      <c r="E270" s="218" t="s">
        <v>21</v>
      </c>
      <c r="F270" s="219" t="s">
        <v>370</v>
      </c>
      <c r="G270" s="217"/>
      <c r="H270" s="220">
        <v>0.40699999999999997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177</v>
      </c>
      <c r="AU270" s="226" t="s">
        <v>175</v>
      </c>
      <c r="AV270" s="12" t="s">
        <v>175</v>
      </c>
      <c r="AW270" s="12" t="s">
        <v>33</v>
      </c>
      <c r="AX270" s="12" t="s">
        <v>69</v>
      </c>
      <c r="AY270" s="226" t="s">
        <v>167</v>
      </c>
    </row>
    <row r="271" spans="2:65" s="12" customFormat="1">
      <c r="B271" s="216"/>
      <c r="C271" s="217"/>
      <c r="D271" s="206" t="s">
        <v>177</v>
      </c>
      <c r="E271" s="218" t="s">
        <v>21</v>
      </c>
      <c r="F271" s="219" t="s">
        <v>371</v>
      </c>
      <c r="G271" s="217"/>
      <c r="H271" s="220">
        <v>0.32300000000000001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177</v>
      </c>
      <c r="AU271" s="226" t="s">
        <v>175</v>
      </c>
      <c r="AV271" s="12" t="s">
        <v>175</v>
      </c>
      <c r="AW271" s="12" t="s">
        <v>33</v>
      </c>
      <c r="AX271" s="12" t="s">
        <v>69</v>
      </c>
      <c r="AY271" s="226" t="s">
        <v>167</v>
      </c>
    </row>
    <row r="272" spans="2:65" s="13" customFormat="1">
      <c r="B272" s="227"/>
      <c r="C272" s="228"/>
      <c r="D272" s="229" t="s">
        <v>177</v>
      </c>
      <c r="E272" s="230" t="s">
        <v>21</v>
      </c>
      <c r="F272" s="231" t="s">
        <v>181</v>
      </c>
      <c r="G272" s="228"/>
      <c r="H272" s="232">
        <v>0.73</v>
      </c>
      <c r="I272" s="233"/>
      <c r="J272" s="228"/>
      <c r="K272" s="228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177</v>
      </c>
      <c r="AU272" s="238" t="s">
        <v>175</v>
      </c>
      <c r="AV272" s="13" t="s">
        <v>174</v>
      </c>
      <c r="AW272" s="13" t="s">
        <v>33</v>
      </c>
      <c r="AX272" s="13" t="s">
        <v>77</v>
      </c>
      <c r="AY272" s="238" t="s">
        <v>167</v>
      </c>
    </row>
    <row r="273" spans="2:65" s="1" customFormat="1" ht="22.5" customHeight="1">
      <c r="B273" s="40"/>
      <c r="C273" s="192" t="s">
        <v>372</v>
      </c>
      <c r="D273" s="192" t="s">
        <v>169</v>
      </c>
      <c r="E273" s="193" t="s">
        <v>373</v>
      </c>
      <c r="F273" s="194" t="s">
        <v>374</v>
      </c>
      <c r="G273" s="195" t="s">
        <v>305</v>
      </c>
      <c r="H273" s="196">
        <v>4</v>
      </c>
      <c r="I273" s="197"/>
      <c r="J273" s="198">
        <f>ROUND(I273*H273,2)</f>
        <v>0</v>
      </c>
      <c r="K273" s="194" t="s">
        <v>173</v>
      </c>
      <c r="L273" s="60"/>
      <c r="M273" s="199" t="s">
        <v>21</v>
      </c>
      <c r="N273" s="200" t="s">
        <v>41</v>
      </c>
      <c r="O273" s="41"/>
      <c r="P273" s="201">
        <f>O273*H273</f>
        <v>0</v>
      </c>
      <c r="Q273" s="201">
        <v>3.8000000000000002E-4</v>
      </c>
      <c r="R273" s="201">
        <f>Q273*H273</f>
        <v>1.5200000000000001E-3</v>
      </c>
      <c r="S273" s="201">
        <v>0</v>
      </c>
      <c r="T273" s="202">
        <f>S273*H273</f>
        <v>0</v>
      </c>
      <c r="AR273" s="23" t="s">
        <v>174</v>
      </c>
      <c r="AT273" s="23" t="s">
        <v>169</v>
      </c>
      <c r="AU273" s="23" t="s">
        <v>175</v>
      </c>
      <c r="AY273" s="23" t="s">
        <v>167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175</v>
      </c>
      <c r="BK273" s="203">
        <f>ROUND(I273*H273,2)</f>
        <v>0</v>
      </c>
      <c r="BL273" s="23" t="s">
        <v>174</v>
      </c>
      <c r="BM273" s="23" t="s">
        <v>375</v>
      </c>
    </row>
    <row r="274" spans="2:65" s="11" customFormat="1">
      <c r="B274" s="204"/>
      <c r="C274" s="205"/>
      <c r="D274" s="206" t="s">
        <v>177</v>
      </c>
      <c r="E274" s="207" t="s">
        <v>21</v>
      </c>
      <c r="F274" s="208" t="s">
        <v>376</v>
      </c>
      <c r="G274" s="205"/>
      <c r="H274" s="209" t="s">
        <v>21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177</v>
      </c>
      <c r="AU274" s="215" t="s">
        <v>175</v>
      </c>
      <c r="AV274" s="11" t="s">
        <v>77</v>
      </c>
      <c r="AW274" s="11" t="s">
        <v>33</v>
      </c>
      <c r="AX274" s="11" t="s">
        <v>69</v>
      </c>
      <c r="AY274" s="215" t="s">
        <v>167</v>
      </c>
    </row>
    <row r="275" spans="2:65" s="12" customFormat="1">
      <c r="B275" s="216"/>
      <c r="C275" s="217"/>
      <c r="D275" s="206" t="s">
        <v>177</v>
      </c>
      <c r="E275" s="218" t="s">
        <v>21</v>
      </c>
      <c r="F275" s="219" t="s">
        <v>377</v>
      </c>
      <c r="G275" s="217"/>
      <c r="H275" s="220">
        <v>4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177</v>
      </c>
      <c r="AU275" s="226" t="s">
        <v>175</v>
      </c>
      <c r="AV275" s="12" t="s">
        <v>175</v>
      </c>
      <c r="AW275" s="12" t="s">
        <v>33</v>
      </c>
      <c r="AX275" s="12" t="s">
        <v>69</v>
      </c>
      <c r="AY275" s="226" t="s">
        <v>167</v>
      </c>
    </row>
    <row r="276" spans="2:65" s="13" customFormat="1">
      <c r="B276" s="227"/>
      <c r="C276" s="228"/>
      <c r="D276" s="229" t="s">
        <v>177</v>
      </c>
      <c r="E276" s="230" t="s">
        <v>21</v>
      </c>
      <c r="F276" s="231" t="s">
        <v>181</v>
      </c>
      <c r="G276" s="228"/>
      <c r="H276" s="232">
        <v>4</v>
      </c>
      <c r="I276" s="233"/>
      <c r="J276" s="228"/>
      <c r="K276" s="228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177</v>
      </c>
      <c r="AU276" s="238" t="s">
        <v>175</v>
      </c>
      <c r="AV276" s="13" t="s">
        <v>174</v>
      </c>
      <c r="AW276" s="13" t="s">
        <v>33</v>
      </c>
      <c r="AX276" s="13" t="s">
        <v>77</v>
      </c>
      <c r="AY276" s="238" t="s">
        <v>167</v>
      </c>
    </row>
    <row r="277" spans="2:65" s="1" customFormat="1" ht="31.5" customHeight="1">
      <c r="B277" s="40"/>
      <c r="C277" s="192" t="s">
        <v>378</v>
      </c>
      <c r="D277" s="192" t="s">
        <v>169</v>
      </c>
      <c r="E277" s="193" t="s">
        <v>379</v>
      </c>
      <c r="F277" s="194" t="s">
        <v>380</v>
      </c>
      <c r="G277" s="195" t="s">
        <v>245</v>
      </c>
      <c r="H277" s="196">
        <v>37.24</v>
      </c>
      <c r="I277" s="197"/>
      <c r="J277" s="198">
        <f>ROUND(I277*H277,2)</f>
        <v>0</v>
      </c>
      <c r="K277" s="194" t="s">
        <v>173</v>
      </c>
      <c r="L277" s="60"/>
      <c r="M277" s="199" t="s">
        <v>21</v>
      </c>
      <c r="N277" s="200" t="s">
        <v>41</v>
      </c>
      <c r="O277" s="41"/>
      <c r="P277" s="201">
        <f>O277*H277</f>
        <v>0</v>
      </c>
      <c r="Q277" s="201">
        <v>0.11669</v>
      </c>
      <c r="R277" s="201">
        <f>Q277*H277</f>
        <v>4.3455356000000007</v>
      </c>
      <c r="S277" s="201">
        <v>0</v>
      </c>
      <c r="T277" s="202">
        <f>S277*H277</f>
        <v>0</v>
      </c>
      <c r="AR277" s="23" t="s">
        <v>174</v>
      </c>
      <c r="AT277" s="23" t="s">
        <v>169</v>
      </c>
      <c r="AU277" s="23" t="s">
        <v>175</v>
      </c>
      <c r="AY277" s="23" t="s">
        <v>167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175</v>
      </c>
      <c r="BK277" s="203">
        <f>ROUND(I277*H277,2)</f>
        <v>0</v>
      </c>
      <c r="BL277" s="23" t="s">
        <v>174</v>
      </c>
      <c r="BM277" s="23" t="s">
        <v>381</v>
      </c>
    </row>
    <row r="278" spans="2:65" s="11" customFormat="1">
      <c r="B278" s="204"/>
      <c r="C278" s="205"/>
      <c r="D278" s="206" t="s">
        <v>177</v>
      </c>
      <c r="E278" s="207" t="s">
        <v>21</v>
      </c>
      <c r="F278" s="208" t="s">
        <v>382</v>
      </c>
      <c r="G278" s="205"/>
      <c r="H278" s="209" t="s">
        <v>21</v>
      </c>
      <c r="I278" s="210"/>
      <c r="J278" s="205"/>
      <c r="K278" s="205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177</v>
      </c>
      <c r="AU278" s="215" t="s">
        <v>175</v>
      </c>
      <c r="AV278" s="11" t="s">
        <v>77</v>
      </c>
      <c r="AW278" s="11" t="s">
        <v>33</v>
      </c>
      <c r="AX278" s="11" t="s">
        <v>69</v>
      </c>
      <c r="AY278" s="215" t="s">
        <v>167</v>
      </c>
    </row>
    <row r="279" spans="2:65" s="11" customFormat="1">
      <c r="B279" s="204"/>
      <c r="C279" s="205"/>
      <c r="D279" s="206" t="s">
        <v>177</v>
      </c>
      <c r="E279" s="207" t="s">
        <v>21</v>
      </c>
      <c r="F279" s="208" t="s">
        <v>383</v>
      </c>
      <c r="G279" s="205"/>
      <c r="H279" s="209" t="s">
        <v>21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177</v>
      </c>
      <c r="AU279" s="215" t="s">
        <v>175</v>
      </c>
      <c r="AV279" s="11" t="s">
        <v>77</v>
      </c>
      <c r="AW279" s="11" t="s">
        <v>33</v>
      </c>
      <c r="AX279" s="11" t="s">
        <v>69</v>
      </c>
      <c r="AY279" s="215" t="s">
        <v>167</v>
      </c>
    </row>
    <row r="280" spans="2:65" s="12" customFormat="1">
      <c r="B280" s="216"/>
      <c r="C280" s="217"/>
      <c r="D280" s="206" t="s">
        <v>177</v>
      </c>
      <c r="E280" s="218" t="s">
        <v>21</v>
      </c>
      <c r="F280" s="219" t="s">
        <v>384</v>
      </c>
      <c r="G280" s="217"/>
      <c r="H280" s="220">
        <v>11.413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177</v>
      </c>
      <c r="AU280" s="226" t="s">
        <v>175</v>
      </c>
      <c r="AV280" s="12" t="s">
        <v>175</v>
      </c>
      <c r="AW280" s="12" t="s">
        <v>33</v>
      </c>
      <c r="AX280" s="12" t="s">
        <v>69</v>
      </c>
      <c r="AY280" s="226" t="s">
        <v>167</v>
      </c>
    </row>
    <row r="281" spans="2:65" s="11" customFormat="1">
      <c r="B281" s="204"/>
      <c r="C281" s="205"/>
      <c r="D281" s="206" t="s">
        <v>177</v>
      </c>
      <c r="E281" s="207" t="s">
        <v>21</v>
      </c>
      <c r="F281" s="208" t="s">
        <v>272</v>
      </c>
      <c r="G281" s="205"/>
      <c r="H281" s="209" t="s">
        <v>21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177</v>
      </c>
      <c r="AU281" s="215" t="s">
        <v>175</v>
      </c>
      <c r="AV281" s="11" t="s">
        <v>77</v>
      </c>
      <c r="AW281" s="11" t="s">
        <v>33</v>
      </c>
      <c r="AX281" s="11" t="s">
        <v>69</v>
      </c>
      <c r="AY281" s="215" t="s">
        <v>167</v>
      </c>
    </row>
    <row r="282" spans="2:65" s="12" customFormat="1">
      <c r="B282" s="216"/>
      <c r="C282" s="217"/>
      <c r="D282" s="206" t="s">
        <v>177</v>
      </c>
      <c r="E282" s="218" t="s">
        <v>21</v>
      </c>
      <c r="F282" s="219" t="s">
        <v>385</v>
      </c>
      <c r="G282" s="217"/>
      <c r="H282" s="220">
        <v>-1.4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177</v>
      </c>
      <c r="AU282" s="226" t="s">
        <v>175</v>
      </c>
      <c r="AV282" s="12" t="s">
        <v>175</v>
      </c>
      <c r="AW282" s="12" t="s">
        <v>33</v>
      </c>
      <c r="AX282" s="12" t="s">
        <v>69</v>
      </c>
      <c r="AY282" s="226" t="s">
        <v>167</v>
      </c>
    </row>
    <row r="283" spans="2:65" s="12" customFormat="1">
      <c r="B283" s="216"/>
      <c r="C283" s="217"/>
      <c r="D283" s="206" t="s">
        <v>177</v>
      </c>
      <c r="E283" s="218" t="s">
        <v>21</v>
      </c>
      <c r="F283" s="219" t="s">
        <v>386</v>
      </c>
      <c r="G283" s="217"/>
      <c r="H283" s="220">
        <v>-1.6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177</v>
      </c>
      <c r="AU283" s="226" t="s">
        <v>175</v>
      </c>
      <c r="AV283" s="12" t="s">
        <v>175</v>
      </c>
      <c r="AW283" s="12" t="s">
        <v>33</v>
      </c>
      <c r="AX283" s="12" t="s">
        <v>69</v>
      </c>
      <c r="AY283" s="226" t="s">
        <v>167</v>
      </c>
    </row>
    <row r="284" spans="2:65" s="11" customFormat="1">
      <c r="B284" s="204"/>
      <c r="C284" s="205"/>
      <c r="D284" s="206" t="s">
        <v>177</v>
      </c>
      <c r="E284" s="207" t="s">
        <v>21</v>
      </c>
      <c r="F284" s="208" t="s">
        <v>387</v>
      </c>
      <c r="G284" s="205"/>
      <c r="H284" s="209" t="s">
        <v>21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177</v>
      </c>
      <c r="AU284" s="215" t="s">
        <v>175</v>
      </c>
      <c r="AV284" s="11" t="s">
        <v>77</v>
      </c>
      <c r="AW284" s="11" t="s">
        <v>33</v>
      </c>
      <c r="AX284" s="11" t="s">
        <v>69</v>
      </c>
      <c r="AY284" s="215" t="s">
        <v>167</v>
      </c>
    </row>
    <row r="285" spans="2:65" s="12" customFormat="1">
      <c r="B285" s="216"/>
      <c r="C285" s="217"/>
      <c r="D285" s="206" t="s">
        <v>177</v>
      </c>
      <c r="E285" s="218" t="s">
        <v>21</v>
      </c>
      <c r="F285" s="219" t="s">
        <v>388</v>
      </c>
      <c r="G285" s="217"/>
      <c r="H285" s="220">
        <v>6.7380000000000004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177</v>
      </c>
      <c r="AU285" s="226" t="s">
        <v>175</v>
      </c>
      <c r="AV285" s="12" t="s">
        <v>175</v>
      </c>
      <c r="AW285" s="12" t="s">
        <v>33</v>
      </c>
      <c r="AX285" s="12" t="s">
        <v>69</v>
      </c>
      <c r="AY285" s="226" t="s">
        <v>167</v>
      </c>
    </row>
    <row r="286" spans="2:65" s="11" customFormat="1">
      <c r="B286" s="204"/>
      <c r="C286" s="205"/>
      <c r="D286" s="206" t="s">
        <v>177</v>
      </c>
      <c r="E286" s="207" t="s">
        <v>21</v>
      </c>
      <c r="F286" s="208" t="s">
        <v>389</v>
      </c>
      <c r="G286" s="205"/>
      <c r="H286" s="209" t="s">
        <v>21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177</v>
      </c>
      <c r="AU286" s="215" t="s">
        <v>175</v>
      </c>
      <c r="AV286" s="11" t="s">
        <v>77</v>
      </c>
      <c r="AW286" s="11" t="s">
        <v>33</v>
      </c>
      <c r="AX286" s="11" t="s">
        <v>69</v>
      </c>
      <c r="AY286" s="215" t="s">
        <v>167</v>
      </c>
    </row>
    <row r="287" spans="2:65" s="12" customFormat="1">
      <c r="B287" s="216"/>
      <c r="C287" s="217"/>
      <c r="D287" s="206" t="s">
        <v>177</v>
      </c>
      <c r="E287" s="218" t="s">
        <v>21</v>
      </c>
      <c r="F287" s="219" t="s">
        <v>390</v>
      </c>
      <c r="G287" s="217"/>
      <c r="H287" s="220">
        <v>3.7130000000000001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177</v>
      </c>
      <c r="AU287" s="226" t="s">
        <v>175</v>
      </c>
      <c r="AV287" s="12" t="s">
        <v>175</v>
      </c>
      <c r="AW287" s="12" t="s">
        <v>33</v>
      </c>
      <c r="AX287" s="12" t="s">
        <v>69</v>
      </c>
      <c r="AY287" s="226" t="s">
        <v>167</v>
      </c>
    </row>
    <row r="288" spans="2:65" s="12" customFormat="1">
      <c r="B288" s="216"/>
      <c r="C288" s="217"/>
      <c r="D288" s="206" t="s">
        <v>177</v>
      </c>
      <c r="E288" s="218" t="s">
        <v>21</v>
      </c>
      <c r="F288" s="219" t="s">
        <v>391</v>
      </c>
      <c r="G288" s="217"/>
      <c r="H288" s="220">
        <v>2.7909999999999999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177</v>
      </c>
      <c r="AU288" s="226" t="s">
        <v>175</v>
      </c>
      <c r="AV288" s="12" t="s">
        <v>175</v>
      </c>
      <c r="AW288" s="12" t="s">
        <v>33</v>
      </c>
      <c r="AX288" s="12" t="s">
        <v>69</v>
      </c>
      <c r="AY288" s="226" t="s">
        <v>167</v>
      </c>
    </row>
    <row r="289" spans="2:65" s="11" customFormat="1">
      <c r="B289" s="204"/>
      <c r="C289" s="205"/>
      <c r="D289" s="206" t="s">
        <v>177</v>
      </c>
      <c r="E289" s="207" t="s">
        <v>21</v>
      </c>
      <c r="F289" s="208" t="s">
        <v>272</v>
      </c>
      <c r="G289" s="205"/>
      <c r="H289" s="209" t="s">
        <v>21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177</v>
      </c>
      <c r="AU289" s="215" t="s">
        <v>175</v>
      </c>
      <c r="AV289" s="11" t="s">
        <v>77</v>
      </c>
      <c r="AW289" s="11" t="s">
        <v>33</v>
      </c>
      <c r="AX289" s="11" t="s">
        <v>69</v>
      </c>
      <c r="AY289" s="215" t="s">
        <v>167</v>
      </c>
    </row>
    <row r="290" spans="2:65" s="12" customFormat="1">
      <c r="B290" s="216"/>
      <c r="C290" s="217"/>
      <c r="D290" s="206" t="s">
        <v>177</v>
      </c>
      <c r="E290" s="218" t="s">
        <v>21</v>
      </c>
      <c r="F290" s="219" t="s">
        <v>392</v>
      </c>
      <c r="G290" s="217"/>
      <c r="H290" s="220">
        <v>-1.2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177</v>
      </c>
      <c r="AU290" s="226" t="s">
        <v>175</v>
      </c>
      <c r="AV290" s="12" t="s">
        <v>175</v>
      </c>
      <c r="AW290" s="12" t="s">
        <v>33</v>
      </c>
      <c r="AX290" s="12" t="s">
        <v>69</v>
      </c>
      <c r="AY290" s="226" t="s">
        <v>167</v>
      </c>
    </row>
    <row r="291" spans="2:65" s="11" customFormat="1">
      <c r="B291" s="204"/>
      <c r="C291" s="205"/>
      <c r="D291" s="206" t="s">
        <v>177</v>
      </c>
      <c r="E291" s="207" t="s">
        <v>21</v>
      </c>
      <c r="F291" s="208" t="s">
        <v>393</v>
      </c>
      <c r="G291" s="205"/>
      <c r="H291" s="209" t="s">
        <v>21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177</v>
      </c>
      <c r="AU291" s="215" t="s">
        <v>175</v>
      </c>
      <c r="AV291" s="11" t="s">
        <v>77</v>
      </c>
      <c r="AW291" s="11" t="s">
        <v>33</v>
      </c>
      <c r="AX291" s="11" t="s">
        <v>69</v>
      </c>
      <c r="AY291" s="215" t="s">
        <v>167</v>
      </c>
    </row>
    <row r="292" spans="2:65" s="11" customFormat="1">
      <c r="B292" s="204"/>
      <c r="C292" s="205"/>
      <c r="D292" s="206" t="s">
        <v>177</v>
      </c>
      <c r="E292" s="207" t="s">
        <v>21</v>
      </c>
      <c r="F292" s="208" t="s">
        <v>394</v>
      </c>
      <c r="G292" s="205"/>
      <c r="H292" s="209" t="s">
        <v>21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177</v>
      </c>
      <c r="AU292" s="215" t="s">
        <v>175</v>
      </c>
      <c r="AV292" s="11" t="s">
        <v>77</v>
      </c>
      <c r="AW292" s="11" t="s">
        <v>33</v>
      </c>
      <c r="AX292" s="11" t="s">
        <v>69</v>
      </c>
      <c r="AY292" s="215" t="s">
        <v>167</v>
      </c>
    </row>
    <row r="293" spans="2:65" s="12" customFormat="1">
      <c r="B293" s="216"/>
      <c r="C293" s="217"/>
      <c r="D293" s="206" t="s">
        <v>177</v>
      </c>
      <c r="E293" s="218" t="s">
        <v>21</v>
      </c>
      <c r="F293" s="219" t="s">
        <v>395</v>
      </c>
      <c r="G293" s="217"/>
      <c r="H293" s="220">
        <v>9.0299999999999994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177</v>
      </c>
      <c r="AU293" s="226" t="s">
        <v>175</v>
      </c>
      <c r="AV293" s="12" t="s">
        <v>175</v>
      </c>
      <c r="AW293" s="12" t="s">
        <v>33</v>
      </c>
      <c r="AX293" s="12" t="s">
        <v>69</v>
      </c>
      <c r="AY293" s="226" t="s">
        <v>167</v>
      </c>
    </row>
    <row r="294" spans="2:65" s="11" customFormat="1">
      <c r="B294" s="204"/>
      <c r="C294" s="205"/>
      <c r="D294" s="206" t="s">
        <v>177</v>
      </c>
      <c r="E294" s="207" t="s">
        <v>21</v>
      </c>
      <c r="F294" s="208" t="s">
        <v>396</v>
      </c>
      <c r="G294" s="205"/>
      <c r="H294" s="209" t="s">
        <v>21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177</v>
      </c>
      <c r="AU294" s="215" t="s">
        <v>175</v>
      </c>
      <c r="AV294" s="11" t="s">
        <v>77</v>
      </c>
      <c r="AW294" s="11" t="s">
        <v>33</v>
      </c>
      <c r="AX294" s="11" t="s">
        <v>69</v>
      </c>
      <c r="AY294" s="215" t="s">
        <v>167</v>
      </c>
    </row>
    <row r="295" spans="2:65" s="12" customFormat="1">
      <c r="B295" s="216"/>
      <c r="C295" s="217"/>
      <c r="D295" s="206" t="s">
        <v>177</v>
      </c>
      <c r="E295" s="218" t="s">
        <v>21</v>
      </c>
      <c r="F295" s="219" t="s">
        <v>397</v>
      </c>
      <c r="G295" s="217"/>
      <c r="H295" s="220">
        <v>5.2050000000000001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177</v>
      </c>
      <c r="AU295" s="226" t="s">
        <v>175</v>
      </c>
      <c r="AV295" s="12" t="s">
        <v>175</v>
      </c>
      <c r="AW295" s="12" t="s">
        <v>33</v>
      </c>
      <c r="AX295" s="12" t="s">
        <v>69</v>
      </c>
      <c r="AY295" s="226" t="s">
        <v>167</v>
      </c>
    </row>
    <row r="296" spans="2:65" s="12" customFormat="1">
      <c r="B296" s="216"/>
      <c r="C296" s="217"/>
      <c r="D296" s="206" t="s">
        <v>177</v>
      </c>
      <c r="E296" s="218" t="s">
        <v>21</v>
      </c>
      <c r="F296" s="219" t="s">
        <v>398</v>
      </c>
      <c r="G296" s="217"/>
      <c r="H296" s="220">
        <v>3.75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177</v>
      </c>
      <c r="AU296" s="226" t="s">
        <v>175</v>
      </c>
      <c r="AV296" s="12" t="s">
        <v>175</v>
      </c>
      <c r="AW296" s="12" t="s">
        <v>33</v>
      </c>
      <c r="AX296" s="12" t="s">
        <v>69</v>
      </c>
      <c r="AY296" s="226" t="s">
        <v>167</v>
      </c>
    </row>
    <row r="297" spans="2:65" s="11" customFormat="1">
      <c r="B297" s="204"/>
      <c r="C297" s="205"/>
      <c r="D297" s="206" t="s">
        <v>177</v>
      </c>
      <c r="E297" s="207" t="s">
        <v>21</v>
      </c>
      <c r="F297" s="208" t="s">
        <v>272</v>
      </c>
      <c r="G297" s="205"/>
      <c r="H297" s="209" t="s">
        <v>21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177</v>
      </c>
      <c r="AU297" s="215" t="s">
        <v>175</v>
      </c>
      <c r="AV297" s="11" t="s">
        <v>77</v>
      </c>
      <c r="AW297" s="11" t="s">
        <v>33</v>
      </c>
      <c r="AX297" s="11" t="s">
        <v>69</v>
      </c>
      <c r="AY297" s="215" t="s">
        <v>167</v>
      </c>
    </row>
    <row r="298" spans="2:65" s="12" customFormat="1">
      <c r="B298" s="216"/>
      <c r="C298" s="217"/>
      <c r="D298" s="206" t="s">
        <v>177</v>
      </c>
      <c r="E298" s="218" t="s">
        <v>21</v>
      </c>
      <c r="F298" s="219" t="s">
        <v>392</v>
      </c>
      <c r="G298" s="217"/>
      <c r="H298" s="220">
        <v>-1.2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177</v>
      </c>
      <c r="AU298" s="226" t="s">
        <v>175</v>
      </c>
      <c r="AV298" s="12" t="s">
        <v>175</v>
      </c>
      <c r="AW298" s="12" t="s">
        <v>33</v>
      </c>
      <c r="AX298" s="12" t="s">
        <v>69</v>
      </c>
      <c r="AY298" s="226" t="s">
        <v>167</v>
      </c>
    </row>
    <row r="299" spans="2:65" s="13" customFormat="1">
      <c r="B299" s="227"/>
      <c r="C299" s="228"/>
      <c r="D299" s="229" t="s">
        <v>177</v>
      </c>
      <c r="E299" s="230" t="s">
        <v>21</v>
      </c>
      <c r="F299" s="231" t="s">
        <v>181</v>
      </c>
      <c r="G299" s="228"/>
      <c r="H299" s="232">
        <v>37.24</v>
      </c>
      <c r="I299" s="233"/>
      <c r="J299" s="228"/>
      <c r="K299" s="228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177</v>
      </c>
      <c r="AU299" s="238" t="s">
        <v>175</v>
      </c>
      <c r="AV299" s="13" t="s">
        <v>174</v>
      </c>
      <c r="AW299" s="13" t="s">
        <v>33</v>
      </c>
      <c r="AX299" s="13" t="s">
        <v>77</v>
      </c>
      <c r="AY299" s="238" t="s">
        <v>167</v>
      </c>
    </row>
    <row r="300" spans="2:65" s="1" customFormat="1" ht="31.5" customHeight="1">
      <c r="B300" s="40"/>
      <c r="C300" s="192" t="s">
        <v>399</v>
      </c>
      <c r="D300" s="192" t="s">
        <v>169</v>
      </c>
      <c r="E300" s="193" t="s">
        <v>400</v>
      </c>
      <c r="F300" s="194" t="s">
        <v>401</v>
      </c>
      <c r="G300" s="195" t="s">
        <v>245</v>
      </c>
      <c r="H300" s="196">
        <v>59.923000000000002</v>
      </c>
      <c r="I300" s="197"/>
      <c r="J300" s="198">
        <f>ROUND(I300*H300,2)</f>
        <v>0</v>
      </c>
      <c r="K300" s="194" t="s">
        <v>173</v>
      </c>
      <c r="L300" s="60"/>
      <c r="M300" s="199" t="s">
        <v>21</v>
      </c>
      <c r="N300" s="200" t="s">
        <v>41</v>
      </c>
      <c r="O300" s="41"/>
      <c r="P300" s="201">
        <f>O300*H300</f>
        <v>0</v>
      </c>
      <c r="Q300" s="201">
        <v>0.1434</v>
      </c>
      <c r="R300" s="201">
        <f>Q300*H300</f>
        <v>8.5929582</v>
      </c>
      <c r="S300" s="201">
        <v>0</v>
      </c>
      <c r="T300" s="202">
        <f>S300*H300</f>
        <v>0</v>
      </c>
      <c r="AR300" s="23" t="s">
        <v>174</v>
      </c>
      <c r="AT300" s="23" t="s">
        <v>169</v>
      </c>
      <c r="AU300" s="23" t="s">
        <v>175</v>
      </c>
      <c r="AY300" s="23" t="s">
        <v>167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175</v>
      </c>
      <c r="BK300" s="203">
        <f>ROUND(I300*H300,2)</f>
        <v>0</v>
      </c>
      <c r="BL300" s="23" t="s">
        <v>174</v>
      </c>
      <c r="BM300" s="23" t="s">
        <v>402</v>
      </c>
    </row>
    <row r="301" spans="2:65" s="11" customFormat="1">
      <c r="B301" s="204"/>
      <c r="C301" s="205"/>
      <c r="D301" s="206" t="s">
        <v>177</v>
      </c>
      <c r="E301" s="207" t="s">
        <v>21</v>
      </c>
      <c r="F301" s="208" t="s">
        <v>403</v>
      </c>
      <c r="G301" s="205"/>
      <c r="H301" s="209" t="s">
        <v>21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177</v>
      </c>
      <c r="AU301" s="215" t="s">
        <v>175</v>
      </c>
      <c r="AV301" s="11" t="s">
        <v>77</v>
      </c>
      <c r="AW301" s="11" t="s">
        <v>33</v>
      </c>
      <c r="AX301" s="11" t="s">
        <v>69</v>
      </c>
      <c r="AY301" s="215" t="s">
        <v>167</v>
      </c>
    </row>
    <row r="302" spans="2:65" s="11" customFormat="1">
      <c r="B302" s="204"/>
      <c r="C302" s="205"/>
      <c r="D302" s="206" t="s">
        <v>177</v>
      </c>
      <c r="E302" s="207" t="s">
        <v>21</v>
      </c>
      <c r="F302" s="208" t="s">
        <v>404</v>
      </c>
      <c r="G302" s="205"/>
      <c r="H302" s="209" t="s">
        <v>21</v>
      </c>
      <c r="I302" s="210"/>
      <c r="J302" s="205"/>
      <c r="K302" s="205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177</v>
      </c>
      <c r="AU302" s="215" t="s">
        <v>175</v>
      </c>
      <c r="AV302" s="11" t="s">
        <v>77</v>
      </c>
      <c r="AW302" s="11" t="s">
        <v>33</v>
      </c>
      <c r="AX302" s="11" t="s">
        <v>69</v>
      </c>
      <c r="AY302" s="215" t="s">
        <v>167</v>
      </c>
    </row>
    <row r="303" spans="2:65" s="12" customFormat="1">
      <c r="B303" s="216"/>
      <c r="C303" s="217"/>
      <c r="D303" s="206" t="s">
        <v>177</v>
      </c>
      <c r="E303" s="218" t="s">
        <v>21</v>
      </c>
      <c r="F303" s="219" t="s">
        <v>384</v>
      </c>
      <c r="G303" s="217"/>
      <c r="H303" s="220">
        <v>11.413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177</v>
      </c>
      <c r="AU303" s="226" t="s">
        <v>175</v>
      </c>
      <c r="AV303" s="12" t="s">
        <v>175</v>
      </c>
      <c r="AW303" s="12" t="s">
        <v>33</v>
      </c>
      <c r="AX303" s="12" t="s">
        <v>69</v>
      </c>
      <c r="AY303" s="226" t="s">
        <v>167</v>
      </c>
    </row>
    <row r="304" spans="2:65" s="11" customFormat="1">
      <c r="B304" s="204"/>
      <c r="C304" s="205"/>
      <c r="D304" s="206" t="s">
        <v>177</v>
      </c>
      <c r="E304" s="207" t="s">
        <v>21</v>
      </c>
      <c r="F304" s="208" t="s">
        <v>272</v>
      </c>
      <c r="G304" s="205"/>
      <c r="H304" s="209" t="s">
        <v>21</v>
      </c>
      <c r="I304" s="210"/>
      <c r="J304" s="205"/>
      <c r="K304" s="205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177</v>
      </c>
      <c r="AU304" s="215" t="s">
        <v>175</v>
      </c>
      <c r="AV304" s="11" t="s">
        <v>77</v>
      </c>
      <c r="AW304" s="11" t="s">
        <v>33</v>
      </c>
      <c r="AX304" s="11" t="s">
        <v>69</v>
      </c>
      <c r="AY304" s="215" t="s">
        <v>167</v>
      </c>
    </row>
    <row r="305" spans="2:51" s="12" customFormat="1">
      <c r="B305" s="216"/>
      <c r="C305" s="217"/>
      <c r="D305" s="206" t="s">
        <v>177</v>
      </c>
      <c r="E305" s="218" t="s">
        <v>21</v>
      </c>
      <c r="F305" s="219" t="s">
        <v>386</v>
      </c>
      <c r="G305" s="217"/>
      <c r="H305" s="220">
        <v>-1.6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177</v>
      </c>
      <c r="AU305" s="226" t="s">
        <v>175</v>
      </c>
      <c r="AV305" s="12" t="s">
        <v>175</v>
      </c>
      <c r="AW305" s="12" t="s">
        <v>33</v>
      </c>
      <c r="AX305" s="12" t="s">
        <v>69</v>
      </c>
      <c r="AY305" s="226" t="s">
        <v>167</v>
      </c>
    </row>
    <row r="306" spans="2:51" s="11" customFormat="1">
      <c r="B306" s="204"/>
      <c r="C306" s="205"/>
      <c r="D306" s="206" t="s">
        <v>177</v>
      </c>
      <c r="E306" s="207" t="s">
        <v>21</v>
      </c>
      <c r="F306" s="208" t="s">
        <v>393</v>
      </c>
      <c r="G306" s="205"/>
      <c r="H306" s="209" t="s">
        <v>21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177</v>
      </c>
      <c r="AU306" s="215" t="s">
        <v>175</v>
      </c>
      <c r="AV306" s="11" t="s">
        <v>77</v>
      </c>
      <c r="AW306" s="11" t="s">
        <v>33</v>
      </c>
      <c r="AX306" s="11" t="s">
        <v>69</v>
      </c>
      <c r="AY306" s="215" t="s">
        <v>167</v>
      </c>
    </row>
    <row r="307" spans="2:51" s="11" customFormat="1">
      <c r="B307" s="204"/>
      <c r="C307" s="205"/>
      <c r="D307" s="206" t="s">
        <v>177</v>
      </c>
      <c r="E307" s="207" t="s">
        <v>21</v>
      </c>
      <c r="F307" s="208" t="s">
        <v>405</v>
      </c>
      <c r="G307" s="205"/>
      <c r="H307" s="209" t="s">
        <v>21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177</v>
      </c>
      <c r="AU307" s="215" t="s">
        <v>175</v>
      </c>
      <c r="AV307" s="11" t="s">
        <v>77</v>
      </c>
      <c r="AW307" s="11" t="s">
        <v>33</v>
      </c>
      <c r="AX307" s="11" t="s">
        <v>69</v>
      </c>
      <c r="AY307" s="215" t="s">
        <v>167</v>
      </c>
    </row>
    <row r="308" spans="2:51" s="12" customFormat="1">
      <c r="B308" s="216"/>
      <c r="C308" s="217"/>
      <c r="D308" s="206" t="s">
        <v>177</v>
      </c>
      <c r="E308" s="218" t="s">
        <v>21</v>
      </c>
      <c r="F308" s="219" t="s">
        <v>406</v>
      </c>
      <c r="G308" s="217"/>
      <c r="H308" s="220">
        <v>7.2750000000000004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177</v>
      </c>
      <c r="AU308" s="226" t="s">
        <v>175</v>
      </c>
      <c r="AV308" s="12" t="s">
        <v>175</v>
      </c>
      <c r="AW308" s="12" t="s">
        <v>33</v>
      </c>
      <c r="AX308" s="12" t="s">
        <v>69</v>
      </c>
      <c r="AY308" s="226" t="s">
        <v>167</v>
      </c>
    </row>
    <row r="309" spans="2:51" s="11" customFormat="1">
      <c r="B309" s="204"/>
      <c r="C309" s="205"/>
      <c r="D309" s="206" t="s">
        <v>177</v>
      </c>
      <c r="E309" s="207" t="s">
        <v>21</v>
      </c>
      <c r="F309" s="208" t="s">
        <v>407</v>
      </c>
      <c r="G309" s="205"/>
      <c r="H309" s="209" t="s">
        <v>21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177</v>
      </c>
      <c r="AU309" s="215" t="s">
        <v>175</v>
      </c>
      <c r="AV309" s="11" t="s">
        <v>77</v>
      </c>
      <c r="AW309" s="11" t="s">
        <v>33</v>
      </c>
      <c r="AX309" s="11" t="s">
        <v>69</v>
      </c>
      <c r="AY309" s="215" t="s">
        <v>167</v>
      </c>
    </row>
    <row r="310" spans="2:51" s="12" customFormat="1">
      <c r="B310" s="216"/>
      <c r="C310" s="217"/>
      <c r="D310" s="206" t="s">
        <v>177</v>
      </c>
      <c r="E310" s="218" t="s">
        <v>21</v>
      </c>
      <c r="F310" s="219" t="s">
        <v>408</v>
      </c>
      <c r="G310" s="217"/>
      <c r="H310" s="220">
        <v>24.405000000000001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177</v>
      </c>
      <c r="AU310" s="226" t="s">
        <v>175</v>
      </c>
      <c r="AV310" s="12" t="s">
        <v>175</v>
      </c>
      <c r="AW310" s="12" t="s">
        <v>33</v>
      </c>
      <c r="AX310" s="12" t="s">
        <v>69</v>
      </c>
      <c r="AY310" s="226" t="s">
        <v>167</v>
      </c>
    </row>
    <row r="311" spans="2:51" s="11" customFormat="1">
      <c r="B311" s="204"/>
      <c r="C311" s="205"/>
      <c r="D311" s="206" t="s">
        <v>177</v>
      </c>
      <c r="E311" s="207" t="s">
        <v>21</v>
      </c>
      <c r="F311" s="208" t="s">
        <v>272</v>
      </c>
      <c r="G311" s="205"/>
      <c r="H311" s="209" t="s">
        <v>21</v>
      </c>
      <c r="I311" s="210"/>
      <c r="J311" s="205"/>
      <c r="K311" s="205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177</v>
      </c>
      <c r="AU311" s="215" t="s">
        <v>175</v>
      </c>
      <c r="AV311" s="11" t="s">
        <v>77</v>
      </c>
      <c r="AW311" s="11" t="s">
        <v>33</v>
      </c>
      <c r="AX311" s="11" t="s">
        <v>69</v>
      </c>
      <c r="AY311" s="215" t="s">
        <v>167</v>
      </c>
    </row>
    <row r="312" spans="2:51" s="12" customFormat="1">
      <c r="B312" s="216"/>
      <c r="C312" s="217"/>
      <c r="D312" s="206" t="s">
        <v>177</v>
      </c>
      <c r="E312" s="218" t="s">
        <v>21</v>
      </c>
      <c r="F312" s="219" t="s">
        <v>409</v>
      </c>
      <c r="G312" s="217"/>
      <c r="H312" s="220">
        <v>-3.2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177</v>
      </c>
      <c r="AU312" s="226" t="s">
        <v>175</v>
      </c>
      <c r="AV312" s="12" t="s">
        <v>175</v>
      </c>
      <c r="AW312" s="12" t="s">
        <v>33</v>
      </c>
      <c r="AX312" s="12" t="s">
        <v>69</v>
      </c>
      <c r="AY312" s="226" t="s">
        <v>167</v>
      </c>
    </row>
    <row r="313" spans="2:51" s="12" customFormat="1">
      <c r="B313" s="216"/>
      <c r="C313" s="217"/>
      <c r="D313" s="206" t="s">
        <v>177</v>
      </c>
      <c r="E313" s="218" t="s">
        <v>21</v>
      </c>
      <c r="F313" s="219" t="s">
        <v>385</v>
      </c>
      <c r="G313" s="217"/>
      <c r="H313" s="220">
        <v>-1.4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177</v>
      </c>
      <c r="AU313" s="226" t="s">
        <v>175</v>
      </c>
      <c r="AV313" s="12" t="s">
        <v>175</v>
      </c>
      <c r="AW313" s="12" t="s">
        <v>33</v>
      </c>
      <c r="AX313" s="12" t="s">
        <v>69</v>
      </c>
      <c r="AY313" s="226" t="s">
        <v>167</v>
      </c>
    </row>
    <row r="314" spans="2:51" s="11" customFormat="1">
      <c r="B314" s="204"/>
      <c r="C314" s="205"/>
      <c r="D314" s="206" t="s">
        <v>177</v>
      </c>
      <c r="E314" s="207" t="s">
        <v>21</v>
      </c>
      <c r="F314" s="208" t="s">
        <v>410</v>
      </c>
      <c r="G314" s="205"/>
      <c r="H314" s="209" t="s">
        <v>21</v>
      </c>
      <c r="I314" s="210"/>
      <c r="J314" s="205"/>
      <c r="K314" s="205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177</v>
      </c>
      <c r="AU314" s="215" t="s">
        <v>175</v>
      </c>
      <c r="AV314" s="11" t="s">
        <v>77</v>
      </c>
      <c r="AW314" s="11" t="s">
        <v>33</v>
      </c>
      <c r="AX314" s="11" t="s">
        <v>69</v>
      </c>
      <c r="AY314" s="215" t="s">
        <v>167</v>
      </c>
    </row>
    <row r="315" spans="2:51" s="12" customFormat="1">
      <c r="B315" s="216"/>
      <c r="C315" s="217"/>
      <c r="D315" s="206" t="s">
        <v>177</v>
      </c>
      <c r="E315" s="218" t="s">
        <v>21</v>
      </c>
      <c r="F315" s="219" t="s">
        <v>411</v>
      </c>
      <c r="G315" s="217"/>
      <c r="H315" s="220">
        <v>12.9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177</v>
      </c>
      <c r="AU315" s="226" t="s">
        <v>175</v>
      </c>
      <c r="AV315" s="12" t="s">
        <v>175</v>
      </c>
      <c r="AW315" s="12" t="s">
        <v>33</v>
      </c>
      <c r="AX315" s="12" t="s">
        <v>69</v>
      </c>
      <c r="AY315" s="226" t="s">
        <v>167</v>
      </c>
    </row>
    <row r="316" spans="2:51" s="11" customFormat="1">
      <c r="B316" s="204"/>
      <c r="C316" s="205"/>
      <c r="D316" s="206" t="s">
        <v>177</v>
      </c>
      <c r="E316" s="207" t="s">
        <v>21</v>
      </c>
      <c r="F316" s="208" t="s">
        <v>412</v>
      </c>
      <c r="G316" s="205"/>
      <c r="H316" s="209" t="s">
        <v>21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177</v>
      </c>
      <c r="AU316" s="215" t="s">
        <v>175</v>
      </c>
      <c r="AV316" s="11" t="s">
        <v>77</v>
      </c>
      <c r="AW316" s="11" t="s">
        <v>33</v>
      </c>
      <c r="AX316" s="11" t="s">
        <v>69</v>
      </c>
      <c r="AY316" s="215" t="s">
        <v>167</v>
      </c>
    </row>
    <row r="317" spans="2:51" s="12" customFormat="1">
      <c r="B317" s="216"/>
      <c r="C317" s="217"/>
      <c r="D317" s="206" t="s">
        <v>177</v>
      </c>
      <c r="E317" s="218" t="s">
        <v>21</v>
      </c>
      <c r="F317" s="219" t="s">
        <v>413</v>
      </c>
      <c r="G317" s="217"/>
      <c r="H317" s="220">
        <v>11.73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177</v>
      </c>
      <c r="AU317" s="226" t="s">
        <v>175</v>
      </c>
      <c r="AV317" s="12" t="s">
        <v>175</v>
      </c>
      <c r="AW317" s="12" t="s">
        <v>33</v>
      </c>
      <c r="AX317" s="12" t="s">
        <v>69</v>
      </c>
      <c r="AY317" s="226" t="s">
        <v>167</v>
      </c>
    </row>
    <row r="318" spans="2:51" s="11" customFormat="1">
      <c r="B318" s="204"/>
      <c r="C318" s="205"/>
      <c r="D318" s="206" t="s">
        <v>177</v>
      </c>
      <c r="E318" s="207" t="s">
        <v>21</v>
      </c>
      <c r="F318" s="208" t="s">
        <v>272</v>
      </c>
      <c r="G318" s="205"/>
      <c r="H318" s="209" t="s">
        <v>21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177</v>
      </c>
      <c r="AU318" s="215" t="s">
        <v>175</v>
      </c>
      <c r="AV318" s="11" t="s">
        <v>77</v>
      </c>
      <c r="AW318" s="11" t="s">
        <v>33</v>
      </c>
      <c r="AX318" s="11" t="s">
        <v>69</v>
      </c>
      <c r="AY318" s="215" t="s">
        <v>167</v>
      </c>
    </row>
    <row r="319" spans="2:51" s="12" customFormat="1">
      <c r="B319" s="216"/>
      <c r="C319" s="217"/>
      <c r="D319" s="206" t="s">
        <v>177</v>
      </c>
      <c r="E319" s="218" t="s">
        <v>21</v>
      </c>
      <c r="F319" s="219" t="s">
        <v>386</v>
      </c>
      <c r="G319" s="217"/>
      <c r="H319" s="220">
        <v>-1.6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177</v>
      </c>
      <c r="AU319" s="226" t="s">
        <v>175</v>
      </c>
      <c r="AV319" s="12" t="s">
        <v>175</v>
      </c>
      <c r="AW319" s="12" t="s">
        <v>33</v>
      </c>
      <c r="AX319" s="12" t="s">
        <v>69</v>
      </c>
      <c r="AY319" s="226" t="s">
        <v>167</v>
      </c>
    </row>
    <row r="320" spans="2:51" s="13" customFormat="1">
      <c r="B320" s="227"/>
      <c r="C320" s="228"/>
      <c r="D320" s="229" t="s">
        <v>177</v>
      </c>
      <c r="E320" s="230" t="s">
        <v>21</v>
      </c>
      <c r="F320" s="231" t="s">
        <v>181</v>
      </c>
      <c r="G320" s="228"/>
      <c r="H320" s="232">
        <v>59.923000000000002</v>
      </c>
      <c r="I320" s="233"/>
      <c r="J320" s="228"/>
      <c r="K320" s="228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177</v>
      </c>
      <c r="AU320" s="238" t="s">
        <v>175</v>
      </c>
      <c r="AV320" s="13" t="s">
        <v>174</v>
      </c>
      <c r="AW320" s="13" t="s">
        <v>33</v>
      </c>
      <c r="AX320" s="13" t="s">
        <v>77</v>
      </c>
      <c r="AY320" s="238" t="s">
        <v>167</v>
      </c>
    </row>
    <row r="321" spans="2:65" s="1" customFormat="1" ht="31.5" customHeight="1">
      <c r="B321" s="40"/>
      <c r="C321" s="192" t="s">
        <v>414</v>
      </c>
      <c r="D321" s="192" t="s">
        <v>169</v>
      </c>
      <c r="E321" s="193" t="s">
        <v>415</v>
      </c>
      <c r="F321" s="194" t="s">
        <v>416</v>
      </c>
      <c r="G321" s="195" t="s">
        <v>245</v>
      </c>
      <c r="H321" s="196">
        <v>5.43</v>
      </c>
      <c r="I321" s="197"/>
      <c r="J321" s="198">
        <f>ROUND(I321*H321,2)</f>
        <v>0</v>
      </c>
      <c r="K321" s="194" t="s">
        <v>173</v>
      </c>
      <c r="L321" s="60"/>
      <c r="M321" s="199" t="s">
        <v>21</v>
      </c>
      <c r="N321" s="200" t="s">
        <v>41</v>
      </c>
      <c r="O321" s="41"/>
      <c r="P321" s="201">
        <f>O321*H321</f>
        <v>0</v>
      </c>
      <c r="Q321" s="201">
        <v>4.0169999999999997E-2</v>
      </c>
      <c r="R321" s="201">
        <f>Q321*H321</f>
        <v>0.21812309999999999</v>
      </c>
      <c r="S321" s="201">
        <v>0</v>
      </c>
      <c r="T321" s="202">
        <f>S321*H321</f>
        <v>0</v>
      </c>
      <c r="AR321" s="23" t="s">
        <v>174</v>
      </c>
      <c r="AT321" s="23" t="s">
        <v>169</v>
      </c>
      <c r="AU321" s="23" t="s">
        <v>175</v>
      </c>
      <c r="AY321" s="23" t="s">
        <v>167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175</v>
      </c>
      <c r="BK321" s="203">
        <f>ROUND(I321*H321,2)</f>
        <v>0</v>
      </c>
      <c r="BL321" s="23" t="s">
        <v>174</v>
      </c>
      <c r="BM321" s="23" t="s">
        <v>417</v>
      </c>
    </row>
    <row r="322" spans="2:65" s="11" customFormat="1">
      <c r="B322" s="204"/>
      <c r="C322" s="205"/>
      <c r="D322" s="206" t="s">
        <v>177</v>
      </c>
      <c r="E322" s="207" t="s">
        <v>21</v>
      </c>
      <c r="F322" s="208" t="s">
        <v>418</v>
      </c>
      <c r="G322" s="205"/>
      <c r="H322" s="209" t="s">
        <v>21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177</v>
      </c>
      <c r="AU322" s="215" t="s">
        <v>175</v>
      </c>
      <c r="AV322" s="11" t="s">
        <v>77</v>
      </c>
      <c r="AW322" s="11" t="s">
        <v>33</v>
      </c>
      <c r="AX322" s="11" t="s">
        <v>69</v>
      </c>
      <c r="AY322" s="215" t="s">
        <v>167</v>
      </c>
    </row>
    <row r="323" spans="2:65" s="12" customFormat="1">
      <c r="B323" s="216"/>
      <c r="C323" s="217"/>
      <c r="D323" s="206" t="s">
        <v>177</v>
      </c>
      <c r="E323" s="218" t="s">
        <v>21</v>
      </c>
      <c r="F323" s="219" t="s">
        <v>419</v>
      </c>
      <c r="G323" s="217"/>
      <c r="H323" s="220">
        <v>6.63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177</v>
      </c>
      <c r="AU323" s="226" t="s">
        <v>175</v>
      </c>
      <c r="AV323" s="12" t="s">
        <v>175</v>
      </c>
      <c r="AW323" s="12" t="s">
        <v>33</v>
      </c>
      <c r="AX323" s="12" t="s">
        <v>69</v>
      </c>
      <c r="AY323" s="226" t="s">
        <v>167</v>
      </c>
    </row>
    <row r="324" spans="2:65" s="11" customFormat="1">
      <c r="B324" s="204"/>
      <c r="C324" s="205"/>
      <c r="D324" s="206" t="s">
        <v>177</v>
      </c>
      <c r="E324" s="207" t="s">
        <v>21</v>
      </c>
      <c r="F324" s="208" t="s">
        <v>272</v>
      </c>
      <c r="G324" s="205"/>
      <c r="H324" s="209" t="s">
        <v>21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177</v>
      </c>
      <c r="AU324" s="215" t="s">
        <v>175</v>
      </c>
      <c r="AV324" s="11" t="s">
        <v>77</v>
      </c>
      <c r="AW324" s="11" t="s">
        <v>33</v>
      </c>
      <c r="AX324" s="11" t="s">
        <v>69</v>
      </c>
      <c r="AY324" s="215" t="s">
        <v>167</v>
      </c>
    </row>
    <row r="325" spans="2:65" s="12" customFormat="1">
      <c r="B325" s="216"/>
      <c r="C325" s="217"/>
      <c r="D325" s="206" t="s">
        <v>177</v>
      </c>
      <c r="E325" s="218" t="s">
        <v>21</v>
      </c>
      <c r="F325" s="219" t="s">
        <v>392</v>
      </c>
      <c r="G325" s="217"/>
      <c r="H325" s="220">
        <v>-1.2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177</v>
      </c>
      <c r="AU325" s="226" t="s">
        <v>175</v>
      </c>
      <c r="AV325" s="12" t="s">
        <v>175</v>
      </c>
      <c r="AW325" s="12" t="s">
        <v>33</v>
      </c>
      <c r="AX325" s="12" t="s">
        <v>69</v>
      </c>
      <c r="AY325" s="226" t="s">
        <v>167</v>
      </c>
    </row>
    <row r="326" spans="2:65" s="13" customFormat="1">
      <c r="B326" s="227"/>
      <c r="C326" s="228"/>
      <c r="D326" s="229" t="s">
        <v>177</v>
      </c>
      <c r="E326" s="230" t="s">
        <v>21</v>
      </c>
      <c r="F326" s="231" t="s">
        <v>181</v>
      </c>
      <c r="G326" s="228"/>
      <c r="H326" s="232">
        <v>5.43</v>
      </c>
      <c r="I326" s="233"/>
      <c r="J326" s="228"/>
      <c r="K326" s="228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177</v>
      </c>
      <c r="AU326" s="238" t="s">
        <v>175</v>
      </c>
      <c r="AV326" s="13" t="s">
        <v>174</v>
      </c>
      <c r="AW326" s="13" t="s">
        <v>33</v>
      </c>
      <c r="AX326" s="13" t="s">
        <v>77</v>
      </c>
      <c r="AY326" s="238" t="s">
        <v>167</v>
      </c>
    </row>
    <row r="327" spans="2:65" s="1" customFormat="1" ht="31.5" customHeight="1">
      <c r="B327" s="40"/>
      <c r="C327" s="192" t="s">
        <v>420</v>
      </c>
      <c r="D327" s="192" t="s">
        <v>169</v>
      </c>
      <c r="E327" s="193" t="s">
        <v>421</v>
      </c>
      <c r="F327" s="194" t="s">
        <v>422</v>
      </c>
      <c r="G327" s="195" t="s">
        <v>245</v>
      </c>
      <c r="H327" s="196">
        <v>4.5</v>
      </c>
      <c r="I327" s="197"/>
      <c r="J327" s="198">
        <f>ROUND(I327*H327,2)</f>
        <v>0</v>
      </c>
      <c r="K327" s="194" t="s">
        <v>173</v>
      </c>
      <c r="L327" s="60"/>
      <c r="M327" s="199" t="s">
        <v>21</v>
      </c>
      <c r="N327" s="200" t="s">
        <v>41</v>
      </c>
      <c r="O327" s="41"/>
      <c r="P327" s="201">
        <f>O327*H327</f>
        <v>0</v>
      </c>
      <c r="Q327" s="201">
        <v>6.9819999999999993E-2</v>
      </c>
      <c r="R327" s="201">
        <f>Q327*H327</f>
        <v>0.31418999999999997</v>
      </c>
      <c r="S327" s="201">
        <v>0</v>
      </c>
      <c r="T327" s="202">
        <f>S327*H327</f>
        <v>0</v>
      </c>
      <c r="AR327" s="23" t="s">
        <v>174</v>
      </c>
      <c r="AT327" s="23" t="s">
        <v>169</v>
      </c>
      <c r="AU327" s="23" t="s">
        <v>175</v>
      </c>
      <c r="AY327" s="23" t="s">
        <v>167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3" t="s">
        <v>175</v>
      </c>
      <c r="BK327" s="203">
        <f>ROUND(I327*H327,2)</f>
        <v>0</v>
      </c>
      <c r="BL327" s="23" t="s">
        <v>174</v>
      </c>
      <c r="BM327" s="23" t="s">
        <v>423</v>
      </c>
    </row>
    <row r="328" spans="2:65" s="11" customFormat="1">
      <c r="B328" s="204"/>
      <c r="C328" s="205"/>
      <c r="D328" s="206" t="s">
        <v>177</v>
      </c>
      <c r="E328" s="207" t="s">
        <v>21</v>
      </c>
      <c r="F328" s="208" t="s">
        <v>424</v>
      </c>
      <c r="G328" s="205"/>
      <c r="H328" s="209" t="s">
        <v>21</v>
      </c>
      <c r="I328" s="210"/>
      <c r="J328" s="205"/>
      <c r="K328" s="205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177</v>
      </c>
      <c r="AU328" s="215" t="s">
        <v>175</v>
      </c>
      <c r="AV328" s="11" t="s">
        <v>77</v>
      </c>
      <c r="AW328" s="11" t="s">
        <v>33</v>
      </c>
      <c r="AX328" s="11" t="s">
        <v>69</v>
      </c>
      <c r="AY328" s="215" t="s">
        <v>167</v>
      </c>
    </row>
    <row r="329" spans="2:65" s="12" customFormat="1">
      <c r="B329" s="216"/>
      <c r="C329" s="217"/>
      <c r="D329" s="206" t="s">
        <v>177</v>
      </c>
      <c r="E329" s="218" t="s">
        <v>21</v>
      </c>
      <c r="F329" s="219" t="s">
        <v>425</v>
      </c>
      <c r="G329" s="217"/>
      <c r="H329" s="220">
        <v>4.5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177</v>
      </c>
      <c r="AU329" s="226" t="s">
        <v>175</v>
      </c>
      <c r="AV329" s="12" t="s">
        <v>175</v>
      </c>
      <c r="AW329" s="12" t="s">
        <v>33</v>
      </c>
      <c r="AX329" s="12" t="s">
        <v>69</v>
      </c>
      <c r="AY329" s="226" t="s">
        <v>167</v>
      </c>
    </row>
    <row r="330" spans="2:65" s="13" customFormat="1">
      <c r="B330" s="227"/>
      <c r="C330" s="228"/>
      <c r="D330" s="229" t="s">
        <v>177</v>
      </c>
      <c r="E330" s="230" t="s">
        <v>21</v>
      </c>
      <c r="F330" s="231" t="s">
        <v>181</v>
      </c>
      <c r="G330" s="228"/>
      <c r="H330" s="232">
        <v>4.5</v>
      </c>
      <c r="I330" s="233"/>
      <c r="J330" s="228"/>
      <c r="K330" s="228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177</v>
      </c>
      <c r="AU330" s="238" t="s">
        <v>175</v>
      </c>
      <c r="AV330" s="13" t="s">
        <v>174</v>
      </c>
      <c r="AW330" s="13" t="s">
        <v>33</v>
      </c>
      <c r="AX330" s="13" t="s">
        <v>77</v>
      </c>
      <c r="AY330" s="238" t="s">
        <v>167</v>
      </c>
    </row>
    <row r="331" spans="2:65" s="1" customFormat="1" ht="31.5" customHeight="1">
      <c r="B331" s="40"/>
      <c r="C331" s="192" t="s">
        <v>426</v>
      </c>
      <c r="D331" s="192" t="s">
        <v>169</v>
      </c>
      <c r="E331" s="193" t="s">
        <v>427</v>
      </c>
      <c r="F331" s="194" t="s">
        <v>428</v>
      </c>
      <c r="G331" s="195" t="s">
        <v>245</v>
      </c>
      <c r="H331" s="196">
        <v>3.44</v>
      </c>
      <c r="I331" s="197"/>
      <c r="J331" s="198">
        <f>ROUND(I331*H331,2)</f>
        <v>0</v>
      </c>
      <c r="K331" s="194" t="s">
        <v>173</v>
      </c>
      <c r="L331" s="60"/>
      <c r="M331" s="199" t="s">
        <v>21</v>
      </c>
      <c r="N331" s="200" t="s">
        <v>41</v>
      </c>
      <c r="O331" s="41"/>
      <c r="P331" s="201">
        <f>O331*H331</f>
        <v>0</v>
      </c>
      <c r="Q331" s="201">
        <v>0.17818000000000001</v>
      </c>
      <c r="R331" s="201">
        <f>Q331*H331</f>
        <v>0.61293920000000002</v>
      </c>
      <c r="S331" s="201">
        <v>0</v>
      </c>
      <c r="T331" s="202">
        <f>S331*H331</f>
        <v>0</v>
      </c>
      <c r="AR331" s="23" t="s">
        <v>174</v>
      </c>
      <c r="AT331" s="23" t="s">
        <v>169</v>
      </c>
      <c r="AU331" s="23" t="s">
        <v>175</v>
      </c>
      <c r="AY331" s="23" t="s">
        <v>167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3" t="s">
        <v>175</v>
      </c>
      <c r="BK331" s="203">
        <f>ROUND(I331*H331,2)</f>
        <v>0</v>
      </c>
      <c r="BL331" s="23" t="s">
        <v>174</v>
      </c>
      <c r="BM331" s="23" t="s">
        <v>429</v>
      </c>
    </row>
    <row r="332" spans="2:65" s="11" customFormat="1">
      <c r="B332" s="204"/>
      <c r="C332" s="205"/>
      <c r="D332" s="206" t="s">
        <v>177</v>
      </c>
      <c r="E332" s="207" t="s">
        <v>21</v>
      </c>
      <c r="F332" s="208" t="s">
        <v>353</v>
      </c>
      <c r="G332" s="205"/>
      <c r="H332" s="209" t="s">
        <v>21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177</v>
      </c>
      <c r="AU332" s="215" t="s">
        <v>175</v>
      </c>
      <c r="AV332" s="11" t="s">
        <v>77</v>
      </c>
      <c r="AW332" s="11" t="s">
        <v>33</v>
      </c>
      <c r="AX332" s="11" t="s">
        <v>69</v>
      </c>
      <c r="AY332" s="215" t="s">
        <v>167</v>
      </c>
    </row>
    <row r="333" spans="2:65" s="12" customFormat="1">
      <c r="B333" s="216"/>
      <c r="C333" s="217"/>
      <c r="D333" s="206" t="s">
        <v>177</v>
      </c>
      <c r="E333" s="218" t="s">
        <v>21</v>
      </c>
      <c r="F333" s="219" t="s">
        <v>430</v>
      </c>
      <c r="G333" s="217"/>
      <c r="H333" s="220">
        <v>1.92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177</v>
      </c>
      <c r="AU333" s="226" t="s">
        <v>175</v>
      </c>
      <c r="AV333" s="12" t="s">
        <v>175</v>
      </c>
      <c r="AW333" s="12" t="s">
        <v>33</v>
      </c>
      <c r="AX333" s="12" t="s">
        <v>69</v>
      </c>
      <c r="AY333" s="226" t="s">
        <v>167</v>
      </c>
    </row>
    <row r="334" spans="2:65" s="12" customFormat="1">
      <c r="B334" s="216"/>
      <c r="C334" s="217"/>
      <c r="D334" s="206" t="s">
        <v>177</v>
      </c>
      <c r="E334" s="218" t="s">
        <v>21</v>
      </c>
      <c r="F334" s="219" t="s">
        <v>431</v>
      </c>
      <c r="G334" s="217"/>
      <c r="H334" s="220">
        <v>1.52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177</v>
      </c>
      <c r="AU334" s="226" t="s">
        <v>175</v>
      </c>
      <c r="AV334" s="12" t="s">
        <v>175</v>
      </c>
      <c r="AW334" s="12" t="s">
        <v>33</v>
      </c>
      <c r="AX334" s="12" t="s">
        <v>69</v>
      </c>
      <c r="AY334" s="226" t="s">
        <v>167</v>
      </c>
    </row>
    <row r="335" spans="2:65" s="13" customFormat="1">
      <c r="B335" s="227"/>
      <c r="C335" s="228"/>
      <c r="D335" s="206" t="s">
        <v>177</v>
      </c>
      <c r="E335" s="239" t="s">
        <v>21</v>
      </c>
      <c r="F335" s="240" t="s">
        <v>181</v>
      </c>
      <c r="G335" s="228"/>
      <c r="H335" s="241">
        <v>3.44</v>
      </c>
      <c r="I335" s="233"/>
      <c r="J335" s="228"/>
      <c r="K335" s="228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177</v>
      </c>
      <c r="AU335" s="238" t="s">
        <v>175</v>
      </c>
      <c r="AV335" s="13" t="s">
        <v>174</v>
      </c>
      <c r="AW335" s="13" t="s">
        <v>33</v>
      </c>
      <c r="AX335" s="13" t="s">
        <v>77</v>
      </c>
      <c r="AY335" s="238" t="s">
        <v>167</v>
      </c>
    </row>
    <row r="336" spans="2:65" s="10" customFormat="1" ht="29.85" customHeight="1">
      <c r="B336" s="175"/>
      <c r="C336" s="176"/>
      <c r="D336" s="189" t="s">
        <v>68</v>
      </c>
      <c r="E336" s="190" t="s">
        <v>174</v>
      </c>
      <c r="F336" s="190" t="s">
        <v>432</v>
      </c>
      <c r="G336" s="176"/>
      <c r="H336" s="176"/>
      <c r="I336" s="179"/>
      <c r="J336" s="191">
        <f>BK336</f>
        <v>0</v>
      </c>
      <c r="K336" s="176"/>
      <c r="L336" s="181"/>
      <c r="M336" s="182"/>
      <c r="N336" s="183"/>
      <c r="O336" s="183"/>
      <c r="P336" s="184">
        <f>SUM(P337:P406)</f>
        <v>0</v>
      </c>
      <c r="Q336" s="183"/>
      <c r="R336" s="184">
        <f>SUM(R337:R406)</f>
        <v>41.297795810000011</v>
      </c>
      <c r="S336" s="183"/>
      <c r="T336" s="185">
        <f>SUM(T337:T406)</f>
        <v>0</v>
      </c>
      <c r="AR336" s="186" t="s">
        <v>77</v>
      </c>
      <c r="AT336" s="187" t="s">
        <v>68</v>
      </c>
      <c r="AU336" s="187" t="s">
        <v>77</v>
      </c>
      <c r="AY336" s="186" t="s">
        <v>167</v>
      </c>
      <c r="BK336" s="188">
        <f>SUM(BK337:BK406)</f>
        <v>0</v>
      </c>
    </row>
    <row r="337" spans="2:65" s="1" customFormat="1" ht="57" customHeight="1">
      <c r="B337" s="40"/>
      <c r="C337" s="192" t="s">
        <v>433</v>
      </c>
      <c r="D337" s="192" t="s">
        <v>169</v>
      </c>
      <c r="E337" s="193" t="s">
        <v>434</v>
      </c>
      <c r="F337" s="194" t="s">
        <v>435</v>
      </c>
      <c r="G337" s="195" t="s">
        <v>245</v>
      </c>
      <c r="H337" s="196">
        <v>90.111000000000004</v>
      </c>
      <c r="I337" s="197"/>
      <c r="J337" s="198">
        <f>ROUND(I337*H337,2)</f>
        <v>0</v>
      </c>
      <c r="K337" s="194" t="s">
        <v>173</v>
      </c>
      <c r="L337" s="60"/>
      <c r="M337" s="199" t="s">
        <v>21</v>
      </c>
      <c r="N337" s="200" t="s">
        <v>41</v>
      </c>
      <c r="O337" s="41"/>
      <c r="P337" s="201">
        <f>O337*H337</f>
        <v>0</v>
      </c>
      <c r="Q337" s="201">
        <v>0.28195999999999999</v>
      </c>
      <c r="R337" s="201">
        <f>Q337*H337</f>
        <v>25.407697559999999</v>
      </c>
      <c r="S337" s="201">
        <v>0</v>
      </c>
      <c r="T337" s="202">
        <f>S337*H337</f>
        <v>0</v>
      </c>
      <c r="AR337" s="23" t="s">
        <v>174</v>
      </c>
      <c r="AT337" s="23" t="s">
        <v>169</v>
      </c>
      <c r="AU337" s="23" t="s">
        <v>175</v>
      </c>
      <c r="AY337" s="23" t="s">
        <v>167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3" t="s">
        <v>175</v>
      </c>
      <c r="BK337" s="203">
        <f>ROUND(I337*H337,2)</f>
        <v>0</v>
      </c>
      <c r="BL337" s="23" t="s">
        <v>174</v>
      </c>
      <c r="BM337" s="23" t="s">
        <v>436</v>
      </c>
    </row>
    <row r="338" spans="2:65" s="11" customFormat="1">
      <c r="B338" s="204"/>
      <c r="C338" s="205"/>
      <c r="D338" s="206" t="s">
        <v>177</v>
      </c>
      <c r="E338" s="207" t="s">
        <v>21</v>
      </c>
      <c r="F338" s="208" t="s">
        <v>437</v>
      </c>
      <c r="G338" s="205"/>
      <c r="H338" s="209" t="s">
        <v>21</v>
      </c>
      <c r="I338" s="210"/>
      <c r="J338" s="205"/>
      <c r="K338" s="205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177</v>
      </c>
      <c r="AU338" s="215" t="s">
        <v>175</v>
      </c>
      <c r="AV338" s="11" t="s">
        <v>77</v>
      </c>
      <c r="AW338" s="11" t="s">
        <v>33</v>
      </c>
      <c r="AX338" s="11" t="s">
        <v>69</v>
      </c>
      <c r="AY338" s="215" t="s">
        <v>167</v>
      </c>
    </row>
    <row r="339" spans="2:65" s="12" customFormat="1">
      <c r="B339" s="216"/>
      <c r="C339" s="217"/>
      <c r="D339" s="206" t="s">
        <v>177</v>
      </c>
      <c r="E339" s="218" t="s">
        <v>21</v>
      </c>
      <c r="F339" s="219" t="s">
        <v>438</v>
      </c>
      <c r="G339" s="217"/>
      <c r="H339" s="220">
        <v>94.81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177</v>
      </c>
      <c r="AU339" s="226" t="s">
        <v>175</v>
      </c>
      <c r="AV339" s="12" t="s">
        <v>175</v>
      </c>
      <c r="AW339" s="12" t="s">
        <v>33</v>
      </c>
      <c r="AX339" s="12" t="s">
        <v>69</v>
      </c>
      <c r="AY339" s="226" t="s">
        <v>167</v>
      </c>
    </row>
    <row r="340" spans="2:65" s="11" customFormat="1">
      <c r="B340" s="204"/>
      <c r="C340" s="205"/>
      <c r="D340" s="206" t="s">
        <v>177</v>
      </c>
      <c r="E340" s="207" t="s">
        <v>21</v>
      </c>
      <c r="F340" s="208" t="s">
        <v>272</v>
      </c>
      <c r="G340" s="205"/>
      <c r="H340" s="209" t="s">
        <v>21</v>
      </c>
      <c r="I340" s="210"/>
      <c r="J340" s="205"/>
      <c r="K340" s="205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177</v>
      </c>
      <c r="AU340" s="215" t="s">
        <v>175</v>
      </c>
      <c r="AV340" s="11" t="s">
        <v>77</v>
      </c>
      <c r="AW340" s="11" t="s">
        <v>33</v>
      </c>
      <c r="AX340" s="11" t="s">
        <v>69</v>
      </c>
      <c r="AY340" s="215" t="s">
        <v>167</v>
      </c>
    </row>
    <row r="341" spans="2:65" s="12" customFormat="1">
      <c r="B341" s="216"/>
      <c r="C341" s="217"/>
      <c r="D341" s="206" t="s">
        <v>177</v>
      </c>
      <c r="E341" s="218" t="s">
        <v>21</v>
      </c>
      <c r="F341" s="219" t="s">
        <v>439</v>
      </c>
      <c r="G341" s="217"/>
      <c r="H341" s="220">
        <v>-4.4059999999999997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177</v>
      </c>
      <c r="AU341" s="226" t="s">
        <v>175</v>
      </c>
      <c r="AV341" s="12" t="s">
        <v>175</v>
      </c>
      <c r="AW341" s="12" t="s">
        <v>33</v>
      </c>
      <c r="AX341" s="12" t="s">
        <v>69</v>
      </c>
      <c r="AY341" s="226" t="s">
        <v>167</v>
      </c>
    </row>
    <row r="342" spans="2:65" s="12" customFormat="1">
      <c r="B342" s="216"/>
      <c r="C342" s="217"/>
      <c r="D342" s="206" t="s">
        <v>177</v>
      </c>
      <c r="E342" s="218" t="s">
        <v>21</v>
      </c>
      <c r="F342" s="219" t="s">
        <v>440</v>
      </c>
      <c r="G342" s="217"/>
      <c r="H342" s="220">
        <v>-0.29299999999999998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177</v>
      </c>
      <c r="AU342" s="226" t="s">
        <v>175</v>
      </c>
      <c r="AV342" s="12" t="s">
        <v>175</v>
      </c>
      <c r="AW342" s="12" t="s">
        <v>33</v>
      </c>
      <c r="AX342" s="12" t="s">
        <v>69</v>
      </c>
      <c r="AY342" s="226" t="s">
        <v>167</v>
      </c>
    </row>
    <row r="343" spans="2:65" s="13" customFormat="1">
      <c r="B343" s="227"/>
      <c r="C343" s="228"/>
      <c r="D343" s="229" t="s">
        <v>177</v>
      </c>
      <c r="E343" s="230" t="s">
        <v>21</v>
      </c>
      <c r="F343" s="231" t="s">
        <v>181</v>
      </c>
      <c r="G343" s="228"/>
      <c r="H343" s="232">
        <v>90.111000000000004</v>
      </c>
      <c r="I343" s="233"/>
      <c r="J343" s="228"/>
      <c r="K343" s="228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177</v>
      </c>
      <c r="AU343" s="238" t="s">
        <v>175</v>
      </c>
      <c r="AV343" s="13" t="s">
        <v>174</v>
      </c>
      <c r="AW343" s="13" t="s">
        <v>33</v>
      </c>
      <c r="AX343" s="13" t="s">
        <v>77</v>
      </c>
      <c r="AY343" s="238" t="s">
        <v>167</v>
      </c>
    </row>
    <row r="344" spans="2:65" s="1" customFormat="1" ht="31.5" customHeight="1">
      <c r="B344" s="40"/>
      <c r="C344" s="192" t="s">
        <v>441</v>
      </c>
      <c r="D344" s="192" t="s">
        <v>169</v>
      </c>
      <c r="E344" s="193" t="s">
        <v>442</v>
      </c>
      <c r="F344" s="194" t="s">
        <v>443</v>
      </c>
      <c r="G344" s="195" t="s">
        <v>253</v>
      </c>
      <c r="H344" s="196">
        <v>2.1000000000000001E-2</v>
      </c>
      <c r="I344" s="197"/>
      <c r="J344" s="198">
        <f>ROUND(I344*H344,2)</f>
        <v>0</v>
      </c>
      <c r="K344" s="194" t="s">
        <v>173</v>
      </c>
      <c r="L344" s="60"/>
      <c r="M344" s="199" t="s">
        <v>21</v>
      </c>
      <c r="N344" s="200" t="s">
        <v>41</v>
      </c>
      <c r="O344" s="41"/>
      <c r="P344" s="201">
        <f>O344*H344</f>
        <v>0</v>
      </c>
      <c r="Q344" s="201">
        <v>1.7090000000000001E-2</v>
      </c>
      <c r="R344" s="201">
        <f>Q344*H344</f>
        <v>3.5889000000000006E-4</v>
      </c>
      <c r="S344" s="201">
        <v>0</v>
      </c>
      <c r="T344" s="202">
        <f>S344*H344</f>
        <v>0</v>
      </c>
      <c r="AR344" s="23" t="s">
        <v>174</v>
      </c>
      <c r="AT344" s="23" t="s">
        <v>169</v>
      </c>
      <c r="AU344" s="23" t="s">
        <v>175</v>
      </c>
      <c r="AY344" s="23" t="s">
        <v>167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3" t="s">
        <v>175</v>
      </c>
      <c r="BK344" s="203">
        <f>ROUND(I344*H344,2)</f>
        <v>0</v>
      </c>
      <c r="BL344" s="23" t="s">
        <v>174</v>
      </c>
      <c r="BM344" s="23" t="s">
        <v>444</v>
      </c>
    </row>
    <row r="345" spans="2:65" s="11" customFormat="1">
      <c r="B345" s="204"/>
      <c r="C345" s="205"/>
      <c r="D345" s="206" t="s">
        <v>177</v>
      </c>
      <c r="E345" s="207" t="s">
        <v>21</v>
      </c>
      <c r="F345" s="208" t="s">
        <v>445</v>
      </c>
      <c r="G345" s="205"/>
      <c r="H345" s="209" t="s">
        <v>21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177</v>
      </c>
      <c r="AU345" s="215" t="s">
        <v>175</v>
      </c>
      <c r="AV345" s="11" t="s">
        <v>77</v>
      </c>
      <c r="AW345" s="11" t="s">
        <v>33</v>
      </c>
      <c r="AX345" s="11" t="s">
        <v>69</v>
      </c>
      <c r="AY345" s="215" t="s">
        <v>167</v>
      </c>
    </row>
    <row r="346" spans="2:65" s="12" customFormat="1">
      <c r="B346" s="216"/>
      <c r="C346" s="217"/>
      <c r="D346" s="206" t="s">
        <v>177</v>
      </c>
      <c r="E346" s="218" t="s">
        <v>21</v>
      </c>
      <c r="F346" s="219" t="s">
        <v>446</v>
      </c>
      <c r="G346" s="217"/>
      <c r="H346" s="220">
        <v>2.1000000000000001E-2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177</v>
      </c>
      <c r="AU346" s="226" t="s">
        <v>175</v>
      </c>
      <c r="AV346" s="12" t="s">
        <v>175</v>
      </c>
      <c r="AW346" s="12" t="s">
        <v>33</v>
      </c>
      <c r="AX346" s="12" t="s">
        <v>69</v>
      </c>
      <c r="AY346" s="226" t="s">
        <v>167</v>
      </c>
    </row>
    <row r="347" spans="2:65" s="13" customFormat="1">
      <c r="B347" s="227"/>
      <c r="C347" s="228"/>
      <c r="D347" s="229" t="s">
        <v>177</v>
      </c>
      <c r="E347" s="230" t="s">
        <v>21</v>
      </c>
      <c r="F347" s="231" t="s">
        <v>181</v>
      </c>
      <c r="G347" s="228"/>
      <c r="H347" s="232">
        <v>2.1000000000000001E-2</v>
      </c>
      <c r="I347" s="233"/>
      <c r="J347" s="228"/>
      <c r="K347" s="228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177</v>
      </c>
      <c r="AU347" s="238" t="s">
        <v>175</v>
      </c>
      <c r="AV347" s="13" t="s">
        <v>174</v>
      </c>
      <c r="AW347" s="13" t="s">
        <v>33</v>
      </c>
      <c r="AX347" s="13" t="s">
        <v>77</v>
      </c>
      <c r="AY347" s="238" t="s">
        <v>167</v>
      </c>
    </row>
    <row r="348" spans="2:65" s="1" customFormat="1" ht="22.5" customHeight="1">
      <c r="B348" s="40"/>
      <c r="C348" s="242" t="s">
        <v>447</v>
      </c>
      <c r="D348" s="242" t="s">
        <v>364</v>
      </c>
      <c r="E348" s="243" t="s">
        <v>448</v>
      </c>
      <c r="F348" s="244" t="s">
        <v>449</v>
      </c>
      <c r="G348" s="245" t="s">
        <v>253</v>
      </c>
      <c r="H348" s="246">
        <v>2.3E-2</v>
      </c>
      <c r="I348" s="247"/>
      <c r="J348" s="248">
        <f>ROUND(I348*H348,2)</f>
        <v>0</v>
      </c>
      <c r="K348" s="244" t="s">
        <v>173</v>
      </c>
      <c r="L348" s="249"/>
      <c r="M348" s="250" t="s">
        <v>21</v>
      </c>
      <c r="N348" s="251" t="s">
        <v>41</v>
      </c>
      <c r="O348" s="41"/>
      <c r="P348" s="201">
        <f>O348*H348</f>
        <v>0</v>
      </c>
      <c r="Q348" s="201">
        <v>1</v>
      </c>
      <c r="R348" s="201">
        <f>Q348*H348</f>
        <v>2.3E-2</v>
      </c>
      <c r="S348" s="201">
        <v>0</v>
      </c>
      <c r="T348" s="202">
        <f>S348*H348</f>
        <v>0</v>
      </c>
      <c r="AR348" s="23" t="s">
        <v>229</v>
      </c>
      <c r="AT348" s="23" t="s">
        <v>364</v>
      </c>
      <c r="AU348" s="23" t="s">
        <v>175</v>
      </c>
      <c r="AY348" s="23" t="s">
        <v>167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3" t="s">
        <v>175</v>
      </c>
      <c r="BK348" s="203">
        <f>ROUND(I348*H348,2)</f>
        <v>0</v>
      </c>
      <c r="BL348" s="23" t="s">
        <v>174</v>
      </c>
      <c r="BM348" s="23" t="s">
        <v>450</v>
      </c>
    </row>
    <row r="349" spans="2:65" s="1" customFormat="1" ht="27">
      <c r="B349" s="40"/>
      <c r="C349" s="62"/>
      <c r="D349" s="206" t="s">
        <v>368</v>
      </c>
      <c r="E349" s="62"/>
      <c r="F349" s="252" t="s">
        <v>451</v>
      </c>
      <c r="G349" s="62"/>
      <c r="H349" s="62"/>
      <c r="I349" s="162"/>
      <c r="J349" s="62"/>
      <c r="K349" s="62"/>
      <c r="L349" s="60"/>
      <c r="M349" s="253"/>
      <c r="N349" s="41"/>
      <c r="O349" s="41"/>
      <c r="P349" s="41"/>
      <c r="Q349" s="41"/>
      <c r="R349" s="41"/>
      <c r="S349" s="41"/>
      <c r="T349" s="77"/>
      <c r="AT349" s="23" t="s">
        <v>368</v>
      </c>
      <c r="AU349" s="23" t="s">
        <v>175</v>
      </c>
    </row>
    <row r="350" spans="2:65" s="11" customFormat="1">
      <c r="B350" s="204"/>
      <c r="C350" s="205"/>
      <c r="D350" s="206" t="s">
        <v>177</v>
      </c>
      <c r="E350" s="207" t="s">
        <v>21</v>
      </c>
      <c r="F350" s="208" t="s">
        <v>445</v>
      </c>
      <c r="G350" s="205"/>
      <c r="H350" s="209" t="s">
        <v>21</v>
      </c>
      <c r="I350" s="210"/>
      <c r="J350" s="205"/>
      <c r="K350" s="205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177</v>
      </c>
      <c r="AU350" s="215" t="s">
        <v>175</v>
      </c>
      <c r="AV350" s="11" t="s">
        <v>77</v>
      </c>
      <c r="AW350" s="11" t="s">
        <v>33</v>
      </c>
      <c r="AX350" s="11" t="s">
        <v>69</v>
      </c>
      <c r="AY350" s="215" t="s">
        <v>167</v>
      </c>
    </row>
    <row r="351" spans="2:65" s="12" customFormat="1">
      <c r="B351" s="216"/>
      <c r="C351" s="217"/>
      <c r="D351" s="206" t="s">
        <v>177</v>
      </c>
      <c r="E351" s="218" t="s">
        <v>21</v>
      </c>
      <c r="F351" s="219" t="s">
        <v>452</v>
      </c>
      <c r="G351" s="217"/>
      <c r="H351" s="220">
        <v>2.3E-2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177</v>
      </c>
      <c r="AU351" s="226" t="s">
        <v>175</v>
      </c>
      <c r="AV351" s="12" t="s">
        <v>175</v>
      </c>
      <c r="AW351" s="12" t="s">
        <v>33</v>
      </c>
      <c r="AX351" s="12" t="s">
        <v>69</v>
      </c>
      <c r="AY351" s="226" t="s">
        <v>167</v>
      </c>
    </row>
    <row r="352" spans="2:65" s="13" customFormat="1">
      <c r="B352" s="227"/>
      <c r="C352" s="228"/>
      <c r="D352" s="229" t="s">
        <v>177</v>
      </c>
      <c r="E352" s="230" t="s">
        <v>21</v>
      </c>
      <c r="F352" s="231" t="s">
        <v>181</v>
      </c>
      <c r="G352" s="228"/>
      <c r="H352" s="232">
        <v>2.3E-2</v>
      </c>
      <c r="I352" s="233"/>
      <c r="J352" s="228"/>
      <c r="K352" s="228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177</v>
      </c>
      <c r="AU352" s="238" t="s">
        <v>175</v>
      </c>
      <c r="AV352" s="13" t="s">
        <v>174</v>
      </c>
      <c r="AW352" s="13" t="s">
        <v>33</v>
      </c>
      <c r="AX352" s="13" t="s">
        <v>77</v>
      </c>
      <c r="AY352" s="238" t="s">
        <v>167</v>
      </c>
    </row>
    <row r="353" spans="2:65" s="1" customFormat="1" ht="31.5" customHeight="1">
      <c r="B353" s="40"/>
      <c r="C353" s="192" t="s">
        <v>453</v>
      </c>
      <c r="D353" s="192" t="s">
        <v>169</v>
      </c>
      <c r="E353" s="193" t="s">
        <v>454</v>
      </c>
      <c r="F353" s="194" t="s">
        <v>455</v>
      </c>
      <c r="G353" s="195" t="s">
        <v>253</v>
      </c>
      <c r="H353" s="196">
        <v>0.51600000000000001</v>
      </c>
      <c r="I353" s="197"/>
      <c r="J353" s="198">
        <f>ROUND(I353*H353,2)</f>
        <v>0</v>
      </c>
      <c r="K353" s="194" t="s">
        <v>173</v>
      </c>
      <c r="L353" s="60"/>
      <c r="M353" s="199" t="s">
        <v>21</v>
      </c>
      <c r="N353" s="200" t="s">
        <v>41</v>
      </c>
      <c r="O353" s="41"/>
      <c r="P353" s="201">
        <f>O353*H353</f>
        <v>0</v>
      </c>
      <c r="Q353" s="201">
        <v>1.221E-2</v>
      </c>
      <c r="R353" s="201">
        <f>Q353*H353</f>
        <v>6.3003600000000005E-3</v>
      </c>
      <c r="S353" s="201">
        <v>0</v>
      </c>
      <c r="T353" s="202">
        <f>S353*H353</f>
        <v>0</v>
      </c>
      <c r="AR353" s="23" t="s">
        <v>174</v>
      </c>
      <c r="AT353" s="23" t="s">
        <v>169</v>
      </c>
      <c r="AU353" s="23" t="s">
        <v>175</v>
      </c>
      <c r="AY353" s="23" t="s">
        <v>167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3" t="s">
        <v>175</v>
      </c>
      <c r="BK353" s="203">
        <f>ROUND(I353*H353,2)</f>
        <v>0</v>
      </c>
      <c r="BL353" s="23" t="s">
        <v>174</v>
      </c>
      <c r="BM353" s="23" t="s">
        <v>456</v>
      </c>
    </row>
    <row r="354" spans="2:65" s="11" customFormat="1">
      <c r="B354" s="204"/>
      <c r="C354" s="205"/>
      <c r="D354" s="206" t="s">
        <v>177</v>
      </c>
      <c r="E354" s="207" t="s">
        <v>21</v>
      </c>
      <c r="F354" s="208" t="s">
        <v>457</v>
      </c>
      <c r="G354" s="205"/>
      <c r="H354" s="209" t="s">
        <v>21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177</v>
      </c>
      <c r="AU354" s="215" t="s">
        <v>175</v>
      </c>
      <c r="AV354" s="11" t="s">
        <v>77</v>
      </c>
      <c r="AW354" s="11" t="s">
        <v>33</v>
      </c>
      <c r="AX354" s="11" t="s">
        <v>69</v>
      </c>
      <c r="AY354" s="215" t="s">
        <v>167</v>
      </c>
    </row>
    <row r="355" spans="2:65" s="11" customFormat="1">
      <c r="B355" s="204"/>
      <c r="C355" s="205"/>
      <c r="D355" s="206" t="s">
        <v>177</v>
      </c>
      <c r="E355" s="207" t="s">
        <v>21</v>
      </c>
      <c r="F355" s="208" t="s">
        <v>458</v>
      </c>
      <c r="G355" s="205"/>
      <c r="H355" s="209" t="s">
        <v>21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177</v>
      </c>
      <c r="AU355" s="215" t="s">
        <v>175</v>
      </c>
      <c r="AV355" s="11" t="s">
        <v>77</v>
      </c>
      <c r="AW355" s="11" t="s">
        <v>33</v>
      </c>
      <c r="AX355" s="11" t="s">
        <v>69</v>
      </c>
      <c r="AY355" s="215" t="s">
        <v>167</v>
      </c>
    </row>
    <row r="356" spans="2:65" s="12" customFormat="1">
      <c r="B356" s="216"/>
      <c r="C356" s="217"/>
      <c r="D356" s="206" t="s">
        <v>177</v>
      </c>
      <c r="E356" s="218" t="s">
        <v>21</v>
      </c>
      <c r="F356" s="219" t="s">
        <v>459</v>
      </c>
      <c r="G356" s="217"/>
      <c r="H356" s="220">
        <v>0.246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177</v>
      </c>
      <c r="AU356" s="226" t="s">
        <v>175</v>
      </c>
      <c r="AV356" s="12" t="s">
        <v>175</v>
      </c>
      <c r="AW356" s="12" t="s">
        <v>33</v>
      </c>
      <c r="AX356" s="12" t="s">
        <v>69</v>
      </c>
      <c r="AY356" s="226" t="s">
        <v>167</v>
      </c>
    </row>
    <row r="357" spans="2:65" s="11" customFormat="1">
      <c r="B357" s="204"/>
      <c r="C357" s="205"/>
      <c r="D357" s="206" t="s">
        <v>177</v>
      </c>
      <c r="E357" s="207" t="s">
        <v>21</v>
      </c>
      <c r="F357" s="208" t="s">
        <v>460</v>
      </c>
      <c r="G357" s="205"/>
      <c r="H357" s="209" t="s">
        <v>21</v>
      </c>
      <c r="I357" s="210"/>
      <c r="J357" s="205"/>
      <c r="K357" s="205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177</v>
      </c>
      <c r="AU357" s="215" t="s">
        <v>175</v>
      </c>
      <c r="AV357" s="11" t="s">
        <v>77</v>
      </c>
      <c r="AW357" s="11" t="s">
        <v>33</v>
      </c>
      <c r="AX357" s="11" t="s">
        <v>69</v>
      </c>
      <c r="AY357" s="215" t="s">
        <v>167</v>
      </c>
    </row>
    <row r="358" spans="2:65" s="12" customFormat="1">
      <c r="B358" s="216"/>
      <c r="C358" s="217"/>
      <c r="D358" s="206" t="s">
        <v>177</v>
      </c>
      <c r="E358" s="218" t="s">
        <v>21</v>
      </c>
      <c r="F358" s="219" t="s">
        <v>461</v>
      </c>
      <c r="G358" s="217"/>
      <c r="H358" s="220">
        <v>0.27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177</v>
      </c>
      <c r="AU358" s="226" t="s">
        <v>175</v>
      </c>
      <c r="AV358" s="12" t="s">
        <v>175</v>
      </c>
      <c r="AW358" s="12" t="s">
        <v>33</v>
      </c>
      <c r="AX358" s="12" t="s">
        <v>69</v>
      </c>
      <c r="AY358" s="226" t="s">
        <v>167</v>
      </c>
    </row>
    <row r="359" spans="2:65" s="13" customFormat="1">
      <c r="B359" s="227"/>
      <c r="C359" s="228"/>
      <c r="D359" s="229" t="s">
        <v>177</v>
      </c>
      <c r="E359" s="230" t="s">
        <v>21</v>
      </c>
      <c r="F359" s="231" t="s">
        <v>181</v>
      </c>
      <c r="G359" s="228"/>
      <c r="H359" s="232">
        <v>0.51600000000000001</v>
      </c>
      <c r="I359" s="233"/>
      <c r="J359" s="228"/>
      <c r="K359" s="228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177</v>
      </c>
      <c r="AU359" s="238" t="s">
        <v>175</v>
      </c>
      <c r="AV359" s="13" t="s">
        <v>174</v>
      </c>
      <c r="AW359" s="13" t="s">
        <v>33</v>
      </c>
      <c r="AX359" s="13" t="s">
        <v>77</v>
      </c>
      <c r="AY359" s="238" t="s">
        <v>167</v>
      </c>
    </row>
    <row r="360" spans="2:65" s="1" customFormat="1" ht="22.5" customHeight="1">
      <c r="B360" s="40"/>
      <c r="C360" s="242" t="s">
        <v>462</v>
      </c>
      <c r="D360" s="242" t="s">
        <v>364</v>
      </c>
      <c r="E360" s="243" t="s">
        <v>463</v>
      </c>
      <c r="F360" s="244" t="s">
        <v>464</v>
      </c>
      <c r="G360" s="245" t="s">
        <v>253</v>
      </c>
      <c r="H360" s="246">
        <v>0.26500000000000001</v>
      </c>
      <c r="I360" s="247"/>
      <c r="J360" s="248">
        <f>ROUND(I360*H360,2)</f>
        <v>0</v>
      </c>
      <c r="K360" s="244" t="s">
        <v>173</v>
      </c>
      <c r="L360" s="249"/>
      <c r="M360" s="250" t="s">
        <v>21</v>
      </c>
      <c r="N360" s="251" t="s">
        <v>41</v>
      </c>
      <c r="O360" s="41"/>
      <c r="P360" s="201">
        <f>O360*H360</f>
        <v>0</v>
      </c>
      <c r="Q360" s="201">
        <v>1</v>
      </c>
      <c r="R360" s="201">
        <f>Q360*H360</f>
        <v>0.26500000000000001</v>
      </c>
      <c r="S360" s="201">
        <v>0</v>
      </c>
      <c r="T360" s="202">
        <f>S360*H360</f>
        <v>0</v>
      </c>
      <c r="AR360" s="23" t="s">
        <v>229</v>
      </c>
      <c r="AT360" s="23" t="s">
        <v>364</v>
      </c>
      <c r="AU360" s="23" t="s">
        <v>175</v>
      </c>
      <c r="AY360" s="23" t="s">
        <v>167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3" t="s">
        <v>175</v>
      </c>
      <c r="BK360" s="203">
        <f>ROUND(I360*H360,2)</f>
        <v>0</v>
      </c>
      <c r="BL360" s="23" t="s">
        <v>174</v>
      </c>
      <c r="BM360" s="23" t="s">
        <v>465</v>
      </c>
    </row>
    <row r="361" spans="2:65" s="1" customFormat="1" ht="27">
      <c r="B361" s="40"/>
      <c r="C361" s="62"/>
      <c r="D361" s="206" t="s">
        <v>368</v>
      </c>
      <c r="E361" s="62"/>
      <c r="F361" s="252" t="s">
        <v>466</v>
      </c>
      <c r="G361" s="62"/>
      <c r="H361" s="62"/>
      <c r="I361" s="162"/>
      <c r="J361" s="62"/>
      <c r="K361" s="62"/>
      <c r="L361" s="60"/>
      <c r="M361" s="253"/>
      <c r="N361" s="41"/>
      <c r="O361" s="41"/>
      <c r="P361" s="41"/>
      <c r="Q361" s="41"/>
      <c r="R361" s="41"/>
      <c r="S361" s="41"/>
      <c r="T361" s="77"/>
      <c r="AT361" s="23" t="s">
        <v>368</v>
      </c>
      <c r="AU361" s="23" t="s">
        <v>175</v>
      </c>
    </row>
    <row r="362" spans="2:65" s="11" customFormat="1">
      <c r="B362" s="204"/>
      <c r="C362" s="205"/>
      <c r="D362" s="206" t="s">
        <v>177</v>
      </c>
      <c r="E362" s="207" t="s">
        <v>21</v>
      </c>
      <c r="F362" s="208" t="s">
        <v>467</v>
      </c>
      <c r="G362" s="205"/>
      <c r="H362" s="209" t="s">
        <v>21</v>
      </c>
      <c r="I362" s="210"/>
      <c r="J362" s="205"/>
      <c r="K362" s="205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177</v>
      </c>
      <c r="AU362" s="215" t="s">
        <v>175</v>
      </c>
      <c r="AV362" s="11" t="s">
        <v>77</v>
      </c>
      <c r="AW362" s="11" t="s">
        <v>33</v>
      </c>
      <c r="AX362" s="11" t="s">
        <v>69</v>
      </c>
      <c r="AY362" s="215" t="s">
        <v>167</v>
      </c>
    </row>
    <row r="363" spans="2:65" s="11" customFormat="1">
      <c r="B363" s="204"/>
      <c r="C363" s="205"/>
      <c r="D363" s="206" t="s">
        <v>177</v>
      </c>
      <c r="E363" s="207" t="s">
        <v>21</v>
      </c>
      <c r="F363" s="208" t="s">
        <v>458</v>
      </c>
      <c r="G363" s="205"/>
      <c r="H363" s="209" t="s">
        <v>21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177</v>
      </c>
      <c r="AU363" s="215" t="s">
        <v>175</v>
      </c>
      <c r="AV363" s="11" t="s">
        <v>77</v>
      </c>
      <c r="AW363" s="11" t="s">
        <v>33</v>
      </c>
      <c r="AX363" s="11" t="s">
        <v>69</v>
      </c>
      <c r="AY363" s="215" t="s">
        <v>167</v>
      </c>
    </row>
    <row r="364" spans="2:65" s="12" customFormat="1">
      <c r="B364" s="216"/>
      <c r="C364" s="217"/>
      <c r="D364" s="206" t="s">
        <v>177</v>
      </c>
      <c r="E364" s="218" t="s">
        <v>21</v>
      </c>
      <c r="F364" s="219" t="s">
        <v>468</v>
      </c>
      <c r="G364" s="217"/>
      <c r="H364" s="220">
        <v>0.26500000000000001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177</v>
      </c>
      <c r="AU364" s="226" t="s">
        <v>175</v>
      </c>
      <c r="AV364" s="12" t="s">
        <v>175</v>
      </c>
      <c r="AW364" s="12" t="s">
        <v>33</v>
      </c>
      <c r="AX364" s="12" t="s">
        <v>69</v>
      </c>
      <c r="AY364" s="226" t="s">
        <v>167</v>
      </c>
    </row>
    <row r="365" spans="2:65" s="13" customFormat="1">
      <c r="B365" s="227"/>
      <c r="C365" s="228"/>
      <c r="D365" s="229" t="s">
        <v>177</v>
      </c>
      <c r="E365" s="230" t="s">
        <v>21</v>
      </c>
      <c r="F365" s="231" t="s">
        <v>181</v>
      </c>
      <c r="G365" s="228"/>
      <c r="H365" s="232">
        <v>0.26500000000000001</v>
      </c>
      <c r="I365" s="233"/>
      <c r="J365" s="228"/>
      <c r="K365" s="228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177</v>
      </c>
      <c r="AU365" s="238" t="s">
        <v>175</v>
      </c>
      <c r="AV365" s="13" t="s">
        <v>174</v>
      </c>
      <c r="AW365" s="13" t="s">
        <v>33</v>
      </c>
      <c r="AX365" s="13" t="s">
        <v>77</v>
      </c>
      <c r="AY365" s="238" t="s">
        <v>167</v>
      </c>
    </row>
    <row r="366" spans="2:65" s="1" customFormat="1" ht="22.5" customHeight="1">
      <c r="B366" s="40"/>
      <c r="C366" s="242" t="s">
        <v>469</v>
      </c>
      <c r="D366" s="242" t="s">
        <v>364</v>
      </c>
      <c r="E366" s="243" t="s">
        <v>470</v>
      </c>
      <c r="F366" s="244" t="s">
        <v>471</v>
      </c>
      <c r="G366" s="245" t="s">
        <v>253</v>
      </c>
      <c r="H366" s="246">
        <v>0.29199999999999998</v>
      </c>
      <c r="I366" s="247"/>
      <c r="J366" s="248">
        <f>ROUND(I366*H366,2)</f>
        <v>0</v>
      </c>
      <c r="K366" s="244" t="s">
        <v>173</v>
      </c>
      <c r="L366" s="249"/>
      <c r="M366" s="250" t="s">
        <v>21</v>
      </c>
      <c r="N366" s="251" t="s">
        <v>41</v>
      </c>
      <c r="O366" s="41"/>
      <c r="P366" s="201">
        <f>O366*H366</f>
        <v>0</v>
      </c>
      <c r="Q366" s="201">
        <v>1</v>
      </c>
      <c r="R366" s="201">
        <f>Q366*H366</f>
        <v>0.29199999999999998</v>
      </c>
      <c r="S366" s="201">
        <v>0</v>
      </c>
      <c r="T366" s="202">
        <f>S366*H366</f>
        <v>0</v>
      </c>
      <c r="AR366" s="23" t="s">
        <v>229</v>
      </c>
      <c r="AT366" s="23" t="s">
        <v>364</v>
      </c>
      <c r="AU366" s="23" t="s">
        <v>175</v>
      </c>
      <c r="AY366" s="23" t="s">
        <v>167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3" t="s">
        <v>175</v>
      </c>
      <c r="BK366" s="203">
        <f>ROUND(I366*H366,2)</f>
        <v>0</v>
      </c>
      <c r="BL366" s="23" t="s">
        <v>174</v>
      </c>
      <c r="BM366" s="23" t="s">
        <v>472</v>
      </c>
    </row>
    <row r="367" spans="2:65" s="1" customFormat="1" ht="27">
      <c r="B367" s="40"/>
      <c r="C367" s="62"/>
      <c r="D367" s="206" t="s">
        <v>368</v>
      </c>
      <c r="E367" s="62"/>
      <c r="F367" s="252" t="s">
        <v>473</v>
      </c>
      <c r="G367" s="62"/>
      <c r="H367" s="62"/>
      <c r="I367" s="162"/>
      <c r="J367" s="62"/>
      <c r="K367" s="62"/>
      <c r="L367" s="60"/>
      <c r="M367" s="253"/>
      <c r="N367" s="41"/>
      <c r="O367" s="41"/>
      <c r="P367" s="41"/>
      <c r="Q367" s="41"/>
      <c r="R367" s="41"/>
      <c r="S367" s="41"/>
      <c r="T367" s="77"/>
      <c r="AT367" s="23" t="s">
        <v>368</v>
      </c>
      <c r="AU367" s="23" t="s">
        <v>175</v>
      </c>
    </row>
    <row r="368" spans="2:65" s="11" customFormat="1">
      <c r="B368" s="204"/>
      <c r="C368" s="205"/>
      <c r="D368" s="206" t="s">
        <v>177</v>
      </c>
      <c r="E368" s="207" t="s">
        <v>21</v>
      </c>
      <c r="F368" s="208" t="s">
        <v>460</v>
      </c>
      <c r="G368" s="205"/>
      <c r="H368" s="209" t="s">
        <v>21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177</v>
      </c>
      <c r="AU368" s="215" t="s">
        <v>175</v>
      </c>
      <c r="AV368" s="11" t="s">
        <v>77</v>
      </c>
      <c r="AW368" s="11" t="s">
        <v>33</v>
      </c>
      <c r="AX368" s="11" t="s">
        <v>69</v>
      </c>
      <c r="AY368" s="215" t="s">
        <v>167</v>
      </c>
    </row>
    <row r="369" spans="2:65" s="12" customFormat="1">
      <c r="B369" s="216"/>
      <c r="C369" s="217"/>
      <c r="D369" s="206" t="s">
        <v>177</v>
      </c>
      <c r="E369" s="218" t="s">
        <v>21</v>
      </c>
      <c r="F369" s="219" t="s">
        <v>474</v>
      </c>
      <c r="G369" s="217"/>
      <c r="H369" s="220">
        <v>0.29199999999999998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177</v>
      </c>
      <c r="AU369" s="226" t="s">
        <v>175</v>
      </c>
      <c r="AV369" s="12" t="s">
        <v>175</v>
      </c>
      <c r="AW369" s="12" t="s">
        <v>33</v>
      </c>
      <c r="AX369" s="12" t="s">
        <v>69</v>
      </c>
      <c r="AY369" s="226" t="s">
        <v>167</v>
      </c>
    </row>
    <row r="370" spans="2:65" s="13" customFormat="1">
      <c r="B370" s="227"/>
      <c r="C370" s="228"/>
      <c r="D370" s="229" t="s">
        <v>177</v>
      </c>
      <c r="E370" s="230" t="s">
        <v>21</v>
      </c>
      <c r="F370" s="231" t="s">
        <v>181</v>
      </c>
      <c r="G370" s="228"/>
      <c r="H370" s="232">
        <v>0.29199999999999998</v>
      </c>
      <c r="I370" s="233"/>
      <c r="J370" s="228"/>
      <c r="K370" s="228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177</v>
      </c>
      <c r="AU370" s="238" t="s">
        <v>175</v>
      </c>
      <c r="AV370" s="13" t="s">
        <v>174</v>
      </c>
      <c r="AW370" s="13" t="s">
        <v>33</v>
      </c>
      <c r="AX370" s="13" t="s">
        <v>77</v>
      </c>
      <c r="AY370" s="238" t="s">
        <v>167</v>
      </c>
    </row>
    <row r="371" spans="2:65" s="1" customFormat="1" ht="44.25" customHeight="1">
      <c r="B371" s="40"/>
      <c r="C371" s="192" t="s">
        <v>475</v>
      </c>
      <c r="D371" s="192" t="s">
        <v>169</v>
      </c>
      <c r="E371" s="193" t="s">
        <v>476</v>
      </c>
      <c r="F371" s="194" t="s">
        <v>477</v>
      </c>
      <c r="G371" s="195" t="s">
        <v>305</v>
      </c>
      <c r="H371" s="196">
        <v>59.98</v>
      </c>
      <c r="I371" s="197"/>
      <c r="J371" s="198">
        <f>ROUND(I371*H371,2)</f>
        <v>0</v>
      </c>
      <c r="K371" s="194" t="s">
        <v>173</v>
      </c>
      <c r="L371" s="60"/>
      <c r="M371" s="199" t="s">
        <v>21</v>
      </c>
      <c r="N371" s="200" t="s">
        <v>41</v>
      </c>
      <c r="O371" s="41"/>
      <c r="P371" s="201">
        <f>O371*H371</f>
        <v>0</v>
      </c>
      <c r="Q371" s="201">
        <v>3.2570000000000002E-2</v>
      </c>
      <c r="R371" s="201">
        <f>Q371*H371</f>
        <v>1.9535486</v>
      </c>
      <c r="S371" s="201">
        <v>0</v>
      </c>
      <c r="T371" s="202">
        <f>S371*H371</f>
        <v>0</v>
      </c>
      <c r="AR371" s="23" t="s">
        <v>174</v>
      </c>
      <c r="AT371" s="23" t="s">
        <v>169</v>
      </c>
      <c r="AU371" s="23" t="s">
        <v>175</v>
      </c>
      <c r="AY371" s="23" t="s">
        <v>167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3" t="s">
        <v>175</v>
      </c>
      <c r="BK371" s="203">
        <f>ROUND(I371*H371,2)</f>
        <v>0</v>
      </c>
      <c r="BL371" s="23" t="s">
        <v>174</v>
      </c>
      <c r="BM371" s="23" t="s">
        <v>478</v>
      </c>
    </row>
    <row r="372" spans="2:65" s="11" customFormat="1">
      <c r="B372" s="204"/>
      <c r="C372" s="205"/>
      <c r="D372" s="206" t="s">
        <v>177</v>
      </c>
      <c r="E372" s="207" t="s">
        <v>21</v>
      </c>
      <c r="F372" s="208" t="s">
        <v>479</v>
      </c>
      <c r="G372" s="205"/>
      <c r="H372" s="209" t="s">
        <v>21</v>
      </c>
      <c r="I372" s="210"/>
      <c r="J372" s="205"/>
      <c r="K372" s="205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177</v>
      </c>
      <c r="AU372" s="215" t="s">
        <v>175</v>
      </c>
      <c r="AV372" s="11" t="s">
        <v>77</v>
      </c>
      <c r="AW372" s="11" t="s">
        <v>33</v>
      </c>
      <c r="AX372" s="11" t="s">
        <v>69</v>
      </c>
      <c r="AY372" s="215" t="s">
        <v>167</v>
      </c>
    </row>
    <row r="373" spans="2:65" s="12" customFormat="1">
      <c r="B373" s="216"/>
      <c r="C373" s="217"/>
      <c r="D373" s="206" t="s">
        <v>177</v>
      </c>
      <c r="E373" s="218" t="s">
        <v>21</v>
      </c>
      <c r="F373" s="219" t="s">
        <v>480</v>
      </c>
      <c r="G373" s="217"/>
      <c r="H373" s="220">
        <v>40.28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177</v>
      </c>
      <c r="AU373" s="226" t="s">
        <v>175</v>
      </c>
      <c r="AV373" s="12" t="s">
        <v>175</v>
      </c>
      <c r="AW373" s="12" t="s">
        <v>33</v>
      </c>
      <c r="AX373" s="12" t="s">
        <v>69</v>
      </c>
      <c r="AY373" s="226" t="s">
        <v>167</v>
      </c>
    </row>
    <row r="374" spans="2:65" s="11" customFormat="1">
      <c r="B374" s="204"/>
      <c r="C374" s="205"/>
      <c r="D374" s="206" t="s">
        <v>177</v>
      </c>
      <c r="E374" s="207" t="s">
        <v>21</v>
      </c>
      <c r="F374" s="208" t="s">
        <v>481</v>
      </c>
      <c r="G374" s="205"/>
      <c r="H374" s="209" t="s">
        <v>21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177</v>
      </c>
      <c r="AU374" s="215" t="s">
        <v>175</v>
      </c>
      <c r="AV374" s="11" t="s">
        <v>77</v>
      </c>
      <c r="AW374" s="11" t="s">
        <v>33</v>
      </c>
      <c r="AX374" s="11" t="s">
        <v>69</v>
      </c>
      <c r="AY374" s="215" t="s">
        <v>167</v>
      </c>
    </row>
    <row r="375" spans="2:65" s="12" customFormat="1">
      <c r="B375" s="216"/>
      <c r="C375" s="217"/>
      <c r="D375" s="206" t="s">
        <v>177</v>
      </c>
      <c r="E375" s="218" t="s">
        <v>21</v>
      </c>
      <c r="F375" s="219" t="s">
        <v>482</v>
      </c>
      <c r="G375" s="217"/>
      <c r="H375" s="220">
        <v>19.7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177</v>
      </c>
      <c r="AU375" s="226" t="s">
        <v>175</v>
      </c>
      <c r="AV375" s="12" t="s">
        <v>175</v>
      </c>
      <c r="AW375" s="12" t="s">
        <v>33</v>
      </c>
      <c r="AX375" s="12" t="s">
        <v>69</v>
      </c>
      <c r="AY375" s="226" t="s">
        <v>167</v>
      </c>
    </row>
    <row r="376" spans="2:65" s="13" customFormat="1">
      <c r="B376" s="227"/>
      <c r="C376" s="228"/>
      <c r="D376" s="229" t="s">
        <v>177</v>
      </c>
      <c r="E376" s="230" t="s">
        <v>21</v>
      </c>
      <c r="F376" s="231" t="s">
        <v>181</v>
      </c>
      <c r="G376" s="228"/>
      <c r="H376" s="232">
        <v>59.98</v>
      </c>
      <c r="I376" s="233"/>
      <c r="J376" s="228"/>
      <c r="K376" s="228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177</v>
      </c>
      <c r="AU376" s="238" t="s">
        <v>175</v>
      </c>
      <c r="AV376" s="13" t="s">
        <v>174</v>
      </c>
      <c r="AW376" s="13" t="s">
        <v>33</v>
      </c>
      <c r="AX376" s="13" t="s">
        <v>77</v>
      </c>
      <c r="AY376" s="238" t="s">
        <v>167</v>
      </c>
    </row>
    <row r="377" spans="2:65" s="1" customFormat="1" ht="31.5" customHeight="1">
      <c r="B377" s="40"/>
      <c r="C377" s="192" t="s">
        <v>483</v>
      </c>
      <c r="D377" s="192" t="s">
        <v>169</v>
      </c>
      <c r="E377" s="193" t="s">
        <v>484</v>
      </c>
      <c r="F377" s="194" t="s">
        <v>485</v>
      </c>
      <c r="G377" s="195" t="s">
        <v>305</v>
      </c>
      <c r="H377" s="196">
        <v>8.9</v>
      </c>
      <c r="I377" s="197"/>
      <c r="J377" s="198">
        <f>ROUND(I377*H377,2)</f>
        <v>0</v>
      </c>
      <c r="K377" s="194" t="s">
        <v>173</v>
      </c>
      <c r="L377" s="60"/>
      <c r="M377" s="199" t="s">
        <v>21</v>
      </c>
      <c r="N377" s="200" t="s">
        <v>41</v>
      </c>
      <c r="O377" s="41"/>
      <c r="P377" s="201">
        <f>O377*H377</f>
        <v>0</v>
      </c>
      <c r="Q377" s="201">
        <v>3.2399999999999998E-2</v>
      </c>
      <c r="R377" s="201">
        <f>Q377*H377</f>
        <v>0.28836000000000001</v>
      </c>
      <c r="S377" s="201">
        <v>0</v>
      </c>
      <c r="T377" s="202">
        <f>S377*H377</f>
        <v>0</v>
      </c>
      <c r="AR377" s="23" t="s">
        <v>174</v>
      </c>
      <c r="AT377" s="23" t="s">
        <v>169</v>
      </c>
      <c r="AU377" s="23" t="s">
        <v>175</v>
      </c>
      <c r="AY377" s="23" t="s">
        <v>167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3" t="s">
        <v>175</v>
      </c>
      <c r="BK377" s="203">
        <f>ROUND(I377*H377,2)</f>
        <v>0</v>
      </c>
      <c r="BL377" s="23" t="s">
        <v>174</v>
      </c>
      <c r="BM377" s="23" t="s">
        <v>486</v>
      </c>
    </row>
    <row r="378" spans="2:65" s="11" customFormat="1">
      <c r="B378" s="204"/>
      <c r="C378" s="205"/>
      <c r="D378" s="206" t="s">
        <v>177</v>
      </c>
      <c r="E378" s="207" t="s">
        <v>21</v>
      </c>
      <c r="F378" s="208" t="s">
        <v>487</v>
      </c>
      <c r="G378" s="205"/>
      <c r="H378" s="209" t="s">
        <v>21</v>
      </c>
      <c r="I378" s="210"/>
      <c r="J378" s="205"/>
      <c r="K378" s="205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177</v>
      </c>
      <c r="AU378" s="215" t="s">
        <v>175</v>
      </c>
      <c r="AV378" s="11" t="s">
        <v>77</v>
      </c>
      <c r="AW378" s="11" t="s">
        <v>33</v>
      </c>
      <c r="AX378" s="11" t="s">
        <v>69</v>
      </c>
      <c r="AY378" s="215" t="s">
        <v>167</v>
      </c>
    </row>
    <row r="379" spans="2:65" s="12" customFormat="1">
      <c r="B379" s="216"/>
      <c r="C379" s="217"/>
      <c r="D379" s="206" t="s">
        <v>177</v>
      </c>
      <c r="E379" s="218" t="s">
        <v>21</v>
      </c>
      <c r="F379" s="219" t="s">
        <v>488</v>
      </c>
      <c r="G379" s="217"/>
      <c r="H379" s="220">
        <v>8.9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177</v>
      </c>
      <c r="AU379" s="226" t="s">
        <v>175</v>
      </c>
      <c r="AV379" s="12" t="s">
        <v>175</v>
      </c>
      <c r="AW379" s="12" t="s">
        <v>33</v>
      </c>
      <c r="AX379" s="12" t="s">
        <v>69</v>
      </c>
      <c r="AY379" s="226" t="s">
        <v>167</v>
      </c>
    </row>
    <row r="380" spans="2:65" s="13" customFormat="1">
      <c r="B380" s="227"/>
      <c r="C380" s="228"/>
      <c r="D380" s="229" t="s">
        <v>177</v>
      </c>
      <c r="E380" s="230" t="s">
        <v>21</v>
      </c>
      <c r="F380" s="231" t="s">
        <v>181</v>
      </c>
      <c r="G380" s="228"/>
      <c r="H380" s="232">
        <v>8.9</v>
      </c>
      <c r="I380" s="233"/>
      <c r="J380" s="228"/>
      <c r="K380" s="228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177</v>
      </c>
      <c r="AU380" s="238" t="s">
        <v>175</v>
      </c>
      <c r="AV380" s="13" t="s">
        <v>174</v>
      </c>
      <c r="AW380" s="13" t="s">
        <v>33</v>
      </c>
      <c r="AX380" s="13" t="s">
        <v>77</v>
      </c>
      <c r="AY380" s="238" t="s">
        <v>167</v>
      </c>
    </row>
    <row r="381" spans="2:65" s="1" customFormat="1" ht="31.5" customHeight="1">
      <c r="B381" s="40"/>
      <c r="C381" s="192" t="s">
        <v>489</v>
      </c>
      <c r="D381" s="192" t="s">
        <v>169</v>
      </c>
      <c r="E381" s="193" t="s">
        <v>490</v>
      </c>
      <c r="F381" s="194" t="s">
        <v>491</v>
      </c>
      <c r="G381" s="195" t="s">
        <v>305</v>
      </c>
      <c r="H381" s="196">
        <v>68.88</v>
      </c>
      <c r="I381" s="197"/>
      <c r="J381" s="198">
        <f>ROUND(I381*H381,2)</f>
        <v>0</v>
      </c>
      <c r="K381" s="194" t="s">
        <v>173</v>
      </c>
      <c r="L381" s="60"/>
      <c r="M381" s="199" t="s">
        <v>21</v>
      </c>
      <c r="N381" s="200" t="s">
        <v>41</v>
      </c>
      <c r="O381" s="41"/>
      <c r="P381" s="201">
        <f>O381*H381</f>
        <v>0</v>
      </c>
      <c r="Q381" s="201">
        <v>0.18051</v>
      </c>
      <c r="R381" s="201">
        <f>Q381*H381</f>
        <v>12.433528799999999</v>
      </c>
      <c r="S381" s="201">
        <v>0</v>
      </c>
      <c r="T381" s="202">
        <f>S381*H381</f>
        <v>0</v>
      </c>
      <c r="AR381" s="23" t="s">
        <v>174</v>
      </c>
      <c r="AT381" s="23" t="s">
        <v>169</v>
      </c>
      <c r="AU381" s="23" t="s">
        <v>175</v>
      </c>
      <c r="AY381" s="23" t="s">
        <v>167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175</v>
      </c>
      <c r="BK381" s="203">
        <f>ROUND(I381*H381,2)</f>
        <v>0</v>
      </c>
      <c r="BL381" s="23" t="s">
        <v>174</v>
      </c>
      <c r="BM381" s="23" t="s">
        <v>492</v>
      </c>
    </row>
    <row r="382" spans="2:65" s="11" customFormat="1">
      <c r="B382" s="204"/>
      <c r="C382" s="205"/>
      <c r="D382" s="206" t="s">
        <v>177</v>
      </c>
      <c r="E382" s="207" t="s">
        <v>21</v>
      </c>
      <c r="F382" s="208" t="s">
        <v>479</v>
      </c>
      <c r="G382" s="205"/>
      <c r="H382" s="209" t="s">
        <v>21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177</v>
      </c>
      <c r="AU382" s="215" t="s">
        <v>175</v>
      </c>
      <c r="AV382" s="11" t="s">
        <v>77</v>
      </c>
      <c r="AW382" s="11" t="s">
        <v>33</v>
      </c>
      <c r="AX382" s="11" t="s">
        <v>69</v>
      </c>
      <c r="AY382" s="215" t="s">
        <v>167</v>
      </c>
    </row>
    <row r="383" spans="2:65" s="12" customFormat="1">
      <c r="B383" s="216"/>
      <c r="C383" s="217"/>
      <c r="D383" s="206" t="s">
        <v>177</v>
      </c>
      <c r="E383" s="218" t="s">
        <v>21</v>
      </c>
      <c r="F383" s="219" t="s">
        <v>480</v>
      </c>
      <c r="G383" s="217"/>
      <c r="H383" s="220">
        <v>40.28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177</v>
      </c>
      <c r="AU383" s="226" t="s">
        <v>175</v>
      </c>
      <c r="AV383" s="12" t="s">
        <v>175</v>
      </c>
      <c r="AW383" s="12" t="s">
        <v>33</v>
      </c>
      <c r="AX383" s="12" t="s">
        <v>69</v>
      </c>
      <c r="AY383" s="226" t="s">
        <v>167</v>
      </c>
    </row>
    <row r="384" spans="2:65" s="11" customFormat="1">
      <c r="B384" s="204"/>
      <c r="C384" s="205"/>
      <c r="D384" s="206" t="s">
        <v>177</v>
      </c>
      <c r="E384" s="207" t="s">
        <v>21</v>
      </c>
      <c r="F384" s="208" t="s">
        <v>481</v>
      </c>
      <c r="G384" s="205"/>
      <c r="H384" s="209" t="s">
        <v>21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177</v>
      </c>
      <c r="AU384" s="215" t="s">
        <v>175</v>
      </c>
      <c r="AV384" s="11" t="s">
        <v>77</v>
      </c>
      <c r="AW384" s="11" t="s">
        <v>33</v>
      </c>
      <c r="AX384" s="11" t="s">
        <v>69</v>
      </c>
      <c r="AY384" s="215" t="s">
        <v>167</v>
      </c>
    </row>
    <row r="385" spans="2:65" s="12" customFormat="1">
      <c r="B385" s="216"/>
      <c r="C385" s="217"/>
      <c r="D385" s="206" t="s">
        <v>177</v>
      </c>
      <c r="E385" s="218" t="s">
        <v>21</v>
      </c>
      <c r="F385" s="219" t="s">
        <v>482</v>
      </c>
      <c r="G385" s="217"/>
      <c r="H385" s="220">
        <v>19.7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177</v>
      </c>
      <c r="AU385" s="226" t="s">
        <v>175</v>
      </c>
      <c r="AV385" s="12" t="s">
        <v>175</v>
      </c>
      <c r="AW385" s="12" t="s">
        <v>33</v>
      </c>
      <c r="AX385" s="12" t="s">
        <v>69</v>
      </c>
      <c r="AY385" s="226" t="s">
        <v>167</v>
      </c>
    </row>
    <row r="386" spans="2:65" s="11" customFormat="1">
      <c r="B386" s="204"/>
      <c r="C386" s="205"/>
      <c r="D386" s="206" t="s">
        <v>177</v>
      </c>
      <c r="E386" s="207" t="s">
        <v>21</v>
      </c>
      <c r="F386" s="208" t="s">
        <v>487</v>
      </c>
      <c r="G386" s="205"/>
      <c r="H386" s="209" t="s">
        <v>21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177</v>
      </c>
      <c r="AU386" s="215" t="s">
        <v>175</v>
      </c>
      <c r="AV386" s="11" t="s">
        <v>77</v>
      </c>
      <c r="AW386" s="11" t="s">
        <v>33</v>
      </c>
      <c r="AX386" s="11" t="s">
        <v>69</v>
      </c>
      <c r="AY386" s="215" t="s">
        <v>167</v>
      </c>
    </row>
    <row r="387" spans="2:65" s="12" customFormat="1">
      <c r="B387" s="216"/>
      <c r="C387" s="217"/>
      <c r="D387" s="206" t="s">
        <v>177</v>
      </c>
      <c r="E387" s="218" t="s">
        <v>21</v>
      </c>
      <c r="F387" s="219" t="s">
        <v>488</v>
      </c>
      <c r="G387" s="217"/>
      <c r="H387" s="220">
        <v>8.9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177</v>
      </c>
      <c r="AU387" s="226" t="s">
        <v>175</v>
      </c>
      <c r="AV387" s="12" t="s">
        <v>175</v>
      </c>
      <c r="AW387" s="12" t="s">
        <v>33</v>
      </c>
      <c r="AX387" s="12" t="s">
        <v>69</v>
      </c>
      <c r="AY387" s="226" t="s">
        <v>167</v>
      </c>
    </row>
    <row r="388" spans="2:65" s="13" customFormat="1">
      <c r="B388" s="227"/>
      <c r="C388" s="228"/>
      <c r="D388" s="229" t="s">
        <v>177</v>
      </c>
      <c r="E388" s="230" t="s">
        <v>21</v>
      </c>
      <c r="F388" s="231" t="s">
        <v>181</v>
      </c>
      <c r="G388" s="228"/>
      <c r="H388" s="232">
        <v>68.88</v>
      </c>
      <c r="I388" s="233"/>
      <c r="J388" s="228"/>
      <c r="K388" s="228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177</v>
      </c>
      <c r="AU388" s="238" t="s">
        <v>175</v>
      </c>
      <c r="AV388" s="13" t="s">
        <v>174</v>
      </c>
      <c r="AW388" s="13" t="s">
        <v>33</v>
      </c>
      <c r="AX388" s="13" t="s">
        <v>77</v>
      </c>
      <c r="AY388" s="238" t="s">
        <v>167</v>
      </c>
    </row>
    <row r="389" spans="2:65" s="1" customFormat="1" ht="31.5" customHeight="1">
      <c r="B389" s="40"/>
      <c r="C389" s="192" t="s">
        <v>493</v>
      </c>
      <c r="D389" s="192" t="s">
        <v>169</v>
      </c>
      <c r="E389" s="193" t="s">
        <v>494</v>
      </c>
      <c r="F389" s="194" t="s">
        <v>495</v>
      </c>
      <c r="G389" s="195" t="s">
        <v>305</v>
      </c>
      <c r="H389" s="196">
        <v>4.8</v>
      </c>
      <c r="I389" s="197"/>
      <c r="J389" s="198">
        <f>ROUND(I389*H389,2)</f>
        <v>0</v>
      </c>
      <c r="K389" s="194" t="s">
        <v>173</v>
      </c>
      <c r="L389" s="60"/>
      <c r="M389" s="199" t="s">
        <v>21</v>
      </c>
      <c r="N389" s="200" t="s">
        <v>41</v>
      </c>
      <c r="O389" s="41"/>
      <c r="P389" s="201">
        <f>O389*H389</f>
        <v>0</v>
      </c>
      <c r="Q389" s="201">
        <v>0.11046</v>
      </c>
      <c r="R389" s="201">
        <f>Q389*H389</f>
        <v>0.53020800000000001</v>
      </c>
      <c r="S389" s="201">
        <v>0</v>
      </c>
      <c r="T389" s="202">
        <f>S389*H389</f>
        <v>0</v>
      </c>
      <c r="AR389" s="23" t="s">
        <v>174</v>
      </c>
      <c r="AT389" s="23" t="s">
        <v>169</v>
      </c>
      <c r="AU389" s="23" t="s">
        <v>175</v>
      </c>
      <c r="AY389" s="23" t="s">
        <v>167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3" t="s">
        <v>175</v>
      </c>
      <c r="BK389" s="203">
        <f>ROUND(I389*H389,2)</f>
        <v>0</v>
      </c>
      <c r="BL389" s="23" t="s">
        <v>174</v>
      </c>
      <c r="BM389" s="23" t="s">
        <v>496</v>
      </c>
    </row>
    <row r="390" spans="2:65" s="11" customFormat="1">
      <c r="B390" s="204"/>
      <c r="C390" s="205"/>
      <c r="D390" s="206" t="s">
        <v>177</v>
      </c>
      <c r="E390" s="207" t="s">
        <v>21</v>
      </c>
      <c r="F390" s="208" t="s">
        <v>497</v>
      </c>
      <c r="G390" s="205"/>
      <c r="H390" s="209" t="s">
        <v>21</v>
      </c>
      <c r="I390" s="210"/>
      <c r="J390" s="205"/>
      <c r="K390" s="205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177</v>
      </c>
      <c r="AU390" s="215" t="s">
        <v>175</v>
      </c>
      <c r="AV390" s="11" t="s">
        <v>77</v>
      </c>
      <c r="AW390" s="11" t="s">
        <v>33</v>
      </c>
      <c r="AX390" s="11" t="s">
        <v>69</v>
      </c>
      <c r="AY390" s="215" t="s">
        <v>167</v>
      </c>
    </row>
    <row r="391" spans="2:65" s="12" customFormat="1">
      <c r="B391" s="216"/>
      <c r="C391" s="217"/>
      <c r="D391" s="206" t="s">
        <v>177</v>
      </c>
      <c r="E391" s="218" t="s">
        <v>21</v>
      </c>
      <c r="F391" s="219" t="s">
        <v>498</v>
      </c>
      <c r="G391" s="217"/>
      <c r="H391" s="220">
        <v>1.5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177</v>
      </c>
      <c r="AU391" s="226" t="s">
        <v>175</v>
      </c>
      <c r="AV391" s="12" t="s">
        <v>175</v>
      </c>
      <c r="AW391" s="12" t="s">
        <v>33</v>
      </c>
      <c r="AX391" s="12" t="s">
        <v>69</v>
      </c>
      <c r="AY391" s="226" t="s">
        <v>167</v>
      </c>
    </row>
    <row r="392" spans="2:65" s="11" customFormat="1">
      <c r="B392" s="204"/>
      <c r="C392" s="205"/>
      <c r="D392" s="206" t="s">
        <v>177</v>
      </c>
      <c r="E392" s="207" t="s">
        <v>21</v>
      </c>
      <c r="F392" s="208" t="s">
        <v>499</v>
      </c>
      <c r="G392" s="205"/>
      <c r="H392" s="209" t="s">
        <v>21</v>
      </c>
      <c r="I392" s="210"/>
      <c r="J392" s="205"/>
      <c r="K392" s="205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177</v>
      </c>
      <c r="AU392" s="215" t="s">
        <v>175</v>
      </c>
      <c r="AV392" s="11" t="s">
        <v>77</v>
      </c>
      <c r="AW392" s="11" t="s">
        <v>33</v>
      </c>
      <c r="AX392" s="11" t="s">
        <v>69</v>
      </c>
      <c r="AY392" s="215" t="s">
        <v>167</v>
      </c>
    </row>
    <row r="393" spans="2:65" s="12" customFormat="1">
      <c r="B393" s="216"/>
      <c r="C393" s="217"/>
      <c r="D393" s="206" t="s">
        <v>177</v>
      </c>
      <c r="E393" s="218" t="s">
        <v>21</v>
      </c>
      <c r="F393" s="219" t="s">
        <v>500</v>
      </c>
      <c r="G393" s="217"/>
      <c r="H393" s="220">
        <v>3.3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177</v>
      </c>
      <c r="AU393" s="226" t="s">
        <v>175</v>
      </c>
      <c r="AV393" s="12" t="s">
        <v>175</v>
      </c>
      <c r="AW393" s="12" t="s">
        <v>33</v>
      </c>
      <c r="AX393" s="12" t="s">
        <v>69</v>
      </c>
      <c r="AY393" s="226" t="s">
        <v>167</v>
      </c>
    </row>
    <row r="394" spans="2:65" s="13" customFormat="1">
      <c r="B394" s="227"/>
      <c r="C394" s="228"/>
      <c r="D394" s="229" t="s">
        <v>177</v>
      </c>
      <c r="E394" s="230" t="s">
        <v>21</v>
      </c>
      <c r="F394" s="231" t="s">
        <v>181</v>
      </c>
      <c r="G394" s="228"/>
      <c r="H394" s="232">
        <v>4.8</v>
      </c>
      <c r="I394" s="233"/>
      <c r="J394" s="228"/>
      <c r="K394" s="228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177</v>
      </c>
      <c r="AU394" s="238" t="s">
        <v>175</v>
      </c>
      <c r="AV394" s="13" t="s">
        <v>174</v>
      </c>
      <c r="AW394" s="13" t="s">
        <v>33</v>
      </c>
      <c r="AX394" s="13" t="s">
        <v>77</v>
      </c>
      <c r="AY394" s="238" t="s">
        <v>167</v>
      </c>
    </row>
    <row r="395" spans="2:65" s="1" customFormat="1" ht="31.5" customHeight="1">
      <c r="B395" s="40"/>
      <c r="C395" s="192" t="s">
        <v>501</v>
      </c>
      <c r="D395" s="192" t="s">
        <v>169</v>
      </c>
      <c r="E395" s="193" t="s">
        <v>502</v>
      </c>
      <c r="F395" s="194" t="s">
        <v>503</v>
      </c>
      <c r="G395" s="195" t="s">
        <v>245</v>
      </c>
      <c r="H395" s="196">
        <v>1.92</v>
      </c>
      <c r="I395" s="197"/>
      <c r="J395" s="198">
        <f>ROUND(I395*H395,2)</f>
        <v>0</v>
      </c>
      <c r="K395" s="194" t="s">
        <v>173</v>
      </c>
      <c r="L395" s="60"/>
      <c r="M395" s="199" t="s">
        <v>21</v>
      </c>
      <c r="N395" s="200" t="s">
        <v>41</v>
      </c>
      <c r="O395" s="41"/>
      <c r="P395" s="201">
        <f>O395*H395</f>
        <v>0</v>
      </c>
      <c r="Q395" s="201">
        <v>6.5799999999999999E-3</v>
      </c>
      <c r="R395" s="201">
        <f>Q395*H395</f>
        <v>1.26336E-2</v>
      </c>
      <c r="S395" s="201">
        <v>0</v>
      </c>
      <c r="T395" s="202">
        <f>S395*H395</f>
        <v>0</v>
      </c>
      <c r="AR395" s="23" t="s">
        <v>174</v>
      </c>
      <c r="AT395" s="23" t="s">
        <v>169</v>
      </c>
      <c r="AU395" s="23" t="s">
        <v>175</v>
      </c>
      <c r="AY395" s="23" t="s">
        <v>167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3" t="s">
        <v>175</v>
      </c>
      <c r="BK395" s="203">
        <f>ROUND(I395*H395,2)</f>
        <v>0</v>
      </c>
      <c r="BL395" s="23" t="s">
        <v>174</v>
      </c>
      <c r="BM395" s="23" t="s">
        <v>504</v>
      </c>
    </row>
    <row r="396" spans="2:65" s="11" customFormat="1">
      <c r="B396" s="204"/>
      <c r="C396" s="205"/>
      <c r="D396" s="206" t="s">
        <v>177</v>
      </c>
      <c r="E396" s="207" t="s">
        <v>21</v>
      </c>
      <c r="F396" s="208" t="s">
        <v>497</v>
      </c>
      <c r="G396" s="205"/>
      <c r="H396" s="209" t="s">
        <v>21</v>
      </c>
      <c r="I396" s="210"/>
      <c r="J396" s="205"/>
      <c r="K396" s="205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177</v>
      </c>
      <c r="AU396" s="215" t="s">
        <v>175</v>
      </c>
      <c r="AV396" s="11" t="s">
        <v>77</v>
      </c>
      <c r="AW396" s="11" t="s">
        <v>33</v>
      </c>
      <c r="AX396" s="11" t="s">
        <v>69</v>
      </c>
      <c r="AY396" s="215" t="s">
        <v>167</v>
      </c>
    </row>
    <row r="397" spans="2:65" s="12" customFormat="1">
      <c r="B397" s="216"/>
      <c r="C397" s="217"/>
      <c r="D397" s="206" t="s">
        <v>177</v>
      </c>
      <c r="E397" s="218" t="s">
        <v>21</v>
      </c>
      <c r="F397" s="219" t="s">
        <v>505</v>
      </c>
      <c r="G397" s="217"/>
      <c r="H397" s="220">
        <v>0.6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177</v>
      </c>
      <c r="AU397" s="226" t="s">
        <v>175</v>
      </c>
      <c r="AV397" s="12" t="s">
        <v>175</v>
      </c>
      <c r="AW397" s="12" t="s">
        <v>33</v>
      </c>
      <c r="AX397" s="12" t="s">
        <v>69</v>
      </c>
      <c r="AY397" s="226" t="s">
        <v>167</v>
      </c>
    </row>
    <row r="398" spans="2:65" s="11" customFormat="1">
      <c r="B398" s="204"/>
      <c r="C398" s="205"/>
      <c r="D398" s="206" t="s">
        <v>177</v>
      </c>
      <c r="E398" s="207" t="s">
        <v>21</v>
      </c>
      <c r="F398" s="208" t="s">
        <v>499</v>
      </c>
      <c r="G398" s="205"/>
      <c r="H398" s="209" t="s">
        <v>21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177</v>
      </c>
      <c r="AU398" s="215" t="s">
        <v>175</v>
      </c>
      <c r="AV398" s="11" t="s">
        <v>77</v>
      </c>
      <c r="AW398" s="11" t="s">
        <v>33</v>
      </c>
      <c r="AX398" s="11" t="s">
        <v>69</v>
      </c>
      <c r="AY398" s="215" t="s">
        <v>167</v>
      </c>
    </row>
    <row r="399" spans="2:65" s="12" customFormat="1">
      <c r="B399" s="216"/>
      <c r="C399" s="217"/>
      <c r="D399" s="206" t="s">
        <v>177</v>
      </c>
      <c r="E399" s="218" t="s">
        <v>21</v>
      </c>
      <c r="F399" s="219" t="s">
        <v>506</v>
      </c>
      <c r="G399" s="217"/>
      <c r="H399" s="220">
        <v>1.32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177</v>
      </c>
      <c r="AU399" s="226" t="s">
        <v>175</v>
      </c>
      <c r="AV399" s="12" t="s">
        <v>175</v>
      </c>
      <c r="AW399" s="12" t="s">
        <v>33</v>
      </c>
      <c r="AX399" s="12" t="s">
        <v>69</v>
      </c>
      <c r="AY399" s="226" t="s">
        <v>167</v>
      </c>
    </row>
    <row r="400" spans="2:65" s="13" customFormat="1">
      <c r="B400" s="227"/>
      <c r="C400" s="228"/>
      <c r="D400" s="229" t="s">
        <v>177</v>
      </c>
      <c r="E400" s="230" t="s">
        <v>21</v>
      </c>
      <c r="F400" s="231" t="s">
        <v>181</v>
      </c>
      <c r="G400" s="228"/>
      <c r="H400" s="232">
        <v>1.92</v>
      </c>
      <c r="I400" s="233"/>
      <c r="J400" s="228"/>
      <c r="K400" s="228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177</v>
      </c>
      <c r="AU400" s="238" t="s">
        <v>175</v>
      </c>
      <c r="AV400" s="13" t="s">
        <v>174</v>
      </c>
      <c r="AW400" s="13" t="s">
        <v>33</v>
      </c>
      <c r="AX400" s="13" t="s">
        <v>77</v>
      </c>
      <c r="AY400" s="238" t="s">
        <v>167</v>
      </c>
    </row>
    <row r="401" spans="2:65" s="1" customFormat="1" ht="31.5" customHeight="1">
      <c r="B401" s="40"/>
      <c r="C401" s="192" t="s">
        <v>507</v>
      </c>
      <c r="D401" s="192" t="s">
        <v>169</v>
      </c>
      <c r="E401" s="193" t="s">
        <v>508</v>
      </c>
      <c r="F401" s="194" t="s">
        <v>509</v>
      </c>
      <c r="G401" s="195" t="s">
        <v>245</v>
      </c>
      <c r="H401" s="196">
        <v>1.92</v>
      </c>
      <c r="I401" s="197"/>
      <c r="J401" s="198">
        <f>ROUND(I401*H401,2)</f>
        <v>0</v>
      </c>
      <c r="K401" s="194" t="s">
        <v>173</v>
      </c>
      <c r="L401" s="60"/>
      <c r="M401" s="199" t="s">
        <v>21</v>
      </c>
      <c r="N401" s="200" t="s">
        <v>41</v>
      </c>
      <c r="O401" s="41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AR401" s="23" t="s">
        <v>174</v>
      </c>
      <c r="AT401" s="23" t="s">
        <v>169</v>
      </c>
      <c r="AU401" s="23" t="s">
        <v>175</v>
      </c>
      <c r="AY401" s="23" t="s">
        <v>167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3" t="s">
        <v>175</v>
      </c>
      <c r="BK401" s="203">
        <f>ROUND(I401*H401,2)</f>
        <v>0</v>
      </c>
      <c r="BL401" s="23" t="s">
        <v>174</v>
      </c>
      <c r="BM401" s="23" t="s">
        <v>510</v>
      </c>
    </row>
    <row r="402" spans="2:65" s="1" customFormat="1" ht="31.5" customHeight="1">
      <c r="B402" s="40"/>
      <c r="C402" s="192" t="s">
        <v>511</v>
      </c>
      <c r="D402" s="192" t="s">
        <v>169</v>
      </c>
      <c r="E402" s="193" t="s">
        <v>512</v>
      </c>
      <c r="F402" s="194" t="s">
        <v>513</v>
      </c>
      <c r="G402" s="195" t="s">
        <v>226</v>
      </c>
      <c r="H402" s="196">
        <v>1</v>
      </c>
      <c r="I402" s="197"/>
      <c r="J402" s="198">
        <f>ROUND(I402*H402,2)</f>
        <v>0</v>
      </c>
      <c r="K402" s="194" t="s">
        <v>173</v>
      </c>
      <c r="L402" s="60"/>
      <c r="M402" s="199" t="s">
        <v>21</v>
      </c>
      <c r="N402" s="200" t="s">
        <v>41</v>
      </c>
      <c r="O402" s="41"/>
      <c r="P402" s="201">
        <f>O402*H402</f>
        <v>0</v>
      </c>
      <c r="Q402" s="201">
        <v>8.516E-2</v>
      </c>
      <c r="R402" s="201">
        <f>Q402*H402</f>
        <v>8.516E-2</v>
      </c>
      <c r="S402" s="201">
        <v>0</v>
      </c>
      <c r="T402" s="202">
        <f>S402*H402</f>
        <v>0</v>
      </c>
      <c r="AR402" s="23" t="s">
        <v>174</v>
      </c>
      <c r="AT402" s="23" t="s">
        <v>169</v>
      </c>
      <c r="AU402" s="23" t="s">
        <v>175</v>
      </c>
      <c r="AY402" s="23" t="s">
        <v>167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3" t="s">
        <v>175</v>
      </c>
      <c r="BK402" s="203">
        <f>ROUND(I402*H402,2)</f>
        <v>0</v>
      </c>
      <c r="BL402" s="23" t="s">
        <v>174</v>
      </c>
      <c r="BM402" s="23" t="s">
        <v>514</v>
      </c>
    </row>
    <row r="403" spans="2:65" s="11" customFormat="1">
      <c r="B403" s="204"/>
      <c r="C403" s="205"/>
      <c r="D403" s="206" t="s">
        <v>177</v>
      </c>
      <c r="E403" s="207" t="s">
        <v>21</v>
      </c>
      <c r="F403" s="208" t="s">
        <v>515</v>
      </c>
      <c r="G403" s="205"/>
      <c r="H403" s="209" t="s">
        <v>21</v>
      </c>
      <c r="I403" s="210"/>
      <c r="J403" s="205"/>
      <c r="K403" s="205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177</v>
      </c>
      <c r="AU403" s="215" t="s">
        <v>175</v>
      </c>
      <c r="AV403" s="11" t="s">
        <v>77</v>
      </c>
      <c r="AW403" s="11" t="s">
        <v>33</v>
      </c>
      <c r="AX403" s="11" t="s">
        <v>69</v>
      </c>
      <c r="AY403" s="215" t="s">
        <v>167</v>
      </c>
    </row>
    <row r="404" spans="2:65" s="12" customFormat="1">
      <c r="B404" s="216"/>
      <c r="C404" s="217"/>
      <c r="D404" s="206" t="s">
        <v>177</v>
      </c>
      <c r="E404" s="218" t="s">
        <v>21</v>
      </c>
      <c r="F404" s="219" t="s">
        <v>77</v>
      </c>
      <c r="G404" s="217"/>
      <c r="H404" s="220">
        <v>1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177</v>
      </c>
      <c r="AU404" s="226" t="s">
        <v>175</v>
      </c>
      <c r="AV404" s="12" t="s">
        <v>175</v>
      </c>
      <c r="AW404" s="12" t="s">
        <v>33</v>
      </c>
      <c r="AX404" s="12" t="s">
        <v>69</v>
      </c>
      <c r="AY404" s="226" t="s">
        <v>167</v>
      </c>
    </row>
    <row r="405" spans="2:65" s="13" customFormat="1">
      <c r="B405" s="227"/>
      <c r="C405" s="228"/>
      <c r="D405" s="229" t="s">
        <v>177</v>
      </c>
      <c r="E405" s="230" t="s">
        <v>21</v>
      </c>
      <c r="F405" s="231" t="s">
        <v>181</v>
      </c>
      <c r="G405" s="228"/>
      <c r="H405" s="232">
        <v>1</v>
      </c>
      <c r="I405" s="233"/>
      <c r="J405" s="228"/>
      <c r="K405" s="228"/>
      <c r="L405" s="234"/>
      <c r="M405" s="235"/>
      <c r="N405" s="236"/>
      <c r="O405" s="236"/>
      <c r="P405" s="236"/>
      <c r="Q405" s="236"/>
      <c r="R405" s="236"/>
      <c r="S405" s="236"/>
      <c r="T405" s="237"/>
      <c r="AT405" s="238" t="s">
        <v>177</v>
      </c>
      <c r="AU405" s="238" t="s">
        <v>175</v>
      </c>
      <c r="AV405" s="13" t="s">
        <v>174</v>
      </c>
      <c r="AW405" s="13" t="s">
        <v>33</v>
      </c>
      <c r="AX405" s="13" t="s">
        <v>77</v>
      </c>
      <c r="AY405" s="238" t="s">
        <v>167</v>
      </c>
    </row>
    <row r="406" spans="2:65" s="1" customFormat="1" ht="22.5" customHeight="1">
      <c r="B406" s="40"/>
      <c r="C406" s="242" t="s">
        <v>516</v>
      </c>
      <c r="D406" s="242" t="s">
        <v>364</v>
      </c>
      <c r="E406" s="243" t="s">
        <v>517</v>
      </c>
      <c r="F406" s="244" t="s">
        <v>518</v>
      </c>
      <c r="G406" s="245" t="s">
        <v>519</v>
      </c>
      <c r="H406" s="246">
        <v>1</v>
      </c>
      <c r="I406" s="247"/>
      <c r="J406" s="248">
        <f>ROUND(I406*H406,2)</f>
        <v>0</v>
      </c>
      <c r="K406" s="244" t="s">
        <v>21</v>
      </c>
      <c r="L406" s="249"/>
      <c r="M406" s="250" t="s">
        <v>21</v>
      </c>
      <c r="N406" s="251" t="s">
        <v>41</v>
      </c>
      <c r="O406" s="41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3" t="s">
        <v>229</v>
      </c>
      <c r="AT406" s="23" t="s">
        <v>364</v>
      </c>
      <c r="AU406" s="23" t="s">
        <v>175</v>
      </c>
      <c r="AY406" s="23" t="s">
        <v>167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3" t="s">
        <v>175</v>
      </c>
      <c r="BK406" s="203">
        <f>ROUND(I406*H406,2)</f>
        <v>0</v>
      </c>
      <c r="BL406" s="23" t="s">
        <v>174</v>
      </c>
      <c r="BM406" s="23" t="s">
        <v>520</v>
      </c>
    </row>
    <row r="407" spans="2:65" s="10" customFormat="1" ht="29.85" customHeight="1">
      <c r="B407" s="175"/>
      <c r="C407" s="176"/>
      <c r="D407" s="189" t="s">
        <v>68</v>
      </c>
      <c r="E407" s="190" t="s">
        <v>209</v>
      </c>
      <c r="F407" s="190" t="s">
        <v>521</v>
      </c>
      <c r="G407" s="176"/>
      <c r="H407" s="176"/>
      <c r="I407" s="179"/>
      <c r="J407" s="191">
        <f>BK407</f>
        <v>0</v>
      </c>
      <c r="K407" s="176"/>
      <c r="L407" s="181"/>
      <c r="M407" s="182"/>
      <c r="N407" s="183"/>
      <c r="O407" s="183"/>
      <c r="P407" s="184">
        <f>SUM(P408:P819)</f>
        <v>0</v>
      </c>
      <c r="Q407" s="183"/>
      <c r="R407" s="184">
        <f>SUM(R408:R819)</f>
        <v>107.77154058999999</v>
      </c>
      <c r="S407" s="183"/>
      <c r="T407" s="185">
        <f>SUM(T408:T819)</f>
        <v>0</v>
      </c>
      <c r="AR407" s="186" t="s">
        <v>77</v>
      </c>
      <c r="AT407" s="187" t="s">
        <v>68</v>
      </c>
      <c r="AU407" s="187" t="s">
        <v>77</v>
      </c>
      <c r="AY407" s="186" t="s">
        <v>167</v>
      </c>
      <c r="BK407" s="188">
        <f>SUM(BK408:BK819)</f>
        <v>0</v>
      </c>
    </row>
    <row r="408" spans="2:65" s="1" customFormat="1" ht="31.5" customHeight="1">
      <c r="B408" s="40"/>
      <c r="C408" s="192" t="s">
        <v>522</v>
      </c>
      <c r="D408" s="192" t="s">
        <v>169</v>
      </c>
      <c r="E408" s="193" t="s">
        <v>523</v>
      </c>
      <c r="F408" s="194" t="s">
        <v>524</v>
      </c>
      <c r="G408" s="195" t="s">
        <v>245</v>
      </c>
      <c r="H408" s="196">
        <v>78.64</v>
      </c>
      <c r="I408" s="197"/>
      <c r="J408" s="198">
        <f>ROUND(I408*H408,2)</f>
        <v>0</v>
      </c>
      <c r="K408" s="194" t="s">
        <v>173</v>
      </c>
      <c r="L408" s="60"/>
      <c r="M408" s="199" t="s">
        <v>21</v>
      </c>
      <c r="N408" s="200" t="s">
        <v>41</v>
      </c>
      <c r="O408" s="41"/>
      <c r="P408" s="201">
        <f>O408*H408</f>
        <v>0</v>
      </c>
      <c r="Q408" s="201">
        <v>7.3499999999999998E-3</v>
      </c>
      <c r="R408" s="201">
        <f>Q408*H408</f>
        <v>0.57800399999999996</v>
      </c>
      <c r="S408" s="201">
        <v>0</v>
      </c>
      <c r="T408" s="202">
        <f>S408*H408</f>
        <v>0</v>
      </c>
      <c r="AR408" s="23" t="s">
        <v>174</v>
      </c>
      <c r="AT408" s="23" t="s">
        <v>169</v>
      </c>
      <c r="AU408" s="23" t="s">
        <v>175</v>
      </c>
      <c r="AY408" s="23" t="s">
        <v>167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3" t="s">
        <v>175</v>
      </c>
      <c r="BK408" s="203">
        <f>ROUND(I408*H408,2)</f>
        <v>0</v>
      </c>
      <c r="BL408" s="23" t="s">
        <v>174</v>
      </c>
      <c r="BM408" s="23" t="s">
        <v>525</v>
      </c>
    </row>
    <row r="409" spans="2:65" s="11" customFormat="1">
      <c r="B409" s="204"/>
      <c r="C409" s="205"/>
      <c r="D409" s="206" t="s">
        <v>177</v>
      </c>
      <c r="E409" s="207" t="s">
        <v>21</v>
      </c>
      <c r="F409" s="208" t="s">
        <v>526</v>
      </c>
      <c r="G409" s="205"/>
      <c r="H409" s="209" t="s">
        <v>21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177</v>
      </c>
      <c r="AU409" s="215" t="s">
        <v>175</v>
      </c>
      <c r="AV409" s="11" t="s">
        <v>77</v>
      </c>
      <c r="AW409" s="11" t="s">
        <v>33</v>
      </c>
      <c r="AX409" s="11" t="s">
        <v>69</v>
      </c>
      <c r="AY409" s="215" t="s">
        <v>167</v>
      </c>
    </row>
    <row r="410" spans="2:65" s="12" customFormat="1">
      <c r="B410" s="216"/>
      <c r="C410" s="217"/>
      <c r="D410" s="206" t="s">
        <v>177</v>
      </c>
      <c r="E410" s="218" t="s">
        <v>21</v>
      </c>
      <c r="F410" s="219" t="s">
        <v>527</v>
      </c>
      <c r="G410" s="217"/>
      <c r="H410" s="220">
        <v>78.64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177</v>
      </c>
      <c r="AU410" s="226" t="s">
        <v>175</v>
      </c>
      <c r="AV410" s="12" t="s">
        <v>175</v>
      </c>
      <c r="AW410" s="12" t="s">
        <v>33</v>
      </c>
      <c r="AX410" s="12" t="s">
        <v>69</v>
      </c>
      <c r="AY410" s="226" t="s">
        <v>167</v>
      </c>
    </row>
    <row r="411" spans="2:65" s="13" customFormat="1">
      <c r="B411" s="227"/>
      <c r="C411" s="228"/>
      <c r="D411" s="229" t="s">
        <v>177</v>
      </c>
      <c r="E411" s="230" t="s">
        <v>21</v>
      </c>
      <c r="F411" s="231" t="s">
        <v>181</v>
      </c>
      <c r="G411" s="228"/>
      <c r="H411" s="232">
        <v>78.64</v>
      </c>
      <c r="I411" s="233"/>
      <c r="J411" s="228"/>
      <c r="K411" s="228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177</v>
      </c>
      <c r="AU411" s="238" t="s">
        <v>175</v>
      </c>
      <c r="AV411" s="13" t="s">
        <v>174</v>
      </c>
      <c r="AW411" s="13" t="s">
        <v>33</v>
      </c>
      <c r="AX411" s="13" t="s">
        <v>77</v>
      </c>
      <c r="AY411" s="238" t="s">
        <v>167</v>
      </c>
    </row>
    <row r="412" spans="2:65" s="1" customFormat="1" ht="31.5" customHeight="1">
      <c r="B412" s="40"/>
      <c r="C412" s="192" t="s">
        <v>528</v>
      </c>
      <c r="D412" s="192" t="s">
        <v>169</v>
      </c>
      <c r="E412" s="193" t="s">
        <v>529</v>
      </c>
      <c r="F412" s="194" t="s">
        <v>530</v>
      </c>
      <c r="G412" s="195" t="s">
        <v>245</v>
      </c>
      <c r="H412" s="196">
        <v>78.64</v>
      </c>
      <c r="I412" s="197"/>
      <c r="J412" s="198">
        <f>ROUND(I412*H412,2)</f>
        <v>0</v>
      </c>
      <c r="K412" s="194" t="s">
        <v>173</v>
      </c>
      <c r="L412" s="60"/>
      <c r="M412" s="199" t="s">
        <v>21</v>
      </c>
      <c r="N412" s="200" t="s">
        <v>41</v>
      </c>
      <c r="O412" s="41"/>
      <c r="P412" s="201">
        <f>O412*H412</f>
        <v>0</v>
      </c>
      <c r="Q412" s="201">
        <v>3.0000000000000001E-3</v>
      </c>
      <c r="R412" s="201">
        <f>Q412*H412</f>
        <v>0.23592000000000002</v>
      </c>
      <c r="S412" s="201">
        <v>0</v>
      </c>
      <c r="T412" s="202">
        <f>S412*H412</f>
        <v>0</v>
      </c>
      <c r="AR412" s="23" t="s">
        <v>174</v>
      </c>
      <c r="AT412" s="23" t="s">
        <v>169</v>
      </c>
      <c r="AU412" s="23" t="s">
        <v>175</v>
      </c>
      <c r="AY412" s="23" t="s">
        <v>167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3" t="s">
        <v>175</v>
      </c>
      <c r="BK412" s="203">
        <f>ROUND(I412*H412,2)</f>
        <v>0</v>
      </c>
      <c r="BL412" s="23" t="s">
        <v>174</v>
      </c>
      <c r="BM412" s="23" t="s">
        <v>531</v>
      </c>
    </row>
    <row r="413" spans="2:65" s="11" customFormat="1">
      <c r="B413" s="204"/>
      <c r="C413" s="205"/>
      <c r="D413" s="206" t="s">
        <v>177</v>
      </c>
      <c r="E413" s="207" t="s">
        <v>21</v>
      </c>
      <c r="F413" s="208" t="s">
        <v>526</v>
      </c>
      <c r="G413" s="205"/>
      <c r="H413" s="209" t="s">
        <v>21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177</v>
      </c>
      <c r="AU413" s="215" t="s">
        <v>175</v>
      </c>
      <c r="AV413" s="11" t="s">
        <v>77</v>
      </c>
      <c r="AW413" s="11" t="s">
        <v>33</v>
      </c>
      <c r="AX413" s="11" t="s">
        <v>69</v>
      </c>
      <c r="AY413" s="215" t="s">
        <v>167</v>
      </c>
    </row>
    <row r="414" spans="2:65" s="12" customFormat="1">
      <c r="B414" s="216"/>
      <c r="C414" s="217"/>
      <c r="D414" s="206" t="s">
        <v>177</v>
      </c>
      <c r="E414" s="218" t="s">
        <v>21</v>
      </c>
      <c r="F414" s="219" t="s">
        <v>527</v>
      </c>
      <c r="G414" s="217"/>
      <c r="H414" s="220">
        <v>78.64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177</v>
      </c>
      <c r="AU414" s="226" t="s">
        <v>175</v>
      </c>
      <c r="AV414" s="12" t="s">
        <v>175</v>
      </c>
      <c r="AW414" s="12" t="s">
        <v>33</v>
      </c>
      <c r="AX414" s="12" t="s">
        <v>69</v>
      </c>
      <c r="AY414" s="226" t="s">
        <v>167</v>
      </c>
    </row>
    <row r="415" spans="2:65" s="13" customFormat="1">
      <c r="B415" s="227"/>
      <c r="C415" s="228"/>
      <c r="D415" s="229" t="s">
        <v>177</v>
      </c>
      <c r="E415" s="230" t="s">
        <v>21</v>
      </c>
      <c r="F415" s="231" t="s">
        <v>181</v>
      </c>
      <c r="G415" s="228"/>
      <c r="H415" s="232">
        <v>78.64</v>
      </c>
      <c r="I415" s="233"/>
      <c r="J415" s="228"/>
      <c r="K415" s="228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177</v>
      </c>
      <c r="AU415" s="238" t="s">
        <v>175</v>
      </c>
      <c r="AV415" s="13" t="s">
        <v>174</v>
      </c>
      <c r="AW415" s="13" t="s">
        <v>33</v>
      </c>
      <c r="AX415" s="13" t="s">
        <v>77</v>
      </c>
      <c r="AY415" s="238" t="s">
        <v>167</v>
      </c>
    </row>
    <row r="416" spans="2:65" s="1" customFormat="1" ht="31.5" customHeight="1">
      <c r="B416" s="40"/>
      <c r="C416" s="192" t="s">
        <v>532</v>
      </c>
      <c r="D416" s="192" t="s">
        <v>169</v>
      </c>
      <c r="E416" s="193" t="s">
        <v>533</v>
      </c>
      <c r="F416" s="194" t="s">
        <v>534</v>
      </c>
      <c r="G416" s="195" t="s">
        <v>245</v>
      </c>
      <c r="H416" s="196">
        <v>78.64</v>
      </c>
      <c r="I416" s="197"/>
      <c r="J416" s="198">
        <f>ROUND(I416*H416,2)</f>
        <v>0</v>
      </c>
      <c r="K416" s="194" t="s">
        <v>173</v>
      </c>
      <c r="L416" s="60"/>
      <c r="M416" s="199" t="s">
        <v>21</v>
      </c>
      <c r="N416" s="200" t="s">
        <v>41</v>
      </c>
      <c r="O416" s="41"/>
      <c r="P416" s="201">
        <f>O416*H416</f>
        <v>0</v>
      </c>
      <c r="Q416" s="201">
        <v>1.54E-2</v>
      </c>
      <c r="R416" s="201">
        <f>Q416*H416</f>
        <v>1.2110560000000001</v>
      </c>
      <c r="S416" s="201">
        <v>0</v>
      </c>
      <c r="T416" s="202">
        <f>S416*H416</f>
        <v>0</v>
      </c>
      <c r="AR416" s="23" t="s">
        <v>174</v>
      </c>
      <c r="AT416" s="23" t="s">
        <v>169</v>
      </c>
      <c r="AU416" s="23" t="s">
        <v>175</v>
      </c>
      <c r="AY416" s="23" t="s">
        <v>167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3" t="s">
        <v>175</v>
      </c>
      <c r="BK416" s="203">
        <f>ROUND(I416*H416,2)</f>
        <v>0</v>
      </c>
      <c r="BL416" s="23" t="s">
        <v>174</v>
      </c>
      <c r="BM416" s="23" t="s">
        <v>535</v>
      </c>
    </row>
    <row r="417" spans="2:65" s="11" customFormat="1">
      <c r="B417" s="204"/>
      <c r="C417" s="205"/>
      <c r="D417" s="206" t="s">
        <v>177</v>
      </c>
      <c r="E417" s="207" t="s">
        <v>21</v>
      </c>
      <c r="F417" s="208" t="s">
        <v>526</v>
      </c>
      <c r="G417" s="205"/>
      <c r="H417" s="209" t="s">
        <v>21</v>
      </c>
      <c r="I417" s="210"/>
      <c r="J417" s="205"/>
      <c r="K417" s="205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177</v>
      </c>
      <c r="AU417" s="215" t="s">
        <v>175</v>
      </c>
      <c r="AV417" s="11" t="s">
        <v>77</v>
      </c>
      <c r="AW417" s="11" t="s">
        <v>33</v>
      </c>
      <c r="AX417" s="11" t="s">
        <v>69</v>
      </c>
      <c r="AY417" s="215" t="s">
        <v>167</v>
      </c>
    </row>
    <row r="418" spans="2:65" s="12" customFormat="1">
      <c r="B418" s="216"/>
      <c r="C418" s="217"/>
      <c r="D418" s="206" t="s">
        <v>177</v>
      </c>
      <c r="E418" s="218" t="s">
        <v>21</v>
      </c>
      <c r="F418" s="219" t="s">
        <v>527</v>
      </c>
      <c r="G418" s="217"/>
      <c r="H418" s="220">
        <v>78.64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177</v>
      </c>
      <c r="AU418" s="226" t="s">
        <v>175</v>
      </c>
      <c r="AV418" s="12" t="s">
        <v>175</v>
      </c>
      <c r="AW418" s="12" t="s">
        <v>33</v>
      </c>
      <c r="AX418" s="12" t="s">
        <v>69</v>
      </c>
      <c r="AY418" s="226" t="s">
        <v>167</v>
      </c>
    </row>
    <row r="419" spans="2:65" s="13" customFormat="1">
      <c r="B419" s="227"/>
      <c r="C419" s="228"/>
      <c r="D419" s="229" t="s">
        <v>177</v>
      </c>
      <c r="E419" s="230" t="s">
        <v>21</v>
      </c>
      <c r="F419" s="231" t="s">
        <v>181</v>
      </c>
      <c r="G419" s="228"/>
      <c r="H419" s="232">
        <v>78.64</v>
      </c>
      <c r="I419" s="233"/>
      <c r="J419" s="228"/>
      <c r="K419" s="228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177</v>
      </c>
      <c r="AU419" s="238" t="s">
        <v>175</v>
      </c>
      <c r="AV419" s="13" t="s">
        <v>174</v>
      </c>
      <c r="AW419" s="13" t="s">
        <v>33</v>
      </c>
      <c r="AX419" s="13" t="s">
        <v>77</v>
      </c>
      <c r="AY419" s="238" t="s">
        <v>167</v>
      </c>
    </row>
    <row r="420" spans="2:65" s="1" customFormat="1" ht="31.5" customHeight="1">
      <c r="B420" s="40"/>
      <c r="C420" s="192" t="s">
        <v>536</v>
      </c>
      <c r="D420" s="192" t="s">
        <v>169</v>
      </c>
      <c r="E420" s="193" t="s">
        <v>537</v>
      </c>
      <c r="F420" s="194" t="s">
        <v>538</v>
      </c>
      <c r="G420" s="195" t="s">
        <v>245</v>
      </c>
      <c r="H420" s="196">
        <v>330.15499999999997</v>
      </c>
      <c r="I420" s="197"/>
      <c r="J420" s="198">
        <f>ROUND(I420*H420,2)</f>
        <v>0</v>
      </c>
      <c r="K420" s="194" t="s">
        <v>173</v>
      </c>
      <c r="L420" s="60"/>
      <c r="M420" s="199" t="s">
        <v>21</v>
      </c>
      <c r="N420" s="200" t="s">
        <v>41</v>
      </c>
      <c r="O420" s="41"/>
      <c r="P420" s="201">
        <f>O420*H420</f>
        <v>0</v>
      </c>
      <c r="Q420" s="201">
        <v>7.3499999999999998E-3</v>
      </c>
      <c r="R420" s="201">
        <f>Q420*H420</f>
        <v>2.4266392499999996</v>
      </c>
      <c r="S420" s="201">
        <v>0</v>
      </c>
      <c r="T420" s="202">
        <f>S420*H420</f>
        <v>0</v>
      </c>
      <c r="AR420" s="23" t="s">
        <v>174</v>
      </c>
      <c r="AT420" s="23" t="s">
        <v>169</v>
      </c>
      <c r="AU420" s="23" t="s">
        <v>175</v>
      </c>
      <c r="AY420" s="23" t="s">
        <v>167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3" t="s">
        <v>175</v>
      </c>
      <c r="BK420" s="203">
        <f>ROUND(I420*H420,2)</f>
        <v>0</v>
      </c>
      <c r="BL420" s="23" t="s">
        <v>174</v>
      </c>
      <c r="BM420" s="23" t="s">
        <v>539</v>
      </c>
    </row>
    <row r="421" spans="2:65" s="11" customFormat="1">
      <c r="B421" s="204"/>
      <c r="C421" s="205"/>
      <c r="D421" s="206" t="s">
        <v>177</v>
      </c>
      <c r="E421" s="207" t="s">
        <v>21</v>
      </c>
      <c r="F421" s="208" t="s">
        <v>540</v>
      </c>
      <c r="G421" s="205"/>
      <c r="H421" s="209" t="s">
        <v>21</v>
      </c>
      <c r="I421" s="210"/>
      <c r="J421" s="205"/>
      <c r="K421" s="205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177</v>
      </c>
      <c r="AU421" s="215" t="s">
        <v>175</v>
      </c>
      <c r="AV421" s="11" t="s">
        <v>77</v>
      </c>
      <c r="AW421" s="11" t="s">
        <v>33</v>
      </c>
      <c r="AX421" s="11" t="s">
        <v>69</v>
      </c>
      <c r="AY421" s="215" t="s">
        <v>167</v>
      </c>
    </row>
    <row r="422" spans="2:65" s="11" customFormat="1">
      <c r="B422" s="204"/>
      <c r="C422" s="205"/>
      <c r="D422" s="206" t="s">
        <v>177</v>
      </c>
      <c r="E422" s="207" t="s">
        <v>21</v>
      </c>
      <c r="F422" s="208" t="s">
        <v>541</v>
      </c>
      <c r="G422" s="205"/>
      <c r="H422" s="209" t="s">
        <v>21</v>
      </c>
      <c r="I422" s="210"/>
      <c r="J422" s="205"/>
      <c r="K422" s="205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177</v>
      </c>
      <c r="AU422" s="215" t="s">
        <v>175</v>
      </c>
      <c r="AV422" s="11" t="s">
        <v>77</v>
      </c>
      <c r="AW422" s="11" t="s">
        <v>33</v>
      </c>
      <c r="AX422" s="11" t="s">
        <v>69</v>
      </c>
      <c r="AY422" s="215" t="s">
        <v>167</v>
      </c>
    </row>
    <row r="423" spans="2:65" s="12" customFormat="1">
      <c r="B423" s="216"/>
      <c r="C423" s="217"/>
      <c r="D423" s="206" t="s">
        <v>177</v>
      </c>
      <c r="E423" s="218" t="s">
        <v>21</v>
      </c>
      <c r="F423" s="219" t="s">
        <v>542</v>
      </c>
      <c r="G423" s="217"/>
      <c r="H423" s="220">
        <v>21.675000000000001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177</v>
      </c>
      <c r="AU423" s="226" t="s">
        <v>175</v>
      </c>
      <c r="AV423" s="12" t="s">
        <v>175</v>
      </c>
      <c r="AW423" s="12" t="s">
        <v>33</v>
      </c>
      <c r="AX423" s="12" t="s">
        <v>69</v>
      </c>
      <c r="AY423" s="226" t="s">
        <v>167</v>
      </c>
    </row>
    <row r="424" spans="2:65" s="11" customFormat="1">
      <c r="B424" s="204"/>
      <c r="C424" s="205"/>
      <c r="D424" s="206" t="s">
        <v>177</v>
      </c>
      <c r="E424" s="207" t="s">
        <v>21</v>
      </c>
      <c r="F424" s="208" t="s">
        <v>272</v>
      </c>
      <c r="G424" s="205"/>
      <c r="H424" s="209" t="s">
        <v>21</v>
      </c>
      <c r="I424" s="210"/>
      <c r="J424" s="205"/>
      <c r="K424" s="205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177</v>
      </c>
      <c r="AU424" s="215" t="s">
        <v>175</v>
      </c>
      <c r="AV424" s="11" t="s">
        <v>77</v>
      </c>
      <c r="AW424" s="11" t="s">
        <v>33</v>
      </c>
      <c r="AX424" s="11" t="s">
        <v>69</v>
      </c>
      <c r="AY424" s="215" t="s">
        <v>167</v>
      </c>
    </row>
    <row r="425" spans="2:65" s="12" customFormat="1">
      <c r="B425" s="216"/>
      <c r="C425" s="217"/>
      <c r="D425" s="206" t="s">
        <v>177</v>
      </c>
      <c r="E425" s="218" t="s">
        <v>21</v>
      </c>
      <c r="F425" s="219" t="s">
        <v>543</v>
      </c>
      <c r="G425" s="217"/>
      <c r="H425" s="220">
        <v>-2.0569999999999999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177</v>
      </c>
      <c r="AU425" s="226" t="s">
        <v>175</v>
      </c>
      <c r="AV425" s="12" t="s">
        <v>175</v>
      </c>
      <c r="AW425" s="12" t="s">
        <v>33</v>
      </c>
      <c r="AX425" s="12" t="s">
        <v>69</v>
      </c>
      <c r="AY425" s="226" t="s">
        <v>167</v>
      </c>
    </row>
    <row r="426" spans="2:65" s="12" customFormat="1">
      <c r="B426" s="216"/>
      <c r="C426" s="217"/>
      <c r="D426" s="206" t="s">
        <v>177</v>
      </c>
      <c r="E426" s="218" t="s">
        <v>21</v>
      </c>
      <c r="F426" s="219" t="s">
        <v>386</v>
      </c>
      <c r="G426" s="217"/>
      <c r="H426" s="220">
        <v>-1.6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177</v>
      </c>
      <c r="AU426" s="226" t="s">
        <v>175</v>
      </c>
      <c r="AV426" s="12" t="s">
        <v>175</v>
      </c>
      <c r="AW426" s="12" t="s">
        <v>33</v>
      </c>
      <c r="AX426" s="12" t="s">
        <v>69</v>
      </c>
      <c r="AY426" s="226" t="s">
        <v>167</v>
      </c>
    </row>
    <row r="427" spans="2:65" s="11" customFormat="1">
      <c r="B427" s="204"/>
      <c r="C427" s="205"/>
      <c r="D427" s="206" t="s">
        <v>177</v>
      </c>
      <c r="E427" s="207" t="s">
        <v>21</v>
      </c>
      <c r="F427" s="208" t="s">
        <v>544</v>
      </c>
      <c r="G427" s="205"/>
      <c r="H427" s="209" t="s">
        <v>21</v>
      </c>
      <c r="I427" s="210"/>
      <c r="J427" s="205"/>
      <c r="K427" s="205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177</v>
      </c>
      <c r="AU427" s="215" t="s">
        <v>175</v>
      </c>
      <c r="AV427" s="11" t="s">
        <v>77</v>
      </c>
      <c r="AW427" s="11" t="s">
        <v>33</v>
      </c>
      <c r="AX427" s="11" t="s">
        <v>69</v>
      </c>
      <c r="AY427" s="215" t="s">
        <v>167</v>
      </c>
    </row>
    <row r="428" spans="2:65" s="12" customFormat="1">
      <c r="B428" s="216"/>
      <c r="C428" s="217"/>
      <c r="D428" s="206" t="s">
        <v>177</v>
      </c>
      <c r="E428" s="218" t="s">
        <v>21</v>
      </c>
      <c r="F428" s="219" t="s">
        <v>545</v>
      </c>
      <c r="G428" s="217"/>
      <c r="H428" s="220">
        <v>35.954999999999998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177</v>
      </c>
      <c r="AU428" s="226" t="s">
        <v>175</v>
      </c>
      <c r="AV428" s="12" t="s">
        <v>175</v>
      </c>
      <c r="AW428" s="12" t="s">
        <v>33</v>
      </c>
      <c r="AX428" s="12" t="s">
        <v>69</v>
      </c>
      <c r="AY428" s="226" t="s">
        <v>167</v>
      </c>
    </row>
    <row r="429" spans="2:65" s="11" customFormat="1">
      <c r="B429" s="204"/>
      <c r="C429" s="205"/>
      <c r="D429" s="206" t="s">
        <v>177</v>
      </c>
      <c r="E429" s="207" t="s">
        <v>21</v>
      </c>
      <c r="F429" s="208" t="s">
        <v>272</v>
      </c>
      <c r="G429" s="205"/>
      <c r="H429" s="209" t="s">
        <v>21</v>
      </c>
      <c r="I429" s="210"/>
      <c r="J429" s="205"/>
      <c r="K429" s="205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177</v>
      </c>
      <c r="AU429" s="215" t="s">
        <v>175</v>
      </c>
      <c r="AV429" s="11" t="s">
        <v>77</v>
      </c>
      <c r="AW429" s="11" t="s">
        <v>33</v>
      </c>
      <c r="AX429" s="11" t="s">
        <v>69</v>
      </c>
      <c r="AY429" s="215" t="s">
        <v>167</v>
      </c>
    </row>
    <row r="430" spans="2:65" s="12" customFormat="1">
      <c r="B430" s="216"/>
      <c r="C430" s="217"/>
      <c r="D430" s="206" t="s">
        <v>177</v>
      </c>
      <c r="E430" s="218" t="s">
        <v>21</v>
      </c>
      <c r="F430" s="219" t="s">
        <v>546</v>
      </c>
      <c r="G430" s="217"/>
      <c r="H430" s="220">
        <v>-1.375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177</v>
      </c>
      <c r="AU430" s="226" t="s">
        <v>175</v>
      </c>
      <c r="AV430" s="12" t="s">
        <v>175</v>
      </c>
      <c r="AW430" s="12" t="s">
        <v>33</v>
      </c>
      <c r="AX430" s="12" t="s">
        <v>69</v>
      </c>
      <c r="AY430" s="226" t="s">
        <v>167</v>
      </c>
    </row>
    <row r="431" spans="2:65" s="12" customFormat="1">
      <c r="B431" s="216"/>
      <c r="C431" s="217"/>
      <c r="D431" s="206" t="s">
        <v>177</v>
      </c>
      <c r="E431" s="218" t="s">
        <v>21</v>
      </c>
      <c r="F431" s="219" t="s">
        <v>409</v>
      </c>
      <c r="G431" s="217"/>
      <c r="H431" s="220">
        <v>-3.2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177</v>
      </c>
      <c r="AU431" s="226" t="s">
        <v>175</v>
      </c>
      <c r="AV431" s="12" t="s">
        <v>175</v>
      </c>
      <c r="AW431" s="12" t="s">
        <v>33</v>
      </c>
      <c r="AX431" s="12" t="s">
        <v>69</v>
      </c>
      <c r="AY431" s="226" t="s">
        <v>167</v>
      </c>
    </row>
    <row r="432" spans="2:65" s="12" customFormat="1">
      <c r="B432" s="216"/>
      <c r="C432" s="217"/>
      <c r="D432" s="206" t="s">
        <v>177</v>
      </c>
      <c r="E432" s="218" t="s">
        <v>21</v>
      </c>
      <c r="F432" s="219" t="s">
        <v>547</v>
      </c>
      <c r="G432" s="217"/>
      <c r="H432" s="220">
        <v>-1.61</v>
      </c>
      <c r="I432" s="221"/>
      <c r="J432" s="217"/>
      <c r="K432" s="217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177</v>
      </c>
      <c r="AU432" s="226" t="s">
        <v>175</v>
      </c>
      <c r="AV432" s="12" t="s">
        <v>175</v>
      </c>
      <c r="AW432" s="12" t="s">
        <v>33</v>
      </c>
      <c r="AX432" s="12" t="s">
        <v>69</v>
      </c>
      <c r="AY432" s="226" t="s">
        <v>167</v>
      </c>
    </row>
    <row r="433" spans="2:51" s="12" customFormat="1">
      <c r="B433" s="216"/>
      <c r="C433" s="217"/>
      <c r="D433" s="206" t="s">
        <v>177</v>
      </c>
      <c r="E433" s="218" t="s">
        <v>21</v>
      </c>
      <c r="F433" s="219" t="s">
        <v>548</v>
      </c>
      <c r="G433" s="217"/>
      <c r="H433" s="220">
        <v>-3.5630000000000002</v>
      </c>
      <c r="I433" s="221"/>
      <c r="J433" s="217"/>
      <c r="K433" s="217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177</v>
      </c>
      <c r="AU433" s="226" t="s">
        <v>175</v>
      </c>
      <c r="AV433" s="12" t="s">
        <v>175</v>
      </c>
      <c r="AW433" s="12" t="s">
        <v>33</v>
      </c>
      <c r="AX433" s="12" t="s">
        <v>69</v>
      </c>
      <c r="AY433" s="226" t="s">
        <v>167</v>
      </c>
    </row>
    <row r="434" spans="2:51" s="11" customFormat="1">
      <c r="B434" s="204"/>
      <c r="C434" s="205"/>
      <c r="D434" s="206" t="s">
        <v>177</v>
      </c>
      <c r="E434" s="207" t="s">
        <v>21</v>
      </c>
      <c r="F434" s="208" t="s">
        <v>549</v>
      </c>
      <c r="G434" s="205"/>
      <c r="H434" s="209" t="s">
        <v>21</v>
      </c>
      <c r="I434" s="210"/>
      <c r="J434" s="205"/>
      <c r="K434" s="205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177</v>
      </c>
      <c r="AU434" s="215" t="s">
        <v>175</v>
      </c>
      <c r="AV434" s="11" t="s">
        <v>77</v>
      </c>
      <c r="AW434" s="11" t="s">
        <v>33</v>
      </c>
      <c r="AX434" s="11" t="s">
        <v>69</v>
      </c>
      <c r="AY434" s="215" t="s">
        <v>167</v>
      </c>
    </row>
    <row r="435" spans="2:51" s="12" customFormat="1">
      <c r="B435" s="216"/>
      <c r="C435" s="217"/>
      <c r="D435" s="206" t="s">
        <v>177</v>
      </c>
      <c r="E435" s="218" t="s">
        <v>21</v>
      </c>
      <c r="F435" s="219" t="s">
        <v>550</v>
      </c>
      <c r="G435" s="217"/>
      <c r="H435" s="220">
        <v>76.245000000000005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177</v>
      </c>
      <c r="AU435" s="226" t="s">
        <v>175</v>
      </c>
      <c r="AV435" s="12" t="s">
        <v>175</v>
      </c>
      <c r="AW435" s="12" t="s">
        <v>33</v>
      </c>
      <c r="AX435" s="12" t="s">
        <v>69</v>
      </c>
      <c r="AY435" s="226" t="s">
        <v>167</v>
      </c>
    </row>
    <row r="436" spans="2:51" s="11" customFormat="1">
      <c r="B436" s="204"/>
      <c r="C436" s="205"/>
      <c r="D436" s="206" t="s">
        <v>177</v>
      </c>
      <c r="E436" s="207" t="s">
        <v>21</v>
      </c>
      <c r="F436" s="208" t="s">
        <v>272</v>
      </c>
      <c r="G436" s="205"/>
      <c r="H436" s="209" t="s">
        <v>21</v>
      </c>
      <c r="I436" s="210"/>
      <c r="J436" s="205"/>
      <c r="K436" s="205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177</v>
      </c>
      <c r="AU436" s="215" t="s">
        <v>175</v>
      </c>
      <c r="AV436" s="11" t="s">
        <v>77</v>
      </c>
      <c r="AW436" s="11" t="s">
        <v>33</v>
      </c>
      <c r="AX436" s="11" t="s">
        <v>69</v>
      </c>
      <c r="AY436" s="215" t="s">
        <v>167</v>
      </c>
    </row>
    <row r="437" spans="2:51" s="12" customFormat="1">
      <c r="B437" s="216"/>
      <c r="C437" s="217"/>
      <c r="D437" s="206" t="s">
        <v>177</v>
      </c>
      <c r="E437" s="218" t="s">
        <v>21</v>
      </c>
      <c r="F437" s="219" t="s">
        <v>548</v>
      </c>
      <c r="G437" s="217"/>
      <c r="H437" s="220">
        <v>-3.5630000000000002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177</v>
      </c>
      <c r="AU437" s="226" t="s">
        <v>175</v>
      </c>
      <c r="AV437" s="12" t="s">
        <v>175</v>
      </c>
      <c r="AW437" s="12" t="s">
        <v>33</v>
      </c>
      <c r="AX437" s="12" t="s">
        <v>69</v>
      </c>
      <c r="AY437" s="226" t="s">
        <v>167</v>
      </c>
    </row>
    <row r="438" spans="2:51" s="12" customFormat="1">
      <c r="B438" s="216"/>
      <c r="C438" s="217"/>
      <c r="D438" s="206" t="s">
        <v>177</v>
      </c>
      <c r="E438" s="218" t="s">
        <v>21</v>
      </c>
      <c r="F438" s="219" t="s">
        <v>279</v>
      </c>
      <c r="G438" s="217"/>
      <c r="H438" s="220">
        <v>-2.0270000000000001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177</v>
      </c>
      <c r="AU438" s="226" t="s">
        <v>175</v>
      </c>
      <c r="AV438" s="12" t="s">
        <v>175</v>
      </c>
      <c r="AW438" s="12" t="s">
        <v>33</v>
      </c>
      <c r="AX438" s="12" t="s">
        <v>69</v>
      </c>
      <c r="AY438" s="226" t="s">
        <v>167</v>
      </c>
    </row>
    <row r="439" spans="2:51" s="12" customFormat="1">
      <c r="B439" s="216"/>
      <c r="C439" s="217"/>
      <c r="D439" s="206" t="s">
        <v>177</v>
      </c>
      <c r="E439" s="218" t="s">
        <v>21</v>
      </c>
      <c r="F439" s="219" t="s">
        <v>551</v>
      </c>
      <c r="G439" s="217"/>
      <c r="H439" s="220">
        <v>-11.43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177</v>
      </c>
      <c r="AU439" s="226" t="s">
        <v>175</v>
      </c>
      <c r="AV439" s="12" t="s">
        <v>175</v>
      </c>
      <c r="AW439" s="12" t="s">
        <v>33</v>
      </c>
      <c r="AX439" s="12" t="s">
        <v>69</v>
      </c>
      <c r="AY439" s="226" t="s">
        <v>167</v>
      </c>
    </row>
    <row r="440" spans="2:51" s="12" customFormat="1">
      <c r="B440" s="216"/>
      <c r="C440" s="217"/>
      <c r="D440" s="206" t="s">
        <v>177</v>
      </c>
      <c r="E440" s="218" t="s">
        <v>21</v>
      </c>
      <c r="F440" s="219" t="s">
        <v>552</v>
      </c>
      <c r="G440" s="217"/>
      <c r="H440" s="220">
        <v>-6.4009999999999998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177</v>
      </c>
      <c r="AU440" s="226" t="s">
        <v>175</v>
      </c>
      <c r="AV440" s="12" t="s">
        <v>175</v>
      </c>
      <c r="AW440" s="12" t="s">
        <v>33</v>
      </c>
      <c r="AX440" s="12" t="s">
        <v>69</v>
      </c>
      <c r="AY440" s="226" t="s">
        <v>167</v>
      </c>
    </row>
    <row r="441" spans="2:51" s="11" customFormat="1">
      <c r="B441" s="204"/>
      <c r="C441" s="205"/>
      <c r="D441" s="206" t="s">
        <v>177</v>
      </c>
      <c r="E441" s="207" t="s">
        <v>21</v>
      </c>
      <c r="F441" s="208" t="s">
        <v>553</v>
      </c>
      <c r="G441" s="205"/>
      <c r="H441" s="209" t="s">
        <v>21</v>
      </c>
      <c r="I441" s="210"/>
      <c r="J441" s="205"/>
      <c r="K441" s="205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177</v>
      </c>
      <c r="AU441" s="215" t="s">
        <v>175</v>
      </c>
      <c r="AV441" s="11" t="s">
        <v>77</v>
      </c>
      <c r="AW441" s="11" t="s">
        <v>33</v>
      </c>
      <c r="AX441" s="11" t="s">
        <v>69</v>
      </c>
      <c r="AY441" s="215" t="s">
        <v>167</v>
      </c>
    </row>
    <row r="442" spans="2:51" s="12" customFormat="1">
      <c r="B442" s="216"/>
      <c r="C442" s="217"/>
      <c r="D442" s="206" t="s">
        <v>177</v>
      </c>
      <c r="E442" s="218" t="s">
        <v>21</v>
      </c>
      <c r="F442" s="219" t="s">
        <v>554</v>
      </c>
      <c r="G442" s="217"/>
      <c r="H442" s="220">
        <v>37.97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177</v>
      </c>
      <c r="AU442" s="226" t="s">
        <v>175</v>
      </c>
      <c r="AV442" s="12" t="s">
        <v>175</v>
      </c>
      <c r="AW442" s="12" t="s">
        <v>33</v>
      </c>
      <c r="AX442" s="12" t="s">
        <v>69</v>
      </c>
      <c r="AY442" s="226" t="s">
        <v>167</v>
      </c>
    </row>
    <row r="443" spans="2:51" s="11" customFormat="1">
      <c r="B443" s="204"/>
      <c r="C443" s="205"/>
      <c r="D443" s="206" t="s">
        <v>177</v>
      </c>
      <c r="E443" s="207" t="s">
        <v>21</v>
      </c>
      <c r="F443" s="208" t="s">
        <v>272</v>
      </c>
      <c r="G443" s="205"/>
      <c r="H443" s="209" t="s">
        <v>21</v>
      </c>
      <c r="I443" s="210"/>
      <c r="J443" s="205"/>
      <c r="K443" s="205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177</v>
      </c>
      <c r="AU443" s="215" t="s">
        <v>175</v>
      </c>
      <c r="AV443" s="11" t="s">
        <v>77</v>
      </c>
      <c r="AW443" s="11" t="s">
        <v>33</v>
      </c>
      <c r="AX443" s="11" t="s">
        <v>69</v>
      </c>
      <c r="AY443" s="215" t="s">
        <v>167</v>
      </c>
    </row>
    <row r="444" spans="2:51" s="12" customFormat="1">
      <c r="B444" s="216"/>
      <c r="C444" s="217"/>
      <c r="D444" s="206" t="s">
        <v>177</v>
      </c>
      <c r="E444" s="218" t="s">
        <v>21</v>
      </c>
      <c r="F444" s="219" t="s">
        <v>279</v>
      </c>
      <c r="G444" s="217"/>
      <c r="H444" s="220">
        <v>-2.0270000000000001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177</v>
      </c>
      <c r="AU444" s="226" t="s">
        <v>175</v>
      </c>
      <c r="AV444" s="12" t="s">
        <v>175</v>
      </c>
      <c r="AW444" s="12" t="s">
        <v>33</v>
      </c>
      <c r="AX444" s="12" t="s">
        <v>69</v>
      </c>
      <c r="AY444" s="226" t="s">
        <v>167</v>
      </c>
    </row>
    <row r="445" spans="2:51" s="12" customFormat="1">
      <c r="B445" s="216"/>
      <c r="C445" s="217"/>
      <c r="D445" s="206" t="s">
        <v>177</v>
      </c>
      <c r="E445" s="218" t="s">
        <v>21</v>
      </c>
      <c r="F445" s="219" t="s">
        <v>386</v>
      </c>
      <c r="G445" s="217"/>
      <c r="H445" s="220">
        <v>-1.6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177</v>
      </c>
      <c r="AU445" s="226" t="s">
        <v>175</v>
      </c>
      <c r="AV445" s="12" t="s">
        <v>175</v>
      </c>
      <c r="AW445" s="12" t="s">
        <v>33</v>
      </c>
      <c r="AX445" s="12" t="s">
        <v>69</v>
      </c>
      <c r="AY445" s="226" t="s">
        <v>167</v>
      </c>
    </row>
    <row r="446" spans="2:51" s="12" customFormat="1">
      <c r="B446" s="216"/>
      <c r="C446" s="217"/>
      <c r="D446" s="206" t="s">
        <v>177</v>
      </c>
      <c r="E446" s="218" t="s">
        <v>21</v>
      </c>
      <c r="F446" s="219" t="s">
        <v>555</v>
      </c>
      <c r="G446" s="217"/>
      <c r="H446" s="220">
        <v>-2.75</v>
      </c>
      <c r="I446" s="221"/>
      <c r="J446" s="217"/>
      <c r="K446" s="217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177</v>
      </c>
      <c r="AU446" s="226" t="s">
        <v>175</v>
      </c>
      <c r="AV446" s="12" t="s">
        <v>175</v>
      </c>
      <c r="AW446" s="12" t="s">
        <v>33</v>
      </c>
      <c r="AX446" s="12" t="s">
        <v>69</v>
      </c>
      <c r="AY446" s="226" t="s">
        <v>167</v>
      </c>
    </row>
    <row r="447" spans="2:51" s="11" customFormat="1">
      <c r="B447" s="204"/>
      <c r="C447" s="205"/>
      <c r="D447" s="206" t="s">
        <v>177</v>
      </c>
      <c r="E447" s="207" t="s">
        <v>21</v>
      </c>
      <c r="F447" s="208" t="s">
        <v>556</v>
      </c>
      <c r="G447" s="205"/>
      <c r="H447" s="209" t="s">
        <v>21</v>
      </c>
      <c r="I447" s="210"/>
      <c r="J447" s="205"/>
      <c r="K447" s="205"/>
      <c r="L447" s="211"/>
      <c r="M447" s="212"/>
      <c r="N447" s="213"/>
      <c r="O447" s="213"/>
      <c r="P447" s="213"/>
      <c r="Q447" s="213"/>
      <c r="R447" s="213"/>
      <c r="S447" s="213"/>
      <c r="T447" s="214"/>
      <c r="AT447" s="215" t="s">
        <v>177</v>
      </c>
      <c r="AU447" s="215" t="s">
        <v>175</v>
      </c>
      <c r="AV447" s="11" t="s">
        <v>77</v>
      </c>
      <c r="AW447" s="11" t="s">
        <v>33</v>
      </c>
      <c r="AX447" s="11" t="s">
        <v>69</v>
      </c>
      <c r="AY447" s="215" t="s">
        <v>167</v>
      </c>
    </row>
    <row r="448" spans="2:51" s="12" customFormat="1">
      <c r="B448" s="216"/>
      <c r="C448" s="217"/>
      <c r="D448" s="206" t="s">
        <v>177</v>
      </c>
      <c r="E448" s="218" t="s">
        <v>21</v>
      </c>
      <c r="F448" s="219" t="s">
        <v>557</v>
      </c>
      <c r="G448" s="217"/>
      <c r="H448" s="220">
        <v>23.893999999999998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177</v>
      </c>
      <c r="AU448" s="226" t="s">
        <v>175</v>
      </c>
      <c r="AV448" s="12" t="s">
        <v>175</v>
      </c>
      <c r="AW448" s="12" t="s">
        <v>33</v>
      </c>
      <c r="AX448" s="12" t="s">
        <v>69</v>
      </c>
      <c r="AY448" s="226" t="s">
        <v>167</v>
      </c>
    </row>
    <row r="449" spans="2:51" s="11" customFormat="1">
      <c r="B449" s="204"/>
      <c r="C449" s="205"/>
      <c r="D449" s="206" t="s">
        <v>177</v>
      </c>
      <c r="E449" s="207" t="s">
        <v>21</v>
      </c>
      <c r="F449" s="208" t="s">
        <v>272</v>
      </c>
      <c r="G449" s="205"/>
      <c r="H449" s="209" t="s">
        <v>21</v>
      </c>
      <c r="I449" s="210"/>
      <c r="J449" s="205"/>
      <c r="K449" s="205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177</v>
      </c>
      <c r="AU449" s="215" t="s">
        <v>175</v>
      </c>
      <c r="AV449" s="11" t="s">
        <v>77</v>
      </c>
      <c r="AW449" s="11" t="s">
        <v>33</v>
      </c>
      <c r="AX449" s="11" t="s">
        <v>69</v>
      </c>
      <c r="AY449" s="215" t="s">
        <v>167</v>
      </c>
    </row>
    <row r="450" spans="2:51" s="12" customFormat="1">
      <c r="B450" s="216"/>
      <c r="C450" s="217"/>
      <c r="D450" s="206" t="s">
        <v>177</v>
      </c>
      <c r="E450" s="218" t="s">
        <v>21</v>
      </c>
      <c r="F450" s="219" t="s">
        <v>385</v>
      </c>
      <c r="G450" s="217"/>
      <c r="H450" s="220">
        <v>-1.4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177</v>
      </c>
      <c r="AU450" s="226" t="s">
        <v>175</v>
      </c>
      <c r="AV450" s="12" t="s">
        <v>175</v>
      </c>
      <c r="AW450" s="12" t="s">
        <v>33</v>
      </c>
      <c r="AX450" s="12" t="s">
        <v>69</v>
      </c>
      <c r="AY450" s="226" t="s">
        <v>167</v>
      </c>
    </row>
    <row r="451" spans="2:51" s="12" customFormat="1">
      <c r="B451" s="216"/>
      <c r="C451" s="217"/>
      <c r="D451" s="206" t="s">
        <v>177</v>
      </c>
      <c r="E451" s="218" t="s">
        <v>21</v>
      </c>
      <c r="F451" s="219" t="s">
        <v>546</v>
      </c>
      <c r="G451" s="217"/>
      <c r="H451" s="220">
        <v>-1.375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177</v>
      </c>
      <c r="AU451" s="226" t="s">
        <v>175</v>
      </c>
      <c r="AV451" s="12" t="s">
        <v>175</v>
      </c>
      <c r="AW451" s="12" t="s">
        <v>33</v>
      </c>
      <c r="AX451" s="12" t="s">
        <v>69</v>
      </c>
      <c r="AY451" s="226" t="s">
        <v>167</v>
      </c>
    </row>
    <row r="452" spans="2:51" s="11" customFormat="1">
      <c r="B452" s="204"/>
      <c r="C452" s="205"/>
      <c r="D452" s="206" t="s">
        <v>177</v>
      </c>
      <c r="E452" s="207" t="s">
        <v>21</v>
      </c>
      <c r="F452" s="208" t="s">
        <v>558</v>
      </c>
      <c r="G452" s="205"/>
      <c r="H452" s="209" t="s">
        <v>21</v>
      </c>
      <c r="I452" s="210"/>
      <c r="J452" s="205"/>
      <c r="K452" s="205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177</v>
      </c>
      <c r="AU452" s="215" t="s">
        <v>175</v>
      </c>
      <c r="AV452" s="11" t="s">
        <v>77</v>
      </c>
      <c r="AW452" s="11" t="s">
        <v>33</v>
      </c>
      <c r="AX452" s="11" t="s">
        <v>69</v>
      </c>
      <c r="AY452" s="215" t="s">
        <v>167</v>
      </c>
    </row>
    <row r="453" spans="2:51" s="12" customFormat="1">
      <c r="B453" s="216"/>
      <c r="C453" s="217"/>
      <c r="D453" s="206" t="s">
        <v>177</v>
      </c>
      <c r="E453" s="218" t="s">
        <v>21</v>
      </c>
      <c r="F453" s="219" t="s">
        <v>559</v>
      </c>
      <c r="G453" s="217"/>
      <c r="H453" s="220">
        <v>11.22</v>
      </c>
      <c r="I453" s="221"/>
      <c r="J453" s="217"/>
      <c r="K453" s="217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177</v>
      </c>
      <c r="AU453" s="226" t="s">
        <v>175</v>
      </c>
      <c r="AV453" s="12" t="s">
        <v>175</v>
      </c>
      <c r="AW453" s="12" t="s">
        <v>33</v>
      </c>
      <c r="AX453" s="12" t="s">
        <v>69</v>
      </c>
      <c r="AY453" s="226" t="s">
        <v>167</v>
      </c>
    </row>
    <row r="454" spans="2:51" s="11" customFormat="1">
      <c r="B454" s="204"/>
      <c r="C454" s="205"/>
      <c r="D454" s="206" t="s">
        <v>177</v>
      </c>
      <c r="E454" s="207" t="s">
        <v>21</v>
      </c>
      <c r="F454" s="208" t="s">
        <v>272</v>
      </c>
      <c r="G454" s="205"/>
      <c r="H454" s="209" t="s">
        <v>21</v>
      </c>
      <c r="I454" s="210"/>
      <c r="J454" s="205"/>
      <c r="K454" s="205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177</v>
      </c>
      <c r="AU454" s="215" t="s">
        <v>175</v>
      </c>
      <c r="AV454" s="11" t="s">
        <v>77</v>
      </c>
      <c r="AW454" s="11" t="s">
        <v>33</v>
      </c>
      <c r="AX454" s="11" t="s">
        <v>69</v>
      </c>
      <c r="AY454" s="215" t="s">
        <v>167</v>
      </c>
    </row>
    <row r="455" spans="2:51" s="12" customFormat="1">
      <c r="B455" s="216"/>
      <c r="C455" s="217"/>
      <c r="D455" s="206" t="s">
        <v>177</v>
      </c>
      <c r="E455" s="218" t="s">
        <v>21</v>
      </c>
      <c r="F455" s="219" t="s">
        <v>392</v>
      </c>
      <c r="G455" s="217"/>
      <c r="H455" s="220">
        <v>-1.2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177</v>
      </c>
      <c r="AU455" s="226" t="s">
        <v>175</v>
      </c>
      <c r="AV455" s="12" t="s">
        <v>175</v>
      </c>
      <c r="AW455" s="12" t="s">
        <v>33</v>
      </c>
      <c r="AX455" s="12" t="s">
        <v>69</v>
      </c>
      <c r="AY455" s="226" t="s">
        <v>167</v>
      </c>
    </row>
    <row r="456" spans="2:51" s="11" customFormat="1">
      <c r="B456" s="204"/>
      <c r="C456" s="205"/>
      <c r="D456" s="206" t="s">
        <v>177</v>
      </c>
      <c r="E456" s="207" t="s">
        <v>21</v>
      </c>
      <c r="F456" s="208" t="s">
        <v>418</v>
      </c>
      <c r="G456" s="205"/>
      <c r="H456" s="209" t="s">
        <v>21</v>
      </c>
      <c r="I456" s="210"/>
      <c r="J456" s="205"/>
      <c r="K456" s="205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177</v>
      </c>
      <c r="AU456" s="215" t="s">
        <v>175</v>
      </c>
      <c r="AV456" s="11" t="s">
        <v>77</v>
      </c>
      <c r="AW456" s="11" t="s">
        <v>33</v>
      </c>
      <c r="AX456" s="11" t="s">
        <v>69</v>
      </c>
      <c r="AY456" s="215" t="s">
        <v>167</v>
      </c>
    </row>
    <row r="457" spans="2:51" s="12" customFormat="1">
      <c r="B457" s="216"/>
      <c r="C457" s="217"/>
      <c r="D457" s="206" t="s">
        <v>177</v>
      </c>
      <c r="E457" s="218" t="s">
        <v>21</v>
      </c>
      <c r="F457" s="219" t="s">
        <v>560</v>
      </c>
      <c r="G457" s="217"/>
      <c r="H457" s="220">
        <v>13.26</v>
      </c>
      <c r="I457" s="221"/>
      <c r="J457" s="217"/>
      <c r="K457" s="217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177</v>
      </c>
      <c r="AU457" s="226" t="s">
        <v>175</v>
      </c>
      <c r="AV457" s="12" t="s">
        <v>175</v>
      </c>
      <c r="AW457" s="12" t="s">
        <v>33</v>
      </c>
      <c r="AX457" s="12" t="s">
        <v>69</v>
      </c>
      <c r="AY457" s="226" t="s">
        <v>167</v>
      </c>
    </row>
    <row r="458" spans="2:51" s="11" customFormat="1">
      <c r="B458" s="204"/>
      <c r="C458" s="205"/>
      <c r="D458" s="206" t="s">
        <v>177</v>
      </c>
      <c r="E458" s="207" t="s">
        <v>21</v>
      </c>
      <c r="F458" s="208" t="s">
        <v>272</v>
      </c>
      <c r="G458" s="205"/>
      <c r="H458" s="209" t="s">
        <v>21</v>
      </c>
      <c r="I458" s="210"/>
      <c r="J458" s="205"/>
      <c r="K458" s="205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177</v>
      </c>
      <c r="AU458" s="215" t="s">
        <v>175</v>
      </c>
      <c r="AV458" s="11" t="s">
        <v>77</v>
      </c>
      <c r="AW458" s="11" t="s">
        <v>33</v>
      </c>
      <c r="AX458" s="11" t="s">
        <v>69</v>
      </c>
      <c r="AY458" s="215" t="s">
        <v>167</v>
      </c>
    </row>
    <row r="459" spans="2:51" s="12" customFormat="1">
      <c r="B459" s="216"/>
      <c r="C459" s="217"/>
      <c r="D459" s="206" t="s">
        <v>177</v>
      </c>
      <c r="E459" s="218" t="s">
        <v>21</v>
      </c>
      <c r="F459" s="219" t="s">
        <v>561</v>
      </c>
      <c r="G459" s="217"/>
      <c r="H459" s="220">
        <v>-2.4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177</v>
      </c>
      <c r="AU459" s="226" t="s">
        <v>175</v>
      </c>
      <c r="AV459" s="12" t="s">
        <v>175</v>
      </c>
      <c r="AW459" s="12" t="s">
        <v>33</v>
      </c>
      <c r="AX459" s="12" t="s">
        <v>69</v>
      </c>
      <c r="AY459" s="226" t="s">
        <v>167</v>
      </c>
    </row>
    <row r="460" spans="2:51" s="11" customFormat="1">
      <c r="B460" s="204"/>
      <c r="C460" s="205"/>
      <c r="D460" s="206" t="s">
        <v>177</v>
      </c>
      <c r="E460" s="207" t="s">
        <v>21</v>
      </c>
      <c r="F460" s="208" t="s">
        <v>283</v>
      </c>
      <c r="G460" s="205"/>
      <c r="H460" s="209" t="s">
        <v>21</v>
      </c>
      <c r="I460" s="210"/>
      <c r="J460" s="205"/>
      <c r="K460" s="205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177</v>
      </c>
      <c r="AU460" s="215" t="s">
        <v>175</v>
      </c>
      <c r="AV460" s="11" t="s">
        <v>77</v>
      </c>
      <c r="AW460" s="11" t="s">
        <v>33</v>
      </c>
      <c r="AX460" s="11" t="s">
        <v>69</v>
      </c>
      <c r="AY460" s="215" t="s">
        <v>167</v>
      </c>
    </row>
    <row r="461" spans="2:51" s="11" customFormat="1">
      <c r="B461" s="204"/>
      <c r="C461" s="205"/>
      <c r="D461" s="206" t="s">
        <v>177</v>
      </c>
      <c r="E461" s="207" t="s">
        <v>21</v>
      </c>
      <c r="F461" s="208" t="s">
        <v>562</v>
      </c>
      <c r="G461" s="205"/>
      <c r="H461" s="209" t="s">
        <v>21</v>
      </c>
      <c r="I461" s="210"/>
      <c r="J461" s="205"/>
      <c r="K461" s="205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177</v>
      </c>
      <c r="AU461" s="215" t="s">
        <v>175</v>
      </c>
      <c r="AV461" s="11" t="s">
        <v>77</v>
      </c>
      <c r="AW461" s="11" t="s">
        <v>33</v>
      </c>
      <c r="AX461" s="11" t="s">
        <v>69</v>
      </c>
      <c r="AY461" s="215" t="s">
        <v>167</v>
      </c>
    </row>
    <row r="462" spans="2:51" s="12" customFormat="1">
      <c r="B462" s="216"/>
      <c r="C462" s="217"/>
      <c r="D462" s="206" t="s">
        <v>177</v>
      </c>
      <c r="E462" s="218" t="s">
        <v>21</v>
      </c>
      <c r="F462" s="219" t="s">
        <v>563</v>
      </c>
      <c r="G462" s="217"/>
      <c r="H462" s="220">
        <v>32.207999999999998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177</v>
      </c>
      <c r="AU462" s="226" t="s">
        <v>175</v>
      </c>
      <c r="AV462" s="12" t="s">
        <v>175</v>
      </c>
      <c r="AW462" s="12" t="s">
        <v>33</v>
      </c>
      <c r="AX462" s="12" t="s">
        <v>69</v>
      </c>
      <c r="AY462" s="226" t="s">
        <v>167</v>
      </c>
    </row>
    <row r="463" spans="2:51" s="11" customFormat="1">
      <c r="B463" s="204"/>
      <c r="C463" s="205"/>
      <c r="D463" s="206" t="s">
        <v>177</v>
      </c>
      <c r="E463" s="207" t="s">
        <v>21</v>
      </c>
      <c r="F463" s="208" t="s">
        <v>272</v>
      </c>
      <c r="G463" s="205"/>
      <c r="H463" s="209" t="s">
        <v>21</v>
      </c>
      <c r="I463" s="210"/>
      <c r="J463" s="205"/>
      <c r="K463" s="205"/>
      <c r="L463" s="211"/>
      <c r="M463" s="212"/>
      <c r="N463" s="213"/>
      <c r="O463" s="213"/>
      <c r="P463" s="213"/>
      <c r="Q463" s="213"/>
      <c r="R463" s="213"/>
      <c r="S463" s="213"/>
      <c r="T463" s="214"/>
      <c r="AT463" s="215" t="s">
        <v>177</v>
      </c>
      <c r="AU463" s="215" t="s">
        <v>175</v>
      </c>
      <c r="AV463" s="11" t="s">
        <v>77</v>
      </c>
      <c r="AW463" s="11" t="s">
        <v>33</v>
      </c>
      <c r="AX463" s="11" t="s">
        <v>69</v>
      </c>
      <c r="AY463" s="215" t="s">
        <v>167</v>
      </c>
    </row>
    <row r="464" spans="2:51" s="12" customFormat="1">
      <c r="B464" s="216"/>
      <c r="C464" s="217"/>
      <c r="D464" s="206" t="s">
        <v>177</v>
      </c>
      <c r="E464" s="218" t="s">
        <v>21</v>
      </c>
      <c r="F464" s="219" t="s">
        <v>564</v>
      </c>
      <c r="G464" s="217"/>
      <c r="H464" s="220">
        <v>-4.8</v>
      </c>
      <c r="I464" s="221"/>
      <c r="J464" s="217"/>
      <c r="K464" s="217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177</v>
      </c>
      <c r="AU464" s="226" t="s">
        <v>175</v>
      </c>
      <c r="AV464" s="12" t="s">
        <v>175</v>
      </c>
      <c r="AW464" s="12" t="s">
        <v>33</v>
      </c>
      <c r="AX464" s="12" t="s">
        <v>69</v>
      </c>
      <c r="AY464" s="226" t="s">
        <v>167</v>
      </c>
    </row>
    <row r="465" spans="2:51" s="12" customFormat="1">
      <c r="B465" s="216"/>
      <c r="C465" s="217"/>
      <c r="D465" s="206" t="s">
        <v>177</v>
      </c>
      <c r="E465" s="218" t="s">
        <v>21</v>
      </c>
      <c r="F465" s="219" t="s">
        <v>385</v>
      </c>
      <c r="G465" s="217"/>
      <c r="H465" s="220">
        <v>-1.4</v>
      </c>
      <c r="I465" s="221"/>
      <c r="J465" s="217"/>
      <c r="K465" s="217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177</v>
      </c>
      <c r="AU465" s="226" t="s">
        <v>175</v>
      </c>
      <c r="AV465" s="12" t="s">
        <v>175</v>
      </c>
      <c r="AW465" s="12" t="s">
        <v>33</v>
      </c>
      <c r="AX465" s="12" t="s">
        <v>69</v>
      </c>
      <c r="AY465" s="226" t="s">
        <v>167</v>
      </c>
    </row>
    <row r="466" spans="2:51" s="12" customFormat="1">
      <c r="B466" s="216"/>
      <c r="C466" s="217"/>
      <c r="D466" s="206" t="s">
        <v>177</v>
      </c>
      <c r="E466" s="218" t="s">
        <v>21</v>
      </c>
      <c r="F466" s="219" t="s">
        <v>392</v>
      </c>
      <c r="G466" s="217"/>
      <c r="H466" s="220">
        <v>-1.2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177</v>
      </c>
      <c r="AU466" s="226" t="s">
        <v>175</v>
      </c>
      <c r="AV466" s="12" t="s">
        <v>175</v>
      </c>
      <c r="AW466" s="12" t="s">
        <v>33</v>
      </c>
      <c r="AX466" s="12" t="s">
        <v>69</v>
      </c>
      <c r="AY466" s="226" t="s">
        <v>167</v>
      </c>
    </row>
    <row r="467" spans="2:51" s="11" customFormat="1">
      <c r="B467" s="204"/>
      <c r="C467" s="205"/>
      <c r="D467" s="206" t="s">
        <v>177</v>
      </c>
      <c r="E467" s="207" t="s">
        <v>21</v>
      </c>
      <c r="F467" s="208" t="s">
        <v>565</v>
      </c>
      <c r="G467" s="205"/>
      <c r="H467" s="209" t="s">
        <v>21</v>
      </c>
      <c r="I467" s="210"/>
      <c r="J467" s="205"/>
      <c r="K467" s="205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177</v>
      </c>
      <c r="AU467" s="215" t="s">
        <v>175</v>
      </c>
      <c r="AV467" s="11" t="s">
        <v>77</v>
      </c>
      <c r="AW467" s="11" t="s">
        <v>33</v>
      </c>
      <c r="AX467" s="11" t="s">
        <v>69</v>
      </c>
      <c r="AY467" s="215" t="s">
        <v>167</v>
      </c>
    </row>
    <row r="468" spans="2:51" s="12" customFormat="1">
      <c r="B468" s="216"/>
      <c r="C468" s="217"/>
      <c r="D468" s="206" t="s">
        <v>177</v>
      </c>
      <c r="E468" s="218" t="s">
        <v>21</v>
      </c>
      <c r="F468" s="219" t="s">
        <v>566</v>
      </c>
      <c r="G468" s="217"/>
      <c r="H468" s="220">
        <v>29.483000000000001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177</v>
      </c>
      <c r="AU468" s="226" t="s">
        <v>175</v>
      </c>
      <c r="AV468" s="12" t="s">
        <v>175</v>
      </c>
      <c r="AW468" s="12" t="s">
        <v>33</v>
      </c>
      <c r="AX468" s="12" t="s">
        <v>69</v>
      </c>
      <c r="AY468" s="226" t="s">
        <v>167</v>
      </c>
    </row>
    <row r="469" spans="2:51" s="11" customFormat="1">
      <c r="B469" s="204"/>
      <c r="C469" s="205"/>
      <c r="D469" s="206" t="s">
        <v>177</v>
      </c>
      <c r="E469" s="207" t="s">
        <v>21</v>
      </c>
      <c r="F469" s="208" t="s">
        <v>272</v>
      </c>
      <c r="G469" s="205"/>
      <c r="H469" s="209" t="s">
        <v>21</v>
      </c>
      <c r="I469" s="210"/>
      <c r="J469" s="205"/>
      <c r="K469" s="205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177</v>
      </c>
      <c r="AU469" s="215" t="s">
        <v>175</v>
      </c>
      <c r="AV469" s="11" t="s">
        <v>77</v>
      </c>
      <c r="AW469" s="11" t="s">
        <v>33</v>
      </c>
      <c r="AX469" s="11" t="s">
        <v>69</v>
      </c>
      <c r="AY469" s="215" t="s">
        <v>167</v>
      </c>
    </row>
    <row r="470" spans="2:51" s="12" customFormat="1">
      <c r="B470" s="216"/>
      <c r="C470" s="217"/>
      <c r="D470" s="206" t="s">
        <v>177</v>
      </c>
      <c r="E470" s="218" t="s">
        <v>21</v>
      </c>
      <c r="F470" s="219" t="s">
        <v>567</v>
      </c>
      <c r="G470" s="217"/>
      <c r="H470" s="220">
        <v>-2.13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177</v>
      </c>
      <c r="AU470" s="226" t="s">
        <v>175</v>
      </c>
      <c r="AV470" s="12" t="s">
        <v>175</v>
      </c>
      <c r="AW470" s="12" t="s">
        <v>33</v>
      </c>
      <c r="AX470" s="12" t="s">
        <v>69</v>
      </c>
      <c r="AY470" s="226" t="s">
        <v>167</v>
      </c>
    </row>
    <row r="471" spans="2:51" s="12" customFormat="1">
      <c r="B471" s="216"/>
      <c r="C471" s="217"/>
      <c r="D471" s="206" t="s">
        <v>177</v>
      </c>
      <c r="E471" s="218" t="s">
        <v>21</v>
      </c>
      <c r="F471" s="219" t="s">
        <v>386</v>
      </c>
      <c r="G471" s="217"/>
      <c r="H471" s="220">
        <v>-1.6</v>
      </c>
      <c r="I471" s="221"/>
      <c r="J471" s="217"/>
      <c r="K471" s="217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177</v>
      </c>
      <c r="AU471" s="226" t="s">
        <v>175</v>
      </c>
      <c r="AV471" s="12" t="s">
        <v>175</v>
      </c>
      <c r="AW471" s="12" t="s">
        <v>33</v>
      </c>
      <c r="AX471" s="12" t="s">
        <v>69</v>
      </c>
      <c r="AY471" s="226" t="s">
        <v>167</v>
      </c>
    </row>
    <row r="472" spans="2:51" s="11" customFormat="1">
      <c r="B472" s="204"/>
      <c r="C472" s="205"/>
      <c r="D472" s="206" t="s">
        <v>177</v>
      </c>
      <c r="E472" s="207" t="s">
        <v>21</v>
      </c>
      <c r="F472" s="208" t="s">
        <v>568</v>
      </c>
      <c r="G472" s="205"/>
      <c r="H472" s="209" t="s">
        <v>21</v>
      </c>
      <c r="I472" s="210"/>
      <c r="J472" s="205"/>
      <c r="K472" s="205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177</v>
      </c>
      <c r="AU472" s="215" t="s">
        <v>175</v>
      </c>
      <c r="AV472" s="11" t="s">
        <v>77</v>
      </c>
      <c r="AW472" s="11" t="s">
        <v>33</v>
      </c>
      <c r="AX472" s="11" t="s">
        <v>69</v>
      </c>
      <c r="AY472" s="215" t="s">
        <v>167</v>
      </c>
    </row>
    <row r="473" spans="2:51" s="12" customFormat="1">
      <c r="B473" s="216"/>
      <c r="C473" s="217"/>
      <c r="D473" s="206" t="s">
        <v>177</v>
      </c>
      <c r="E473" s="218" t="s">
        <v>21</v>
      </c>
      <c r="F473" s="219" t="s">
        <v>569</v>
      </c>
      <c r="G473" s="217"/>
      <c r="H473" s="220">
        <v>44.543999999999997</v>
      </c>
      <c r="I473" s="221"/>
      <c r="J473" s="217"/>
      <c r="K473" s="217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177</v>
      </c>
      <c r="AU473" s="226" t="s">
        <v>175</v>
      </c>
      <c r="AV473" s="12" t="s">
        <v>175</v>
      </c>
      <c r="AW473" s="12" t="s">
        <v>33</v>
      </c>
      <c r="AX473" s="12" t="s">
        <v>69</v>
      </c>
      <c r="AY473" s="226" t="s">
        <v>167</v>
      </c>
    </row>
    <row r="474" spans="2:51" s="11" customFormat="1">
      <c r="B474" s="204"/>
      <c r="C474" s="205"/>
      <c r="D474" s="206" t="s">
        <v>177</v>
      </c>
      <c r="E474" s="207" t="s">
        <v>21</v>
      </c>
      <c r="F474" s="208" t="s">
        <v>272</v>
      </c>
      <c r="G474" s="205"/>
      <c r="H474" s="209" t="s">
        <v>21</v>
      </c>
      <c r="I474" s="210"/>
      <c r="J474" s="205"/>
      <c r="K474" s="205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177</v>
      </c>
      <c r="AU474" s="215" t="s">
        <v>175</v>
      </c>
      <c r="AV474" s="11" t="s">
        <v>77</v>
      </c>
      <c r="AW474" s="11" t="s">
        <v>33</v>
      </c>
      <c r="AX474" s="11" t="s">
        <v>69</v>
      </c>
      <c r="AY474" s="215" t="s">
        <v>167</v>
      </c>
    </row>
    <row r="475" spans="2:51" s="12" customFormat="1">
      <c r="B475" s="216"/>
      <c r="C475" s="217"/>
      <c r="D475" s="206" t="s">
        <v>177</v>
      </c>
      <c r="E475" s="218" t="s">
        <v>21</v>
      </c>
      <c r="F475" s="219" t="s">
        <v>386</v>
      </c>
      <c r="G475" s="217"/>
      <c r="H475" s="220">
        <v>-1.6</v>
      </c>
      <c r="I475" s="221"/>
      <c r="J475" s="217"/>
      <c r="K475" s="217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177</v>
      </c>
      <c r="AU475" s="226" t="s">
        <v>175</v>
      </c>
      <c r="AV475" s="12" t="s">
        <v>175</v>
      </c>
      <c r="AW475" s="12" t="s">
        <v>33</v>
      </c>
      <c r="AX475" s="12" t="s">
        <v>69</v>
      </c>
      <c r="AY475" s="226" t="s">
        <v>167</v>
      </c>
    </row>
    <row r="476" spans="2:51" s="12" customFormat="1">
      <c r="B476" s="216"/>
      <c r="C476" s="217"/>
      <c r="D476" s="206" t="s">
        <v>177</v>
      </c>
      <c r="E476" s="218" t="s">
        <v>21</v>
      </c>
      <c r="F476" s="219" t="s">
        <v>570</v>
      </c>
      <c r="G476" s="217"/>
      <c r="H476" s="220">
        <v>-4.26</v>
      </c>
      <c r="I476" s="221"/>
      <c r="J476" s="217"/>
      <c r="K476" s="217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177</v>
      </c>
      <c r="AU476" s="226" t="s">
        <v>175</v>
      </c>
      <c r="AV476" s="12" t="s">
        <v>175</v>
      </c>
      <c r="AW476" s="12" t="s">
        <v>33</v>
      </c>
      <c r="AX476" s="12" t="s">
        <v>69</v>
      </c>
      <c r="AY476" s="226" t="s">
        <v>167</v>
      </c>
    </row>
    <row r="477" spans="2:51" s="11" customFormat="1">
      <c r="B477" s="204"/>
      <c r="C477" s="205"/>
      <c r="D477" s="206" t="s">
        <v>177</v>
      </c>
      <c r="E477" s="207" t="s">
        <v>21</v>
      </c>
      <c r="F477" s="208" t="s">
        <v>571</v>
      </c>
      <c r="G477" s="205"/>
      <c r="H477" s="209" t="s">
        <v>21</v>
      </c>
      <c r="I477" s="210"/>
      <c r="J477" s="205"/>
      <c r="K477" s="205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177</v>
      </c>
      <c r="AU477" s="215" t="s">
        <v>175</v>
      </c>
      <c r="AV477" s="11" t="s">
        <v>77</v>
      </c>
      <c r="AW477" s="11" t="s">
        <v>33</v>
      </c>
      <c r="AX477" s="11" t="s">
        <v>69</v>
      </c>
      <c r="AY477" s="215" t="s">
        <v>167</v>
      </c>
    </row>
    <row r="478" spans="2:51" s="12" customFormat="1">
      <c r="B478" s="216"/>
      <c r="C478" s="217"/>
      <c r="D478" s="206" t="s">
        <v>177</v>
      </c>
      <c r="E478" s="218" t="s">
        <v>21</v>
      </c>
      <c r="F478" s="219" t="s">
        <v>572</v>
      </c>
      <c r="G478" s="217"/>
      <c r="H478" s="220">
        <v>42.624000000000002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177</v>
      </c>
      <c r="AU478" s="226" t="s">
        <v>175</v>
      </c>
      <c r="AV478" s="12" t="s">
        <v>175</v>
      </c>
      <c r="AW478" s="12" t="s">
        <v>33</v>
      </c>
      <c r="AX478" s="12" t="s">
        <v>69</v>
      </c>
      <c r="AY478" s="226" t="s">
        <v>167</v>
      </c>
    </row>
    <row r="479" spans="2:51" s="11" customFormat="1">
      <c r="B479" s="204"/>
      <c r="C479" s="205"/>
      <c r="D479" s="206" t="s">
        <v>177</v>
      </c>
      <c r="E479" s="207" t="s">
        <v>21</v>
      </c>
      <c r="F479" s="208" t="s">
        <v>272</v>
      </c>
      <c r="G479" s="205"/>
      <c r="H479" s="209" t="s">
        <v>21</v>
      </c>
      <c r="I479" s="210"/>
      <c r="J479" s="205"/>
      <c r="K479" s="205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177</v>
      </c>
      <c r="AU479" s="215" t="s">
        <v>175</v>
      </c>
      <c r="AV479" s="11" t="s">
        <v>77</v>
      </c>
      <c r="AW479" s="11" t="s">
        <v>33</v>
      </c>
      <c r="AX479" s="11" t="s">
        <v>69</v>
      </c>
      <c r="AY479" s="215" t="s">
        <v>167</v>
      </c>
    </row>
    <row r="480" spans="2:51" s="12" customFormat="1">
      <c r="B480" s="216"/>
      <c r="C480" s="217"/>
      <c r="D480" s="206" t="s">
        <v>177</v>
      </c>
      <c r="E480" s="218" t="s">
        <v>21</v>
      </c>
      <c r="F480" s="219" t="s">
        <v>386</v>
      </c>
      <c r="G480" s="217"/>
      <c r="H480" s="220">
        <v>-1.6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177</v>
      </c>
      <c r="AU480" s="226" t="s">
        <v>175</v>
      </c>
      <c r="AV480" s="12" t="s">
        <v>175</v>
      </c>
      <c r="AW480" s="12" t="s">
        <v>33</v>
      </c>
      <c r="AX480" s="12" t="s">
        <v>69</v>
      </c>
      <c r="AY480" s="226" t="s">
        <v>167</v>
      </c>
    </row>
    <row r="481" spans="2:65" s="12" customFormat="1">
      <c r="B481" s="216"/>
      <c r="C481" s="217"/>
      <c r="D481" s="206" t="s">
        <v>177</v>
      </c>
      <c r="E481" s="218" t="s">
        <v>21</v>
      </c>
      <c r="F481" s="219" t="s">
        <v>570</v>
      </c>
      <c r="G481" s="217"/>
      <c r="H481" s="220">
        <v>-4.26</v>
      </c>
      <c r="I481" s="221"/>
      <c r="J481" s="217"/>
      <c r="K481" s="217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177</v>
      </c>
      <c r="AU481" s="226" t="s">
        <v>175</v>
      </c>
      <c r="AV481" s="12" t="s">
        <v>175</v>
      </c>
      <c r="AW481" s="12" t="s">
        <v>33</v>
      </c>
      <c r="AX481" s="12" t="s">
        <v>69</v>
      </c>
      <c r="AY481" s="226" t="s">
        <v>167</v>
      </c>
    </row>
    <row r="482" spans="2:65" s="11" customFormat="1">
      <c r="B482" s="204"/>
      <c r="C482" s="205"/>
      <c r="D482" s="206" t="s">
        <v>177</v>
      </c>
      <c r="E482" s="207" t="s">
        <v>21</v>
      </c>
      <c r="F482" s="208" t="s">
        <v>573</v>
      </c>
      <c r="G482" s="205"/>
      <c r="H482" s="209" t="s">
        <v>21</v>
      </c>
      <c r="I482" s="210"/>
      <c r="J482" s="205"/>
      <c r="K482" s="205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177</v>
      </c>
      <c r="AU482" s="215" t="s">
        <v>175</v>
      </c>
      <c r="AV482" s="11" t="s">
        <v>77</v>
      </c>
      <c r="AW482" s="11" t="s">
        <v>33</v>
      </c>
      <c r="AX482" s="11" t="s">
        <v>69</v>
      </c>
      <c r="AY482" s="215" t="s">
        <v>167</v>
      </c>
    </row>
    <row r="483" spans="2:65" s="12" customFormat="1">
      <c r="B483" s="216"/>
      <c r="C483" s="217"/>
      <c r="D483" s="206" t="s">
        <v>177</v>
      </c>
      <c r="E483" s="218" t="s">
        <v>21</v>
      </c>
      <c r="F483" s="219" t="s">
        <v>574</v>
      </c>
      <c r="G483" s="217"/>
      <c r="H483" s="220">
        <v>22.420999999999999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177</v>
      </c>
      <c r="AU483" s="226" t="s">
        <v>175</v>
      </c>
      <c r="AV483" s="12" t="s">
        <v>175</v>
      </c>
      <c r="AW483" s="12" t="s">
        <v>33</v>
      </c>
      <c r="AX483" s="12" t="s">
        <v>69</v>
      </c>
      <c r="AY483" s="226" t="s">
        <v>167</v>
      </c>
    </row>
    <row r="484" spans="2:65" s="11" customFormat="1">
      <c r="B484" s="204"/>
      <c r="C484" s="205"/>
      <c r="D484" s="206" t="s">
        <v>177</v>
      </c>
      <c r="E484" s="207" t="s">
        <v>21</v>
      </c>
      <c r="F484" s="208" t="s">
        <v>272</v>
      </c>
      <c r="G484" s="205"/>
      <c r="H484" s="209" t="s">
        <v>21</v>
      </c>
      <c r="I484" s="210"/>
      <c r="J484" s="205"/>
      <c r="K484" s="205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177</v>
      </c>
      <c r="AU484" s="215" t="s">
        <v>175</v>
      </c>
      <c r="AV484" s="11" t="s">
        <v>77</v>
      </c>
      <c r="AW484" s="11" t="s">
        <v>33</v>
      </c>
      <c r="AX484" s="11" t="s">
        <v>69</v>
      </c>
      <c r="AY484" s="215" t="s">
        <v>167</v>
      </c>
    </row>
    <row r="485" spans="2:65" s="12" customFormat="1">
      <c r="B485" s="216"/>
      <c r="C485" s="217"/>
      <c r="D485" s="206" t="s">
        <v>177</v>
      </c>
      <c r="E485" s="218" t="s">
        <v>21</v>
      </c>
      <c r="F485" s="219" t="s">
        <v>385</v>
      </c>
      <c r="G485" s="217"/>
      <c r="H485" s="220">
        <v>-1.4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177</v>
      </c>
      <c r="AU485" s="226" t="s">
        <v>175</v>
      </c>
      <c r="AV485" s="12" t="s">
        <v>175</v>
      </c>
      <c r="AW485" s="12" t="s">
        <v>33</v>
      </c>
      <c r="AX485" s="12" t="s">
        <v>69</v>
      </c>
      <c r="AY485" s="226" t="s">
        <v>167</v>
      </c>
    </row>
    <row r="486" spans="2:65" s="11" customFormat="1">
      <c r="B486" s="204"/>
      <c r="C486" s="205"/>
      <c r="D486" s="206" t="s">
        <v>177</v>
      </c>
      <c r="E486" s="207" t="s">
        <v>21</v>
      </c>
      <c r="F486" s="208" t="s">
        <v>575</v>
      </c>
      <c r="G486" s="205"/>
      <c r="H486" s="209" t="s">
        <v>21</v>
      </c>
      <c r="I486" s="210"/>
      <c r="J486" s="205"/>
      <c r="K486" s="205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177</v>
      </c>
      <c r="AU486" s="215" t="s">
        <v>175</v>
      </c>
      <c r="AV486" s="11" t="s">
        <v>77</v>
      </c>
      <c r="AW486" s="11" t="s">
        <v>33</v>
      </c>
      <c r="AX486" s="11" t="s">
        <v>69</v>
      </c>
      <c r="AY486" s="215" t="s">
        <v>167</v>
      </c>
    </row>
    <row r="487" spans="2:65" s="12" customFormat="1">
      <c r="B487" s="216"/>
      <c r="C487" s="217"/>
      <c r="D487" s="206" t="s">
        <v>177</v>
      </c>
      <c r="E487" s="218" t="s">
        <v>21</v>
      </c>
      <c r="F487" s="219" t="s">
        <v>576</v>
      </c>
      <c r="G487" s="217"/>
      <c r="H487" s="220">
        <v>13.683999999999999</v>
      </c>
      <c r="I487" s="221"/>
      <c r="J487" s="217"/>
      <c r="K487" s="217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177</v>
      </c>
      <c r="AU487" s="226" t="s">
        <v>175</v>
      </c>
      <c r="AV487" s="12" t="s">
        <v>175</v>
      </c>
      <c r="AW487" s="12" t="s">
        <v>33</v>
      </c>
      <c r="AX487" s="12" t="s">
        <v>69</v>
      </c>
      <c r="AY487" s="226" t="s">
        <v>167</v>
      </c>
    </row>
    <row r="488" spans="2:65" s="11" customFormat="1">
      <c r="B488" s="204"/>
      <c r="C488" s="205"/>
      <c r="D488" s="206" t="s">
        <v>177</v>
      </c>
      <c r="E488" s="207" t="s">
        <v>21</v>
      </c>
      <c r="F488" s="208" t="s">
        <v>272</v>
      </c>
      <c r="G488" s="205"/>
      <c r="H488" s="209" t="s">
        <v>21</v>
      </c>
      <c r="I488" s="210"/>
      <c r="J488" s="205"/>
      <c r="K488" s="205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177</v>
      </c>
      <c r="AU488" s="215" t="s">
        <v>175</v>
      </c>
      <c r="AV488" s="11" t="s">
        <v>77</v>
      </c>
      <c r="AW488" s="11" t="s">
        <v>33</v>
      </c>
      <c r="AX488" s="11" t="s">
        <v>69</v>
      </c>
      <c r="AY488" s="215" t="s">
        <v>167</v>
      </c>
    </row>
    <row r="489" spans="2:65" s="12" customFormat="1">
      <c r="B489" s="216"/>
      <c r="C489" s="217"/>
      <c r="D489" s="206" t="s">
        <v>177</v>
      </c>
      <c r="E489" s="218" t="s">
        <v>21</v>
      </c>
      <c r="F489" s="219" t="s">
        <v>392</v>
      </c>
      <c r="G489" s="217"/>
      <c r="H489" s="220">
        <v>-1.2</v>
      </c>
      <c r="I489" s="221"/>
      <c r="J489" s="217"/>
      <c r="K489" s="217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177</v>
      </c>
      <c r="AU489" s="226" t="s">
        <v>175</v>
      </c>
      <c r="AV489" s="12" t="s">
        <v>175</v>
      </c>
      <c r="AW489" s="12" t="s">
        <v>33</v>
      </c>
      <c r="AX489" s="12" t="s">
        <v>69</v>
      </c>
      <c r="AY489" s="226" t="s">
        <v>167</v>
      </c>
    </row>
    <row r="490" spans="2:65" s="13" customFormat="1">
      <c r="B490" s="227"/>
      <c r="C490" s="228"/>
      <c r="D490" s="229" t="s">
        <v>177</v>
      </c>
      <c r="E490" s="230" t="s">
        <v>21</v>
      </c>
      <c r="F490" s="231" t="s">
        <v>181</v>
      </c>
      <c r="G490" s="228"/>
      <c r="H490" s="232">
        <v>330.15499999999997</v>
      </c>
      <c r="I490" s="233"/>
      <c r="J490" s="228"/>
      <c r="K490" s="228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177</v>
      </c>
      <c r="AU490" s="238" t="s">
        <v>175</v>
      </c>
      <c r="AV490" s="13" t="s">
        <v>174</v>
      </c>
      <c r="AW490" s="13" t="s">
        <v>33</v>
      </c>
      <c r="AX490" s="13" t="s">
        <v>77</v>
      </c>
      <c r="AY490" s="238" t="s">
        <v>167</v>
      </c>
    </row>
    <row r="491" spans="2:65" s="1" customFormat="1" ht="31.5" customHeight="1">
      <c r="B491" s="40"/>
      <c r="C491" s="192" t="s">
        <v>577</v>
      </c>
      <c r="D491" s="192" t="s">
        <v>169</v>
      </c>
      <c r="E491" s="193" t="s">
        <v>578</v>
      </c>
      <c r="F491" s="194" t="s">
        <v>579</v>
      </c>
      <c r="G491" s="195" t="s">
        <v>245</v>
      </c>
      <c r="H491" s="196">
        <v>10.86</v>
      </c>
      <c r="I491" s="197"/>
      <c r="J491" s="198">
        <f>ROUND(I491*H491,2)</f>
        <v>0</v>
      </c>
      <c r="K491" s="194" t="s">
        <v>173</v>
      </c>
      <c r="L491" s="60"/>
      <c r="M491" s="199" t="s">
        <v>21</v>
      </c>
      <c r="N491" s="200" t="s">
        <v>41</v>
      </c>
      <c r="O491" s="41"/>
      <c r="P491" s="201">
        <f>O491*H491</f>
        <v>0</v>
      </c>
      <c r="Q491" s="201">
        <v>4.8900000000000002E-3</v>
      </c>
      <c r="R491" s="201">
        <f>Q491*H491</f>
        <v>5.3105399999999997E-2</v>
      </c>
      <c r="S491" s="201">
        <v>0</v>
      </c>
      <c r="T491" s="202">
        <f>S491*H491</f>
        <v>0</v>
      </c>
      <c r="AR491" s="23" t="s">
        <v>174</v>
      </c>
      <c r="AT491" s="23" t="s">
        <v>169</v>
      </c>
      <c r="AU491" s="23" t="s">
        <v>175</v>
      </c>
      <c r="AY491" s="23" t="s">
        <v>167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3" t="s">
        <v>175</v>
      </c>
      <c r="BK491" s="203">
        <f>ROUND(I491*H491,2)</f>
        <v>0</v>
      </c>
      <c r="BL491" s="23" t="s">
        <v>174</v>
      </c>
      <c r="BM491" s="23" t="s">
        <v>580</v>
      </c>
    </row>
    <row r="492" spans="2:65" s="11" customFormat="1">
      <c r="B492" s="204"/>
      <c r="C492" s="205"/>
      <c r="D492" s="206" t="s">
        <v>177</v>
      </c>
      <c r="E492" s="207" t="s">
        <v>21</v>
      </c>
      <c r="F492" s="208" t="s">
        <v>418</v>
      </c>
      <c r="G492" s="205"/>
      <c r="H492" s="209" t="s">
        <v>21</v>
      </c>
      <c r="I492" s="210"/>
      <c r="J492" s="205"/>
      <c r="K492" s="205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177</v>
      </c>
      <c r="AU492" s="215" t="s">
        <v>175</v>
      </c>
      <c r="AV492" s="11" t="s">
        <v>77</v>
      </c>
      <c r="AW492" s="11" t="s">
        <v>33</v>
      </c>
      <c r="AX492" s="11" t="s">
        <v>69</v>
      </c>
      <c r="AY492" s="215" t="s">
        <v>167</v>
      </c>
    </row>
    <row r="493" spans="2:65" s="12" customFormat="1">
      <c r="B493" s="216"/>
      <c r="C493" s="217"/>
      <c r="D493" s="206" t="s">
        <v>177</v>
      </c>
      <c r="E493" s="218" t="s">
        <v>21</v>
      </c>
      <c r="F493" s="219" t="s">
        <v>560</v>
      </c>
      <c r="G493" s="217"/>
      <c r="H493" s="220">
        <v>13.26</v>
      </c>
      <c r="I493" s="221"/>
      <c r="J493" s="217"/>
      <c r="K493" s="217"/>
      <c r="L493" s="222"/>
      <c r="M493" s="223"/>
      <c r="N493" s="224"/>
      <c r="O493" s="224"/>
      <c r="P493" s="224"/>
      <c r="Q493" s="224"/>
      <c r="R493" s="224"/>
      <c r="S493" s="224"/>
      <c r="T493" s="225"/>
      <c r="AT493" s="226" t="s">
        <v>177</v>
      </c>
      <c r="AU493" s="226" t="s">
        <v>175</v>
      </c>
      <c r="AV493" s="12" t="s">
        <v>175</v>
      </c>
      <c r="AW493" s="12" t="s">
        <v>33</v>
      </c>
      <c r="AX493" s="12" t="s">
        <v>69</v>
      </c>
      <c r="AY493" s="226" t="s">
        <v>167</v>
      </c>
    </row>
    <row r="494" spans="2:65" s="11" customFormat="1">
      <c r="B494" s="204"/>
      <c r="C494" s="205"/>
      <c r="D494" s="206" t="s">
        <v>177</v>
      </c>
      <c r="E494" s="207" t="s">
        <v>21</v>
      </c>
      <c r="F494" s="208" t="s">
        <v>272</v>
      </c>
      <c r="G494" s="205"/>
      <c r="H494" s="209" t="s">
        <v>21</v>
      </c>
      <c r="I494" s="210"/>
      <c r="J494" s="205"/>
      <c r="K494" s="205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177</v>
      </c>
      <c r="AU494" s="215" t="s">
        <v>175</v>
      </c>
      <c r="AV494" s="11" t="s">
        <v>77</v>
      </c>
      <c r="AW494" s="11" t="s">
        <v>33</v>
      </c>
      <c r="AX494" s="11" t="s">
        <v>69</v>
      </c>
      <c r="AY494" s="215" t="s">
        <v>167</v>
      </c>
    </row>
    <row r="495" spans="2:65" s="12" customFormat="1">
      <c r="B495" s="216"/>
      <c r="C495" s="217"/>
      <c r="D495" s="206" t="s">
        <v>177</v>
      </c>
      <c r="E495" s="218" t="s">
        <v>21</v>
      </c>
      <c r="F495" s="219" t="s">
        <v>561</v>
      </c>
      <c r="G495" s="217"/>
      <c r="H495" s="220">
        <v>-2.4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177</v>
      </c>
      <c r="AU495" s="226" t="s">
        <v>175</v>
      </c>
      <c r="AV495" s="12" t="s">
        <v>175</v>
      </c>
      <c r="AW495" s="12" t="s">
        <v>33</v>
      </c>
      <c r="AX495" s="12" t="s">
        <v>69</v>
      </c>
      <c r="AY495" s="226" t="s">
        <v>167</v>
      </c>
    </row>
    <row r="496" spans="2:65" s="13" customFormat="1">
      <c r="B496" s="227"/>
      <c r="C496" s="228"/>
      <c r="D496" s="229" t="s">
        <v>177</v>
      </c>
      <c r="E496" s="230" t="s">
        <v>21</v>
      </c>
      <c r="F496" s="231" t="s">
        <v>181</v>
      </c>
      <c r="G496" s="228"/>
      <c r="H496" s="232">
        <v>10.86</v>
      </c>
      <c r="I496" s="233"/>
      <c r="J496" s="228"/>
      <c r="K496" s="228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177</v>
      </c>
      <c r="AU496" s="238" t="s">
        <v>175</v>
      </c>
      <c r="AV496" s="13" t="s">
        <v>174</v>
      </c>
      <c r="AW496" s="13" t="s">
        <v>33</v>
      </c>
      <c r="AX496" s="13" t="s">
        <v>77</v>
      </c>
      <c r="AY496" s="238" t="s">
        <v>167</v>
      </c>
    </row>
    <row r="497" spans="2:65" s="1" customFormat="1" ht="22.5" customHeight="1">
      <c r="B497" s="40"/>
      <c r="C497" s="192" t="s">
        <v>581</v>
      </c>
      <c r="D497" s="192" t="s">
        <v>169</v>
      </c>
      <c r="E497" s="193" t="s">
        <v>582</v>
      </c>
      <c r="F497" s="194" t="s">
        <v>583</v>
      </c>
      <c r="G497" s="195" t="s">
        <v>245</v>
      </c>
      <c r="H497" s="196">
        <v>291.31200000000001</v>
      </c>
      <c r="I497" s="197"/>
      <c r="J497" s="198">
        <f>ROUND(I497*H497,2)</f>
        <v>0</v>
      </c>
      <c r="K497" s="194" t="s">
        <v>173</v>
      </c>
      <c r="L497" s="60"/>
      <c r="M497" s="199" t="s">
        <v>21</v>
      </c>
      <c r="N497" s="200" t="s">
        <v>41</v>
      </c>
      <c r="O497" s="41"/>
      <c r="P497" s="201">
        <f>O497*H497</f>
        <v>0</v>
      </c>
      <c r="Q497" s="201">
        <v>3.0000000000000001E-3</v>
      </c>
      <c r="R497" s="201">
        <f>Q497*H497</f>
        <v>0.87393600000000005</v>
      </c>
      <c r="S497" s="201">
        <v>0</v>
      </c>
      <c r="T497" s="202">
        <f>S497*H497</f>
        <v>0</v>
      </c>
      <c r="AR497" s="23" t="s">
        <v>174</v>
      </c>
      <c r="AT497" s="23" t="s">
        <v>169</v>
      </c>
      <c r="AU497" s="23" t="s">
        <v>175</v>
      </c>
      <c r="AY497" s="23" t="s">
        <v>167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3" t="s">
        <v>175</v>
      </c>
      <c r="BK497" s="203">
        <f>ROUND(I497*H497,2)</f>
        <v>0</v>
      </c>
      <c r="BL497" s="23" t="s">
        <v>174</v>
      </c>
      <c r="BM497" s="23" t="s">
        <v>584</v>
      </c>
    </row>
    <row r="498" spans="2:65" s="11" customFormat="1">
      <c r="B498" s="204"/>
      <c r="C498" s="205"/>
      <c r="D498" s="206" t="s">
        <v>177</v>
      </c>
      <c r="E498" s="207" t="s">
        <v>21</v>
      </c>
      <c r="F498" s="208" t="s">
        <v>540</v>
      </c>
      <c r="G498" s="205"/>
      <c r="H498" s="209" t="s">
        <v>21</v>
      </c>
      <c r="I498" s="210"/>
      <c r="J498" s="205"/>
      <c r="K498" s="205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177</v>
      </c>
      <c r="AU498" s="215" t="s">
        <v>175</v>
      </c>
      <c r="AV498" s="11" t="s">
        <v>77</v>
      </c>
      <c r="AW498" s="11" t="s">
        <v>33</v>
      </c>
      <c r="AX498" s="11" t="s">
        <v>69</v>
      </c>
      <c r="AY498" s="215" t="s">
        <v>167</v>
      </c>
    </row>
    <row r="499" spans="2:65" s="11" customFormat="1">
      <c r="B499" s="204"/>
      <c r="C499" s="205"/>
      <c r="D499" s="206" t="s">
        <v>177</v>
      </c>
      <c r="E499" s="207" t="s">
        <v>21</v>
      </c>
      <c r="F499" s="208" t="s">
        <v>541</v>
      </c>
      <c r="G499" s="205"/>
      <c r="H499" s="209" t="s">
        <v>21</v>
      </c>
      <c r="I499" s="210"/>
      <c r="J499" s="205"/>
      <c r="K499" s="205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177</v>
      </c>
      <c r="AU499" s="215" t="s">
        <v>175</v>
      </c>
      <c r="AV499" s="11" t="s">
        <v>77</v>
      </c>
      <c r="AW499" s="11" t="s">
        <v>33</v>
      </c>
      <c r="AX499" s="11" t="s">
        <v>69</v>
      </c>
      <c r="AY499" s="215" t="s">
        <v>167</v>
      </c>
    </row>
    <row r="500" spans="2:65" s="12" customFormat="1">
      <c r="B500" s="216"/>
      <c r="C500" s="217"/>
      <c r="D500" s="206" t="s">
        <v>177</v>
      </c>
      <c r="E500" s="218" t="s">
        <v>21</v>
      </c>
      <c r="F500" s="219" t="s">
        <v>542</v>
      </c>
      <c r="G500" s="217"/>
      <c r="H500" s="220">
        <v>21.675000000000001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177</v>
      </c>
      <c r="AU500" s="226" t="s">
        <v>175</v>
      </c>
      <c r="AV500" s="12" t="s">
        <v>175</v>
      </c>
      <c r="AW500" s="12" t="s">
        <v>33</v>
      </c>
      <c r="AX500" s="12" t="s">
        <v>69</v>
      </c>
      <c r="AY500" s="226" t="s">
        <v>167</v>
      </c>
    </row>
    <row r="501" spans="2:65" s="11" customFormat="1">
      <c r="B501" s="204"/>
      <c r="C501" s="205"/>
      <c r="D501" s="206" t="s">
        <v>177</v>
      </c>
      <c r="E501" s="207" t="s">
        <v>21</v>
      </c>
      <c r="F501" s="208" t="s">
        <v>272</v>
      </c>
      <c r="G501" s="205"/>
      <c r="H501" s="209" t="s">
        <v>21</v>
      </c>
      <c r="I501" s="210"/>
      <c r="J501" s="205"/>
      <c r="K501" s="205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177</v>
      </c>
      <c r="AU501" s="215" t="s">
        <v>175</v>
      </c>
      <c r="AV501" s="11" t="s">
        <v>77</v>
      </c>
      <c r="AW501" s="11" t="s">
        <v>33</v>
      </c>
      <c r="AX501" s="11" t="s">
        <v>69</v>
      </c>
      <c r="AY501" s="215" t="s">
        <v>167</v>
      </c>
    </row>
    <row r="502" spans="2:65" s="12" customFormat="1">
      <c r="B502" s="216"/>
      <c r="C502" s="217"/>
      <c r="D502" s="206" t="s">
        <v>177</v>
      </c>
      <c r="E502" s="218" t="s">
        <v>21</v>
      </c>
      <c r="F502" s="219" t="s">
        <v>543</v>
      </c>
      <c r="G502" s="217"/>
      <c r="H502" s="220">
        <v>-2.0569999999999999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177</v>
      </c>
      <c r="AU502" s="226" t="s">
        <v>175</v>
      </c>
      <c r="AV502" s="12" t="s">
        <v>175</v>
      </c>
      <c r="AW502" s="12" t="s">
        <v>33</v>
      </c>
      <c r="AX502" s="12" t="s">
        <v>69</v>
      </c>
      <c r="AY502" s="226" t="s">
        <v>167</v>
      </c>
    </row>
    <row r="503" spans="2:65" s="12" customFormat="1">
      <c r="B503" s="216"/>
      <c r="C503" s="217"/>
      <c r="D503" s="206" t="s">
        <v>177</v>
      </c>
      <c r="E503" s="218" t="s">
        <v>21</v>
      </c>
      <c r="F503" s="219" t="s">
        <v>386</v>
      </c>
      <c r="G503" s="217"/>
      <c r="H503" s="220">
        <v>-1.6</v>
      </c>
      <c r="I503" s="221"/>
      <c r="J503" s="217"/>
      <c r="K503" s="217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177</v>
      </c>
      <c r="AU503" s="226" t="s">
        <v>175</v>
      </c>
      <c r="AV503" s="12" t="s">
        <v>175</v>
      </c>
      <c r="AW503" s="12" t="s">
        <v>33</v>
      </c>
      <c r="AX503" s="12" t="s">
        <v>69</v>
      </c>
      <c r="AY503" s="226" t="s">
        <v>167</v>
      </c>
    </row>
    <row r="504" spans="2:65" s="11" customFormat="1">
      <c r="B504" s="204"/>
      <c r="C504" s="205"/>
      <c r="D504" s="206" t="s">
        <v>177</v>
      </c>
      <c r="E504" s="207" t="s">
        <v>21</v>
      </c>
      <c r="F504" s="208" t="s">
        <v>544</v>
      </c>
      <c r="G504" s="205"/>
      <c r="H504" s="209" t="s">
        <v>21</v>
      </c>
      <c r="I504" s="210"/>
      <c r="J504" s="205"/>
      <c r="K504" s="205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177</v>
      </c>
      <c r="AU504" s="215" t="s">
        <v>175</v>
      </c>
      <c r="AV504" s="11" t="s">
        <v>77</v>
      </c>
      <c r="AW504" s="11" t="s">
        <v>33</v>
      </c>
      <c r="AX504" s="11" t="s">
        <v>69</v>
      </c>
      <c r="AY504" s="215" t="s">
        <v>167</v>
      </c>
    </row>
    <row r="505" spans="2:65" s="12" customFormat="1">
      <c r="B505" s="216"/>
      <c r="C505" s="217"/>
      <c r="D505" s="206" t="s">
        <v>177</v>
      </c>
      <c r="E505" s="218" t="s">
        <v>21</v>
      </c>
      <c r="F505" s="219" t="s">
        <v>545</v>
      </c>
      <c r="G505" s="217"/>
      <c r="H505" s="220">
        <v>35.954999999999998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177</v>
      </c>
      <c r="AU505" s="226" t="s">
        <v>175</v>
      </c>
      <c r="AV505" s="12" t="s">
        <v>175</v>
      </c>
      <c r="AW505" s="12" t="s">
        <v>33</v>
      </c>
      <c r="AX505" s="12" t="s">
        <v>69</v>
      </c>
      <c r="AY505" s="226" t="s">
        <v>167</v>
      </c>
    </row>
    <row r="506" spans="2:65" s="11" customFormat="1">
      <c r="B506" s="204"/>
      <c r="C506" s="205"/>
      <c r="D506" s="206" t="s">
        <v>177</v>
      </c>
      <c r="E506" s="207" t="s">
        <v>21</v>
      </c>
      <c r="F506" s="208" t="s">
        <v>272</v>
      </c>
      <c r="G506" s="205"/>
      <c r="H506" s="209" t="s">
        <v>21</v>
      </c>
      <c r="I506" s="210"/>
      <c r="J506" s="205"/>
      <c r="K506" s="205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177</v>
      </c>
      <c r="AU506" s="215" t="s">
        <v>175</v>
      </c>
      <c r="AV506" s="11" t="s">
        <v>77</v>
      </c>
      <c r="AW506" s="11" t="s">
        <v>33</v>
      </c>
      <c r="AX506" s="11" t="s">
        <v>69</v>
      </c>
      <c r="AY506" s="215" t="s">
        <v>167</v>
      </c>
    </row>
    <row r="507" spans="2:65" s="12" customFormat="1">
      <c r="B507" s="216"/>
      <c r="C507" s="217"/>
      <c r="D507" s="206" t="s">
        <v>177</v>
      </c>
      <c r="E507" s="218" t="s">
        <v>21</v>
      </c>
      <c r="F507" s="219" t="s">
        <v>546</v>
      </c>
      <c r="G507" s="217"/>
      <c r="H507" s="220">
        <v>-1.375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177</v>
      </c>
      <c r="AU507" s="226" t="s">
        <v>175</v>
      </c>
      <c r="AV507" s="12" t="s">
        <v>175</v>
      </c>
      <c r="AW507" s="12" t="s">
        <v>33</v>
      </c>
      <c r="AX507" s="12" t="s">
        <v>69</v>
      </c>
      <c r="AY507" s="226" t="s">
        <v>167</v>
      </c>
    </row>
    <row r="508" spans="2:65" s="12" customFormat="1">
      <c r="B508" s="216"/>
      <c r="C508" s="217"/>
      <c r="D508" s="206" t="s">
        <v>177</v>
      </c>
      <c r="E508" s="218" t="s">
        <v>21</v>
      </c>
      <c r="F508" s="219" t="s">
        <v>409</v>
      </c>
      <c r="G508" s="217"/>
      <c r="H508" s="220">
        <v>-3.2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177</v>
      </c>
      <c r="AU508" s="226" t="s">
        <v>175</v>
      </c>
      <c r="AV508" s="12" t="s">
        <v>175</v>
      </c>
      <c r="AW508" s="12" t="s">
        <v>33</v>
      </c>
      <c r="AX508" s="12" t="s">
        <v>69</v>
      </c>
      <c r="AY508" s="226" t="s">
        <v>167</v>
      </c>
    </row>
    <row r="509" spans="2:65" s="12" customFormat="1">
      <c r="B509" s="216"/>
      <c r="C509" s="217"/>
      <c r="D509" s="206" t="s">
        <v>177</v>
      </c>
      <c r="E509" s="218" t="s">
        <v>21</v>
      </c>
      <c r="F509" s="219" t="s">
        <v>547</v>
      </c>
      <c r="G509" s="217"/>
      <c r="H509" s="220">
        <v>-1.61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177</v>
      </c>
      <c r="AU509" s="226" t="s">
        <v>175</v>
      </c>
      <c r="AV509" s="12" t="s">
        <v>175</v>
      </c>
      <c r="AW509" s="12" t="s">
        <v>33</v>
      </c>
      <c r="AX509" s="12" t="s">
        <v>69</v>
      </c>
      <c r="AY509" s="226" t="s">
        <v>167</v>
      </c>
    </row>
    <row r="510" spans="2:65" s="12" customFormat="1">
      <c r="B510" s="216"/>
      <c r="C510" s="217"/>
      <c r="D510" s="206" t="s">
        <v>177</v>
      </c>
      <c r="E510" s="218" t="s">
        <v>21</v>
      </c>
      <c r="F510" s="219" t="s">
        <v>548</v>
      </c>
      <c r="G510" s="217"/>
      <c r="H510" s="220">
        <v>-3.5630000000000002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177</v>
      </c>
      <c r="AU510" s="226" t="s">
        <v>175</v>
      </c>
      <c r="AV510" s="12" t="s">
        <v>175</v>
      </c>
      <c r="AW510" s="12" t="s">
        <v>33</v>
      </c>
      <c r="AX510" s="12" t="s">
        <v>69</v>
      </c>
      <c r="AY510" s="226" t="s">
        <v>167</v>
      </c>
    </row>
    <row r="511" spans="2:65" s="11" customFormat="1">
      <c r="B511" s="204"/>
      <c r="C511" s="205"/>
      <c r="D511" s="206" t="s">
        <v>177</v>
      </c>
      <c r="E511" s="207" t="s">
        <v>21</v>
      </c>
      <c r="F511" s="208" t="s">
        <v>549</v>
      </c>
      <c r="G511" s="205"/>
      <c r="H511" s="209" t="s">
        <v>21</v>
      </c>
      <c r="I511" s="210"/>
      <c r="J511" s="205"/>
      <c r="K511" s="205"/>
      <c r="L511" s="211"/>
      <c r="M511" s="212"/>
      <c r="N511" s="213"/>
      <c r="O511" s="213"/>
      <c r="P511" s="213"/>
      <c r="Q511" s="213"/>
      <c r="R511" s="213"/>
      <c r="S511" s="213"/>
      <c r="T511" s="214"/>
      <c r="AT511" s="215" t="s">
        <v>177</v>
      </c>
      <c r="AU511" s="215" t="s">
        <v>175</v>
      </c>
      <c r="AV511" s="11" t="s">
        <v>77</v>
      </c>
      <c r="AW511" s="11" t="s">
        <v>33</v>
      </c>
      <c r="AX511" s="11" t="s">
        <v>69</v>
      </c>
      <c r="AY511" s="215" t="s">
        <v>167</v>
      </c>
    </row>
    <row r="512" spans="2:65" s="12" customFormat="1">
      <c r="B512" s="216"/>
      <c r="C512" s="217"/>
      <c r="D512" s="206" t="s">
        <v>177</v>
      </c>
      <c r="E512" s="218" t="s">
        <v>21</v>
      </c>
      <c r="F512" s="219" t="s">
        <v>550</v>
      </c>
      <c r="G512" s="217"/>
      <c r="H512" s="220">
        <v>76.245000000000005</v>
      </c>
      <c r="I512" s="221"/>
      <c r="J512" s="217"/>
      <c r="K512" s="217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177</v>
      </c>
      <c r="AU512" s="226" t="s">
        <v>175</v>
      </c>
      <c r="AV512" s="12" t="s">
        <v>175</v>
      </c>
      <c r="AW512" s="12" t="s">
        <v>33</v>
      </c>
      <c r="AX512" s="12" t="s">
        <v>69</v>
      </c>
      <c r="AY512" s="226" t="s">
        <v>167</v>
      </c>
    </row>
    <row r="513" spans="2:51" s="11" customFormat="1">
      <c r="B513" s="204"/>
      <c r="C513" s="205"/>
      <c r="D513" s="206" t="s">
        <v>177</v>
      </c>
      <c r="E513" s="207" t="s">
        <v>21</v>
      </c>
      <c r="F513" s="208" t="s">
        <v>272</v>
      </c>
      <c r="G513" s="205"/>
      <c r="H513" s="209" t="s">
        <v>21</v>
      </c>
      <c r="I513" s="210"/>
      <c r="J513" s="205"/>
      <c r="K513" s="205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177</v>
      </c>
      <c r="AU513" s="215" t="s">
        <v>175</v>
      </c>
      <c r="AV513" s="11" t="s">
        <v>77</v>
      </c>
      <c r="AW513" s="11" t="s">
        <v>33</v>
      </c>
      <c r="AX513" s="11" t="s">
        <v>69</v>
      </c>
      <c r="AY513" s="215" t="s">
        <v>167</v>
      </c>
    </row>
    <row r="514" spans="2:51" s="12" customFormat="1">
      <c r="B514" s="216"/>
      <c r="C514" s="217"/>
      <c r="D514" s="206" t="s">
        <v>177</v>
      </c>
      <c r="E514" s="218" t="s">
        <v>21</v>
      </c>
      <c r="F514" s="219" t="s">
        <v>548</v>
      </c>
      <c r="G514" s="217"/>
      <c r="H514" s="220">
        <v>-3.5630000000000002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177</v>
      </c>
      <c r="AU514" s="226" t="s">
        <v>175</v>
      </c>
      <c r="AV514" s="12" t="s">
        <v>175</v>
      </c>
      <c r="AW514" s="12" t="s">
        <v>33</v>
      </c>
      <c r="AX514" s="12" t="s">
        <v>69</v>
      </c>
      <c r="AY514" s="226" t="s">
        <v>167</v>
      </c>
    </row>
    <row r="515" spans="2:51" s="12" customFormat="1">
      <c r="B515" s="216"/>
      <c r="C515" s="217"/>
      <c r="D515" s="206" t="s">
        <v>177</v>
      </c>
      <c r="E515" s="218" t="s">
        <v>21</v>
      </c>
      <c r="F515" s="219" t="s">
        <v>279</v>
      </c>
      <c r="G515" s="217"/>
      <c r="H515" s="220">
        <v>-2.0270000000000001</v>
      </c>
      <c r="I515" s="221"/>
      <c r="J515" s="217"/>
      <c r="K515" s="217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177</v>
      </c>
      <c r="AU515" s="226" t="s">
        <v>175</v>
      </c>
      <c r="AV515" s="12" t="s">
        <v>175</v>
      </c>
      <c r="AW515" s="12" t="s">
        <v>33</v>
      </c>
      <c r="AX515" s="12" t="s">
        <v>69</v>
      </c>
      <c r="AY515" s="226" t="s">
        <v>167</v>
      </c>
    </row>
    <row r="516" spans="2:51" s="12" customFormat="1">
      <c r="B516" s="216"/>
      <c r="C516" s="217"/>
      <c r="D516" s="206" t="s">
        <v>177</v>
      </c>
      <c r="E516" s="218" t="s">
        <v>21</v>
      </c>
      <c r="F516" s="219" t="s">
        <v>551</v>
      </c>
      <c r="G516" s="217"/>
      <c r="H516" s="220">
        <v>-11.43</v>
      </c>
      <c r="I516" s="221"/>
      <c r="J516" s="217"/>
      <c r="K516" s="217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177</v>
      </c>
      <c r="AU516" s="226" t="s">
        <v>175</v>
      </c>
      <c r="AV516" s="12" t="s">
        <v>175</v>
      </c>
      <c r="AW516" s="12" t="s">
        <v>33</v>
      </c>
      <c r="AX516" s="12" t="s">
        <v>69</v>
      </c>
      <c r="AY516" s="226" t="s">
        <v>167</v>
      </c>
    </row>
    <row r="517" spans="2:51" s="12" customFormat="1">
      <c r="B517" s="216"/>
      <c r="C517" s="217"/>
      <c r="D517" s="206" t="s">
        <v>177</v>
      </c>
      <c r="E517" s="218" t="s">
        <v>21</v>
      </c>
      <c r="F517" s="219" t="s">
        <v>552</v>
      </c>
      <c r="G517" s="217"/>
      <c r="H517" s="220">
        <v>-6.4009999999999998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177</v>
      </c>
      <c r="AU517" s="226" t="s">
        <v>175</v>
      </c>
      <c r="AV517" s="12" t="s">
        <v>175</v>
      </c>
      <c r="AW517" s="12" t="s">
        <v>33</v>
      </c>
      <c r="AX517" s="12" t="s">
        <v>69</v>
      </c>
      <c r="AY517" s="226" t="s">
        <v>167</v>
      </c>
    </row>
    <row r="518" spans="2:51" s="11" customFormat="1">
      <c r="B518" s="204"/>
      <c r="C518" s="205"/>
      <c r="D518" s="206" t="s">
        <v>177</v>
      </c>
      <c r="E518" s="207" t="s">
        <v>21</v>
      </c>
      <c r="F518" s="208" t="s">
        <v>553</v>
      </c>
      <c r="G518" s="205"/>
      <c r="H518" s="209" t="s">
        <v>21</v>
      </c>
      <c r="I518" s="210"/>
      <c r="J518" s="205"/>
      <c r="K518" s="205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177</v>
      </c>
      <c r="AU518" s="215" t="s">
        <v>175</v>
      </c>
      <c r="AV518" s="11" t="s">
        <v>77</v>
      </c>
      <c r="AW518" s="11" t="s">
        <v>33</v>
      </c>
      <c r="AX518" s="11" t="s">
        <v>69</v>
      </c>
      <c r="AY518" s="215" t="s">
        <v>167</v>
      </c>
    </row>
    <row r="519" spans="2:51" s="12" customFormat="1">
      <c r="B519" s="216"/>
      <c r="C519" s="217"/>
      <c r="D519" s="206" t="s">
        <v>177</v>
      </c>
      <c r="E519" s="218" t="s">
        <v>21</v>
      </c>
      <c r="F519" s="219" t="s">
        <v>554</v>
      </c>
      <c r="G519" s="217"/>
      <c r="H519" s="220">
        <v>37.97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177</v>
      </c>
      <c r="AU519" s="226" t="s">
        <v>175</v>
      </c>
      <c r="AV519" s="12" t="s">
        <v>175</v>
      </c>
      <c r="AW519" s="12" t="s">
        <v>33</v>
      </c>
      <c r="AX519" s="12" t="s">
        <v>69</v>
      </c>
      <c r="AY519" s="226" t="s">
        <v>167</v>
      </c>
    </row>
    <row r="520" spans="2:51" s="11" customFormat="1">
      <c r="B520" s="204"/>
      <c r="C520" s="205"/>
      <c r="D520" s="206" t="s">
        <v>177</v>
      </c>
      <c r="E520" s="207" t="s">
        <v>21</v>
      </c>
      <c r="F520" s="208" t="s">
        <v>272</v>
      </c>
      <c r="G520" s="205"/>
      <c r="H520" s="209" t="s">
        <v>21</v>
      </c>
      <c r="I520" s="210"/>
      <c r="J520" s="205"/>
      <c r="K520" s="205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177</v>
      </c>
      <c r="AU520" s="215" t="s">
        <v>175</v>
      </c>
      <c r="AV520" s="11" t="s">
        <v>77</v>
      </c>
      <c r="AW520" s="11" t="s">
        <v>33</v>
      </c>
      <c r="AX520" s="11" t="s">
        <v>69</v>
      </c>
      <c r="AY520" s="215" t="s">
        <v>167</v>
      </c>
    </row>
    <row r="521" spans="2:51" s="12" customFormat="1">
      <c r="B521" s="216"/>
      <c r="C521" s="217"/>
      <c r="D521" s="206" t="s">
        <v>177</v>
      </c>
      <c r="E521" s="218" t="s">
        <v>21</v>
      </c>
      <c r="F521" s="219" t="s">
        <v>279</v>
      </c>
      <c r="G521" s="217"/>
      <c r="H521" s="220">
        <v>-2.0270000000000001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177</v>
      </c>
      <c r="AU521" s="226" t="s">
        <v>175</v>
      </c>
      <c r="AV521" s="12" t="s">
        <v>175</v>
      </c>
      <c r="AW521" s="12" t="s">
        <v>33</v>
      </c>
      <c r="AX521" s="12" t="s">
        <v>69</v>
      </c>
      <c r="AY521" s="226" t="s">
        <v>167</v>
      </c>
    </row>
    <row r="522" spans="2:51" s="12" customFormat="1">
      <c r="B522" s="216"/>
      <c r="C522" s="217"/>
      <c r="D522" s="206" t="s">
        <v>177</v>
      </c>
      <c r="E522" s="218" t="s">
        <v>21</v>
      </c>
      <c r="F522" s="219" t="s">
        <v>386</v>
      </c>
      <c r="G522" s="217"/>
      <c r="H522" s="220">
        <v>-1.6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177</v>
      </c>
      <c r="AU522" s="226" t="s">
        <v>175</v>
      </c>
      <c r="AV522" s="12" t="s">
        <v>175</v>
      </c>
      <c r="AW522" s="12" t="s">
        <v>33</v>
      </c>
      <c r="AX522" s="12" t="s">
        <v>69</v>
      </c>
      <c r="AY522" s="226" t="s">
        <v>167</v>
      </c>
    </row>
    <row r="523" spans="2:51" s="12" customFormat="1">
      <c r="B523" s="216"/>
      <c r="C523" s="217"/>
      <c r="D523" s="206" t="s">
        <v>177</v>
      </c>
      <c r="E523" s="218" t="s">
        <v>21</v>
      </c>
      <c r="F523" s="219" t="s">
        <v>555</v>
      </c>
      <c r="G523" s="217"/>
      <c r="H523" s="220">
        <v>-2.75</v>
      </c>
      <c r="I523" s="221"/>
      <c r="J523" s="217"/>
      <c r="K523" s="217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177</v>
      </c>
      <c r="AU523" s="226" t="s">
        <v>175</v>
      </c>
      <c r="AV523" s="12" t="s">
        <v>175</v>
      </c>
      <c r="AW523" s="12" t="s">
        <v>33</v>
      </c>
      <c r="AX523" s="12" t="s">
        <v>69</v>
      </c>
      <c r="AY523" s="226" t="s">
        <v>167</v>
      </c>
    </row>
    <row r="524" spans="2:51" s="11" customFormat="1">
      <c r="B524" s="204"/>
      <c r="C524" s="205"/>
      <c r="D524" s="206" t="s">
        <v>177</v>
      </c>
      <c r="E524" s="207" t="s">
        <v>21</v>
      </c>
      <c r="F524" s="208" t="s">
        <v>556</v>
      </c>
      <c r="G524" s="205"/>
      <c r="H524" s="209" t="s">
        <v>21</v>
      </c>
      <c r="I524" s="210"/>
      <c r="J524" s="205"/>
      <c r="K524" s="205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177</v>
      </c>
      <c r="AU524" s="215" t="s">
        <v>175</v>
      </c>
      <c r="AV524" s="11" t="s">
        <v>77</v>
      </c>
      <c r="AW524" s="11" t="s">
        <v>33</v>
      </c>
      <c r="AX524" s="11" t="s">
        <v>69</v>
      </c>
      <c r="AY524" s="215" t="s">
        <v>167</v>
      </c>
    </row>
    <row r="525" spans="2:51" s="12" customFormat="1">
      <c r="B525" s="216"/>
      <c r="C525" s="217"/>
      <c r="D525" s="206" t="s">
        <v>177</v>
      </c>
      <c r="E525" s="218" t="s">
        <v>21</v>
      </c>
      <c r="F525" s="219" t="s">
        <v>585</v>
      </c>
      <c r="G525" s="217"/>
      <c r="H525" s="220">
        <v>3.9820000000000002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177</v>
      </c>
      <c r="AU525" s="226" t="s">
        <v>175</v>
      </c>
      <c r="AV525" s="12" t="s">
        <v>175</v>
      </c>
      <c r="AW525" s="12" t="s">
        <v>33</v>
      </c>
      <c r="AX525" s="12" t="s">
        <v>69</v>
      </c>
      <c r="AY525" s="226" t="s">
        <v>167</v>
      </c>
    </row>
    <row r="526" spans="2:51" s="11" customFormat="1">
      <c r="B526" s="204"/>
      <c r="C526" s="205"/>
      <c r="D526" s="206" t="s">
        <v>177</v>
      </c>
      <c r="E526" s="207" t="s">
        <v>21</v>
      </c>
      <c r="F526" s="208" t="s">
        <v>272</v>
      </c>
      <c r="G526" s="205"/>
      <c r="H526" s="209" t="s">
        <v>21</v>
      </c>
      <c r="I526" s="210"/>
      <c r="J526" s="205"/>
      <c r="K526" s="205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177</v>
      </c>
      <c r="AU526" s="215" t="s">
        <v>175</v>
      </c>
      <c r="AV526" s="11" t="s">
        <v>77</v>
      </c>
      <c r="AW526" s="11" t="s">
        <v>33</v>
      </c>
      <c r="AX526" s="11" t="s">
        <v>69</v>
      </c>
      <c r="AY526" s="215" t="s">
        <v>167</v>
      </c>
    </row>
    <row r="527" spans="2:51" s="12" customFormat="1">
      <c r="B527" s="216"/>
      <c r="C527" s="217"/>
      <c r="D527" s="206" t="s">
        <v>177</v>
      </c>
      <c r="E527" s="218" t="s">
        <v>21</v>
      </c>
      <c r="F527" s="219" t="s">
        <v>385</v>
      </c>
      <c r="G527" s="217"/>
      <c r="H527" s="220">
        <v>-1.4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177</v>
      </c>
      <c r="AU527" s="226" t="s">
        <v>175</v>
      </c>
      <c r="AV527" s="12" t="s">
        <v>175</v>
      </c>
      <c r="AW527" s="12" t="s">
        <v>33</v>
      </c>
      <c r="AX527" s="12" t="s">
        <v>69</v>
      </c>
      <c r="AY527" s="226" t="s">
        <v>167</v>
      </c>
    </row>
    <row r="528" spans="2:51" s="12" customFormat="1">
      <c r="B528" s="216"/>
      <c r="C528" s="217"/>
      <c r="D528" s="206" t="s">
        <v>177</v>
      </c>
      <c r="E528" s="218" t="s">
        <v>21</v>
      </c>
      <c r="F528" s="219" t="s">
        <v>546</v>
      </c>
      <c r="G528" s="217"/>
      <c r="H528" s="220">
        <v>-1.375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177</v>
      </c>
      <c r="AU528" s="226" t="s">
        <v>175</v>
      </c>
      <c r="AV528" s="12" t="s">
        <v>175</v>
      </c>
      <c r="AW528" s="12" t="s">
        <v>33</v>
      </c>
      <c r="AX528" s="12" t="s">
        <v>69</v>
      </c>
      <c r="AY528" s="226" t="s">
        <v>167</v>
      </c>
    </row>
    <row r="529" spans="2:51" s="11" customFormat="1">
      <c r="B529" s="204"/>
      <c r="C529" s="205"/>
      <c r="D529" s="206" t="s">
        <v>177</v>
      </c>
      <c r="E529" s="207" t="s">
        <v>21</v>
      </c>
      <c r="F529" s="208" t="s">
        <v>558</v>
      </c>
      <c r="G529" s="205"/>
      <c r="H529" s="209" t="s">
        <v>21</v>
      </c>
      <c r="I529" s="210"/>
      <c r="J529" s="205"/>
      <c r="K529" s="205"/>
      <c r="L529" s="211"/>
      <c r="M529" s="212"/>
      <c r="N529" s="213"/>
      <c r="O529" s="213"/>
      <c r="P529" s="213"/>
      <c r="Q529" s="213"/>
      <c r="R529" s="213"/>
      <c r="S529" s="213"/>
      <c r="T529" s="214"/>
      <c r="AT529" s="215" t="s">
        <v>177</v>
      </c>
      <c r="AU529" s="215" t="s">
        <v>175</v>
      </c>
      <c r="AV529" s="11" t="s">
        <v>77</v>
      </c>
      <c r="AW529" s="11" t="s">
        <v>33</v>
      </c>
      <c r="AX529" s="11" t="s">
        <v>69</v>
      </c>
      <c r="AY529" s="215" t="s">
        <v>167</v>
      </c>
    </row>
    <row r="530" spans="2:51" s="12" customFormat="1">
      <c r="B530" s="216"/>
      <c r="C530" s="217"/>
      <c r="D530" s="206" t="s">
        <v>177</v>
      </c>
      <c r="E530" s="218" t="s">
        <v>21</v>
      </c>
      <c r="F530" s="219" t="s">
        <v>559</v>
      </c>
      <c r="G530" s="217"/>
      <c r="H530" s="220">
        <v>11.22</v>
      </c>
      <c r="I530" s="221"/>
      <c r="J530" s="217"/>
      <c r="K530" s="217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177</v>
      </c>
      <c r="AU530" s="226" t="s">
        <v>175</v>
      </c>
      <c r="AV530" s="12" t="s">
        <v>175</v>
      </c>
      <c r="AW530" s="12" t="s">
        <v>33</v>
      </c>
      <c r="AX530" s="12" t="s">
        <v>69</v>
      </c>
      <c r="AY530" s="226" t="s">
        <v>167</v>
      </c>
    </row>
    <row r="531" spans="2:51" s="11" customFormat="1">
      <c r="B531" s="204"/>
      <c r="C531" s="205"/>
      <c r="D531" s="206" t="s">
        <v>177</v>
      </c>
      <c r="E531" s="207" t="s">
        <v>21</v>
      </c>
      <c r="F531" s="208" t="s">
        <v>272</v>
      </c>
      <c r="G531" s="205"/>
      <c r="H531" s="209" t="s">
        <v>21</v>
      </c>
      <c r="I531" s="210"/>
      <c r="J531" s="205"/>
      <c r="K531" s="205"/>
      <c r="L531" s="211"/>
      <c r="M531" s="212"/>
      <c r="N531" s="213"/>
      <c r="O531" s="213"/>
      <c r="P531" s="213"/>
      <c r="Q531" s="213"/>
      <c r="R531" s="213"/>
      <c r="S531" s="213"/>
      <c r="T531" s="214"/>
      <c r="AT531" s="215" t="s">
        <v>177</v>
      </c>
      <c r="AU531" s="215" t="s">
        <v>175</v>
      </c>
      <c r="AV531" s="11" t="s">
        <v>77</v>
      </c>
      <c r="AW531" s="11" t="s">
        <v>33</v>
      </c>
      <c r="AX531" s="11" t="s">
        <v>69</v>
      </c>
      <c r="AY531" s="215" t="s">
        <v>167</v>
      </c>
    </row>
    <row r="532" spans="2:51" s="12" customFormat="1">
      <c r="B532" s="216"/>
      <c r="C532" s="217"/>
      <c r="D532" s="206" t="s">
        <v>177</v>
      </c>
      <c r="E532" s="218" t="s">
        <v>21</v>
      </c>
      <c r="F532" s="219" t="s">
        <v>392</v>
      </c>
      <c r="G532" s="217"/>
      <c r="H532" s="220">
        <v>-1.2</v>
      </c>
      <c r="I532" s="221"/>
      <c r="J532" s="217"/>
      <c r="K532" s="217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177</v>
      </c>
      <c r="AU532" s="226" t="s">
        <v>175</v>
      </c>
      <c r="AV532" s="12" t="s">
        <v>175</v>
      </c>
      <c r="AW532" s="12" t="s">
        <v>33</v>
      </c>
      <c r="AX532" s="12" t="s">
        <v>69</v>
      </c>
      <c r="AY532" s="226" t="s">
        <v>167</v>
      </c>
    </row>
    <row r="533" spans="2:51" s="11" customFormat="1">
      <c r="B533" s="204"/>
      <c r="C533" s="205"/>
      <c r="D533" s="206" t="s">
        <v>177</v>
      </c>
      <c r="E533" s="207" t="s">
        <v>21</v>
      </c>
      <c r="F533" s="208" t="s">
        <v>418</v>
      </c>
      <c r="G533" s="205"/>
      <c r="H533" s="209" t="s">
        <v>21</v>
      </c>
      <c r="I533" s="210"/>
      <c r="J533" s="205"/>
      <c r="K533" s="205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177</v>
      </c>
      <c r="AU533" s="215" t="s">
        <v>175</v>
      </c>
      <c r="AV533" s="11" t="s">
        <v>77</v>
      </c>
      <c r="AW533" s="11" t="s">
        <v>33</v>
      </c>
      <c r="AX533" s="11" t="s">
        <v>69</v>
      </c>
      <c r="AY533" s="215" t="s">
        <v>167</v>
      </c>
    </row>
    <row r="534" spans="2:51" s="12" customFormat="1">
      <c r="B534" s="216"/>
      <c r="C534" s="217"/>
      <c r="D534" s="206" t="s">
        <v>177</v>
      </c>
      <c r="E534" s="218" t="s">
        <v>21</v>
      </c>
      <c r="F534" s="219" t="s">
        <v>560</v>
      </c>
      <c r="G534" s="217"/>
      <c r="H534" s="220">
        <v>13.26</v>
      </c>
      <c r="I534" s="221"/>
      <c r="J534" s="217"/>
      <c r="K534" s="217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177</v>
      </c>
      <c r="AU534" s="226" t="s">
        <v>175</v>
      </c>
      <c r="AV534" s="12" t="s">
        <v>175</v>
      </c>
      <c r="AW534" s="12" t="s">
        <v>33</v>
      </c>
      <c r="AX534" s="12" t="s">
        <v>69</v>
      </c>
      <c r="AY534" s="226" t="s">
        <v>167</v>
      </c>
    </row>
    <row r="535" spans="2:51" s="11" customFormat="1">
      <c r="B535" s="204"/>
      <c r="C535" s="205"/>
      <c r="D535" s="206" t="s">
        <v>177</v>
      </c>
      <c r="E535" s="207" t="s">
        <v>21</v>
      </c>
      <c r="F535" s="208" t="s">
        <v>272</v>
      </c>
      <c r="G535" s="205"/>
      <c r="H535" s="209" t="s">
        <v>21</v>
      </c>
      <c r="I535" s="210"/>
      <c r="J535" s="205"/>
      <c r="K535" s="205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177</v>
      </c>
      <c r="AU535" s="215" t="s">
        <v>175</v>
      </c>
      <c r="AV535" s="11" t="s">
        <v>77</v>
      </c>
      <c r="AW535" s="11" t="s">
        <v>33</v>
      </c>
      <c r="AX535" s="11" t="s">
        <v>69</v>
      </c>
      <c r="AY535" s="215" t="s">
        <v>167</v>
      </c>
    </row>
    <row r="536" spans="2:51" s="12" customFormat="1">
      <c r="B536" s="216"/>
      <c r="C536" s="217"/>
      <c r="D536" s="206" t="s">
        <v>177</v>
      </c>
      <c r="E536" s="218" t="s">
        <v>21</v>
      </c>
      <c r="F536" s="219" t="s">
        <v>561</v>
      </c>
      <c r="G536" s="217"/>
      <c r="H536" s="220">
        <v>-2.4</v>
      </c>
      <c r="I536" s="221"/>
      <c r="J536" s="217"/>
      <c r="K536" s="217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177</v>
      </c>
      <c r="AU536" s="226" t="s">
        <v>175</v>
      </c>
      <c r="AV536" s="12" t="s">
        <v>175</v>
      </c>
      <c r="AW536" s="12" t="s">
        <v>33</v>
      </c>
      <c r="AX536" s="12" t="s">
        <v>69</v>
      </c>
      <c r="AY536" s="226" t="s">
        <v>167</v>
      </c>
    </row>
    <row r="537" spans="2:51" s="11" customFormat="1">
      <c r="B537" s="204"/>
      <c r="C537" s="205"/>
      <c r="D537" s="206" t="s">
        <v>177</v>
      </c>
      <c r="E537" s="207" t="s">
        <v>21</v>
      </c>
      <c r="F537" s="208" t="s">
        <v>283</v>
      </c>
      <c r="G537" s="205"/>
      <c r="H537" s="209" t="s">
        <v>21</v>
      </c>
      <c r="I537" s="210"/>
      <c r="J537" s="205"/>
      <c r="K537" s="205"/>
      <c r="L537" s="211"/>
      <c r="M537" s="212"/>
      <c r="N537" s="213"/>
      <c r="O537" s="213"/>
      <c r="P537" s="213"/>
      <c r="Q537" s="213"/>
      <c r="R537" s="213"/>
      <c r="S537" s="213"/>
      <c r="T537" s="214"/>
      <c r="AT537" s="215" t="s">
        <v>177</v>
      </c>
      <c r="AU537" s="215" t="s">
        <v>175</v>
      </c>
      <c r="AV537" s="11" t="s">
        <v>77</v>
      </c>
      <c r="AW537" s="11" t="s">
        <v>33</v>
      </c>
      <c r="AX537" s="11" t="s">
        <v>69</v>
      </c>
      <c r="AY537" s="215" t="s">
        <v>167</v>
      </c>
    </row>
    <row r="538" spans="2:51" s="11" customFormat="1">
      <c r="B538" s="204"/>
      <c r="C538" s="205"/>
      <c r="D538" s="206" t="s">
        <v>177</v>
      </c>
      <c r="E538" s="207" t="s">
        <v>21</v>
      </c>
      <c r="F538" s="208" t="s">
        <v>562</v>
      </c>
      <c r="G538" s="205"/>
      <c r="H538" s="209" t="s">
        <v>21</v>
      </c>
      <c r="I538" s="210"/>
      <c r="J538" s="205"/>
      <c r="K538" s="205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177</v>
      </c>
      <c r="AU538" s="215" t="s">
        <v>175</v>
      </c>
      <c r="AV538" s="11" t="s">
        <v>77</v>
      </c>
      <c r="AW538" s="11" t="s">
        <v>33</v>
      </c>
      <c r="AX538" s="11" t="s">
        <v>69</v>
      </c>
      <c r="AY538" s="215" t="s">
        <v>167</v>
      </c>
    </row>
    <row r="539" spans="2:51" s="12" customFormat="1">
      <c r="B539" s="216"/>
      <c r="C539" s="217"/>
      <c r="D539" s="206" t="s">
        <v>177</v>
      </c>
      <c r="E539" s="218" t="s">
        <v>21</v>
      </c>
      <c r="F539" s="219" t="s">
        <v>563</v>
      </c>
      <c r="G539" s="217"/>
      <c r="H539" s="220">
        <v>32.207999999999998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177</v>
      </c>
      <c r="AU539" s="226" t="s">
        <v>175</v>
      </c>
      <c r="AV539" s="12" t="s">
        <v>175</v>
      </c>
      <c r="AW539" s="12" t="s">
        <v>33</v>
      </c>
      <c r="AX539" s="12" t="s">
        <v>69</v>
      </c>
      <c r="AY539" s="226" t="s">
        <v>167</v>
      </c>
    </row>
    <row r="540" spans="2:51" s="11" customFormat="1">
      <c r="B540" s="204"/>
      <c r="C540" s="205"/>
      <c r="D540" s="206" t="s">
        <v>177</v>
      </c>
      <c r="E540" s="207" t="s">
        <v>21</v>
      </c>
      <c r="F540" s="208" t="s">
        <v>272</v>
      </c>
      <c r="G540" s="205"/>
      <c r="H540" s="209" t="s">
        <v>21</v>
      </c>
      <c r="I540" s="210"/>
      <c r="J540" s="205"/>
      <c r="K540" s="205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177</v>
      </c>
      <c r="AU540" s="215" t="s">
        <v>175</v>
      </c>
      <c r="AV540" s="11" t="s">
        <v>77</v>
      </c>
      <c r="AW540" s="11" t="s">
        <v>33</v>
      </c>
      <c r="AX540" s="11" t="s">
        <v>69</v>
      </c>
      <c r="AY540" s="215" t="s">
        <v>167</v>
      </c>
    </row>
    <row r="541" spans="2:51" s="12" customFormat="1">
      <c r="B541" s="216"/>
      <c r="C541" s="217"/>
      <c r="D541" s="206" t="s">
        <v>177</v>
      </c>
      <c r="E541" s="218" t="s">
        <v>21</v>
      </c>
      <c r="F541" s="219" t="s">
        <v>564</v>
      </c>
      <c r="G541" s="217"/>
      <c r="H541" s="220">
        <v>-4.8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177</v>
      </c>
      <c r="AU541" s="226" t="s">
        <v>175</v>
      </c>
      <c r="AV541" s="12" t="s">
        <v>175</v>
      </c>
      <c r="AW541" s="12" t="s">
        <v>33</v>
      </c>
      <c r="AX541" s="12" t="s">
        <v>69</v>
      </c>
      <c r="AY541" s="226" t="s">
        <v>167</v>
      </c>
    </row>
    <row r="542" spans="2:51" s="12" customFormat="1">
      <c r="B542" s="216"/>
      <c r="C542" s="217"/>
      <c r="D542" s="206" t="s">
        <v>177</v>
      </c>
      <c r="E542" s="218" t="s">
        <v>21</v>
      </c>
      <c r="F542" s="219" t="s">
        <v>385</v>
      </c>
      <c r="G542" s="217"/>
      <c r="H542" s="220">
        <v>-1.4</v>
      </c>
      <c r="I542" s="221"/>
      <c r="J542" s="217"/>
      <c r="K542" s="217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177</v>
      </c>
      <c r="AU542" s="226" t="s">
        <v>175</v>
      </c>
      <c r="AV542" s="12" t="s">
        <v>175</v>
      </c>
      <c r="AW542" s="12" t="s">
        <v>33</v>
      </c>
      <c r="AX542" s="12" t="s">
        <v>69</v>
      </c>
      <c r="AY542" s="226" t="s">
        <v>167</v>
      </c>
    </row>
    <row r="543" spans="2:51" s="12" customFormat="1">
      <c r="B543" s="216"/>
      <c r="C543" s="217"/>
      <c r="D543" s="206" t="s">
        <v>177</v>
      </c>
      <c r="E543" s="218" t="s">
        <v>21</v>
      </c>
      <c r="F543" s="219" t="s">
        <v>392</v>
      </c>
      <c r="G543" s="217"/>
      <c r="H543" s="220">
        <v>-1.2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177</v>
      </c>
      <c r="AU543" s="226" t="s">
        <v>175</v>
      </c>
      <c r="AV543" s="12" t="s">
        <v>175</v>
      </c>
      <c r="AW543" s="12" t="s">
        <v>33</v>
      </c>
      <c r="AX543" s="12" t="s">
        <v>69</v>
      </c>
      <c r="AY543" s="226" t="s">
        <v>167</v>
      </c>
    </row>
    <row r="544" spans="2:51" s="11" customFormat="1">
      <c r="B544" s="204"/>
      <c r="C544" s="205"/>
      <c r="D544" s="206" t="s">
        <v>177</v>
      </c>
      <c r="E544" s="207" t="s">
        <v>21</v>
      </c>
      <c r="F544" s="208" t="s">
        <v>565</v>
      </c>
      <c r="G544" s="205"/>
      <c r="H544" s="209" t="s">
        <v>21</v>
      </c>
      <c r="I544" s="210"/>
      <c r="J544" s="205"/>
      <c r="K544" s="205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177</v>
      </c>
      <c r="AU544" s="215" t="s">
        <v>175</v>
      </c>
      <c r="AV544" s="11" t="s">
        <v>77</v>
      </c>
      <c r="AW544" s="11" t="s">
        <v>33</v>
      </c>
      <c r="AX544" s="11" t="s">
        <v>69</v>
      </c>
      <c r="AY544" s="215" t="s">
        <v>167</v>
      </c>
    </row>
    <row r="545" spans="2:51" s="12" customFormat="1">
      <c r="B545" s="216"/>
      <c r="C545" s="217"/>
      <c r="D545" s="206" t="s">
        <v>177</v>
      </c>
      <c r="E545" s="218" t="s">
        <v>21</v>
      </c>
      <c r="F545" s="219" t="s">
        <v>566</v>
      </c>
      <c r="G545" s="217"/>
      <c r="H545" s="220">
        <v>29.483000000000001</v>
      </c>
      <c r="I545" s="221"/>
      <c r="J545" s="217"/>
      <c r="K545" s="217"/>
      <c r="L545" s="222"/>
      <c r="M545" s="223"/>
      <c r="N545" s="224"/>
      <c r="O545" s="224"/>
      <c r="P545" s="224"/>
      <c r="Q545" s="224"/>
      <c r="R545" s="224"/>
      <c r="S545" s="224"/>
      <c r="T545" s="225"/>
      <c r="AT545" s="226" t="s">
        <v>177</v>
      </c>
      <c r="AU545" s="226" t="s">
        <v>175</v>
      </c>
      <c r="AV545" s="12" t="s">
        <v>175</v>
      </c>
      <c r="AW545" s="12" t="s">
        <v>33</v>
      </c>
      <c r="AX545" s="12" t="s">
        <v>69</v>
      </c>
      <c r="AY545" s="226" t="s">
        <v>167</v>
      </c>
    </row>
    <row r="546" spans="2:51" s="11" customFormat="1">
      <c r="B546" s="204"/>
      <c r="C546" s="205"/>
      <c r="D546" s="206" t="s">
        <v>177</v>
      </c>
      <c r="E546" s="207" t="s">
        <v>21</v>
      </c>
      <c r="F546" s="208" t="s">
        <v>272</v>
      </c>
      <c r="G546" s="205"/>
      <c r="H546" s="209" t="s">
        <v>21</v>
      </c>
      <c r="I546" s="210"/>
      <c r="J546" s="205"/>
      <c r="K546" s="205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177</v>
      </c>
      <c r="AU546" s="215" t="s">
        <v>175</v>
      </c>
      <c r="AV546" s="11" t="s">
        <v>77</v>
      </c>
      <c r="AW546" s="11" t="s">
        <v>33</v>
      </c>
      <c r="AX546" s="11" t="s">
        <v>69</v>
      </c>
      <c r="AY546" s="215" t="s">
        <v>167</v>
      </c>
    </row>
    <row r="547" spans="2:51" s="12" customFormat="1">
      <c r="B547" s="216"/>
      <c r="C547" s="217"/>
      <c r="D547" s="206" t="s">
        <v>177</v>
      </c>
      <c r="E547" s="218" t="s">
        <v>21</v>
      </c>
      <c r="F547" s="219" t="s">
        <v>567</v>
      </c>
      <c r="G547" s="217"/>
      <c r="H547" s="220">
        <v>-2.13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177</v>
      </c>
      <c r="AU547" s="226" t="s">
        <v>175</v>
      </c>
      <c r="AV547" s="12" t="s">
        <v>175</v>
      </c>
      <c r="AW547" s="12" t="s">
        <v>33</v>
      </c>
      <c r="AX547" s="12" t="s">
        <v>69</v>
      </c>
      <c r="AY547" s="226" t="s">
        <v>167</v>
      </c>
    </row>
    <row r="548" spans="2:51" s="12" customFormat="1">
      <c r="B548" s="216"/>
      <c r="C548" s="217"/>
      <c r="D548" s="206" t="s">
        <v>177</v>
      </c>
      <c r="E548" s="218" t="s">
        <v>21</v>
      </c>
      <c r="F548" s="219" t="s">
        <v>386</v>
      </c>
      <c r="G548" s="217"/>
      <c r="H548" s="220">
        <v>-1.6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177</v>
      </c>
      <c r="AU548" s="226" t="s">
        <v>175</v>
      </c>
      <c r="AV548" s="12" t="s">
        <v>175</v>
      </c>
      <c r="AW548" s="12" t="s">
        <v>33</v>
      </c>
      <c r="AX548" s="12" t="s">
        <v>69</v>
      </c>
      <c r="AY548" s="226" t="s">
        <v>167</v>
      </c>
    </row>
    <row r="549" spans="2:51" s="11" customFormat="1">
      <c r="B549" s="204"/>
      <c r="C549" s="205"/>
      <c r="D549" s="206" t="s">
        <v>177</v>
      </c>
      <c r="E549" s="207" t="s">
        <v>21</v>
      </c>
      <c r="F549" s="208" t="s">
        <v>568</v>
      </c>
      <c r="G549" s="205"/>
      <c r="H549" s="209" t="s">
        <v>21</v>
      </c>
      <c r="I549" s="210"/>
      <c r="J549" s="205"/>
      <c r="K549" s="205"/>
      <c r="L549" s="211"/>
      <c r="M549" s="212"/>
      <c r="N549" s="213"/>
      <c r="O549" s="213"/>
      <c r="P549" s="213"/>
      <c r="Q549" s="213"/>
      <c r="R549" s="213"/>
      <c r="S549" s="213"/>
      <c r="T549" s="214"/>
      <c r="AT549" s="215" t="s">
        <v>177</v>
      </c>
      <c r="AU549" s="215" t="s">
        <v>175</v>
      </c>
      <c r="AV549" s="11" t="s">
        <v>77</v>
      </c>
      <c r="AW549" s="11" t="s">
        <v>33</v>
      </c>
      <c r="AX549" s="11" t="s">
        <v>69</v>
      </c>
      <c r="AY549" s="215" t="s">
        <v>167</v>
      </c>
    </row>
    <row r="550" spans="2:51" s="12" customFormat="1">
      <c r="B550" s="216"/>
      <c r="C550" s="217"/>
      <c r="D550" s="206" t="s">
        <v>177</v>
      </c>
      <c r="E550" s="218" t="s">
        <v>21</v>
      </c>
      <c r="F550" s="219" t="s">
        <v>569</v>
      </c>
      <c r="G550" s="217"/>
      <c r="H550" s="220">
        <v>44.543999999999997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177</v>
      </c>
      <c r="AU550" s="226" t="s">
        <v>175</v>
      </c>
      <c r="AV550" s="12" t="s">
        <v>175</v>
      </c>
      <c r="AW550" s="12" t="s">
        <v>33</v>
      </c>
      <c r="AX550" s="12" t="s">
        <v>69</v>
      </c>
      <c r="AY550" s="226" t="s">
        <v>167</v>
      </c>
    </row>
    <row r="551" spans="2:51" s="11" customFormat="1">
      <c r="B551" s="204"/>
      <c r="C551" s="205"/>
      <c r="D551" s="206" t="s">
        <v>177</v>
      </c>
      <c r="E551" s="207" t="s">
        <v>21</v>
      </c>
      <c r="F551" s="208" t="s">
        <v>272</v>
      </c>
      <c r="G551" s="205"/>
      <c r="H551" s="209" t="s">
        <v>21</v>
      </c>
      <c r="I551" s="210"/>
      <c r="J551" s="205"/>
      <c r="K551" s="205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177</v>
      </c>
      <c r="AU551" s="215" t="s">
        <v>175</v>
      </c>
      <c r="AV551" s="11" t="s">
        <v>77</v>
      </c>
      <c r="AW551" s="11" t="s">
        <v>33</v>
      </c>
      <c r="AX551" s="11" t="s">
        <v>69</v>
      </c>
      <c r="AY551" s="215" t="s">
        <v>167</v>
      </c>
    </row>
    <row r="552" spans="2:51" s="12" customFormat="1">
      <c r="B552" s="216"/>
      <c r="C552" s="217"/>
      <c r="D552" s="206" t="s">
        <v>177</v>
      </c>
      <c r="E552" s="218" t="s">
        <v>21</v>
      </c>
      <c r="F552" s="219" t="s">
        <v>386</v>
      </c>
      <c r="G552" s="217"/>
      <c r="H552" s="220">
        <v>-1.6</v>
      </c>
      <c r="I552" s="221"/>
      <c r="J552" s="217"/>
      <c r="K552" s="217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177</v>
      </c>
      <c r="AU552" s="226" t="s">
        <v>175</v>
      </c>
      <c r="AV552" s="12" t="s">
        <v>175</v>
      </c>
      <c r="AW552" s="12" t="s">
        <v>33</v>
      </c>
      <c r="AX552" s="12" t="s">
        <v>69</v>
      </c>
      <c r="AY552" s="226" t="s">
        <v>167</v>
      </c>
    </row>
    <row r="553" spans="2:51" s="12" customFormat="1">
      <c r="B553" s="216"/>
      <c r="C553" s="217"/>
      <c r="D553" s="206" t="s">
        <v>177</v>
      </c>
      <c r="E553" s="218" t="s">
        <v>21</v>
      </c>
      <c r="F553" s="219" t="s">
        <v>570</v>
      </c>
      <c r="G553" s="217"/>
      <c r="H553" s="220">
        <v>-4.26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177</v>
      </c>
      <c r="AU553" s="226" t="s">
        <v>175</v>
      </c>
      <c r="AV553" s="12" t="s">
        <v>175</v>
      </c>
      <c r="AW553" s="12" t="s">
        <v>33</v>
      </c>
      <c r="AX553" s="12" t="s">
        <v>69</v>
      </c>
      <c r="AY553" s="226" t="s">
        <v>167</v>
      </c>
    </row>
    <row r="554" spans="2:51" s="11" customFormat="1">
      <c r="B554" s="204"/>
      <c r="C554" s="205"/>
      <c r="D554" s="206" t="s">
        <v>177</v>
      </c>
      <c r="E554" s="207" t="s">
        <v>21</v>
      </c>
      <c r="F554" s="208" t="s">
        <v>571</v>
      </c>
      <c r="G554" s="205"/>
      <c r="H554" s="209" t="s">
        <v>21</v>
      </c>
      <c r="I554" s="210"/>
      <c r="J554" s="205"/>
      <c r="K554" s="205"/>
      <c r="L554" s="211"/>
      <c r="M554" s="212"/>
      <c r="N554" s="213"/>
      <c r="O554" s="213"/>
      <c r="P554" s="213"/>
      <c r="Q554" s="213"/>
      <c r="R554" s="213"/>
      <c r="S554" s="213"/>
      <c r="T554" s="214"/>
      <c r="AT554" s="215" t="s">
        <v>177</v>
      </c>
      <c r="AU554" s="215" t="s">
        <v>175</v>
      </c>
      <c r="AV554" s="11" t="s">
        <v>77</v>
      </c>
      <c r="AW554" s="11" t="s">
        <v>33</v>
      </c>
      <c r="AX554" s="11" t="s">
        <v>69</v>
      </c>
      <c r="AY554" s="215" t="s">
        <v>167</v>
      </c>
    </row>
    <row r="555" spans="2:51" s="12" customFormat="1">
      <c r="B555" s="216"/>
      <c r="C555" s="217"/>
      <c r="D555" s="206" t="s">
        <v>177</v>
      </c>
      <c r="E555" s="218" t="s">
        <v>21</v>
      </c>
      <c r="F555" s="219" t="s">
        <v>572</v>
      </c>
      <c r="G555" s="217"/>
      <c r="H555" s="220">
        <v>42.624000000000002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177</v>
      </c>
      <c r="AU555" s="226" t="s">
        <v>175</v>
      </c>
      <c r="AV555" s="12" t="s">
        <v>175</v>
      </c>
      <c r="AW555" s="12" t="s">
        <v>33</v>
      </c>
      <c r="AX555" s="12" t="s">
        <v>69</v>
      </c>
      <c r="AY555" s="226" t="s">
        <v>167</v>
      </c>
    </row>
    <row r="556" spans="2:51" s="11" customFormat="1">
      <c r="B556" s="204"/>
      <c r="C556" s="205"/>
      <c r="D556" s="206" t="s">
        <v>177</v>
      </c>
      <c r="E556" s="207" t="s">
        <v>21</v>
      </c>
      <c r="F556" s="208" t="s">
        <v>272</v>
      </c>
      <c r="G556" s="205"/>
      <c r="H556" s="209" t="s">
        <v>21</v>
      </c>
      <c r="I556" s="210"/>
      <c r="J556" s="205"/>
      <c r="K556" s="205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177</v>
      </c>
      <c r="AU556" s="215" t="s">
        <v>175</v>
      </c>
      <c r="AV556" s="11" t="s">
        <v>77</v>
      </c>
      <c r="AW556" s="11" t="s">
        <v>33</v>
      </c>
      <c r="AX556" s="11" t="s">
        <v>69</v>
      </c>
      <c r="AY556" s="215" t="s">
        <v>167</v>
      </c>
    </row>
    <row r="557" spans="2:51" s="12" customFormat="1">
      <c r="B557" s="216"/>
      <c r="C557" s="217"/>
      <c r="D557" s="206" t="s">
        <v>177</v>
      </c>
      <c r="E557" s="218" t="s">
        <v>21</v>
      </c>
      <c r="F557" s="219" t="s">
        <v>386</v>
      </c>
      <c r="G557" s="217"/>
      <c r="H557" s="220">
        <v>-1.6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177</v>
      </c>
      <c r="AU557" s="226" t="s">
        <v>175</v>
      </c>
      <c r="AV557" s="12" t="s">
        <v>175</v>
      </c>
      <c r="AW557" s="12" t="s">
        <v>33</v>
      </c>
      <c r="AX557" s="12" t="s">
        <v>69</v>
      </c>
      <c r="AY557" s="226" t="s">
        <v>167</v>
      </c>
    </row>
    <row r="558" spans="2:51" s="12" customFormat="1">
      <c r="B558" s="216"/>
      <c r="C558" s="217"/>
      <c r="D558" s="206" t="s">
        <v>177</v>
      </c>
      <c r="E558" s="218" t="s">
        <v>21</v>
      </c>
      <c r="F558" s="219" t="s">
        <v>570</v>
      </c>
      <c r="G558" s="217"/>
      <c r="H558" s="220">
        <v>-4.26</v>
      </c>
      <c r="I558" s="221"/>
      <c r="J558" s="217"/>
      <c r="K558" s="217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177</v>
      </c>
      <c r="AU558" s="226" t="s">
        <v>175</v>
      </c>
      <c r="AV558" s="12" t="s">
        <v>175</v>
      </c>
      <c r="AW558" s="12" t="s">
        <v>33</v>
      </c>
      <c r="AX558" s="12" t="s">
        <v>69</v>
      </c>
      <c r="AY558" s="226" t="s">
        <v>167</v>
      </c>
    </row>
    <row r="559" spans="2:51" s="11" customFormat="1">
      <c r="B559" s="204"/>
      <c r="C559" s="205"/>
      <c r="D559" s="206" t="s">
        <v>177</v>
      </c>
      <c r="E559" s="207" t="s">
        <v>21</v>
      </c>
      <c r="F559" s="208" t="s">
        <v>573</v>
      </c>
      <c r="G559" s="205"/>
      <c r="H559" s="209" t="s">
        <v>21</v>
      </c>
      <c r="I559" s="210"/>
      <c r="J559" s="205"/>
      <c r="K559" s="205"/>
      <c r="L559" s="211"/>
      <c r="M559" s="212"/>
      <c r="N559" s="213"/>
      <c r="O559" s="213"/>
      <c r="P559" s="213"/>
      <c r="Q559" s="213"/>
      <c r="R559" s="213"/>
      <c r="S559" s="213"/>
      <c r="T559" s="214"/>
      <c r="AT559" s="215" t="s">
        <v>177</v>
      </c>
      <c r="AU559" s="215" t="s">
        <v>175</v>
      </c>
      <c r="AV559" s="11" t="s">
        <v>77</v>
      </c>
      <c r="AW559" s="11" t="s">
        <v>33</v>
      </c>
      <c r="AX559" s="11" t="s">
        <v>69</v>
      </c>
      <c r="AY559" s="215" t="s">
        <v>167</v>
      </c>
    </row>
    <row r="560" spans="2:51" s="12" customFormat="1">
      <c r="B560" s="216"/>
      <c r="C560" s="217"/>
      <c r="D560" s="206" t="s">
        <v>177</v>
      </c>
      <c r="E560" s="218" t="s">
        <v>21</v>
      </c>
      <c r="F560" s="219" t="s">
        <v>586</v>
      </c>
      <c r="G560" s="217"/>
      <c r="H560" s="220">
        <v>2.09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177</v>
      </c>
      <c r="AU560" s="226" t="s">
        <v>175</v>
      </c>
      <c r="AV560" s="12" t="s">
        <v>175</v>
      </c>
      <c r="AW560" s="12" t="s">
        <v>33</v>
      </c>
      <c r="AX560" s="12" t="s">
        <v>69</v>
      </c>
      <c r="AY560" s="226" t="s">
        <v>167</v>
      </c>
    </row>
    <row r="561" spans="2:65" s="11" customFormat="1">
      <c r="B561" s="204"/>
      <c r="C561" s="205"/>
      <c r="D561" s="206" t="s">
        <v>177</v>
      </c>
      <c r="E561" s="207" t="s">
        <v>21</v>
      </c>
      <c r="F561" s="208" t="s">
        <v>575</v>
      </c>
      <c r="G561" s="205"/>
      <c r="H561" s="209" t="s">
        <v>21</v>
      </c>
      <c r="I561" s="210"/>
      <c r="J561" s="205"/>
      <c r="K561" s="205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177</v>
      </c>
      <c r="AU561" s="215" t="s">
        <v>175</v>
      </c>
      <c r="AV561" s="11" t="s">
        <v>77</v>
      </c>
      <c r="AW561" s="11" t="s">
        <v>33</v>
      </c>
      <c r="AX561" s="11" t="s">
        <v>69</v>
      </c>
      <c r="AY561" s="215" t="s">
        <v>167</v>
      </c>
    </row>
    <row r="562" spans="2:65" s="12" customFormat="1">
      <c r="B562" s="216"/>
      <c r="C562" s="217"/>
      <c r="D562" s="206" t="s">
        <v>177</v>
      </c>
      <c r="E562" s="218" t="s">
        <v>21</v>
      </c>
      <c r="F562" s="219" t="s">
        <v>576</v>
      </c>
      <c r="G562" s="217"/>
      <c r="H562" s="220">
        <v>13.683999999999999</v>
      </c>
      <c r="I562" s="221"/>
      <c r="J562" s="217"/>
      <c r="K562" s="217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177</v>
      </c>
      <c r="AU562" s="226" t="s">
        <v>175</v>
      </c>
      <c r="AV562" s="12" t="s">
        <v>175</v>
      </c>
      <c r="AW562" s="12" t="s">
        <v>33</v>
      </c>
      <c r="AX562" s="12" t="s">
        <v>69</v>
      </c>
      <c r="AY562" s="226" t="s">
        <v>167</v>
      </c>
    </row>
    <row r="563" spans="2:65" s="11" customFormat="1">
      <c r="B563" s="204"/>
      <c r="C563" s="205"/>
      <c r="D563" s="206" t="s">
        <v>177</v>
      </c>
      <c r="E563" s="207" t="s">
        <v>21</v>
      </c>
      <c r="F563" s="208" t="s">
        <v>272</v>
      </c>
      <c r="G563" s="205"/>
      <c r="H563" s="209" t="s">
        <v>21</v>
      </c>
      <c r="I563" s="210"/>
      <c r="J563" s="205"/>
      <c r="K563" s="205"/>
      <c r="L563" s="211"/>
      <c r="M563" s="212"/>
      <c r="N563" s="213"/>
      <c r="O563" s="213"/>
      <c r="P563" s="213"/>
      <c r="Q563" s="213"/>
      <c r="R563" s="213"/>
      <c r="S563" s="213"/>
      <c r="T563" s="214"/>
      <c r="AT563" s="215" t="s">
        <v>177</v>
      </c>
      <c r="AU563" s="215" t="s">
        <v>175</v>
      </c>
      <c r="AV563" s="11" t="s">
        <v>77</v>
      </c>
      <c r="AW563" s="11" t="s">
        <v>33</v>
      </c>
      <c r="AX563" s="11" t="s">
        <v>69</v>
      </c>
      <c r="AY563" s="215" t="s">
        <v>167</v>
      </c>
    </row>
    <row r="564" spans="2:65" s="12" customFormat="1">
      <c r="B564" s="216"/>
      <c r="C564" s="217"/>
      <c r="D564" s="206" t="s">
        <v>177</v>
      </c>
      <c r="E564" s="218" t="s">
        <v>21</v>
      </c>
      <c r="F564" s="219" t="s">
        <v>392</v>
      </c>
      <c r="G564" s="217"/>
      <c r="H564" s="220">
        <v>-1.2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177</v>
      </c>
      <c r="AU564" s="226" t="s">
        <v>175</v>
      </c>
      <c r="AV564" s="12" t="s">
        <v>175</v>
      </c>
      <c r="AW564" s="12" t="s">
        <v>33</v>
      </c>
      <c r="AX564" s="12" t="s">
        <v>69</v>
      </c>
      <c r="AY564" s="226" t="s">
        <v>167</v>
      </c>
    </row>
    <row r="565" spans="2:65" s="13" customFormat="1">
      <c r="B565" s="227"/>
      <c r="C565" s="228"/>
      <c r="D565" s="229" t="s">
        <v>177</v>
      </c>
      <c r="E565" s="230" t="s">
        <v>21</v>
      </c>
      <c r="F565" s="231" t="s">
        <v>181</v>
      </c>
      <c r="G565" s="228"/>
      <c r="H565" s="232">
        <v>291.31200000000001</v>
      </c>
      <c r="I565" s="233"/>
      <c r="J565" s="228"/>
      <c r="K565" s="228"/>
      <c r="L565" s="234"/>
      <c r="M565" s="235"/>
      <c r="N565" s="236"/>
      <c r="O565" s="236"/>
      <c r="P565" s="236"/>
      <c r="Q565" s="236"/>
      <c r="R565" s="236"/>
      <c r="S565" s="236"/>
      <c r="T565" s="237"/>
      <c r="AT565" s="238" t="s">
        <v>177</v>
      </c>
      <c r="AU565" s="238" t="s">
        <v>175</v>
      </c>
      <c r="AV565" s="13" t="s">
        <v>174</v>
      </c>
      <c r="AW565" s="13" t="s">
        <v>33</v>
      </c>
      <c r="AX565" s="13" t="s">
        <v>77</v>
      </c>
      <c r="AY565" s="238" t="s">
        <v>167</v>
      </c>
    </row>
    <row r="566" spans="2:65" s="1" customFormat="1" ht="31.5" customHeight="1">
      <c r="B566" s="40"/>
      <c r="C566" s="192" t="s">
        <v>587</v>
      </c>
      <c r="D566" s="192" t="s">
        <v>169</v>
      </c>
      <c r="E566" s="193" t="s">
        <v>588</v>
      </c>
      <c r="F566" s="194" t="s">
        <v>589</v>
      </c>
      <c r="G566" s="195" t="s">
        <v>245</v>
      </c>
      <c r="H566" s="196">
        <v>319.29500000000002</v>
      </c>
      <c r="I566" s="197"/>
      <c r="J566" s="198">
        <f>ROUND(I566*H566,2)</f>
        <v>0</v>
      </c>
      <c r="K566" s="194" t="s">
        <v>173</v>
      </c>
      <c r="L566" s="60"/>
      <c r="M566" s="199" t="s">
        <v>21</v>
      </c>
      <c r="N566" s="200" t="s">
        <v>41</v>
      </c>
      <c r="O566" s="41"/>
      <c r="P566" s="201">
        <f>O566*H566</f>
        <v>0</v>
      </c>
      <c r="Q566" s="201">
        <v>1.54E-2</v>
      </c>
      <c r="R566" s="201">
        <f>Q566*H566</f>
        <v>4.9171430000000003</v>
      </c>
      <c r="S566" s="201">
        <v>0</v>
      </c>
      <c r="T566" s="202">
        <f>S566*H566</f>
        <v>0</v>
      </c>
      <c r="AR566" s="23" t="s">
        <v>174</v>
      </c>
      <c r="AT566" s="23" t="s">
        <v>169</v>
      </c>
      <c r="AU566" s="23" t="s">
        <v>175</v>
      </c>
      <c r="AY566" s="23" t="s">
        <v>167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23" t="s">
        <v>175</v>
      </c>
      <c r="BK566" s="203">
        <f>ROUND(I566*H566,2)</f>
        <v>0</v>
      </c>
      <c r="BL566" s="23" t="s">
        <v>174</v>
      </c>
      <c r="BM566" s="23" t="s">
        <v>590</v>
      </c>
    </row>
    <row r="567" spans="2:65" s="11" customFormat="1">
      <c r="B567" s="204"/>
      <c r="C567" s="205"/>
      <c r="D567" s="206" t="s">
        <v>177</v>
      </c>
      <c r="E567" s="207" t="s">
        <v>21</v>
      </c>
      <c r="F567" s="208" t="s">
        <v>540</v>
      </c>
      <c r="G567" s="205"/>
      <c r="H567" s="209" t="s">
        <v>21</v>
      </c>
      <c r="I567" s="210"/>
      <c r="J567" s="205"/>
      <c r="K567" s="205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177</v>
      </c>
      <c r="AU567" s="215" t="s">
        <v>175</v>
      </c>
      <c r="AV567" s="11" t="s">
        <v>77</v>
      </c>
      <c r="AW567" s="11" t="s">
        <v>33</v>
      </c>
      <c r="AX567" s="11" t="s">
        <v>69</v>
      </c>
      <c r="AY567" s="215" t="s">
        <v>167</v>
      </c>
    </row>
    <row r="568" spans="2:65" s="11" customFormat="1">
      <c r="B568" s="204"/>
      <c r="C568" s="205"/>
      <c r="D568" s="206" t="s">
        <v>177</v>
      </c>
      <c r="E568" s="207" t="s">
        <v>21</v>
      </c>
      <c r="F568" s="208" t="s">
        <v>541</v>
      </c>
      <c r="G568" s="205"/>
      <c r="H568" s="209" t="s">
        <v>21</v>
      </c>
      <c r="I568" s="210"/>
      <c r="J568" s="205"/>
      <c r="K568" s="205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177</v>
      </c>
      <c r="AU568" s="215" t="s">
        <v>175</v>
      </c>
      <c r="AV568" s="11" t="s">
        <v>77</v>
      </c>
      <c r="AW568" s="11" t="s">
        <v>33</v>
      </c>
      <c r="AX568" s="11" t="s">
        <v>69</v>
      </c>
      <c r="AY568" s="215" t="s">
        <v>167</v>
      </c>
    </row>
    <row r="569" spans="2:65" s="12" customFormat="1">
      <c r="B569" s="216"/>
      <c r="C569" s="217"/>
      <c r="D569" s="206" t="s">
        <v>177</v>
      </c>
      <c r="E569" s="218" t="s">
        <v>21</v>
      </c>
      <c r="F569" s="219" t="s">
        <v>542</v>
      </c>
      <c r="G569" s="217"/>
      <c r="H569" s="220">
        <v>21.675000000000001</v>
      </c>
      <c r="I569" s="221"/>
      <c r="J569" s="217"/>
      <c r="K569" s="217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177</v>
      </c>
      <c r="AU569" s="226" t="s">
        <v>175</v>
      </c>
      <c r="AV569" s="12" t="s">
        <v>175</v>
      </c>
      <c r="AW569" s="12" t="s">
        <v>33</v>
      </c>
      <c r="AX569" s="12" t="s">
        <v>69</v>
      </c>
      <c r="AY569" s="226" t="s">
        <v>167</v>
      </c>
    </row>
    <row r="570" spans="2:65" s="11" customFormat="1">
      <c r="B570" s="204"/>
      <c r="C570" s="205"/>
      <c r="D570" s="206" t="s">
        <v>177</v>
      </c>
      <c r="E570" s="207" t="s">
        <v>21</v>
      </c>
      <c r="F570" s="208" t="s">
        <v>272</v>
      </c>
      <c r="G570" s="205"/>
      <c r="H570" s="209" t="s">
        <v>21</v>
      </c>
      <c r="I570" s="210"/>
      <c r="J570" s="205"/>
      <c r="K570" s="205"/>
      <c r="L570" s="211"/>
      <c r="M570" s="212"/>
      <c r="N570" s="213"/>
      <c r="O570" s="213"/>
      <c r="P570" s="213"/>
      <c r="Q570" s="213"/>
      <c r="R570" s="213"/>
      <c r="S570" s="213"/>
      <c r="T570" s="214"/>
      <c r="AT570" s="215" t="s">
        <v>177</v>
      </c>
      <c r="AU570" s="215" t="s">
        <v>175</v>
      </c>
      <c r="AV570" s="11" t="s">
        <v>77</v>
      </c>
      <c r="AW570" s="11" t="s">
        <v>33</v>
      </c>
      <c r="AX570" s="11" t="s">
        <v>69</v>
      </c>
      <c r="AY570" s="215" t="s">
        <v>167</v>
      </c>
    </row>
    <row r="571" spans="2:65" s="12" customFormat="1">
      <c r="B571" s="216"/>
      <c r="C571" s="217"/>
      <c r="D571" s="206" t="s">
        <v>177</v>
      </c>
      <c r="E571" s="218" t="s">
        <v>21</v>
      </c>
      <c r="F571" s="219" t="s">
        <v>543</v>
      </c>
      <c r="G571" s="217"/>
      <c r="H571" s="220">
        <v>-2.0569999999999999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177</v>
      </c>
      <c r="AU571" s="226" t="s">
        <v>175</v>
      </c>
      <c r="AV571" s="12" t="s">
        <v>175</v>
      </c>
      <c r="AW571" s="12" t="s">
        <v>33</v>
      </c>
      <c r="AX571" s="12" t="s">
        <v>69</v>
      </c>
      <c r="AY571" s="226" t="s">
        <v>167</v>
      </c>
    </row>
    <row r="572" spans="2:65" s="12" customFormat="1">
      <c r="B572" s="216"/>
      <c r="C572" s="217"/>
      <c r="D572" s="206" t="s">
        <v>177</v>
      </c>
      <c r="E572" s="218" t="s">
        <v>21</v>
      </c>
      <c r="F572" s="219" t="s">
        <v>386</v>
      </c>
      <c r="G572" s="217"/>
      <c r="H572" s="220">
        <v>-1.6</v>
      </c>
      <c r="I572" s="221"/>
      <c r="J572" s="217"/>
      <c r="K572" s="217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177</v>
      </c>
      <c r="AU572" s="226" t="s">
        <v>175</v>
      </c>
      <c r="AV572" s="12" t="s">
        <v>175</v>
      </c>
      <c r="AW572" s="12" t="s">
        <v>33</v>
      </c>
      <c r="AX572" s="12" t="s">
        <v>69</v>
      </c>
      <c r="AY572" s="226" t="s">
        <v>167</v>
      </c>
    </row>
    <row r="573" spans="2:65" s="11" customFormat="1">
      <c r="B573" s="204"/>
      <c r="C573" s="205"/>
      <c r="D573" s="206" t="s">
        <v>177</v>
      </c>
      <c r="E573" s="207" t="s">
        <v>21</v>
      </c>
      <c r="F573" s="208" t="s">
        <v>544</v>
      </c>
      <c r="G573" s="205"/>
      <c r="H573" s="209" t="s">
        <v>21</v>
      </c>
      <c r="I573" s="210"/>
      <c r="J573" s="205"/>
      <c r="K573" s="205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177</v>
      </c>
      <c r="AU573" s="215" t="s">
        <v>175</v>
      </c>
      <c r="AV573" s="11" t="s">
        <v>77</v>
      </c>
      <c r="AW573" s="11" t="s">
        <v>33</v>
      </c>
      <c r="AX573" s="11" t="s">
        <v>69</v>
      </c>
      <c r="AY573" s="215" t="s">
        <v>167</v>
      </c>
    </row>
    <row r="574" spans="2:65" s="12" customFormat="1">
      <c r="B574" s="216"/>
      <c r="C574" s="217"/>
      <c r="D574" s="206" t="s">
        <v>177</v>
      </c>
      <c r="E574" s="218" t="s">
        <v>21</v>
      </c>
      <c r="F574" s="219" t="s">
        <v>545</v>
      </c>
      <c r="G574" s="217"/>
      <c r="H574" s="220">
        <v>35.954999999999998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177</v>
      </c>
      <c r="AU574" s="226" t="s">
        <v>175</v>
      </c>
      <c r="AV574" s="12" t="s">
        <v>175</v>
      </c>
      <c r="AW574" s="12" t="s">
        <v>33</v>
      </c>
      <c r="AX574" s="12" t="s">
        <v>69</v>
      </c>
      <c r="AY574" s="226" t="s">
        <v>167</v>
      </c>
    </row>
    <row r="575" spans="2:65" s="11" customFormat="1">
      <c r="B575" s="204"/>
      <c r="C575" s="205"/>
      <c r="D575" s="206" t="s">
        <v>177</v>
      </c>
      <c r="E575" s="207" t="s">
        <v>21</v>
      </c>
      <c r="F575" s="208" t="s">
        <v>272</v>
      </c>
      <c r="G575" s="205"/>
      <c r="H575" s="209" t="s">
        <v>21</v>
      </c>
      <c r="I575" s="210"/>
      <c r="J575" s="205"/>
      <c r="K575" s="205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177</v>
      </c>
      <c r="AU575" s="215" t="s">
        <v>175</v>
      </c>
      <c r="AV575" s="11" t="s">
        <v>77</v>
      </c>
      <c r="AW575" s="11" t="s">
        <v>33</v>
      </c>
      <c r="AX575" s="11" t="s">
        <v>69</v>
      </c>
      <c r="AY575" s="215" t="s">
        <v>167</v>
      </c>
    </row>
    <row r="576" spans="2:65" s="12" customFormat="1">
      <c r="B576" s="216"/>
      <c r="C576" s="217"/>
      <c r="D576" s="206" t="s">
        <v>177</v>
      </c>
      <c r="E576" s="218" t="s">
        <v>21</v>
      </c>
      <c r="F576" s="219" t="s">
        <v>546</v>
      </c>
      <c r="G576" s="217"/>
      <c r="H576" s="220">
        <v>-1.375</v>
      </c>
      <c r="I576" s="221"/>
      <c r="J576" s="217"/>
      <c r="K576" s="217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177</v>
      </c>
      <c r="AU576" s="226" t="s">
        <v>175</v>
      </c>
      <c r="AV576" s="12" t="s">
        <v>175</v>
      </c>
      <c r="AW576" s="12" t="s">
        <v>33</v>
      </c>
      <c r="AX576" s="12" t="s">
        <v>69</v>
      </c>
      <c r="AY576" s="226" t="s">
        <v>167</v>
      </c>
    </row>
    <row r="577" spans="2:51" s="12" customFormat="1">
      <c r="B577" s="216"/>
      <c r="C577" s="217"/>
      <c r="D577" s="206" t="s">
        <v>177</v>
      </c>
      <c r="E577" s="218" t="s">
        <v>21</v>
      </c>
      <c r="F577" s="219" t="s">
        <v>409</v>
      </c>
      <c r="G577" s="217"/>
      <c r="H577" s="220">
        <v>-3.2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177</v>
      </c>
      <c r="AU577" s="226" t="s">
        <v>175</v>
      </c>
      <c r="AV577" s="12" t="s">
        <v>175</v>
      </c>
      <c r="AW577" s="12" t="s">
        <v>33</v>
      </c>
      <c r="AX577" s="12" t="s">
        <v>69</v>
      </c>
      <c r="AY577" s="226" t="s">
        <v>167</v>
      </c>
    </row>
    <row r="578" spans="2:51" s="12" customFormat="1">
      <c r="B578" s="216"/>
      <c r="C578" s="217"/>
      <c r="D578" s="206" t="s">
        <v>177</v>
      </c>
      <c r="E578" s="218" t="s">
        <v>21</v>
      </c>
      <c r="F578" s="219" t="s">
        <v>547</v>
      </c>
      <c r="G578" s="217"/>
      <c r="H578" s="220">
        <v>-1.61</v>
      </c>
      <c r="I578" s="221"/>
      <c r="J578" s="217"/>
      <c r="K578" s="217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177</v>
      </c>
      <c r="AU578" s="226" t="s">
        <v>175</v>
      </c>
      <c r="AV578" s="12" t="s">
        <v>175</v>
      </c>
      <c r="AW578" s="12" t="s">
        <v>33</v>
      </c>
      <c r="AX578" s="12" t="s">
        <v>69</v>
      </c>
      <c r="AY578" s="226" t="s">
        <v>167</v>
      </c>
    </row>
    <row r="579" spans="2:51" s="12" customFormat="1">
      <c r="B579" s="216"/>
      <c r="C579" s="217"/>
      <c r="D579" s="206" t="s">
        <v>177</v>
      </c>
      <c r="E579" s="218" t="s">
        <v>21</v>
      </c>
      <c r="F579" s="219" t="s">
        <v>548</v>
      </c>
      <c r="G579" s="217"/>
      <c r="H579" s="220">
        <v>-3.5630000000000002</v>
      </c>
      <c r="I579" s="221"/>
      <c r="J579" s="217"/>
      <c r="K579" s="217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177</v>
      </c>
      <c r="AU579" s="226" t="s">
        <v>175</v>
      </c>
      <c r="AV579" s="12" t="s">
        <v>175</v>
      </c>
      <c r="AW579" s="12" t="s">
        <v>33</v>
      </c>
      <c r="AX579" s="12" t="s">
        <v>69</v>
      </c>
      <c r="AY579" s="226" t="s">
        <v>167</v>
      </c>
    </row>
    <row r="580" spans="2:51" s="11" customFormat="1">
      <c r="B580" s="204"/>
      <c r="C580" s="205"/>
      <c r="D580" s="206" t="s">
        <v>177</v>
      </c>
      <c r="E580" s="207" t="s">
        <v>21</v>
      </c>
      <c r="F580" s="208" t="s">
        <v>549</v>
      </c>
      <c r="G580" s="205"/>
      <c r="H580" s="209" t="s">
        <v>21</v>
      </c>
      <c r="I580" s="210"/>
      <c r="J580" s="205"/>
      <c r="K580" s="205"/>
      <c r="L580" s="211"/>
      <c r="M580" s="212"/>
      <c r="N580" s="213"/>
      <c r="O580" s="213"/>
      <c r="P580" s="213"/>
      <c r="Q580" s="213"/>
      <c r="R580" s="213"/>
      <c r="S580" s="213"/>
      <c r="T580" s="214"/>
      <c r="AT580" s="215" t="s">
        <v>177</v>
      </c>
      <c r="AU580" s="215" t="s">
        <v>175</v>
      </c>
      <c r="AV580" s="11" t="s">
        <v>77</v>
      </c>
      <c r="AW580" s="11" t="s">
        <v>33</v>
      </c>
      <c r="AX580" s="11" t="s">
        <v>69</v>
      </c>
      <c r="AY580" s="215" t="s">
        <v>167</v>
      </c>
    </row>
    <row r="581" spans="2:51" s="12" customFormat="1">
      <c r="B581" s="216"/>
      <c r="C581" s="217"/>
      <c r="D581" s="206" t="s">
        <v>177</v>
      </c>
      <c r="E581" s="218" t="s">
        <v>21</v>
      </c>
      <c r="F581" s="219" t="s">
        <v>550</v>
      </c>
      <c r="G581" s="217"/>
      <c r="H581" s="220">
        <v>76.245000000000005</v>
      </c>
      <c r="I581" s="221"/>
      <c r="J581" s="217"/>
      <c r="K581" s="217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177</v>
      </c>
      <c r="AU581" s="226" t="s">
        <v>175</v>
      </c>
      <c r="AV581" s="12" t="s">
        <v>175</v>
      </c>
      <c r="AW581" s="12" t="s">
        <v>33</v>
      </c>
      <c r="AX581" s="12" t="s">
        <v>69</v>
      </c>
      <c r="AY581" s="226" t="s">
        <v>167</v>
      </c>
    </row>
    <row r="582" spans="2:51" s="11" customFormat="1">
      <c r="B582" s="204"/>
      <c r="C582" s="205"/>
      <c r="D582" s="206" t="s">
        <v>177</v>
      </c>
      <c r="E582" s="207" t="s">
        <v>21</v>
      </c>
      <c r="F582" s="208" t="s">
        <v>272</v>
      </c>
      <c r="G582" s="205"/>
      <c r="H582" s="209" t="s">
        <v>21</v>
      </c>
      <c r="I582" s="210"/>
      <c r="J582" s="205"/>
      <c r="K582" s="205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177</v>
      </c>
      <c r="AU582" s="215" t="s">
        <v>175</v>
      </c>
      <c r="AV582" s="11" t="s">
        <v>77</v>
      </c>
      <c r="AW582" s="11" t="s">
        <v>33</v>
      </c>
      <c r="AX582" s="11" t="s">
        <v>69</v>
      </c>
      <c r="AY582" s="215" t="s">
        <v>167</v>
      </c>
    </row>
    <row r="583" spans="2:51" s="12" customFormat="1">
      <c r="B583" s="216"/>
      <c r="C583" s="217"/>
      <c r="D583" s="206" t="s">
        <v>177</v>
      </c>
      <c r="E583" s="218" t="s">
        <v>21</v>
      </c>
      <c r="F583" s="219" t="s">
        <v>548</v>
      </c>
      <c r="G583" s="217"/>
      <c r="H583" s="220">
        <v>-3.5630000000000002</v>
      </c>
      <c r="I583" s="221"/>
      <c r="J583" s="217"/>
      <c r="K583" s="217"/>
      <c r="L583" s="222"/>
      <c r="M583" s="223"/>
      <c r="N583" s="224"/>
      <c r="O583" s="224"/>
      <c r="P583" s="224"/>
      <c r="Q583" s="224"/>
      <c r="R583" s="224"/>
      <c r="S583" s="224"/>
      <c r="T583" s="225"/>
      <c r="AT583" s="226" t="s">
        <v>177</v>
      </c>
      <c r="AU583" s="226" t="s">
        <v>175</v>
      </c>
      <c r="AV583" s="12" t="s">
        <v>175</v>
      </c>
      <c r="AW583" s="12" t="s">
        <v>33</v>
      </c>
      <c r="AX583" s="12" t="s">
        <v>69</v>
      </c>
      <c r="AY583" s="226" t="s">
        <v>167</v>
      </c>
    </row>
    <row r="584" spans="2:51" s="12" customFormat="1">
      <c r="B584" s="216"/>
      <c r="C584" s="217"/>
      <c r="D584" s="206" t="s">
        <v>177</v>
      </c>
      <c r="E584" s="218" t="s">
        <v>21</v>
      </c>
      <c r="F584" s="219" t="s">
        <v>279</v>
      </c>
      <c r="G584" s="217"/>
      <c r="H584" s="220">
        <v>-2.0270000000000001</v>
      </c>
      <c r="I584" s="221"/>
      <c r="J584" s="217"/>
      <c r="K584" s="217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177</v>
      </c>
      <c r="AU584" s="226" t="s">
        <v>175</v>
      </c>
      <c r="AV584" s="12" t="s">
        <v>175</v>
      </c>
      <c r="AW584" s="12" t="s">
        <v>33</v>
      </c>
      <c r="AX584" s="12" t="s">
        <v>69</v>
      </c>
      <c r="AY584" s="226" t="s">
        <v>167</v>
      </c>
    </row>
    <row r="585" spans="2:51" s="12" customFormat="1">
      <c r="B585" s="216"/>
      <c r="C585" s="217"/>
      <c r="D585" s="206" t="s">
        <v>177</v>
      </c>
      <c r="E585" s="218" t="s">
        <v>21</v>
      </c>
      <c r="F585" s="219" t="s">
        <v>551</v>
      </c>
      <c r="G585" s="217"/>
      <c r="H585" s="220">
        <v>-11.43</v>
      </c>
      <c r="I585" s="221"/>
      <c r="J585" s="217"/>
      <c r="K585" s="217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177</v>
      </c>
      <c r="AU585" s="226" t="s">
        <v>175</v>
      </c>
      <c r="AV585" s="12" t="s">
        <v>175</v>
      </c>
      <c r="AW585" s="12" t="s">
        <v>33</v>
      </c>
      <c r="AX585" s="12" t="s">
        <v>69</v>
      </c>
      <c r="AY585" s="226" t="s">
        <v>167</v>
      </c>
    </row>
    <row r="586" spans="2:51" s="12" customFormat="1">
      <c r="B586" s="216"/>
      <c r="C586" s="217"/>
      <c r="D586" s="206" t="s">
        <v>177</v>
      </c>
      <c r="E586" s="218" t="s">
        <v>21</v>
      </c>
      <c r="F586" s="219" t="s">
        <v>552</v>
      </c>
      <c r="G586" s="217"/>
      <c r="H586" s="220">
        <v>-6.4009999999999998</v>
      </c>
      <c r="I586" s="221"/>
      <c r="J586" s="217"/>
      <c r="K586" s="217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177</v>
      </c>
      <c r="AU586" s="226" t="s">
        <v>175</v>
      </c>
      <c r="AV586" s="12" t="s">
        <v>175</v>
      </c>
      <c r="AW586" s="12" t="s">
        <v>33</v>
      </c>
      <c r="AX586" s="12" t="s">
        <v>69</v>
      </c>
      <c r="AY586" s="226" t="s">
        <v>167</v>
      </c>
    </row>
    <row r="587" spans="2:51" s="11" customFormat="1">
      <c r="B587" s="204"/>
      <c r="C587" s="205"/>
      <c r="D587" s="206" t="s">
        <v>177</v>
      </c>
      <c r="E587" s="207" t="s">
        <v>21</v>
      </c>
      <c r="F587" s="208" t="s">
        <v>553</v>
      </c>
      <c r="G587" s="205"/>
      <c r="H587" s="209" t="s">
        <v>21</v>
      </c>
      <c r="I587" s="210"/>
      <c r="J587" s="205"/>
      <c r="K587" s="205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177</v>
      </c>
      <c r="AU587" s="215" t="s">
        <v>175</v>
      </c>
      <c r="AV587" s="11" t="s">
        <v>77</v>
      </c>
      <c r="AW587" s="11" t="s">
        <v>33</v>
      </c>
      <c r="AX587" s="11" t="s">
        <v>69</v>
      </c>
      <c r="AY587" s="215" t="s">
        <v>167</v>
      </c>
    </row>
    <row r="588" spans="2:51" s="12" customFormat="1">
      <c r="B588" s="216"/>
      <c r="C588" s="217"/>
      <c r="D588" s="206" t="s">
        <v>177</v>
      </c>
      <c r="E588" s="218" t="s">
        <v>21</v>
      </c>
      <c r="F588" s="219" t="s">
        <v>554</v>
      </c>
      <c r="G588" s="217"/>
      <c r="H588" s="220">
        <v>37.97</v>
      </c>
      <c r="I588" s="221"/>
      <c r="J588" s="217"/>
      <c r="K588" s="217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177</v>
      </c>
      <c r="AU588" s="226" t="s">
        <v>175</v>
      </c>
      <c r="AV588" s="12" t="s">
        <v>175</v>
      </c>
      <c r="AW588" s="12" t="s">
        <v>33</v>
      </c>
      <c r="AX588" s="12" t="s">
        <v>69</v>
      </c>
      <c r="AY588" s="226" t="s">
        <v>167</v>
      </c>
    </row>
    <row r="589" spans="2:51" s="11" customFormat="1">
      <c r="B589" s="204"/>
      <c r="C589" s="205"/>
      <c r="D589" s="206" t="s">
        <v>177</v>
      </c>
      <c r="E589" s="207" t="s">
        <v>21</v>
      </c>
      <c r="F589" s="208" t="s">
        <v>272</v>
      </c>
      <c r="G589" s="205"/>
      <c r="H589" s="209" t="s">
        <v>21</v>
      </c>
      <c r="I589" s="210"/>
      <c r="J589" s="205"/>
      <c r="K589" s="205"/>
      <c r="L589" s="211"/>
      <c r="M589" s="212"/>
      <c r="N589" s="213"/>
      <c r="O589" s="213"/>
      <c r="P589" s="213"/>
      <c r="Q589" s="213"/>
      <c r="R589" s="213"/>
      <c r="S589" s="213"/>
      <c r="T589" s="214"/>
      <c r="AT589" s="215" t="s">
        <v>177</v>
      </c>
      <c r="AU589" s="215" t="s">
        <v>175</v>
      </c>
      <c r="AV589" s="11" t="s">
        <v>77</v>
      </c>
      <c r="AW589" s="11" t="s">
        <v>33</v>
      </c>
      <c r="AX589" s="11" t="s">
        <v>69</v>
      </c>
      <c r="AY589" s="215" t="s">
        <v>167</v>
      </c>
    </row>
    <row r="590" spans="2:51" s="12" customFormat="1">
      <c r="B590" s="216"/>
      <c r="C590" s="217"/>
      <c r="D590" s="206" t="s">
        <v>177</v>
      </c>
      <c r="E590" s="218" t="s">
        <v>21</v>
      </c>
      <c r="F590" s="219" t="s">
        <v>279</v>
      </c>
      <c r="G590" s="217"/>
      <c r="H590" s="220">
        <v>-2.0270000000000001</v>
      </c>
      <c r="I590" s="221"/>
      <c r="J590" s="217"/>
      <c r="K590" s="217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177</v>
      </c>
      <c r="AU590" s="226" t="s">
        <v>175</v>
      </c>
      <c r="AV590" s="12" t="s">
        <v>175</v>
      </c>
      <c r="AW590" s="12" t="s">
        <v>33</v>
      </c>
      <c r="AX590" s="12" t="s">
        <v>69</v>
      </c>
      <c r="AY590" s="226" t="s">
        <v>167</v>
      </c>
    </row>
    <row r="591" spans="2:51" s="12" customFormat="1">
      <c r="B591" s="216"/>
      <c r="C591" s="217"/>
      <c r="D591" s="206" t="s">
        <v>177</v>
      </c>
      <c r="E591" s="218" t="s">
        <v>21</v>
      </c>
      <c r="F591" s="219" t="s">
        <v>386</v>
      </c>
      <c r="G591" s="217"/>
      <c r="H591" s="220">
        <v>-1.6</v>
      </c>
      <c r="I591" s="221"/>
      <c r="J591" s="217"/>
      <c r="K591" s="217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177</v>
      </c>
      <c r="AU591" s="226" t="s">
        <v>175</v>
      </c>
      <c r="AV591" s="12" t="s">
        <v>175</v>
      </c>
      <c r="AW591" s="12" t="s">
        <v>33</v>
      </c>
      <c r="AX591" s="12" t="s">
        <v>69</v>
      </c>
      <c r="AY591" s="226" t="s">
        <v>167</v>
      </c>
    </row>
    <row r="592" spans="2:51" s="12" customFormat="1">
      <c r="B592" s="216"/>
      <c r="C592" s="217"/>
      <c r="D592" s="206" t="s">
        <v>177</v>
      </c>
      <c r="E592" s="218" t="s">
        <v>21</v>
      </c>
      <c r="F592" s="219" t="s">
        <v>555</v>
      </c>
      <c r="G592" s="217"/>
      <c r="H592" s="220">
        <v>-2.75</v>
      </c>
      <c r="I592" s="221"/>
      <c r="J592" s="217"/>
      <c r="K592" s="217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177</v>
      </c>
      <c r="AU592" s="226" t="s">
        <v>175</v>
      </c>
      <c r="AV592" s="12" t="s">
        <v>175</v>
      </c>
      <c r="AW592" s="12" t="s">
        <v>33</v>
      </c>
      <c r="AX592" s="12" t="s">
        <v>69</v>
      </c>
      <c r="AY592" s="226" t="s">
        <v>167</v>
      </c>
    </row>
    <row r="593" spans="2:51" s="11" customFormat="1">
      <c r="B593" s="204"/>
      <c r="C593" s="205"/>
      <c r="D593" s="206" t="s">
        <v>177</v>
      </c>
      <c r="E593" s="207" t="s">
        <v>21</v>
      </c>
      <c r="F593" s="208" t="s">
        <v>556</v>
      </c>
      <c r="G593" s="205"/>
      <c r="H593" s="209" t="s">
        <v>21</v>
      </c>
      <c r="I593" s="210"/>
      <c r="J593" s="205"/>
      <c r="K593" s="205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177</v>
      </c>
      <c r="AU593" s="215" t="s">
        <v>175</v>
      </c>
      <c r="AV593" s="11" t="s">
        <v>77</v>
      </c>
      <c r="AW593" s="11" t="s">
        <v>33</v>
      </c>
      <c r="AX593" s="11" t="s">
        <v>69</v>
      </c>
      <c r="AY593" s="215" t="s">
        <v>167</v>
      </c>
    </row>
    <row r="594" spans="2:51" s="12" customFormat="1">
      <c r="B594" s="216"/>
      <c r="C594" s="217"/>
      <c r="D594" s="206" t="s">
        <v>177</v>
      </c>
      <c r="E594" s="218" t="s">
        <v>21</v>
      </c>
      <c r="F594" s="219" t="s">
        <v>557</v>
      </c>
      <c r="G594" s="217"/>
      <c r="H594" s="220">
        <v>23.893999999999998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177</v>
      </c>
      <c r="AU594" s="226" t="s">
        <v>175</v>
      </c>
      <c r="AV594" s="12" t="s">
        <v>175</v>
      </c>
      <c r="AW594" s="12" t="s">
        <v>33</v>
      </c>
      <c r="AX594" s="12" t="s">
        <v>69</v>
      </c>
      <c r="AY594" s="226" t="s">
        <v>167</v>
      </c>
    </row>
    <row r="595" spans="2:51" s="11" customFormat="1">
      <c r="B595" s="204"/>
      <c r="C595" s="205"/>
      <c r="D595" s="206" t="s">
        <v>177</v>
      </c>
      <c r="E595" s="207" t="s">
        <v>21</v>
      </c>
      <c r="F595" s="208" t="s">
        <v>272</v>
      </c>
      <c r="G595" s="205"/>
      <c r="H595" s="209" t="s">
        <v>21</v>
      </c>
      <c r="I595" s="210"/>
      <c r="J595" s="205"/>
      <c r="K595" s="205"/>
      <c r="L595" s="211"/>
      <c r="M595" s="212"/>
      <c r="N595" s="213"/>
      <c r="O595" s="213"/>
      <c r="P595" s="213"/>
      <c r="Q595" s="213"/>
      <c r="R595" s="213"/>
      <c r="S595" s="213"/>
      <c r="T595" s="214"/>
      <c r="AT595" s="215" t="s">
        <v>177</v>
      </c>
      <c r="AU595" s="215" t="s">
        <v>175</v>
      </c>
      <c r="AV595" s="11" t="s">
        <v>77</v>
      </c>
      <c r="AW595" s="11" t="s">
        <v>33</v>
      </c>
      <c r="AX595" s="11" t="s">
        <v>69</v>
      </c>
      <c r="AY595" s="215" t="s">
        <v>167</v>
      </c>
    </row>
    <row r="596" spans="2:51" s="12" customFormat="1">
      <c r="B596" s="216"/>
      <c r="C596" s="217"/>
      <c r="D596" s="206" t="s">
        <v>177</v>
      </c>
      <c r="E596" s="218" t="s">
        <v>21</v>
      </c>
      <c r="F596" s="219" t="s">
        <v>385</v>
      </c>
      <c r="G596" s="217"/>
      <c r="H596" s="220">
        <v>-1.4</v>
      </c>
      <c r="I596" s="221"/>
      <c r="J596" s="217"/>
      <c r="K596" s="217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177</v>
      </c>
      <c r="AU596" s="226" t="s">
        <v>175</v>
      </c>
      <c r="AV596" s="12" t="s">
        <v>175</v>
      </c>
      <c r="AW596" s="12" t="s">
        <v>33</v>
      </c>
      <c r="AX596" s="12" t="s">
        <v>69</v>
      </c>
      <c r="AY596" s="226" t="s">
        <v>167</v>
      </c>
    </row>
    <row r="597" spans="2:51" s="12" customFormat="1">
      <c r="B597" s="216"/>
      <c r="C597" s="217"/>
      <c r="D597" s="206" t="s">
        <v>177</v>
      </c>
      <c r="E597" s="218" t="s">
        <v>21</v>
      </c>
      <c r="F597" s="219" t="s">
        <v>546</v>
      </c>
      <c r="G597" s="217"/>
      <c r="H597" s="220">
        <v>-1.375</v>
      </c>
      <c r="I597" s="221"/>
      <c r="J597" s="217"/>
      <c r="K597" s="217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177</v>
      </c>
      <c r="AU597" s="226" t="s">
        <v>175</v>
      </c>
      <c r="AV597" s="12" t="s">
        <v>175</v>
      </c>
      <c r="AW597" s="12" t="s">
        <v>33</v>
      </c>
      <c r="AX597" s="12" t="s">
        <v>69</v>
      </c>
      <c r="AY597" s="226" t="s">
        <v>167</v>
      </c>
    </row>
    <row r="598" spans="2:51" s="11" customFormat="1">
      <c r="B598" s="204"/>
      <c r="C598" s="205"/>
      <c r="D598" s="206" t="s">
        <v>177</v>
      </c>
      <c r="E598" s="207" t="s">
        <v>21</v>
      </c>
      <c r="F598" s="208" t="s">
        <v>558</v>
      </c>
      <c r="G598" s="205"/>
      <c r="H598" s="209" t="s">
        <v>21</v>
      </c>
      <c r="I598" s="210"/>
      <c r="J598" s="205"/>
      <c r="K598" s="205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177</v>
      </c>
      <c r="AU598" s="215" t="s">
        <v>175</v>
      </c>
      <c r="AV598" s="11" t="s">
        <v>77</v>
      </c>
      <c r="AW598" s="11" t="s">
        <v>33</v>
      </c>
      <c r="AX598" s="11" t="s">
        <v>69</v>
      </c>
      <c r="AY598" s="215" t="s">
        <v>167</v>
      </c>
    </row>
    <row r="599" spans="2:51" s="12" customFormat="1">
      <c r="B599" s="216"/>
      <c r="C599" s="217"/>
      <c r="D599" s="206" t="s">
        <v>177</v>
      </c>
      <c r="E599" s="218" t="s">
        <v>21</v>
      </c>
      <c r="F599" s="219" t="s">
        <v>559</v>
      </c>
      <c r="G599" s="217"/>
      <c r="H599" s="220">
        <v>11.22</v>
      </c>
      <c r="I599" s="221"/>
      <c r="J599" s="217"/>
      <c r="K599" s="217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177</v>
      </c>
      <c r="AU599" s="226" t="s">
        <v>175</v>
      </c>
      <c r="AV599" s="12" t="s">
        <v>175</v>
      </c>
      <c r="AW599" s="12" t="s">
        <v>33</v>
      </c>
      <c r="AX599" s="12" t="s">
        <v>69</v>
      </c>
      <c r="AY599" s="226" t="s">
        <v>167</v>
      </c>
    </row>
    <row r="600" spans="2:51" s="11" customFormat="1">
      <c r="B600" s="204"/>
      <c r="C600" s="205"/>
      <c r="D600" s="206" t="s">
        <v>177</v>
      </c>
      <c r="E600" s="207" t="s">
        <v>21</v>
      </c>
      <c r="F600" s="208" t="s">
        <v>272</v>
      </c>
      <c r="G600" s="205"/>
      <c r="H600" s="209" t="s">
        <v>21</v>
      </c>
      <c r="I600" s="210"/>
      <c r="J600" s="205"/>
      <c r="K600" s="205"/>
      <c r="L600" s="211"/>
      <c r="M600" s="212"/>
      <c r="N600" s="213"/>
      <c r="O600" s="213"/>
      <c r="P600" s="213"/>
      <c r="Q600" s="213"/>
      <c r="R600" s="213"/>
      <c r="S600" s="213"/>
      <c r="T600" s="214"/>
      <c r="AT600" s="215" t="s">
        <v>177</v>
      </c>
      <c r="AU600" s="215" t="s">
        <v>175</v>
      </c>
      <c r="AV600" s="11" t="s">
        <v>77</v>
      </c>
      <c r="AW600" s="11" t="s">
        <v>33</v>
      </c>
      <c r="AX600" s="11" t="s">
        <v>69</v>
      </c>
      <c r="AY600" s="215" t="s">
        <v>167</v>
      </c>
    </row>
    <row r="601" spans="2:51" s="12" customFormat="1">
      <c r="B601" s="216"/>
      <c r="C601" s="217"/>
      <c r="D601" s="206" t="s">
        <v>177</v>
      </c>
      <c r="E601" s="218" t="s">
        <v>21</v>
      </c>
      <c r="F601" s="219" t="s">
        <v>392</v>
      </c>
      <c r="G601" s="217"/>
      <c r="H601" s="220">
        <v>-1.2</v>
      </c>
      <c r="I601" s="221"/>
      <c r="J601" s="217"/>
      <c r="K601" s="217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177</v>
      </c>
      <c r="AU601" s="226" t="s">
        <v>175</v>
      </c>
      <c r="AV601" s="12" t="s">
        <v>175</v>
      </c>
      <c r="AW601" s="12" t="s">
        <v>33</v>
      </c>
      <c r="AX601" s="12" t="s">
        <v>69</v>
      </c>
      <c r="AY601" s="226" t="s">
        <v>167</v>
      </c>
    </row>
    <row r="602" spans="2:51" s="11" customFormat="1">
      <c r="B602" s="204"/>
      <c r="C602" s="205"/>
      <c r="D602" s="206" t="s">
        <v>177</v>
      </c>
      <c r="E602" s="207" t="s">
        <v>21</v>
      </c>
      <c r="F602" s="208" t="s">
        <v>283</v>
      </c>
      <c r="G602" s="205"/>
      <c r="H602" s="209" t="s">
        <v>21</v>
      </c>
      <c r="I602" s="210"/>
      <c r="J602" s="205"/>
      <c r="K602" s="205"/>
      <c r="L602" s="211"/>
      <c r="M602" s="212"/>
      <c r="N602" s="213"/>
      <c r="O602" s="213"/>
      <c r="P602" s="213"/>
      <c r="Q602" s="213"/>
      <c r="R602" s="213"/>
      <c r="S602" s="213"/>
      <c r="T602" s="214"/>
      <c r="AT602" s="215" t="s">
        <v>177</v>
      </c>
      <c r="AU602" s="215" t="s">
        <v>175</v>
      </c>
      <c r="AV602" s="11" t="s">
        <v>77</v>
      </c>
      <c r="AW602" s="11" t="s">
        <v>33</v>
      </c>
      <c r="AX602" s="11" t="s">
        <v>69</v>
      </c>
      <c r="AY602" s="215" t="s">
        <v>167</v>
      </c>
    </row>
    <row r="603" spans="2:51" s="11" customFormat="1">
      <c r="B603" s="204"/>
      <c r="C603" s="205"/>
      <c r="D603" s="206" t="s">
        <v>177</v>
      </c>
      <c r="E603" s="207" t="s">
        <v>21</v>
      </c>
      <c r="F603" s="208" t="s">
        <v>562</v>
      </c>
      <c r="G603" s="205"/>
      <c r="H603" s="209" t="s">
        <v>21</v>
      </c>
      <c r="I603" s="210"/>
      <c r="J603" s="205"/>
      <c r="K603" s="205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177</v>
      </c>
      <c r="AU603" s="215" t="s">
        <v>175</v>
      </c>
      <c r="AV603" s="11" t="s">
        <v>77</v>
      </c>
      <c r="AW603" s="11" t="s">
        <v>33</v>
      </c>
      <c r="AX603" s="11" t="s">
        <v>69</v>
      </c>
      <c r="AY603" s="215" t="s">
        <v>167</v>
      </c>
    </row>
    <row r="604" spans="2:51" s="12" customFormat="1">
      <c r="B604" s="216"/>
      <c r="C604" s="217"/>
      <c r="D604" s="206" t="s">
        <v>177</v>
      </c>
      <c r="E604" s="218" t="s">
        <v>21</v>
      </c>
      <c r="F604" s="219" t="s">
        <v>563</v>
      </c>
      <c r="G604" s="217"/>
      <c r="H604" s="220">
        <v>32.207999999999998</v>
      </c>
      <c r="I604" s="221"/>
      <c r="J604" s="217"/>
      <c r="K604" s="217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177</v>
      </c>
      <c r="AU604" s="226" t="s">
        <v>175</v>
      </c>
      <c r="AV604" s="12" t="s">
        <v>175</v>
      </c>
      <c r="AW604" s="12" t="s">
        <v>33</v>
      </c>
      <c r="AX604" s="12" t="s">
        <v>69</v>
      </c>
      <c r="AY604" s="226" t="s">
        <v>167</v>
      </c>
    </row>
    <row r="605" spans="2:51" s="11" customFormat="1">
      <c r="B605" s="204"/>
      <c r="C605" s="205"/>
      <c r="D605" s="206" t="s">
        <v>177</v>
      </c>
      <c r="E605" s="207" t="s">
        <v>21</v>
      </c>
      <c r="F605" s="208" t="s">
        <v>272</v>
      </c>
      <c r="G605" s="205"/>
      <c r="H605" s="209" t="s">
        <v>21</v>
      </c>
      <c r="I605" s="210"/>
      <c r="J605" s="205"/>
      <c r="K605" s="205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177</v>
      </c>
      <c r="AU605" s="215" t="s">
        <v>175</v>
      </c>
      <c r="AV605" s="11" t="s">
        <v>77</v>
      </c>
      <c r="AW605" s="11" t="s">
        <v>33</v>
      </c>
      <c r="AX605" s="11" t="s">
        <v>69</v>
      </c>
      <c r="AY605" s="215" t="s">
        <v>167</v>
      </c>
    </row>
    <row r="606" spans="2:51" s="12" customFormat="1">
      <c r="B606" s="216"/>
      <c r="C606" s="217"/>
      <c r="D606" s="206" t="s">
        <v>177</v>
      </c>
      <c r="E606" s="218" t="s">
        <v>21</v>
      </c>
      <c r="F606" s="219" t="s">
        <v>564</v>
      </c>
      <c r="G606" s="217"/>
      <c r="H606" s="220">
        <v>-4.8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177</v>
      </c>
      <c r="AU606" s="226" t="s">
        <v>175</v>
      </c>
      <c r="AV606" s="12" t="s">
        <v>175</v>
      </c>
      <c r="AW606" s="12" t="s">
        <v>33</v>
      </c>
      <c r="AX606" s="12" t="s">
        <v>69</v>
      </c>
      <c r="AY606" s="226" t="s">
        <v>167</v>
      </c>
    </row>
    <row r="607" spans="2:51" s="12" customFormat="1">
      <c r="B607" s="216"/>
      <c r="C607" s="217"/>
      <c r="D607" s="206" t="s">
        <v>177</v>
      </c>
      <c r="E607" s="218" t="s">
        <v>21</v>
      </c>
      <c r="F607" s="219" t="s">
        <v>385</v>
      </c>
      <c r="G607" s="217"/>
      <c r="H607" s="220">
        <v>-1.4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177</v>
      </c>
      <c r="AU607" s="226" t="s">
        <v>175</v>
      </c>
      <c r="AV607" s="12" t="s">
        <v>175</v>
      </c>
      <c r="AW607" s="12" t="s">
        <v>33</v>
      </c>
      <c r="AX607" s="12" t="s">
        <v>69</v>
      </c>
      <c r="AY607" s="226" t="s">
        <v>167</v>
      </c>
    </row>
    <row r="608" spans="2:51" s="12" customFormat="1">
      <c r="B608" s="216"/>
      <c r="C608" s="217"/>
      <c r="D608" s="206" t="s">
        <v>177</v>
      </c>
      <c r="E608" s="218" t="s">
        <v>21</v>
      </c>
      <c r="F608" s="219" t="s">
        <v>392</v>
      </c>
      <c r="G608" s="217"/>
      <c r="H608" s="220">
        <v>-1.2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177</v>
      </c>
      <c r="AU608" s="226" t="s">
        <v>175</v>
      </c>
      <c r="AV608" s="12" t="s">
        <v>175</v>
      </c>
      <c r="AW608" s="12" t="s">
        <v>33</v>
      </c>
      <c r="AX608" s="12" t="s">
        <v>69</v>
      </c>
      <c r="AY608" s="226" t="s">
        <v>167</v>
      </c>
    </row>
    <row r="609" spans="2:51" s="11" customFormat="1">
      <c r="B609" s="204"/>
      <c r="C609" s="205"/>
      <c r="D609" s="206" t="s">
        <v>177</v>
      </c>
      <c r="E609" s="207" t="s">
        <v>21</v>
      </c>
      <c r="F609" s="208" t="s">
        <v>565</v>
      </c>
      <c r="G609" s="205"/>
      <c r="H609" s="209" t="s">
        <v>21</v>
      </c>
      <c r="I609" s="210"/>
      <c r="J609" s="205"/>
      <c r="K609" s="205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177</v>
      </c>
      <c r="AU609" s="215" t="s">
        <v>175</v>
      </c>
      <c r="AV609" s="11" t="s">
        <v>77</v>
      </c>
      <c r="AW609" s="11" t="s">
        <v>33</v>
      </c>
      <c r="AX609" s="11" t="s">
        <v>69</v>
      </c>
      <c r="AY609" s="215" t="s">
        <v>167</v>
      </c>
    </row>
    <row r="610" spans="2:51" s="12" customFormat="1">
      <c r="B610" s="216"/>
      <c r="C610" s="217"/>
      <c r="D610" s="206" t="s">
        <v>177</v>
      </c>
      <c r="E610" s="218" t="s">
        <v>21</v>
      </c>
      <c r="F610" s="219" t="s">
        <v>566</v>
      </c>
      <c r="G610" s="217"/>
      <c r="H610" s="220">
        <v>29.483000000000001</v>
      </c>
      <c r="I610" s="221"/>
      <c r="J610" s="217"/>
      <c r="K610" s="217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177</v>
      </c>
      <c r="AU610" s="226" t="s">
        <v>175</v>
      </c>
      <c r="AV610" s="12" t="s">
        <v>175</v>
      </c>
      <c r="AW610" s="12" t="s">
        <v>33</v>
      </c>
      <c r="AX610" s="12" t="s">
        <v>69</v>
      </c>
      <c r="AY610" s="226" t="s">
        <v>167</v>
      </c>
    </row>
    <row r="611" spans="2:51" s="11" customFormat="1">
      <c r="B611" s="204"/>
      <c r="C611" s="205"/>
      <c r="D611" s="206" t="s">
        <v>177</v>
      </c>
      <c r="E611" s="207" t="s">
        <v>21</v>
      </c>
      <c r="F611" s="208" t="s">
        <v>272</v>
      </c>
      <c r="G611" s="205"/>
      <c r="H611" s="209" t="s">
        <v>21</v>
      </c>
      <c r="I611" s="210"/>
      <c r="J611" s="205"/>
      <c r="K611" s="205"/>
      <c r="L611" s="211"/>
      <c r="M611" s="212"/>
      <c r="N611" s="213"/>
      <c r="O611" s="213"/>
      <c r="P611" s="213"/>
      <c r="Q611" s="213"/>
      <c r="R611" s="213"/>
      <c r="S611" s="213"/>
      <c r="T611" s="214"/>
      <c r="AT611" s="215" t="s">
        <v>177</v>
      </c>
      <c r="AU611" s="215" t="s">
        <v>175</v>
      </c>
      <c r="AV611" s="11" t="s">
        <v>77</v>
      </c>
      <c r="AW611" s="11" t="s">
        <v>33</v>
      </c>
      <c r="AX611" s="11" t="s">
        <v>69</v>
      </c>
      <c r="AY611" s="215" t="s">
        <v>167</v>
      </c>
    </row>
    <row r="612" spans="2:51" s="12" customFormat="1">
      <c r="B612" s="216"/>
      <c r="C612" s="217"/>
      <c r="D612" s="206" t="s">
        <v>177</v>
      </c>
      <c r="E612" s="218" t="s">
        <v>21</v>
      </c>
      <c r="F612" s="219" t="s">
        <v>567</v>
      </c>
      <c r="G612" s="217"/>
      <c r="H612" s="220">
        <v>-2.13</v>
      </c>
      <c r="I612" s="221"/>
      <c r="J612" s="217"/>
      <c r="K612" s="217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177</v>
      </c>
      <c r="AU612" s="226" t="s">
        <v>175</v>
      </c>
      <c r="AV612" s="12" t="s">
        <v>175</v>
      </c>
      <c r="AW612" s="12" t="s">
        <v>33</v>
      </c>
      <c r="AX612" s="12" t="s">
        <v>69</v>
      </c>
      <c r="AY612" s="226" t="s">
        <v>167</v>
      </c>
    </row>
    <row r="613" spans="2:51" s="12" customFormat="1">
      <c r="B613" s="216"/>
      <c r="C613" s="217"/>
      <c r="D613" s="206" t="s">
        <v>177</v>
      </c>
      <c r="E613" s="218" t="s">
        <v>21</v>
      </c>
      <c r="F613" s="219" t="s">
        <v>386</v>
      </c>
      <c r="G613" s="217"/>
      <c r="H613" s="220">
        <v>-1.6</v>
      </c>
      <c r="I613" s="221"/>
      <c r="J613" s="217"/>
      <c r="K613" s="217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177</v>
      </c>
      <c r="AU613" s="226" t="s">
        <v>175</v>
      </c>
      <c r="AV613" s="12" t="s">
        <v>175</v>
      </c>
      <c r="AW613" s="12" t="s">
        <v>33</v>
      </c>
      <c r="AX613" s="12" t="s">
        <v>69</v>
      </c>
      <c r="AY613" s="226" t="s">
        <v>167</v>
      </c>
    </row>
    <row r="614" spans="2:51" s="11" customFormat="1">
      <c r="B614" s="204"/>
      <c r="C614" s="205"/>
      <c r="D614" s="206" t="s">
        <v>177</v>
      </c>
      <c r="E614" s="207" t="s">
        <v>21</v>
      </c>
      <c r="F614" s="208" t="s">
        <v>568</v>
      </c>
      <c r="G614" s="205"/>
      <c r="H614" s="209" t="s">
        <v>21</v>
      </c>
      <c r="I614" s="210"/>
      <c r="J614" s="205"/>
      <c r="K614" s="205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177</v>
      </c>
      <c r="AU614" s="215" t="s">
        <v>175</v>
      </c>
      <c r="AV614" s="11" t="s">
        <v>77</v>
      </c>
      <c r="AW614" s="11" t="s">
        <v>33</v>
      </c>
      <c r="AX614" s="11" t="s">
        <v>69</v>
      </c>
      <c r="AY614" s="215" t="s">
        <v>167</v>
      </c>
    </row>
    <row r="615" spans="2:51" s="12" customFormat="1">
      <c r="B615" s="216"/>
      <c r="C615" s="217"/>
      <c r="D615" s="206" t="s">
        <v>177</v>
      </c>
      <c r="E615" s="218" t="s">
        <v>21</v>
      </c>
      <c r="F615" s="219" t="s">
        <v>569</v>
      </c>
      <c r="G615" s="217"/>
      <c r="H615" s="220">
        <v>44.543999999999997</v>
      </c>
      <c r="I615" s="221"/>
      <c r="J615" s="217"/>
      <c r="K615" s="217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177</v>
      </c>
      <c r="AU615" s="226" t="s">
        <v>175</v>
      </c>
      <c r="AV615" s="12" t="s">
        <v>175</v>
      </c>
      <c r="AW615" s="12" t="s">
        <v>33</v>
      </c>
      <c r="AX615" s="12" t="s">
        <v>69</v>
      </c>
      <c r="AY615" s="226" t="s">
        <v>167</v>
      </c>
    </row>
    <row r="616" spans="2:51" s="11" customFormat="1">
      <c r="B616" s="204"/>
      <c r="C616" s="205"/>
      <c r="D616" s="206" t="s">
        <v>177</v>
      </c>
      <c r="E616" s="207" t="s">
        <v>21</v>
      </c>
      <c r="F616" s="208" t="s">
        <v>272</v>
      </c>
      <c r="G616" s="205"/>
      <c r="H616" s="209" t="s">
        <v>21</v>
      </c>
      <c r="I616" s="210"/>
      <c r="J616" s="205"/>
      <c r="K616" s="205"/>
      <c r="L616" s="211"/>
      <c r="M616" s="212"/>
      <c r="N616" s="213"/>
      <c r="O616" s="213"/>
      <c r="P616" s="213"/>
      <c r="Q616" s="213"/>
      <c r="R616" s="213"/>
      <c r="S616" s="213"/>
      <c r="T616" s="214"/>
      <c r="AT616" s="215" t="s">
        <v>177</v>
      </c>
      <c r="AU616" s="215" t="s">
        <v>175</v>
      </c>
      <c r="AV616" s="11" t="s">
        <v>77</v>
      </c>
      <c r="AW616" s="11" t="s">
        <v>33</v>
      </c>
      <c r="AX616" s="11" t="s">
        <v>69</v>
      </c>
      <c r="AY616" s="215" t="s">
        <v>167</v>
      </c>
    </row>
    <row r="617" spans="2:51" s="12" customFormat="1">
      <c r="B617" s="216"/>
      <c r="C617" s="217"/>
      <c r="D617" s="206" t="s">
        <v>177</v>
      </c>
      <c r="E617" s="218" t="s">
        <v>21</v>
      </c>
      <c r="F617" s="219" t="s">
        <v>386</v>
      </c>
      <c r="G617" s="217"/>
      <c r="H617" s="220">
        <v>-1.6</v>
      </c>
      <c r="I617" s="221"/>
      <c r="J617" s="217"/>
      <c r="K617" s="217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177</v>
      </c>
      <c r="AU617" s="226" t="s">
        <v>175</v>
      </c>
      <c r="AV617" s="12" t="s">
        <v>175</v>
      </c>
      <c r="AW617" s="12" t="s">
        <v>33</v>
      </c>
      <c r="AX617" s="12" t="s">
        <v>69</v>
      </c>
      <c r="AY617" s="226" t="s">
        <v>167</v>
      </c>
    </row>
    <row r="618" spans="2:51" s="12" customFormat="1">
      <c r="B618" s="216"/>
      <c r="C618" s="217"/>
      <c r="D618" s="206" t="s">
        <v>177</v>
      </c>
      <c r="E618" s="218" t="s">
        <v>21</v>
      </c>
      <c r="F618" s="219" t="s">
        <v>570</v>
      </c>
      <c r="G618" s="217"/>
      <c r="H618" s="220">
        <v>-4.26</v>
      </c>
      <c r="I618" s="221"/>
      <c r="J618" s="217"/>
      <c r="K618" s="217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177</v>
      </c>
      <c r="AU618" s="226" t="s">
        <v>175</v>
      </c>
      <c r="AV618" s="12" t="s">
        <v>175</v>
      </c>
      <c r="AW618" s="12" t="s">
        <v>33</v>
      </c>
      <c r="AX618" s="12" t="s">
        <v>69</v>
      </c>
      <c r="AY618" s="226" t="s">
        <v>167</v>
      </c>
    </row>
    <row r="619" spans="2:51" s="11" customFormat="1">
      <c r="B619" s="204"/>
      <c r="C619" s="205"/>
      <c r="D619" s="206" t="s">
        <v>177</v>
      </c>
      <c r="E619" s="207" t="s">
        <v>21</v>
      </c>
      <c r="F619" s="208" t="s">
        <v>571</v>
      </c>
      <c r="G619" s="205"/>
      <c r="H619" s="209" t="s">
        <v>21</v>
      </c>
      <c r="I619" s="210"/>
      <c r="J619" s="205"/>
      <c r="K619" s="205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177</v>
      </c>
      <c r="AU619" s="215" t="s">
        <v>175</v>
      </c>
      <c r="AV619" s="11" t="s">
        <v>77</v>
      </c>
      <c r="AW619" s="11" t="s">
        <v>33</v>
      </c>
      <c r="AX619" s="11" t="s">
        <v>69</v>
      </c>
      <c r="AY619" s="215" t="s">
        <v>167</v>
      </c>
    </row>
    <row r="620" spans="2:51" s="12" customFormat="1">
      <c r="B620" s="216"/>
      <c r="C620" s="217"/>
      <c r="D620" s="206" t="s">
        <v>177</v>
      </c>
      <c r="E620" s="218" t="s">
        <v>21</v>
      </c>
      <c r="F620" s="219" t="s">
        <v>572</v>
      </c>
      <c r="G620" s="217"/>
      <c r="H620" s="220">
        <v>42.624000000000002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177</v>
      </c>
      <c r="AU620" s="226" t="s">
        <v>175</v>
      </c>
      <c r="AV620" s="12" t="s">
        <v>175</v>
      </c>
      <c r="AW620" s="12" t="s">
        <v>33</v>
      </c>
      <c r="AX620" s="12" t="s">
        <v>69</v>
      </c>
      <c r="AY620" s="226" t="s">
        <v>167</v>
      </c>
    </row>
    <row r="621" spans="2:51" s="11" customFormat="1">
      <c r="B621" s="204"/>
      <c r="C621" s="205"/>
      <c r="D621" s="206" t="s">
        <v>177</v>
      </c>
      <c r="E621" s="207" t="s">
        <v>21</v>
      </c>
      <c r="F621" s="208" t="s">
        <v>272</v>
      </c>
      <c r="G621" s="205"/>
      <c r="H621" s="209" t="s">
        <v>21</v>
      </c>
      <c r="I621" s="210"/>
      <c r="J621" s="205"/>
      <c r="K621" s="205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177</v>
      </c>
      <c r="AU621" s="215" t="s">
        <v>175</v>
      </c>
      <c r="AV621" s="11" t="s">
        <v>77</v>
      </c>
      <c r="AW621" s="11" t="s">
        <v>33</v>
      </c>
      <c r="AX621" s="11" t="s">
        <v>69</v>
      </c>
      <c r="AY621" s="215" t="s">
        <v>167</v>
      </c>
    </row>
    <row r="622" spans="2:51" s="12" customFormat="1">
      <c r="B622" s="216"/>
      <c r="C622" s="217"/>
      <c r="D622" s="206" t="s">
        <v>177</v>
      </c>
      <c r="E622" s="218" t="s">
        <v>21</v>
      </c>
      <c r="F622" s="219" t="s">
        <v>386</v>
      </c>
      <c r="G622" s="217"/>
      <c r="H622" s="220">
        <v>-1.6</v>
      </c>
      <c r="I622" s="221"/>
      <c r="J622" s="217"/>
      <c r="K622" s="217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177</v>
      </c>
      <c r="AU622" s="226" t="s">
        <v>175</v>
      </c>
      <c r="AV622" s="12" t="s">
        <v>175</v>
      </c>
      <c r="AW622" s="12" t="s">
        <v>33</v>
      </c>
      <c r="AX622" s="12" t="s">
        <v>69</v>
      </c>
      <c r="AY622" s="226" t="s">
        <v>167</v>
      </c>
    </row>
    <row r="623" spans="2:51" s="12" customFormat="1">
      <c r="B623" s="216"/>
      <c r="C623" s="217"/>
      <c r="D623" s="206" t="s">
        <v>177</v>
      </c>
      <c r="E623" s="218" t="s">
        <v>21</v>
      </c>
      <c r="F623" s="219" t="s">
        <v>570</v>
      </c>
      <c r="G623" s="217"/>
      <c r="H623" s="220">
        <v>-4.26</v>
      </c>
      <c r="I623" s="221"/>
      <c r="J623" s="217"/>
      <c r="K623" s="217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177</v>
      </c>
      <c r="AU623" s="226" t="s">
        <v>175</v>
      </c>
      <c r="AV623" s="12" t="s">
        <v>175</v>
      </c>
      <c r="AW623" s="12" t="s">
        <v>33</v>
      </c>
      <c r="AX623" s="12" t="s">
        <v>69</v>
      </c>
      <c r="AY623" s="226" t="s">
        <v>167</v>
      </c>
    </row>
    <row r="624" spans="2:51" s="11" customFormat="1">
      <c r="B624" s="204"/>
      <c r="C624" s="205"/>
      <c r="D624" s="206" t="s">
        <v>177</v>
      </c>
      <c r="E624" s="207" t="s">
        <v>21</v>
      </c>
      <c r="F624" s="208" t="s">
        <v>573</v>
      </c>
      <c r="G624" s="205"/>
      <c r="H624" s="209" t="s">
        <v>21</v>
      </c>
      <c r="I624" s="210"/>
      <c r="J624" s="205"/>
      <c r="K624" s="205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177</v>
      </c>
      <c r="AU624" s="215" t="s">
        <v>175</v>
      </c>
      <c r="AV624" s="11" t="s">
        <v>77</v>
      </c>
      <c r="AW624" s="11" t="s">
        <v>33</v>
      </c>
      <c r="AX624" s="11" t="s">
        <v>69</v>
      </c>
      <c r="AY624" s="215" t="s">
        <v>167</v>
      </c>
    </row>
    <row r="625" spans="2:65" s="12" customFormat="1">
      <c r="B625" s="216"/>
      <c r="C625" s="217"/>
      <c r="D625" s="206" t="s">
        <v>177</v>
      </c>
      <c r="E625" s="218" t="s">
        <v>21</v>
      </c>
      <c r="F625" s="219" t="s">
        <v>574</v>
      </c>
      <c r="G625" s="217"/>
      <c r="H625" s="220">
        <v>22.420999999999999</v>
      </c>
      <c r="I625" s="221"/>
      <c r="J625" s="217"/>
      <c r="K625" s="217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177</v>
      </c>
      <c r="AU625" s="226" t="s">
        <v>175</v>
      </c>
      <c r="AV625" s="12" t="s">
        <v>175</v>
      </c>
      <c r="AW625" s="12" t="s">
        <v>33</v>
      </c>
      <c r="AX625" s="12" t="s">
        <v>69</v>
      </c>
      <c r="AY625" s="226" t="s">
        <v>167</v>
      </c>
    </row>
    <row r="626" spans="2:65" s="11" customFormat="1">
      <c r="B626" s="204"/>
      <c r="C626" s="205"/>
      <c r="D626" s="206" t="s">
        <v>177</v>
      </c>
      <c r="E626" s="207" t="s">
        <v>21</v>
      </c>
      <c r="F626" s="208" t="s">
        <v>575</v>
      </c>
      <c r="G626" s="205"/>
      <c r="H626" s="209" t="s">
        <v>21</v>
      </c>
      <c r="I626" s="210"/>
      <c r="J626" s="205"/>
      <c r="K626" s="205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177</v>
      </c>
      <c r="AU626" s="215" t="s">
        <v>175</v>
      </c>
      <c r="AV626" s="11" t="s">
        <v>77</v>
      </c>
      <c r="AW626" s="11" t="s">
        <v>33</v>
      </c>
      <c r="AX626" s="11" t="s">
        <v>69</v>
      </c>
      <c r="AY626" s="215" t="s">
        <v>167</v>
      </c>
    </row>
    <row r="627" spans="2:65" s="11" customFormat="1">
      <c r="B627" s="204"/>
      <c r="C627" s="205"/>
      <c r="D627" s="206" t="s">
        <v>177</v>
      </c>
      <c r="E627" s="207" t="s">
        <v>21</v>
      </c>
      <c r="F627" s="208" t="s">
        <v>272</v>
      </c>
      <c r="G627" s="205"/>
      <c r="H627" s="209" t="s">
        <v>21</v>
      </c>
      <c r="I627" s="210"/>
      <c r="J627" s="205"/>
      <c r="K627" s="205"/>
      <c r="L627" s="211"/>
      <c r="M627" s="212"/>
      <c r="N627" s="213"/>
      <c r="O627" s="213"/>
      <c r="P627" s="213"/>
      <c r="Q627" s="213"/>
      <c r="R627" s="213"/>
      <c r="S627" s="213"/>
      <c r="T627" s="214"/>
      <c r="AT627" s="215" t="s">
        <v>177</v>
      </c>
      <c r="AU627" s="215" t="s">
        <v>175</v>
      </c>
      <c r="AV627" s="11" t="s">
        <v>77</v>
      </c>
      <c r="AW627" s="11" t="s">
        <v>33</v>
      </c>
      <c r="AX627" s="11" t="s">
        <v>69</v>
      </c>
      <c r="AY627" s="215" t="s">
        <v>167</v>
      </c>
    </row>
    <row r="628" spans="2:65" s="12" customFormat="1">
      <c r="B628" s="216"/>
      <c r="C628" s="217"/>
      <c r="D628" s="206" t="s">
        <v>177</v>
      </c>
      <c r="E628" s="218" t="s">
        <v>21</v>
      </c>
      <c r="F628" s="219" t="s">
        <v>385</v>
      </c>
      <c r="G628" s="217"/>
      <c r="H628" s="220">
        <v>-1.4</v>
      </c>
      <c r="I628" s="221"/>
      <c r="J628" s="217"/>
      <c r="K628" s="217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177</v>
      </c>
      <c r="AU628" s="226" t="s">
        <v>175</v>
      </c>
      <c r="AV628" s="12" t="s">
        <v>175</v>
      </c>
      <c r="AW628" s="12" t="s">
        <v>33</v>
      </c>
      <c r="AX628" s="12" t="s">
        <v>69</v>
      </c>
      <c r="AY628" s="226" t="s">
        <v>167</v>
      </c>
    </row>
    <row r="629" spans="2:65" s="12" customFormat="1">
      <c r="B629" s="216"/>
      <c r="C629" s="217"/>
      <c r="D629" s="206" t="s">
        <v>177</v>
      </c>
      <c r="E629" s="218" t="s">
        <v>21</v>
      </c>
      <c r="F629" s="219" t="s">
        <v>576</v>
      </c>
      <c r="G629" s="217"/>
      <c r="H629" s="220">
        <v>13.683999999999999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177</v>
      </c>
      <c r="AU629" s="226" t="s">
        <v>175</v>
      </c>
      <c r="AV629" s="12" t="s">
        <v>175</v>
      </c>
      <c r="AW629" s="12" t="s">
        <v>33</v>
      </c>
      <c r="AX629" s="12" t="s">
        <v>69</v>
      </c>
      <c r="AY629" s="226" t="s">
        <v>167</v>
      </c>
    </row>
    <row r="630" spans="2:65" s="11" customFormat="1">
      <c r="B630" s="204"/>
      <c r="C630" s="205"/>
      <c r="D630" s="206" t="s">
        <v>177</v>
      </c>
      <c r="E630" s="207" t="s">
        <v>21</v>
      </c>
      <c r="F630" s="208" t="s">
        <v>272</v>
      </c>
      <c r="G630" s="205"/>
      <c r="H630" s="209" t="s">
        <v>21</v>
      </c>
      <c r="I630" s="210"/>
      <c r="J630" s="205"/>
      <c r="K630" s="205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177</v>
      </c>
      <c r="AU630" s="215" t="s">
        <v>175</v>
      </c>
      <c r="AV630" s="11" t="s">
        <v>77</v>
      </c>
      <c r="AW630" s="11" t="s">
        <v>33</v>
      </c>
      <c r="AX630" s="11" t="s">
        <v>69</v>
      </c>
      <c r="AY630" s="215" t="s">
        <v>167</v>
      </c>
    </row>
    <row r="631" spans="2:65" s="12" customFormat="1">
      <c r="B631" s="216"/>
      <c r="C631" s="217"/>
      <c r="D631" s="206" t="s">
        <v>177</v>
      </c>
      <c r="E631" s="218" t="s">
        <v>21</v>
      </c>
      <c r="F631" s="219" t="s">
        <v>392</v>
      </c>
      <c r="G631" s="217"/>
      <c r="H631" s="220">
        <v>-1.2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177</v>
      </c>
      <c r="AU631" s="226" t="s">
        <v>175</v>
      </c>
      <c r="AV631" s="12" t="s">
        <v>175</v>
      </c>
      <c r="AW631" s="12" t="s">
        <v>33</v>
      </c>
      <c r="AX631" s="12" t="s">
        <v>69</v>
      </c>
      <c r="AY631" s="226" t="s">
        <v>167</v>
      </c>
    </row>
    <row r="632" spans="2:65" s="13" customFormat="1">
      <c r="B632" s="227"/>
      <c r="C632" s="228"/>
      <c r="D632" s="229" t="s">
        <v>177</v>
      </c>
      <c r="E632" s="230" t="s">
        <v>21</v>
      </c>
      <c r="F632" s="231" t="s">
        <v>181</v>
      </c>
      <c r="G632" s="228"/>
      <c r="H632" s="232">
        <v>319.29500000000002</v>
      </c>
      <c r="I632" s="233"/>
      <c r="J632" s="228"/>
      <c r="K632" s="228"/>
      <c r="L632" s="234"/>
      <c r="M632" s="235"/>
      <c r="N632" s="236"/>
      <c r="O632" s="236"/>
      <c r="P632" s="236"/>
      <c r="Q632" s="236"/>
      <c r="R632" s="236"/>
      <c r="S632" s="236"/>
      <c r="T632" s="237"/>
      <c r="AT632" s="238" t="s">
        <v>177</v>
      </c>
      <c r="AU632" s="238" t="s">
        <v>175</v>
      </c>
      <c r="AV632" s="13" t="s">
        <v>174</v>
      </c>
      <c r="AW632" s="13" t="s">
        <v>33</v>
      </c>
      <c r="AX632" s="13" t="s">
        <v>77</v>
      </c>
      <c r="AY632" s="238" t="s">
        <v>167</v>
      </c>
    </row>
    <row r="633" spans="2:65" s="1" customFormat="1" ht="31.5" customHeight="1">
      <c r="B633" s="40"/>
      <c r="C633" s="192" t="s">
        <v>591</v>
      </c>
      <c r="D633" s="192" t="s">
        <v>169</v>
      </c>
      <c r="E633" s="193" t="s">
        <v>592</v>
      </c>
      <c r="F633" s="194" t="s">
        <v>593</v>
      </c>
      <c r="G633" s="195" t="s">
        <v>245</v>
      </c>
      <c r="H633" s="196">
        <v>4.4400000000000004</v>
      </c>
      <c r="I633" s="197"/>
      <c r="J633" s="198">
        <f>ROUND(I633*H633,2)</f>
        <v>0</v>
      </c>
      <c r="K633" s="194" t="s">
        <v>173</v>
      </c>
      <c r="L633" s="60"/>
      <c r="M633" s="199" t="s">
        <v>21</v>
      </c>
      <c r="N633" s="200" t="s">
        <v>41</v>
      </c>
      <c r="O633" s="41"/>
      <c r="P633" s="201">
        <f>O633*H633</f>
        <v>0</v>
      </c>
      <c r="Q633" s="201">
        <v>1.4E-3</v>
      </c>
      <c r="R633" s="201">
        <f>Q633*H633</f>
        <v>6.2160000000000002E-3</v>
      </c>
      <c r="S633" s="201">
        <v>0</v>
      </c>
      <c r="T633" s="202">
        <f>S633*H633</f>
        <v>0</v>
      </c>
      <c r="AR633" s="23" t="s">
        <v>174</v>
      </c>
      <c r="AT633" s="23" t="s">
        <v>169</v>
      </c>
      <c r="AU633" s="23" t="s">
        <v>175</v>
      </c>
      <c r="AY633" s="23" t="s">
        <v>167</v>
      </c>
      <c r="BE633" s="203">
        <f>IF(N633="základní",J633,0)</f>
        <v>0</v>
      </c>
      <c r="BF633" s="203">
        <f>IF(N633="snížená",J633,0)</f>
        <v>0</v>
      </c>
      <c r="BG633" s="203">
        <f>IF(N633="zákl. přenesená",J633,0)</f>
        <v>0</v>
      </c>
      <c r="BH633" s="203">
        <f>IF(N633="sníž. přenesená",J633,0)</f>
        <v>0</v>
      </c>
      <c r="BI633" s="203">
        <f>IF(N633="nulová",J633,0)</f>
        <v>0</v>
      </c>
      <c r="BJ633" s="23" t="s">
        <v>175</v>
      </c>
      <c r="BK633" s="203">
        <f>ROUND(I633*H633,2)</f>
        <v>0</v>
      </c>
      <c r="BL633" s="23" t="s">
        <v>174</v>
      </c>
      <c r="BM633" s="23" t="s">
        <v>594</v>
      </c>
    </row>
    <row r="634" spans="2:65" s="11" customFormat="1">
      <c r="B634" s="204"/>
      <c r="C634" s="205"/>
      <c r="D634" s="206" t="s">
        <v>177</v>
      </c>
      <c r="E634" s="207" t="s">
        <v>21</v>
      </c>
      <c r="F634" s="208" t="s">
        <v>595</v>
      </c>
      <c r="G634" s="205"/>
      <c r="H634" s="209" t="s">
        <v>21</v>
      </c>
      <c r="I634" s="210"/>
      <c r="J634" s="205"/>
      <c r="K634" s="205"/>
      <c r="L634" s="211"/>
      <c r="M634" s="212"/>
      <c r="N634" s="213"/>
      <c r="O634" s="213"/>
      <c r="P634" s="213"/>
      <c r="Q634" s="213"/>
      <c r="R634" s="213"/>
      <c r="S634" s="213"/>
      <c r="T634" s="214"/>
      <c r="AT634" s="215" t="s">
        <v>177</v>
      </c>
      <c r="AU634" s="215" t="s">
        <v>175</v>
      </c>
      <c r="AV634" s="11" t="s">
        <v>77</v>
      </c>
      <c r="AW634" s="11" t="s">
        <v>33</v>
      </c>
      <c r="AX634" s="11" t="s">
        <v>69</v>
      </c>
      <c r="AY634" s="215" t="s">
        <v>167</v>
      </c>
    </row>
    <row r="635" spans="2:65" s="12" customFormat="1">
      <c r="B635" s="216"/>
      <c r="C635" s="217"/>
      <c r="D635" s="206" t="s">
        <v>177</v>
      </c>
      <c r="E635" s="218" t="s">
        <v>21</v>
      </c>
      <c r="F635" s="219" t="s">
        <v>596</v>
      </c>
      <c r="G635" s="217"/>
      <c r="H635" s="220">
        <v>4.4400000000000004</v>
      </c>
      <c r="I635" s="221"/>
      <c r="J635" s="217"/>
      <c r="K635" s="217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177</v>
      </c>
      <c r="AU635" s="226" t="s">
        <v>175</v>
      </c>
      <c r="AV635" s="12" t="s">
        <v>175</v>
      </c>
      <c r="AW635" s="12" t="s">
        <v>33</v>
      </c>
      <c r="AX635" s="12" t="s">
        <v>69</v>
      </c>
      <c r="AY635" s="226" t="s">
        <v>167</v>
      </c>
    </row>
    <row r="636" spans="2:65" s="13" customFormat="1">
      <c r="B636" s="227"/>
      <c r="C636" s="228"/>
      <c r="D636" s="229" t="s">
        <v>177</v>
      </c>
      <c r="E636" s="230" t="s">
        <v>21</v>
      </c>
      <c r="F636" s="231" t="s">
        <v>181</v>
      </c>
      <c r="G636" s="228"/>
      <c r="H636" s="232">
        <v>4.4400000000000004</v>
      </c>
      <c r="I636" s="233"/>
      <c r="J636" s="228"/>
      <c r="K636" s="228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177</v>
      </c>
      <c r="AU636" s="238" t="s">
        <v>175</v>
      </c>
      <c r="AV636" s="13" t="s">
        <v>174</v>
      </c>
      <c r="AW636" s="13" t="s">
        <v>33</v>
      </c>
      <c r="AX636" s="13" t="s">
        <v>77</v>
      </c>
      <c r="AY636" s="238" t="s">
        <v>167</v>
      </c>
    </row>
    <row r="637" spans="2:65" s="1" customFormat="1" ht="31.5" customHeight="1">
      <c r="B637" s="40"/>
      <c r="C637" s="192" t="s">
        <v>597</v>
      </c>
      <c r="D637" s="192" t="s">
        <v>169</v>
      </c>
      <c r="E637" s="193" t="s">
        <v>598</v>
      </c>
      <c r="F637" s="194" t="s">
        <v>599</v>
      </c>
      <c r="G637" s="195" t="s">
        <v>245</v>
      </c>
      <c r="H637" s="196">
        <v>4.4400000000000004</v>
      </c>
      <c r="I637" s="197"/>
      <c r="J637" s="198">
        <f>ROUND(I637*H637,2)</f>
        <v>0</v>
      </c>
      <c r="K637" s="194" t="s">
        <v>173</v>
      </c>
      <c r="L637" s="60"/>
      <c r="M637" s="199" t="s">
        <v>21</v>
      </c>
      <c r="N637" s="200" t="s">
        <v>41</v>
      </c>
      <c r="O637" s="41"/>
      <c r="P637" s="201">
        <f>O637*H637</f>
        <v>0</v>
      </c>
      <c r="Q637" s="201">
        <v>2.6800000000000001E-3</v>
      </c>
      <c r="R637" s="201">
        <f>Q637*H637</f>
        <v>1.1899200000000002E-2</v>
      </c>
      <c r="S637" s="201">
        <v>0</v>
      </c>
      <c r="T637" s="202">
        <f>S637*H637</f>
        <v>0</v>
      </c>
      <c r="AR637" s="23" t="s">
        <v>174</v>
      </c>
      <c r="AT637" s="23" t="s">
        <v>169</v>
      </c>
      <c r="AU637" s="23" t="s">
        <v>175</v>
      </c>
      <c r="AY637" s="23" t="s">
        <v>167</v>
      </c>
      <c r="BE637" s="203">
        <f>IF(N637="základní",J637,0)</f>
        <v>0</v>
      </c>
      <c r="BF637" s="203">
        <f>IF(N637="snížená",J637,0)</f>
        <v>0</v>
      </c>
      <c r="BG637" s="203">
        <f>IF(N637="zákl. přenesená",J637,0)</f>
        <v>0</v>
      </c>
      <c r="BH637" s="203">
        <f>IF(N637="sníž. přenesená",J637,0)</f>
        <v>0</v>
      </c>
      <c r="BI637" s="203">
        <f>IF(N637="nulová",J637,0)</f>
        <v>0</v>
      </c>
      <c r="BJ637" s="23" t="s">
        <v>175</v>
      </c>
      <c r="BK637" s="203">
        <f>ROUND(I637*H637,2)</f>
        <v>0</v>
      </c>
      <c r="BL637" s="23" t="s">
        <v>174</v>
      </c>
      <c r="BM637" s="23" t="s">
        <v>600</v>
      </c>
    </row>
    <row r="638" spans="2:65" s="11" customFormat="1">
      <c r="B638" s="204"/>
      <c r="C638" s="205"/>
      <c r="D638" s="206" t="s">
        <v>177</v>
      </c>
      <c r="E638" s="207" t="s">
        <v>21</v>
      </c>
      <c r="F638" s="208" t="s">
        <v>595</v>
      </c>
      <c r="G638" s="205"/>
      <c r="H638" s="209" t="s">
        <v>21</v>
      </c>
      <c r="I638" s="210"/>
      <c r="J638" s="205"/>
      <c r="K638" s="205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177</v>
      </c>
      <c r="AU638" s="215" t="s">
        <v>175</v>
      </c>
      <c r="AV638" s="11" t="s">
        <v>77</v>
      </c>
      <c r="AW638" s="11" t="s">
        <v>33</v>
      </c>
      <c r="AX638" s="11" t="s">
        <v>69</v>
      </c>
      <c r="AY638" s="215" t="s">
        <v>167</v>
      </c>
    </row>
    <row r="639" spans="2:65" s="12" customFormat="1">
      <c r="B639" s="216"/>
      <c r="C639" s="217"/>
      <c r="D639" s="206" t="s">
        <v>177</v>
      </c>
      <c r="E639" s="218" t="s">
        <v>21</v>
      </c>
      <c r="F639" s="219" t="s">
        <v>596</v>
      </c>
      <c r="G639" s="217"/>
      <c r="H639" s="220">
        <v>4.4400000000000004</v>
      </c>
      <c r="I639" s="221"/>
      <c r="J639" s="217"/>
      <c r="K639" s="217"/>
      <c r="L639" s="222"/>
      <c r="M639" s="223"/>
      <c r="N639" s="224"/>
      <c r="O639" s="224"/>
      <c r="P639" s="224"/>
      <c r="Q639" s="224"/>
      <c r="R639" s="224"/>
      <c r="S639" s="224"/>
      <c r="T639" s="225"/>
      <c r="AT639" s="226" t="s">
        <v>177</v>
      </c>
      <c r="AU639" s="226" t="s">
        <v>175</v>
      </c>
      <c r="AV639" s="12" t="s">
        <v>175</v>
      </c>
      <c r="AW639" s="12" t="s">
        <v>33</v>
      </c>
      <c r="AX639" s="12" t="s">
        <v>69</v>
      </c>
      <c r="AY639" s="226" t="s">
        <v>167</v>
      </c>
    </row>
    <row r="640" spans="2:65" s="13" customFormat="1">
      <c r="B640" s="227"/>
      <c r="C640" s="228"/>
      <c r="D640" s="229" t="s">
        <v>177</v>
      </c>
      <c r="E640" s="230" t="s">
        <v>21</v>
      </c>
      <c r="F640" s="231" t="s">
        <v>181</v>
      </c>
      <c r="G640" s="228"/>
      <c r="H640" s="232">
        <v>4.4400000000000004</v>
      </c>
      <c r="I640" s="233"/>
      <c r="J640" s="228"/>
      <c r="K640" s="228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177</v>
      </c>
      <c r="AU640" s="238" t="s">
        <v>175</v>
      </c>
      <c r="AV640" s="13" t="s">
        <v>174</v>
      </c>
      <c r="AW640" s="13" t="s">
        <v>33</v>
      </c>
      <c r="AX640" s="13" t="s">
        <v>77</v>
      </c>
      <c r="AY640" s="238" t="s">
        <v>167</v>
      </c>
    </row>
    <row r="641" spans="2:65" s="1" customFormat="1" ht="31.5" customHeight="1">
      <c r="B641" s="40"/>
      <c r="C641" s="192" t="s">
        <v>601</v>
      </c>
      <c r="D641" s="192" t="s">
        <v>169</v>
      </c>
      <c r="E641" s="193" t="s">
        <v>602</v>
      </c>
      <c r="F641" s="194" t="s">
        <v>603</v>
      </c>
      <c r="G641" s="195" t="s">
        <v>245</v>
      </c>
      <c r="H641" s="196">
        <v>4.4400000000000004</v>
      </c>
      <c r="I641" s="197"/>
      <c r="J641" s="198">
        <f>ROUND(I641*H641,2)</f>
        <v>0</v>
      </c>
      <c r="K641" s="194" t="s">
        <v>173</v>
      </c>
      <c r="L641" s="60"/>
      <c r="M641" s="199" t="s">
        <v>21</v>
      </c>
      <c r="N641" s="200" t="s">
        <v>41</v>
      </c>
      <c r="O641" s="41"/>
      <c r="P641" s="201">
        <f>O641*H641</f>
        <v>0</v>
      </c>
      <c r="Q641" s="201">
        <v>4.8900000000000002E-3</v>
      </c>
      <c r="R641" s="201">
        <f>Q641*H641</f>
        <v>2.1711600000000005E-2</v>
      </c>
      <c r="S641" s="201">
        <v>0</v>
      </c>
      <c r="T641" s="202">
        <f>S641*H641</f>
        <v>0</v>
      </c>
      <c r="AR641" s="23" t="s">
        <v>174</v>
      </c>
      <c r="AT641" s="23" t="s">
        <v>169</v>
      </c>
      <c r="AU641" s="23" t="s">
        <v>175</v>
      </c>
      <c r="AY641" s="23" t="s">
        <v>167</v>
      </c>
      <c r="BE641" s="203">
        <f>IF(N641="základní",J641,0)</f>
        <v>0</v>
      </c>
      <c r="BF641" s="203">
        <f>IF(N641="snížená",J641,0)</f>
        <v>0</v>
      </c>
      <c r="BG641" s="203">
        <f>IF(N641="zákl. přenesená",J641,0)</f>
        <v>0</v>
      </c>
      <c r="BH641" s="203">
        <f>IF(N641="sníž. přenesená",J641,0)</f>
        <v>0</v>
      </c>
      <c r="BI641" s="203">
        <f>IF(N641="nulová",J641,0)</f>
        <v>0</v>
      </c>
      <c r="BJ641" s="23" t="s">
        <v>175</v>
      </c>
      <c r="BK641" s="203">
        <f>ROUND(I641*H641,2)</f>
        <v>0</v>
      </c>
      <c r="BL641" s="23" t="s">
        <v>174</v>
      </c>
      <c r="BM641" s="23" t="s">
        <v>604</v>
      </c>
    </row>
    <row r="642" spans="2:65" s="11" customFormat="1">
      <c r="B642" s="204"/>
      <c r="C642" s="205"/>
      <c r="D642" s="206" t="s">
        <v>177</v>
      </c>
      <c r="E642" s="207" t="s">
        <v>21</v>
      </c>
      <c r="F642" s="208" t="s">
        <v>595</v>
      </c>
      <c r="G642" s="205"/>
      <c r="H642" s="209" t="s">
        <v>21</v>
      </c>
      <c r="I642" s="210"/>
      <c r="J642" s="205"/>
      <c r="K642" s="205"/>
      <c r="L642" s="211"/>
      <c r="M642" s="212"/>
      <c r="N642" s="213"/>
      <c r="O642" s="213"/>
      <c r="P642" s="213"/>
      <c r="Q642" s="213"/>
      <c r="R642" s="213"/>
      <c r="S642" s="213"/>
      <c r="T642" s="214"/>
      <c r="AT642" s="215" t="s">
        <v>177</v>
      </c>
      <c r="AU642" s="215" t="s">
        <v>175</v>
      </c>
      <c r="AV642" s="11" t="s">
        <v>77</v>
      </c>
      <c r="AW642" s="11" t="s">
        <v>33</v>
      </c>
      <c r="AX642" s="11" t="s">
        <v>69</v>
      </c>
      <c r="AY642" s="215" t="s">
        <v>167</v>
      </c>
    </row>
    <row r="643" spans="2:65" s="12" customFormat="1">
      <c r="B643" s="216"/>
      <c r="C643" s="217"/>
      <c r="D643" s="206" t="s">
        <v>177</v>
      </c>
      <c r="E643" s="218" t="s">
        <v>21</v>
      </c>
      <c r="F643" s="219" t="s">
        <v>596</v>
      </c>
      <c r="G643" s="217"/>
      <c r="H643" s="220">
        <v>4.4400000000000004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177</v>
      </c>
      <c r="AU643" s="226" t="s">
        <v>175</v>
      </c>
      <c r="AV643" s="12" t="s">
        <v>175</v>
      </c>
      <c r="AW643" s="12" t="s">
        <v>33</v>
      </c>
      <c r="AX643" s="12" t="s">
        <v>69</v>
      </c>
      <c r="AY643" s="226" t="s">
        <v>167</v>
      </c>
    </row>
    <row r="644" spans="2:65" s="13" customFormat="1">
      <c r="B644" s="227"/>
      <c r="C644" s="228"/>
      <c r="D644" s="229" t="s">
        <v>177</v>
      </c>
      <c r="E644" s="230" t="s">
        <v>21</v>
      </c>
      <c r="F644" s="231" t="s">
        <v>181</v>
      </c>
      <c r="G644" s="228"/>
      <c r="H644" s="232">
        <v>4.4400000000000004</v>
      </c>
      <c r="I644" s="233"/>
      <c r="J644" s="228"/>
      <c r="K644" s="228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177</v>
      </c>
      <c r="AU644" s="238" t="s">
        <v>175</v>
      </c>
      <c r="AV644" s="13" t="s">
        <v>174</v>
      </c>
      <c r="AW644" s="13" t="s">
        <v>33</v>
      </c>
      <c r="AX644" s="13" t="s">
        <v>77</v>
      </c>
      <c r="AY644" s="238" t="s">
        <v>167</v>
      </c>
    </row>
    <row r="645" spans="2:65" s="1" customFormat="1" ht="31.5" customHeight="1">
      <c r="B645" s="40"/>
      <c r="C645" s="192" t="s">
        <v>605</v>
      </c>
      <c r="D645" s="192" t="s">
        <v>169</v>
      </c>
      <c r="E645" s="193" t="s">
        <v>606</v>
      </c>
      <c r="F645" s="194" t="s">
        <v>607</v>
      </c>
      <c r="G645" s="195" t="s">
        <v>245</v>
      </c>
      <c r="H645" s="196">
        <v>165.75399999999999</v>
      </c>
      <c r="I645" s="197"/>
      <c r="J645" s="198">
        <f>ROUND(I645*H645,2)</f>
        <v>0</v>
      </c>
      <c r="K645" s="194" t="s">
        <v>173</v>
      </c>
      <c r="L645" s="60"/>
      <c r="M645" s="199" t="s">
        <v>21</v>
      </c>
      <c r="N645" s="200" t="s">
        <v>41</v>
      </c>
      <c r="O645" s="41"/>
      <c r="P645" s="201">
        <f>O645*H645</f>
        <v>0</v>
      </c>
      <c r="Q645" s="201">
        <v>8.5000000000000006E-3</v>
      </c>
      <c r="R645" s="201">
        <f>Q645*H645</f>
        <v>1.408909</v>
      </c>
      <c r="S645" s="201">
        <v>0</v>
      </c>
      <c r="T645" s="202">
        <f>S645*H645</f>
        <v>0</v>
      </c>
      <c r="AR645" s="23" t="s">
        <v>174</v>
      </c>
      <c r="AT645" s="23" t="s">
        <v>169</v>
      </c>
      <c r="AU645" s="23" t="s">
        <v>175</v>
      </c>
      <c r="AY645" s="23" t="s">
        <v>167</v>
      </c>
      <c r="BE645" s="203">
        <f>IF(N645="základní",J645,0)</f>
        <v>0</v>
      </c>
      <c r="BF645" s="203">
        <f>IF(N645="snížená",J645,0)</f>
        <v>0</v>
      </c>
      <c r="BG645" s="203">
        <f>IF(N645="zákl. přenesená",J645,0)</f>
        <v>0</v>
      </c>
      <c r="BH645" s="203">
        <f>IF(N645="sníž. přenesená",J645,0)</f>
        <v>0</v>
      </c>
      <c r="BI645" s="203">
        <f>IF(N645="nulová",J645,0)</f>
        <v>0</v>
      </c>
      <c r="BJ645" s="23" t="s">
        <v>175</v>
      </c>
      <c r="BK645" s="203">
        <f>ROUND(I645*H645,2)</f>
        <v>0</v>
      </c>
      <c r="BL645" s="23" t="s">
        <v>174</v>
      </c>
      <c r="BM645" s="23" t="s">
        <v>608</v>
      </c>
    </row>
    <row r="646" spans="2:65" s="11" customFormat="1">
      <c r="B646" s="204"/>
      <c r="C646" s="205"/>
      <c r="D646" s="206" t="s">
        <v>177</v>
      </c>
      <c r="E646" s="207" t="s">
        <v>21</v>
      </c>
      <c r="F646" s="208" t="s">
        <v>609</v>
      </c>
      <c r="G646" s="205"/>
      <c r="H646" s="209" t="s">
        <v>21</v>
      </c>
      <c r="I646" s="210"/>
      <c r="J646" s="205"/>
      <c r="K646" s="205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177</v>
      </c>
      <c r="AU646" s="215" t="s">
        <v>175</v>
      </c>
      <c r="AV646" s="11" t="s">
        <v>77</v>
      </c>
      <c r="AW646" s="11" t="s">
        <v>33</v>
      </c>
      <c r="AX646" s="11" t="s">
        <v>69</v>
      </c>
      <c r="AY646" s="215" t="s">
        <v>167</v>
      </c>
    </row>
    <row r="647" spans="2:65" s="11" customFormat="1">
      <c r="B647" s="204"/>
      <c r="C647" s="205"/>
      <c r="D647" s="206" t="s">
        <v>177</v>
      </c>
      <c r="E647" s="207" t="s">
        <v>21</v>
      </c>
      <c r="F647" s="208" t="s">
        <v>610</v>
      </c>
      <c r="G647" s="205"/>
      <c r="H647" s="209" t="s">
        <v>21</v>
      </c>
      <c r="I647" s="210"/>
      <c r="J647" s="205"/>
      <c r="K647" s="205"/>
      <c r="L647" s="211"/>
      <c r="M647" s="212"/>
      <c r="N647" s="213"/>
      <c r="O647" s="213"/>
      <c r="P647" s="213"/>
      <c r="Q647" s="213"/>
      <c r="R647" s="213"/>
      <c r="S647" s="213"/>
      <c r="T647" s="214"/>
      <c r="AT647" s="215" t="s">
        <v>177</v>
      </c>
      <c r="AU647" s="215" t="s">
        <v>175</v>
      </c>
      <c r="AV647" s="11" t="s">
        <v>77</v>
      </c>
      <c r="AW647" s="11" t="s">
        <v>33</v>
      </c>
      <c r="AX647" s="11" t="s">
        <v>69</v>
      </c>
      <c r="AY647" s="215" t="s">
        <v>167</v>
      </c>
    </row>
    <row r="648" spans="2:65" s="12" customFormat="1">
      <c r="B648" s="216"/>
      <c r="C648" s="217"/>
      <c r="D648" s="206" t="s">
        <v>177</v>
      </c>
      <c r="E648" s="218" t="s">
        <v>21</v>
      </c>
      <c r="F648" s="219" t="s">
        <v>611</v>
      </c>
      <c r="G648" s="217"/>
      <c r="H648" s="220">
        <v>10.53</v>
      </c>
      <c r="I648" s="221"/>
      <c r="J648" s="217"/>
      <c r="K648" s="217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177</v>
      </c>
      <c r="AU648" s="226" t="s">
        <v>175</v>
      </c>
      <c r="AV648" s="12" t="s">
        <v>175</v>
      </c>
      <c r="AW648" s="12" t="s">
        <v>33</v>
      </c>
      <c r="AX648" s="12" t="s">
        <v>69</v>
      </c>
      <c r="AY648" s="226" t="s">
        <v>167</v>
      </c>
    </row>
    <row r="649" spans="2:65" s="12" customFormat="1">
      <c r="B649" s="216"/>
      <c r="C649" s="217"/>
      <c r="D649" s="206" t="s">
        <v>177</v>
      </c>
      <c r="E649" s="218" t="s">
        <v>21</v>
      </c>
      <c r="F649" s="219" t="s">
        <v>612</v>
      </c>
      <c r="G649" s="217"/>
      <c r="H649" s="220">
        <v>25.62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177</v>
      </c>
      <c r="AU649" s="226" t="s">
        <v>175</v>
      </c>
      <c r="AV649" s="12" t="s">
        <v>175</v>
      </c>
      <c r="AW649" s="12" t="s">
        <v>33</v>
      </c>
      <c r="AX649" s="12" t="s">
        <v>69</v>
      </c>
      <c r="AY649" s="226" t="s">
        <v>167</v>
      </c>
    </row>
    <row r="650" spans="2:65" s="12" customFormat="1">
      <c r="B650" s="216"/>
      <c r="C650" s="217"/>
      <c r="D650" s="206" t="s">
        <v>177</v>
      </c>
      <c r="E650" s="218" t="s">
        <v>21</v>
      </c>
      <c r="F650" s="219" t="s">
        <v>613</v>
      </c>
      <c r="G650" s="217"/>
      <c r="H650" s="220">
        <v>10.8</v>
      </c>
      <c r="I650" s="221"/>
      <c r="J650" s="217"/>
      <c r="K650" s="217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177</v>
      </c>
      <c r="AU650" s="226" t="s">
        <v>175</v>
      </c>
      <c r="AV650" s="12" t="s">
        <v>175</v>
      </c>
      <c r="AW650" s="12" t="s">
        <v>33</v>
      </c>
      <c r="AX650" s="12" t="s">
        <v>69</v>
      </c>
      <c r="AY650" s="226" t="s">
        <v>167</v>
      </c>
    </row>
    <row r="651" spans="2:65" s="11" customFormat="1">
      <c r="B651" s="204"/>
      <c r="C651" s="205"/>
      <c r="D651" s="206" t="s">
        <v>177</v>
      </c>
      <c r="E651" s="207" t="s">
        <v>21</v>
      </c>
      <c r="F651" s="208" t="s">
        <v>272</v>
      </c>
      <c r="G651" s="205"/>
      <c r="H651" s="209" t="s">
        <v>21</v>
      </c>
      <c r="I651" s="210"/>
      <c r="J651" s="205"/>
      <c r="K651" s="205"/>
      <c r="L651" s="211"/>
      <c r="M651" s="212"/>
      <c r="N651" s="213"/>
      <c r="O651" s="213"/>
      <c r="P651" s="213"/>
      <c r="Q651" s="213"/>
      <c r="R651" s="213"/>
      <c r="S651" s="213"/>
      <c r="T651" s="214"/>
      <c r="AT651" s="215" t="s">
        <v>177</v>
      </c>
      <c r="AU651" s="215" t="s">
        <v>175</v>
      </c>
      <c r="AV651" s="11" t="s">
        <v>77</v>
      </c>
      <c r="AW651" s="11" t="s">
        <v>33</v>
      </c>
      <c r="AX651" s="11" t="s">
        <v>69</v>
      </c>
      <c r="AY651" s="215" t="s">
        <v>167</v>
      </c>
    </row>
    <row r="652" spans="2:65" s="12" customFormat="1">
      <c r="B652" s="216"/>
      <c r="C652" s="217"/>
      <c r="D652" s="206" t="s">
        <v>177</v>
      </c>
      <c r="E652" s="218" t="s">
        <v>21</v>
      </c>
      <c r="F652" s="219" t="s">
        <v>552</v>
      </c>
      <c r="G652" s="217"/>
      <c r="H652" s="220">
        <v>-6.4009999999999998</v>
      </c>
      <c r="I652" s="221"/>
      <c r="J652" s="217"/>
      <c r="K652" s="217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177</v>
      </c>
      <c r="AU652" s="226" t="s">
        <v>175</v>
      </c>
      <c r="AV652" s="12" t="s">
        <v>175</v>
      </c>
      <c r="AW652" s="12" t="s">
        <v>33</v>
      </c>
      <c r="AX652" s="12" t="s">
        <v>69</v>
      </c>
      <c r="AY652" s="226" t="s">
        <v>167</v>
      </c>
    </row>
    <row r="653" spans="2:65" s="12" customFormat="1">
      <c r="B653" s="216"/>
      <c r="C653" s="217"/>
      <c r="D653" s="206" t="s">
        <v>177</v>
      </c>
      <c r="E653" s="218" t="s">
        <v>21</v>
      </c>
      <c r="F653" s="219" t="s">
        <v>614</v>
      </c>
      <c r="G653" s="217"/>
      <c r="H653" s="220">
        <v>-5.7149999999999999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177</v>
      </c>
      <c r="AU653" s="226" t="s">
        <v>175</v>
      </c>
      <c r="AV653" s="12" t="s">
        <v>175</v>
      </c>
      <c r="AW653" s="12" t="s">
        <v>33</v>
      </c>
      <c r="AX653" s="12" t="s">
        <v>69</v>
      </c>
      <c r="AY653" s="226" t="s">
        <v>167</v>
      </c>
    </row>
    <row r="654" spans="2:65" s="12" customFormat="1">
      <c r="B654" s="216"/>
      <c r="C654" s="217"/>
      <c r="D654" s="206" t="s">
        <v>177</v>
      </c>
      <c r="E654" s="218" t="s">
        <v>21</v>
      </c>
      <c r="F654" s="219" t="s">
        <v>570</v>
      </c>
      <c r="G654" s="217"/>
      <c r="H654" s="220">
        <v>-4.26</v>
      </c>
      <c r="I654" s="221"/>
      <c r="J654" s="217"/>
      <c r="K654" s="217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177</v>
      </c>
      <c r="AU654" s="226" t="s">
        <v>175</v>
      </c>
      <c r="AV654" s="12" t="s">
        <v>175</v>
      </c>
      <c r="AW654" s="12" t="s">
        <v>33</v>
      </c>
      <c r="AX654" s="12" t="s">
        <v>69</v>
      </c>
      <c r="AY654" s="226" t="s">
        <v>167</v>
      </c>
    </row>
    <row r="655" spans="2:65" s="11" customFormat="1">
      <c r="B655" s="204"/>
      <c r="C655" s="205"/>
      <c r="D655" s="206" t="s">
        <v>177</v>
      </c>
      <c r="E655" s="207" t="s">
        <v>21</v>
      </c>
      <c r="F655" s="208" t="s">
        <v>615</v>
      </c>
      <c r="G655" s="205"/>
      <c r="H655" s="209" t="s">
        <v>21</v>
      </c>
      <c r="I655" s="210"/>
      <c r="J655" s="205"/>
      <c r="K655" s="205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177</v>
      </c>
      <c r="AU655" s="215" t="s">
        <v>175</v>
      </c>
      <c r="AV655" s="11" t="s">
        <v>77</v>
      </c>
      <c r="AW655" s="11" t="s">
        <v>33</v>
      </c>
      <c r="AX655" s="11" t="s">
        <v>69</v>
      </c>
      <c r="AY655" s="215" t="s">
        <v>167</v>
      </c>
    </row>
    <row r="656" spans="2:65" s="12" customFormat="1">
      <c r="B656" s="216"/>
      <c r="C656" s="217"/>
      <c r="D656" s="206" t="s">
        <v>177</v>
      </c>
      <c r="E656" s="218" t="s">
        <v>21</v>
      </c>
      <c r="F656" s="219" t="s">
        <v>616</v>
      </c>
      <c r="G656" s="217"/>
      <c r="H656" s="220">
        <v>38.142000000000003</v>
      </c>
      <c r="I656" s="221"/>
      <c r="J656" s="217"/>
      <c r="K656" s="217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177</v>
      </c>
      <c r="AU656" s="226" t="s">
        <v>175</v>
      </c>
      <c r="AV656" s="12" t="s">
        <v>175</v>
      </c>
      <c r="AW656" s="12" t="s">
        <v>33</v>
      </c>
      <c r="AX656" s="12" t="s">
        <v>69</v>
      </c>
      <c r="AY656" s="226" t="s">
        <v>167</v>
      </c>
    </row>
    <row r="657" spans="2:65" s="12" customFormat="1">
      <c r="B657" s="216"/>
      <c r="C657" s="217"/>
      <c r="D657" s="206" t="s">
        <v>177</v>
      </c>
      <c r="E657" s="218" t="s">
        <v>21</v>
      </c>
      <c r="F657" s="219" t="s">
        <v>617</v>
      </c>
      <c r="G657" s="217"/>
      <c r="H657" s="220">
        <v>3.64</v>
      </c>
      <c r="I657" s="221"/>
      <c r="J657" s="217"/>
      <c r="K657" s="217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177</v>
      </c>
      <c r="AU657" s="226" t="s">
        <v>175</v>
      </c>
      <c r="AV657" s="12" t="s">
        <v>175</v>
      </c>
      <c r="AW657" s="12" t="s">
        <v>33</v>
      </c>
      <c r="AX657" s="12" t="s">
        <v>69</v>
      </c>
      <c r="AY657" s="226" t="s">
        <v>167</v>
      </c>
    </row>
    <row r="658" spans="2:65" s="11" customFormat="1">
      <c r="B658" s="204"/>
      <c r="C658" s="205"/>
      <c r="D658" s="206" t="s">
        <v>177</v>
      </c>
      <c r="E658" s="207" t="s">
        <v>21</v>
      </c>
      <c r="F658" s="208" t="s">
        <v>272</v>
      </c>
      <c r="G658" s="205"/>
      <c r="H658" s="209" t="s">
        <v>21</v>
      </c>
      <c r="I658" s="210"/>
      <c r="J658" s="205"/>
      <c r="K658" s="205"/>
      <c r="L658" s="211"/>
      <c r="M658" s="212"/>
      <c r="N658" s="213"/>
      <c r="O658" s="213"/>
      <c r="P658" s="213"/>
      <c r="Q658" s="213"/>
      <c r="R658" s="213"/>
      <c r="S658" s="213"/>
      <c r="T658" s="214"/>
      <c r="AT658" s="215" t="s">
        <v>177</v>
      </c>
      <c r="AU658" s="215" t="s">
        <v>175</v>
      </c>
      <c r="AV658" s="11" t="s">
        <v>77</v>
      </c>
      <c r="AW658" s="11" t="s">
        <v>33</v>
      </c>
      <c r="AX658" s="11" t="s">
        <v>69</v>
      </c>
      <c r="AY658" s="215" t="s">
        <v>167</v>
      </c>
    </row>
    <row r="659" spans="2:65" s="12" customFormat="1">
      <c r="B659" s="216"/>
      <c r="C659" s="217"/>
      <c r="D659" s="206" t="s">
        <v>177</v>
      </c>
      <c r="E659" s="218" t="s">
        <v>21</v>
      </c>
      <c r="F659" s="219" t="s">
        <v>618</v>
      </c>
      <c r="G659" s="217"/>
      <c r="H659" s="220">
        <v>-4.125</v>
      </c>
      <c r="I659" s="221"/>
      <c r="J659" s="217"/>
      <c r="K659" s="217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177</v>
      </c>
      <c r="AU659" s="226" t="s">
        <v>175</v>
      </c>
      <c r="AV659" s="12" t="s">
        <v>175</v>
      </c>
      <c r="AW659" s="12" t="s">
        <v>33</v>
      </c>
      <c r="AX659" s="12" t="s">
        <v>69</v>
      </c>
      <c r="AY659" s="226" t="s">
        <v>167</v>
      </c>
    </row>
    <row r="660" spans="2:65" s="11" customFormat="1">
      <c r="B660" s="204"/>
      <c r="C660" s="205"/>
      <c r="D660" s="206" t="s">
        <v>177</v>
      </c>
      <c r="E660" s="207" t="s">
        <v>21</v>
      </c>
      <c r="F660" s="208" t="s">
        <v>619</v>
      </c>
      <c r="G660" s="205"/>
      <c r="H660" s="209" t="s">
        <v>21</v>
      </c>
      <c r="I660" s="210"/>
      <c r="J660" s="205"/>
      <c r="K660" s="205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177</v>
      </c>
      <c r="AU660" s="215" t="s">
        <v>175</v>
      </c>
      <c r="AV660" s="11" t="s">
        <v>77</v>
      </c>
      <c r="AW660" s="11" t="s">
        <v>33</v>
      </c>
      <c r="AX660" s="11" t="s">
        <v>69</v>
      </c>
      <c r="AY660" s="215" t="s">
        <v>167</v>
      </c>
    </row>
    <row r="661" spans="2:65" s="12" customFormat="1">
      <c r="B661" s="216"/>
      <c r="C661" s="217"/>
      <c r="D661" s="206" t="s">
        <v>177</v>
      </c>
      <c r="E661" s="218" t="s">
        <v>21</v>
      </c>
      <c r="F661" s="219" t="s">
        <v>620</v>
      </c>
      <c r="G661" s="217"/>
      <c r="H661" s="220">
        <v>59.917000000000002</v>
      </c>
      <c r="I661" s="221"/>
      <c r="J661" s="217"/>
      <c r="K661" s="217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177</v>
      </c>
      <c r="AU661" s="226" t="s">
        <v>175</v>
      </c>
      <c r="AV661" s="12" t="s">
        <v>175</v>
      </c>
      <c r="AW661" s="12" t="s">
        <v>33</v>
      </c>
      <c r="AX661" s="12" t="s">
        <v>69</v>
      </c>
      <c r="AY661" s="226" t="s">
        <v>167</v>
      </c>
    </row>
    <row r="662" spans="2:65" s="11" customFormat="1">
      <c r="B662" s="204"/>
      <c r="C662" s="205"/>
      <c r="D662" s="206" t="s">
        <v>177</v>
      </c>
      <c r="E662" s="207" t="s">
        <v>21</v>
      </c>
      <c r="F662" s="208" t="s">
        <v>272</v>
      </c>
      <c r="G662" s="205"/>
      <c r="H662" s="209" t="s">
        <v>21</v>
      </c>
      <c r="I662" s="210"/>
      <c r="J662" s="205"/>
      <c r="K662" s="205"/>
      <c r="L662" s="211"/>
      <c r="M662" s="212"/>
      <c r="N662" s="213"/>
      <c r="O662" s="213"/>
      <c r="P662" s="213"/>
      <c r="Q662" s="213"/>
      <c r="R662" s="213"/>
      <c r="S662" s="213"/>
      <c r="T662" s="214"/>
      <c r="AT662" s="215" t="s">
        <v>177</v>
      </c>
      <c r="AU662" s="215" t="s">
        <v>175</v>
      </c>
      <c r="AV662" s="11" t="s">
        <v>77</v>
      </c>
      <c r="AW662" s="11" t="s">
        <v>33</v>
      </c>
      <c r="AX662" s="11" t="s">
        <v>69</v>
      </c>
      <c r="AY662" s="215" t="s">
        <v>167</v>
      </c>
    </row>
    <row r="663" spans="2:65" s="12" customFormat="1">
      <c r="B663" s="216"/>
      <c r="C663" s="217"/>
      <c r="D663" s="206" t="s">
        <v>177</v>
      </c>
      <c r="E663" s="218" t="s">
        <v>21</v>
      </c>
      <c r="F663" s="219" t="s">
        <v>614</v>
      </c>
      <c r="G663" s="217"/>
      <c r="H663" s="220">
        <v>-5.7149999999999999</v>
      </c>
      <c r="I663" s="221"/>
      <c r="J663" s="217"/>
      <c r="K663" s="217"/>
      <c r="L663" s="222"/>
      <c r="M663" s="223"/>
      <c r="N663" s="224"/>
      <c r="O663" s="224"/>
      <c r="P663" s="224"/>
      <c r="Q663" s="224"/>
      <c r="R663" s="224"/>
      <c r="S663" s="224"/>
      <c r="T663" s="225"/>
      <c r="AT663" s="226" t="s">
        <v>177</v>
      </c>
      <c r="AU663" s="226" t="s">
        <v>175</v>
      </c>
      <c r="AV663" s="12" t="s">
        <v>175</v>
      </c>
      <c r="AW663" s="12" t="s">
        <v>33</v>
      </c>
      <c r="AX663" s="12" t="s">
        <v>69</v>
      </c>
      <c r="AY663" s="226" t="s">
        <v>167</v>
      </c>
    </row>
    <row r="664" spans="2:65" s="12" customFormat="1">
      <c r="B664" s="216"/>
      <c r="C664" s="217"/>
      <c r="D664" s="206" t="s">
        <v>177</v>
      </c>
      <c r="E664" s="218" t="s">
        <v>21</v>
      </c>
      <c r="F664" s="219" t="s">
        <v>546</v>
      </c>
      <c r="G664" s="217"/>
      <c r="H664" s="220">
        <v>-1.375</v>
      </c>
      <c r="I664" s="221"/>
      <c r="J664" s="217"/>
      <c r="K664" s="217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177</v>
      </c>
      <c r="AU664" s="226" t="s">
        <v>175</v>
      </c>
      <c r="AV664" s="12" t="s">
        <v>175</v>
      </c>
      <c r="AW664" s="12" t="s">
        <v>33</v>
      </c>
      <c r="AX664" s="12" t="s">
        <v>69</v>
      </c>
      <c r="AY664" s="226" t="s">
        <v>167</v>
      </c>
    </row>
    <row r="665" spans="2:65" s="12" customFormat="1">
      <c r="B665" s="216"/>
      <c r="C665" s="217"/>
      <c r="D665" s="206" t="s">
        <v>177</v>
      </c>
      <c r="E665" s="218" t="s">
        <v>21</v>
      </c>
      <c r="F665" s="219" t="s">
        <v>621</v>
      </c>
      <c r="G665" s="217"/>
      <c r="H665" s="220">
        <v>-4.266</v>
      </c>
      <c r="I665" s="221"/>
      <c r="J665" s="217"/>
      <c r="K665" s="217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177</v>
      </c>
      <c r="AU665" s="226" t="s">
        <v>175</v>
      </c>
      <c r="AV665" s="12" t="s">
        <v>175</v>
      </c>
      <c r="AW665" s="12" t="s">
        <v>33</v>
      </c>
      <c r="AX665" s="12" t="s">
        <v>69</v>
      </c>
      <c r="AY665" s="226" t="s">
        <v>167</v>
      </c>
    </row>
    <row r="666" spans="2:65" s="11" customFormat="1">
      <c r="B666" s="204"/>
      <c r="C666" s="205"/>
      <c r="D666" s="206" t="s">
        <v>177</v>
      </c>
      <c r="E666" s="207" t="s">
        <v>21</v>
      </c>
      <c r="F666" s="208" t="s">
        <v>622</v>
      </c>
      <c r="G666" s="205"/>
      <c r="H666" s="209" t="s">
        <v>21</v>
      </c>
      <c r="I666" s="210"/>
      <c r="J666" s="205"/>
      <c r="K666" s="205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177</v>
      </c>
      <c r="AU666" s="215" t="s">
        <v>175</v>
      </c>
      <c r="AV666" s="11" t="s">
        <v>77</v>
      </c>
      <c r="AW666" s="11" t="s">
        <v>33</v>
      </c>
      <c r="AX666" s="11" t="s">
        <v>69</v>
      </c>
      <c r="AY666" s="215" t="s">
        <v>167</v>
      </c>
    </row>
    <row r="667" spans="2:65" s="12" customFormat="1">
      <c r="B667" s="216"/>
      <c r="C667" s="217"/>
      <c r="D667" s="206" t="s">
        <v>177</v>
      </c>
      <c r="E667" s="218" t="s">
        <v>21</v>
      </c>
      <c r="F667" s="219" t="s">
        <v>623</v>
      </c>
      <c r="G667" s="217"/>
      <c r="H667" s="220">
        <v>55.284999999999997</v>
      </c>
      <c r="I667" s="221"/>
      <c r="J667" s="217"/>
      <c r="K667" s="217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177</v>
      </c>
      <c r="AU667" s="226" t="s">
        <v>175</v>
      </c>
      <c r="AV667" s="12" t="s">
        <v>175</v>
      </c>
      <c r="AW667" s="12" t="s">
        <v>33</v>
      </c>
      <c r="AX667" s="12" t="s">
        <v>69</v>
      </c>
      <c r="AY667" s="226" t="s">
        <v>167</v>
      </c>
    </row>
    <row r="668" spans="2:65" s="11" customFormat="1">
      <c r="B668" s="204"/>
      <c r="C668" s="205"/>
      <c r="D668" s="206" t="s">
        <v>177</v>
      </c>
      <c r="E668" s="207" t="s">
        <v>21</v>
      </c>
      <c r="F668" s="208" t="s">
        <v>624</v>
      </c>
      <c r="G668" s="205"/>
      <c r="H668" s="209" t="s">
        <v>21</v>
      </c>
      <c r="I668" s="210"/>
      <c r="J668" s="205"/>
      <c r="K668" s="205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177</v>
      </c>
      <c r="AU668" s="215" t="s">
        <v>175</v>
      </c>
      <c r="AV668" s="11" t="s">
        <v>77</v>
      </c>
      <c r="AW668" s="11" t="s">
        <v>33</v>
      </c>
      <c r="AX668" s="11" t="s">
        <v>69</v>
      </c>
      <c r="AY668" s="215" t="s">
        <v>167</v>
      </c>
    </row>
    <row r="669" spans="2:65" s="12" customFormat="1">
      <c r="B669" s="216"/>
      <c r="C669" s="217"/>
      <c r="D669" s="206" t="s">
        <v>177</v>
      </c>
      <c r="E669" s="218" t="s">
        <v>21</v>
      </c>
      <c r="F669" s="219" t="s">
        <v>621</v>
      </c>
      <c r="G669" s="217"/>
      <c r="H669" s="220">
        <v>-4.266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177</v>
      </c>
      <c r="AU669" s="226" t="s">
        <v>175</v>
      </c>
      <c r="AV669" s="12" t="s">
        <v>175</v>
      </c>
      <c r="AW669" s="12" t="s">
        <v>33</v>
      </c>
      <c r="AX669" s="12" t="s">
        <v>69</v>
      </c>
      <c r="AY669" s="226" t="s">
        <v>167</v>
      </c>
    </row>
    <row r="670" spans="2:65" s="12" customFormat="1">
      <c r="B670" s="216"/>
      <c r="C670" s="217"/>
      <c r="D670" s="206" t="s">
        <v>177</v>
      </c>
      <c r="E670" s="218" t="s">
        <v>21</v>
      </c>
      <c r="F670" s="219" t="s">
        <v>543</v>
      </c>
      <c r="G670" s="217"/>
      <c r="H670" s="220">
        <v>-2.0569999999999999</v>
      </c>
      <c r="I670" s="221"/>
      <c r="J670" s="217"/>
      <c r="K670" s="217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177</v>
      </c>
      <c r="AU670" s="226" t="s">
        <v>175</v>
      </c>
      <c r="AV670" s="12" t="s">
        <v>175</v>
      </c>
      <c r="AW670" s="12" t="s">
        <v>33</v>
      </c>
      <c r="AX670" s="12" t="s">
        <v>69</v>
      </c>
      <c r="AY670" s="226" t="s">
        <v>167</v>
      </c>
    </row>
    <row r="671" spans="2:65" s="13" customFormat="1">
      <c r="B671" s="227"/>
      <c r="C671" s="228"/>
      <c r="D671" s="229" t="s">
        <v>177</v>
      </c>
      <c r="E671" s="230" t="s">
        <v>21</v>
      </c>
      <c r="F671" s="231" t="s">
        <v>181</v>
      </c>
      <c r="G671" s="228"/>
      <c r="H671" s="232">
        <v>165.75399999999999</v>
      </c>
      <c r="I671" s="233"/>
      <c r="J671" s="228"/>
      <c r="K671" s="228"/>
      <c r="L671" s="234"/>
      <c r="M671" s="235"/>
      <c r="N671" s="236"/>
      <c r="O671" s="236"/>
      <c r="P671" s="236"/>
      <c r="Q671" s="236"/>
      <c r="R671" s="236"/>
      <c r="S671" s="236"/>
      <c r="T671" s="237"/>
      <c r="AT671" s="238" t="s">
        <v>177</v>
      </c>
      <c r="AU671" s="238" t="s">
        <v>175</v>
      </c>
      <c r="AV671" s="13" t="s">
        <v>174</v>
      </c>
      <c r="AW671" s="13" t="s">
        <v>33</v>
      </c>
      <c r="AX671" s="13" t="s">
        <v>77</v>
      </c>
      <c r="AY671" s="238" t="s">
        <v>167</v>
      </c>
    </row>
    <row r="672" spans="2:65" s="1" customFormat="1" ht="22.5" customHeight="1">
      <c r="B672" s="40"/>
      <c r="C672" s="242" t="s">
        <v>625</v>
      </c>
      <c r="D672" s="242" t="s">
        <v>364</v>
      </c>
      <c r="E672" s="243" t="s">
        <v>626</v>
      </c>
      <c r="F672" s="244" t="s">
        <v>627</v>
      </c>
      <c r="G672" s="245" t="s">
        <v>245</v>
      </c>
      <c r="H672" s="246">
        <v>182.32900000000001</v>
      </c>
      <c r="I672" s="247"/>
      <c r="J672" s="248">
        <f>ROUND(I672*H672,2)</f>
        <v>0</v>
      </c>
      <c r="K672" s="244" t="s">
        <v>173</v>
      </c>
      <c r="L672" s="249"/>
      <c r="M672" s="250" t="s">
        <v>21</v>
      </c>
      <c r="N672" s="251" t="s">
        <v>41</v>
      </c>
      <c r="O672" s="41"/>
      <c r="P672" s="201">
        <f>O672*H672</f>
        <v>0</v>
      </c>
      <c r="Q672" s="201">
        <v>3.2200000000000002E-3</v>
      </c>
      <c r="R672" s="201">
        <f>Q672*H672</f>
        <v>0.58709938000000006</v>
      </c>
      <c r="S672" s="201">
        <v>0</v>
      </c>
      <c r="T672" s="202">
        <f>S672*H672</f>
        <v>0</v>
      </c>
      <c r="AR672" s="23" t="s">
        <v>229</v>
      </c>
      <c r="AT672" s="23" t="s">
        <v>364</v>
      </c>
      <c r="AU672" s="23" t="s">
        <v>175</v>
      </c>
      <c r="AY672" s="23" t="s">
        <v>167</v>
      </c>
      <c r="BE672" s="203">
        <f>IF(N672="základní",J672,0)</f>
        <v>0</v>
      </c>
      <c r="BF672" s="203">
        <f>IF(N672="snížená",J672,0)</f>
        <v>0</v>
      </c>
      <c r="BG672" s="203">
        <f>IF(N672="zákl. přenesená",J672,0)</f>
        <v>0</v>
      </c>
      <c r="BH672" s="203">
        <f>IF(N672="sníž. přenesená",J672,0)</f>
        <v>0</v>
      </c>
      <c r="BI672" s="203">
        <f>IF(N672="nulová",J672,0)</f>
        <v>0</v>
      </c>
      <c r="BJ672" s="23" t="s">
        <v>175</v>
      </c>
      <c r="BK672" s="203">
        <f>ROUND(I672*H672,2)</f>
        <v>0</v>
      </c>
      <c r="BL672" s="23" t="s">
        <v>174</v>
      </c>
      <c r="BM672" s="23" t="s">
        <v>628</v>
      </c>
    </row>
    <row r="673" spans="2:65" s="1" customFormat="1" ht="27">
      <c r="B673" s="40"/>
      <c r="C673" s="62"/>
      <c r="D673" s="206" t="s">
        <v>368</v>
      </c>
      <c r="E673" s="62"/>
      <c r="F673" s="252" t="s">
        <v>629</v>
      </c>
      <c r="G673" s="62"/>
      <c r="H673" s="62"/>
      <c r="I673" s="162"/>
      <c r="J673" s="62"/>
      <c r="K673" s="62"/>
      <c r="L673" s="60"/>
      <c r="M673" s="253"/>
      <c r="N673" s="41"/>
      <c r="O673" s="41"/>
      <c r="P673" s="41"/>
      <c r="Q673" s="41"/>
      <c r="R673" s="41"/>
      <c r="S673" s="41"/>
      <c r="T673" s="77"/>
      <c r="AT673" s="23" t="s">
        <v>368</v>
      </c>
      <c r="AU673" s="23" t="s">
        <v>175</v>
      </c>
    </row>
    <row r="674" spans="2:65" s="12" customFormat="1">
      <c r="B674" s="216"/>
      <c r="C674" s="217"/>
      <c r="D674" s="229" t="s">
        <v>177</v>
      </c>
      <c r="E674" s="217"/>
      <c r="F674" s="254" t="s">
        <v>630</v>
      </c>
      <c r="G674" s="217"/>
      <c r="H674" s="255">
        <v>182.32900000000001</v>
      </c>
      <c r="I674" s="221"/>
      <c r="J674" s="217"/>
      <c r="K674" s="217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177</v>
      </c>
      <c r="AU674" s="226" t="s">
        <v>175</v>
      </c>
      <c r="AV674" s="12" t="s">
        <v>175</v>
      </c>
      <c r="AW674" s="12" t="s">
        <v>6</v>
      </c>
      <c r="AX674" s="12" t="s">
        <v>77</v>
      </c>
      <c r="AY674" s="226" t="s">
        <v>167</v>
      </c>
    </row>
    <row r="675" spans="2:65" s="1" customFormat="1" ht="31.5" customHeight="1">
      <c r="B675" s="40"/>
      <c r="C675" s="192" t="s">
        <v>631</v>
      </c>
      <c r="D675" s="192" t="s">
        <v>169</v>
      </c>
      <c r="E675" s="193" t="s">
        <v>632</v>
      </c>
      <c r="F675" s="194" t="s">
        <v>633</v>
      </c>
      <c r="G675" s="195" t="s">
        <v>305</v>
      </c>
      <c r="H675" s="196">
        <v>91.412000000000006</v>
      </c>
      <c r="I675" s="197"/>
      <c r="J675" s="198">
        <f>ROUND(I675*H675,2)</f>
        <v>0</v>
      </c>
      <c r="K675" s="194" t="s">
        <v>173</v>
      </c>
      <c r="L675" s="60"/>
      <c r="M675" s="199" t="s">
        <v>21</v>
      </c>
      <c r="N675" s="200" t="s">
        <v>41</v>
      </c>
      <c r="O675" s="41"/>
      <c r="P675" s="201">
        <f>O675*H675</f>
        <v>0</v>
      </c>
      <c r="Q675" s="201">
        <v>1.6800000000000001E-3</v>
      </c>
      <c r="R675" s="201">
        <f>Q675*H675</f>
        <v>0.15357216000000001</v>
      </c>
      <c r="S675" s="201">
        <v>0</v>
      </c>
      <c r="T675" s="202">
        <f>S675*H675</f>
        <v>0</v>
      </c>
      <c r="AR675" s="23" t="s">
        <v>174</v>
      </c>
      <c r="AT675" s="23" t="s">
        <v>169</v>
      </c>
      <c r="AU675" s="23" t="s">
        <v>175</v>
      </c>
      <c r="AY675" s="23" t="s">
        <v>167</v>
      </c>
      <c r="BE675" s="203">
        <f>IF(N675="základní",J675,0)</f>
        <v>0</v>
      </c>
      <c r="BF675" s="203">
        <f>IF(N675="snížená",J675,0)</f>
        <v>0</v>
      </c>
      <c r="BG675" s="203">
        <f>IF(N675="zákl. přenesená",J675,0)</f>
        <v>0</v>
      </c>
      <c r="BH675" s="203">
        <f>IF(N675="sníž. přenesená",J675,0)</f>
        <v>0</v>
      </c>
      <c r="BI675" s="203">
        <f>IF(N675="nulová",J675,0)</f>
        <v>0</v>
      </c>
      <c r="BJ675" s="23" t="s">
        <v>175</v>
      </c>
      <c r="BK675" s="203">
        <f>ROUND(I675*H675,2)</f>
        <v>0</v>
      </c>
      <c r="BL675" s="23" t="s">
        <v>174</v>
      </c>
      <c r="BM675" s="23" t="s">
        <v>634</v>
      </c>
    </row>
    <row r="676" spans="2:65" s="11" customFormat="1">
      <c r="B676" s="204"/>
      <c r="C676" s="205"/>
      <c r="D676" s="206" t="s">
        <v>177</v>
      </c>
      <c r="E676" s="207" t="s">
        <v>21</v>
      </c>
      <c r="F676" s="208" t="s">
        <v>635</v>
      </c>
      <c r="G676" s="205"/>
      <c r="H676" s="209" t="s">
        <v>21</v>
      </c>
      <c r="I676" s="210"/>
      <c r="J676" s="205"/>
      <c r="K676" s="205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177</v>
      </c>
      <c r="AU676" s="215" t="s">
        <v>175</v>
      </c>
      <c r="AV676" s="11" t="s">
        <v>77</v>
      </c>
      <c r="AW676" s="11" t="s">
        <v>33</v>
      </c>
      <c r="AX676" s="11" t="s">
        <v>69</v>
      </c>
      <c r="AY676" s="215" t="s">
        <v>167</v>
      </c>
    </row>
    <row r="677" spans="2:65" s="12" customFormat="1">
      <c r="B677" s="216"/>
      <c r="C677" s="217"/>
      <c r="D677" s="206" t="s">
        <v>177</v>
      </c>
      <c r="E677" s="218" t="s">
        <v>21</v>
      </c>
      <c r="F677" s="219" t="s">
        <v>636</v>
      </c>
      <c r="G677" s="217"/>
      <c r="H677" s="220">
        <v>19</v>
      </c>
      <c r="I677" s="221"/>
      <c r="J677" s="217"/>
      <c r="K677" s="217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177</v>
      </c>
      <c r="AU677" s="226" t="s">
        <v>175</v>
      </c>
      <c r="AV677" s="12" t="s">
        <v>175</v>
      </c>
      <c r="AW677" s="12" t="s">
        <v>33</v>
      </c>
      <c r="AX677" s="12" t="s">
        <v>69</v>
      </c>
      <c r="AY677" s="226" t="s">
        <v>167</v>
      </c>
    </row>
    <row r="678" spans="2:65" s="12" customFormat="1">
      <c r="B678" s="216"/>
      <c r="C678" s="217"/>
      <c r="D678" s="206" t="s">
        <v>177</v>
      </c>
      <c r="E678" s="218" t="s">
        <v>21</v>
      </c>
      <c r="F678" s="219" t="s">
        <v>637</v>
      </c>
      <c r="G678" s="217"/>
      <c r="H678" s="220">
        <v>19.143999999999998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177</v>
      </c>
      <c r="AU678" s="226" t="s">
        <v>175</v>
      </c>
      <c r="AV678" s="12" t="s">
        <v>175</v>
      </c>
      <c r="AW678" s="12" t="s">
        <v>33</v>
      </c>
      <c r="AX678" s="12" t="s">
        <v>69</v>
      </c>
      <c r="AY678" s="226" t="s">
        <v>167</v>
      </c>
    </row>
    <row r="679" spans="2:65" s="12" customFormat="1">
      <c r="B679" s="216"/>
      <c r="C679" s="217"/>
      <c r="D679" s="206" t="s">
        <v>177</v>
      </c>
      <c r="E679" s="218" t="s">
        <v>21</v>
      </c>
      <c r="F679" s="219" t="s">
        <v>638</v>
      </c>
      <c r="G679" s="217"/>
      <c r="H679" s="220">
        <v>10.172000000000001</v>
      </c>
      <c r="I679" s="221"/>
      <c r="J679" s="217"/>
      <c r="K679" s="217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177</v>
      </c>
      <c r="AU679" s="226" t="s">
        <v>175</v>
      </c>
      <c r="AV679" s="12" t="s">
        <v>175</v>
      </c>
      <c r="AW679" s="12" t="s">
        <v>33</v>
      </c>
      <c r="AX679" s="12" t="s">
        <v>69</v>
      </c>
      <c r="AY679" s="226" t="s">
        <v>167</v>
      </c>
    </row>
    <row r="680" spans="2:65" s="12" customFormat="1">
      <c r="B680" s="216"/>
      <c r="C680" s="217"/>
      <c r="D680" s="206" t="s">
        <v>177</v>
      </c>
      <c r="E680" s="218" t="s">
        <v>21</v>
      </c>
      <c r="F680" s="219" t="s">
        <v>639</v>
      </c>
      <c r="G680" s="217"/>
      <c r="H680" s="220">
        <v>37.595999999999997</v>
      </c>
      <c r="I680" s="221"/>
      <c r="J680" s="217"/>
      <c r="K680" s="217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177</v>
      </c>
      <c r="AU680" s="226" t="s">
        <v>175</v>
      </c>
      <c r="AV680" s="12" t="s">
        <v>175</v>
      </c>
      <c r="AW680" s="12" t="s">
        <v>33</v>
      </c>
      <c r="AX680" s="12" t="s">
        <v>69</v>
      </c>
      <c r="AY680" s="226" t="s">
        <v>167</v>
      </c>
    </row>
    <row r="681" spans="2:65" s="12" customFormat="1">
      <c r="B681" s="216"/>
      <c r="C681" s="217"/>
      <c r="D681" s="206" t="s">
        <v>177</v>
      </c>
      <c r="E681" s="218" t="s">
        <v>21</v>
      </c>
      <c r="F681" s="219" t="s">
        <v>640</v>
      </c>
      <c r="G681" s="217"/>
      <c r="H681" s="220">
        <v>5.5</v>
      </c>
      <c r="I681" s="221"/>
      <c r="J681" s="217"/>
      <c r="K681" s="217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177</v>
      </c>
      <c r="AU681" s="226" t="s">
        <v>175</v>
      </c>
      <c r="AV681" s="12" t="s">
        <v>175</v>
      </c>
      <c r="AW681" s="12" t="s">
        <v>33</v>
      </c>
      <c r="AX681" s="12" t="s">
        <v>69</v>
      </c>
      <c r="AY681" s="226" t="s">
        <v>167</v>
      </c>
    </row>
    <row r="682" spans="2:65" s="13" customFormat="1">
      <c r="B682" s="227"/>
      <c r="C682" s="228"/>
      <c r="D682" s="229" t="s">
        <v>177</v>
      </c>
      <c r="E682" s="230" t="s">
        <v>21</v>
      </c>
      <c r="F682" s="231" t="s">
        <v>181</v>
      </c>
      <c r="G682" s="228"/>
      <c r="H682" s="232">
        <v>91.412000000000006</v>
      </c>
      <c r="I682" s="233"/>
      <c r="J682" s="228"/>
      <c r="K682" s="228"/>
      <c r="L682" s="234"/>
      <c r="M682" s="235"/>
      <c r="N682" s="236"/>
      <c r="O682" s="236"/>
      <c r="P682" s="236"/>
      <c r="Q682" s="236"/>
      <c r="R682" s="236"/>
      <c r="S682" s="236"/>
      <c r="T682" s="237"/>
      <c r="AT682" s="238" t="s">
        <v>177</v>
      </c>
      <c r="AU682" s="238" t="s">
        <v>175</v>
      </c>
      <c r="AV682" s="13" t="s">
        <v>174</v>
      </c>
      <c r="AW682" s="13" t="s">
        <v>33</v>
      </c>
      <c r="AX682" s="13" t="s">
        <v>77</v>
      </c>
      <c r="AY682" s="238" t="s">
        <v>167</v>
      </c>
    </row>
    <row r="683" spans="2:65" s="1" customFormat="1" ht="22.5" customHeight="1">
      <c r="B683" s="40"/>
      <c r="C683" s="242" t="s">
        <v>641</v>
      </c>
      <c r="D683" s="242" t="s">
        <v>364</v>
      </c>
      <c r="E683" s="243" t="s">
        <v>642</v>
      </c>
      <c r="F683" s="244" t="s">
        <v>643</v>
      </c>
      <c r="G683" s="245" t="s">
        <v>245</v>
      </c>
      <c r="H683" s="246">
        <v>25.138000000000002</v>
      </c>
      <c r="I683" s="247"/>
      <c r="J683" s="248">
        <f>ROUND(I683*H683,2)</f>
        <v>0</v>
      </c>
      <c r="K683" s="244" t="s">
        <v>173</v>
      </c>
      <c r="L683" s="249"/>
      <c r="M683" s="250" t="s">
        <v>21</v>
      </c>
      <c r="N683" s="251" t="s">
        <v>41</v>
      </c>
      <c r="O683" s="41"/>
      <c r="P683" s="201">
        <f>O683*H683</f>
        <v>0</v>
      </c>
      <c r="Q683" s="201">
        <v>6.8999999999999997E-4</v>
      </c>
      <c r="R683" s="201">
        <f>Q683*H683</f>
        <v>1.7345220000000001E-2</v>
      </c>
      <c r="S683" s="201">
        <v>0</v>
      </c>
      <c r="T683" s="202">
        <f>S683*H683</f>
        <v>0</v>
      </c>
      <c r="AR683" s="23" t="s">
        <v>229</v>
      </c>
      <c r="AT683" s="23" t="s">
        <v>364</v>
      </c>
      <c r="AU683" s="23" t="s">
        <v>175</v>
      </c>
      <c r="AY683" s="23" t="s">
        <v>167</v>
      </c>
      <c r="BE683" s="203">
        <f>IF(N683="základní",J683,0)</f>
        <v>0</v>
      </c>
      <c r="BF683" s="203">
        <f>IF(N683="snížená",J683,0)</f>
        <v>0</v>
      </c>
      <c r="BG683" s="203">
        <f>IF(N683="zákl. přenesená",J683,0)</f>
        <v>0</v>
      </c>
      <c r="BH683" s="203">
        <f>IF(N683="sníž. přenesená",J683,0)</f>
        <v>0</v>
      </c>
      <c r="BI683" s="203">
        <f>IF(N683="nulová",J683,0)</f>
        <v>0</v>
      </c>
      <c r="BJ683" s="23" t="s">
        <v>175</v>
      </c>
      <c r="BK683" s="203">
        <f>ROUND(I683*H683,2)</f>
        <v>0</v>
      </c>
      <c r="BL683" s="23" t="s">
        <v>174</v>
      </c>
      <c r="BM683" s="23" t="s">
        <v>644</v>
      </c>
    </row>
    <row r="684" spans="2:65" s="1" customFormat="1" ht="27">
      <c r="B684" s="40"/>
      <c r="C684" s="62"/>
      <c r="D684" s="206" t="s">
        <v>368</v>
      </c>
      <c r="E684" s="62"/>
      <c r="F684" s="252" t="s">
        <v>629</v>
      </c>
      <c r="G684" s="62"/>
      <c r="H684" s="62"/>
      <c r="I684" s="162"/>
      <c r="J684" s="62"/>
      <c r="K684" s="62"/>
      <c r="L684" s="60"/>
      <c r="M684" s="253"/>
      <c r="N684" s="41"/>
      <c r="O684" s="41"/>
      <c r="P684" s="41"/>
      <c r="Q684" s="41"/>
      <c r="R684" s="41"/>
      <c r="S684" s="41"/>
      <c r="T684" s="77"/>
      <c r="AT684" s="23" t="s">
        <v>368</v>
      </c>
      <c r="AU684" s="23" t="s">
        <v>175</v>
      </c>
    </row>
    <row r="685" spans="2:65" s="11" customFormat="1">
      <c r="B685" s="204"/>
      <c r="C685" s="205"/>
      <c r="D685" s="206" t="s">
        <v>177</v>
      </c>
      <c r="E685" s="207" t="s">
        <v>21</v>
      </c>
      <c r="F685" s="208" t="s">
        <v>645</v>
      </c>
      <c r="G685" s="205"/>
      <c r="H685" s="209" t="s">
        <v>21</v>
      </c>
      <c r="I685" s="210"/>
      <c r="J685" s="205"/>
      <c r="K685" s="205"/>
      <c r="L685" s="211"/>
      <c r="M685" s="212"/>
      <c r="N685" s="213"/>
      <c r="O685" s="213"/>
      <c r="P685" s="213"/>
      <c r="Q685" s="213"/>
      <c r="R685" s="213"/>
      <c r="S685" s="213"/>
      <c r="T685" s="214"/>
      <c r="AT685" s="215" t="s">
        <v>177</v>
      </c>
      <c r="AU685" s="215" t="s">
        <v>175</v>
      </c>
      <c r="AV685" s="11" t="s">
        <v>77</v>
      </c>
      <c r="AW685" s="11" t="s">
        <v>33</v>
      </c>
      <c r="AX685" s="11" t="s">
        <v>69</v>
      </c>
      <c r="AY685" s="215" t="s">
        <v>167</v>
      </c>
    </row>
    <row r="686" spans="2:65" s="12" customFormat="1">
      <c r="B686" s="216"/>
      <c r="C686" s="217"/>
      <c r="D686" s="206" t="s">
        <v>177</v>
      </c>
      <c r="E686" s="218" t="s">
        <v>21</v>
      </c>
      <c r="F686" s="219" t="s">
        <v>646</v>
      </c>
      <c r="G686" s="217"/>
      <c r="H686" s="220">
        <v>25.138000000000002</v>
      </c>
      <c r="I686" s="221"/>
      <c r="J686" s="217"/>
      <c r="K686" s="217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177</v>
      </c>
      <c r="AU686" s="226" t="s">
        <v>175</v>
      </c>
      <c r="AV686" s="12" t="s">
        <v>175</v>
      </c>
      <c r="AW686" s="12" t="s">
        <v>33</v>
      </c>
      <c r="AX686" s="12" t="s">
        <v>69</v>
      </c>
      <c r="AY686" s="226" t="s">
        <v>167</v>
      </c>
    </row>
    <row r="687" spans="2:65" s="13" customFormat="1">
      <c r="B687" s="227"/>
      <c r="C687" s="228"/>
      <c r="D687" s="229" t="s">
        <v>177</v>
      </c>
      <c r="E687" s="230" t="s">
        <v>21</v>
      </c>
      <c r="F687" s="231" t="s">
        <v>181</v>
      </c>
      <c r="G687" s="228"/>
      <c r="H687" s="232">
        <v>25.138000000000002</v>
      </c>
      <c r="I687" s="233"/>
      <c r="J687" s="228"/>
      <c r="K687" s="228"/>
      <c r="L687" s="234"/>
      <c r="M687" s="235"/>
      <c r="N687" s="236"/>
      <c r="O687" s="236"/>
      <c r="P687" s="236"/>
      <c r="Q687" s="236"/>
      <c r="R687" s="236"/>
      <c r="S687" s="236"/>
      <c r="T687" s="237"/>
      <c r="AT687" s="238" t="s">
        <v>177</v>
      </c>
      <c r="AU687" s="238" t="s">
        <v>175</v>
      </c>
      <c r="AV687" s="13" t="s">
        <v>174</v>
      </c>
      <c r="AW687" s="13" t="s">
        <v>33</v>
      </c>
      <c r="AX687" s="13" t="s">
        <v>77</v>
      </c>
      <c r="AY687" s="238" t="s">
        <v>167</v>
      </c>
    </row>
    <row r="688" spans="2:65" s="1" customFormat="1" ht="31.5" customHeight="1">
      <c r="B688" s="40"/>
      <c r="C688" s="192" t="s">
        <v>647</v>
      </c>
      <c r="D688" s="192" t="s">
        <v>169</v>
      </c>
      <c r="E688" s="193" t="s">
        <v>648</v>
      </c>
      <c r="F688" s="194" t="s">
        <v>649</v>
      </c>
      <c r="G688" s="195" t="s">
        <v>245</v>
      </c>
      <c r="H688" s="196">
        <v>165.75399999999999</v>
      </c>
      <c r="I688" s="197"/>
      <c r="J688" s="198">
        <f>ROUND(I688*H688,2)</f>
        <v>0</v>
      </c>
      <c r="K688" s="194" t="s">
        <v>173</v>
      </c>
      <c r="L688" s="60"/>
      <c r="M688" s="199" t="s">
        <v>21</v>
      </c>
      <c r="N688" s="200" t="s">
        <v>41</v>
      </c>
      <c r="O688" s="41"/>
      <c r="P688" s="201">
        <f>O688*H688</f>
        <v>0</v>
      </c>
      <c r="Q688" s="201">
        <v>6.0000000000000002E-5</v>
      </c>
      <c r="R688" s="201">
        <f>Q688*H688</f>
        <v>9.9452399999999993E-3</v>
      </c>
      <c r="S688" s="201">
        <v>0</v>
      </c>
      <c r="T688" s="202">
        <f>S688*H688</f>
        <v>0</v>
      </c>
      <c r="AR688" s="23" t="s">
        <v>174</v>
      </c>
      <c r="AT688" s="23" t="s">
        <v>169</v>
      </c>
      <c r="AU688" s="23" t="s">
        <v>175</v>
      </c>
      <c r="AY688" s="23" t="s">
        <v>167</v>
      </c>
      <c r="BE688" s="203">
        <f>IF(N688="základní",J688,0)</f>
        <v>0</v>
      </c>
      <c r="BF688" s="203">
        <f>IF(N688="snížená",J688,0)</f>
        <v>0</v>
      </c>
      <c r="BG688" s="203">
        <f>IF(N688="zákl. přenesená",J688,0)</f>
        <v>0</v>
      </c>
      <c r="BH688" s="203">
        <f>IF(N688="sníž. přenesená",J688,0)</f>
        <v>0</v>
      </c>
      <c r="BI688" s="203">
        <f>IF(N688="nulová",J688,0)</f>
        <v>0</v>
      </c>
      <c r="BJ688" s="23" t="s">
        <v>175</v>
      </c>
      <c r="BK688" s="203">
        <f>ROUND(I688*H688,2)</f>
        <v>0</v>
      </c>
      <c r="BL688" s="23" t="s">
        <v>174</v>
      </c>
      <c r="BM688" s="23" t="s">
        <v>650</v>
      </c>
    </row>
    <row r="689" spans="2:65" s="12" customFormat="1">
      <c r="B689" s="216"/>
      <c r="C689" s="217"/>
      <c r="D689" s="206" t="s">
        <v>177</v>
      </c>
      <c r="E689" s="218" t="s">
        <v>21</v>
      </c>
      <c r="F689" s="219" t="s">
        <v>651</v>
      </c>
      <c r="G689" s="217"/>
      <c r="H689" s="220">
        <v>165.75399999999999</v>
      </c>
      <c r="I689" s="221"/>
      <c r="J689" s="217"/>
      <c r="K689" s="217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177</v>
      </c>
      <c r="AU689" s="226" t="s">
        <v>175</v>
      </c>
      <c r="AV689" s="12" t="s">
        <v>175</v>
      </c>
      <c r="AW689" s="12" t="s">
        <v>33</v>
      </c>
      <c r="AX689" s="12" t="s">
        <v>69</v>
      </c>
      <c r="AY689" s="226" t="s">
        <v>167</v>
      </c>
    </row>
    <row r="690" spans="2:65" s="13" customFormat="1">
      <c r="B690" s="227"/>
      <c r="C690" s="228"/>
      <c r="D690" s="229" t="s">
        <v>177</v>
      </c>
      <c r="E690" s="230" t="s">
        <v>21</v>
      </c>
      <c r="F690" s="231" t="s">
        <v>181</v>
      </c>
      <c r="G690" s="228"/>
      <c r="H690" s="232">
        <v>165.75399999999999</v>
      </c>
      <c r="I690" s="233"/>
      <c r="J690" s="228"/>
      <c r="K690" s="228"/>
      <c r="L690" s="234"/>
      <c r="M690" s="235"/>
      <c r="N690" s="236"/>
      <c r="O690" s="236"/>
      <c r="P690" s="236"/>
      <c r="Q690" s="236"/>
      <c r="R690" s="236"/>
      <c r="S690" s="236"/>
      <c r="T690" s="237"/>
      <c r="AT690" s="238" t="s">
        <v>177</v>
      </c>
      <c r="AU690" s="238" t="s">
        <v>175</v>
      </c>
      <c r="AV690" s="13" t="s">
        <v>174</v>
      </c>
      <c r="AW690" s="13" t="s">
        <v>33</v>
      </c>
      <c r="AX690" s="13" t="s">
        <v>77</v>
      </c>
      <c r="AY690" s="238" t="s">
        <v>167</v>
      </c>
    </row>
    <row r="691" spans="2:65" s="1" customFormat="1" ht="22.5" customHeight="1">
      <c r="B691" s="40"/>
      <c r="C691" s="192" t="s">
        <v>652</v>
      </c>
      <c r="D691" s="192" t="s">
        <v>169</v>
      </c>
      <c r="E691" s="193" t="s">
        <v>653</v>
      </c>
      <c r="F691" s="194" t="s">
        <v>654</v>
      </c>
      <c r="G691" s="195" t="s">
        <v>305</v>
      </c>
      <c r="H691" s="196">
        <v>42.36</v>
      </c>
      <c r="I691" s="197"/>
      <c r="J691" s="198">
        <f>ROUND(I691*H691,2)</f>
        <v>0</v>
      </c>
      <c r="K691" s="194" t="s">
        <v>173</v>
      </c>
      <c r="L691" s="60"/>
      <c r="M691" s="199" t="s">
        <v>21</v>
      </c>
      <c r="N691" s="200" t="s">
        <v>41</v>
      </c>
      <c r="O691" s="41"/>
      <c r="P691" s="201">
        <f>O691*H691</f>
        <v>0</v>
      </c>
      <c r="Q691" s="201">
        <v>6.0000000000000002E-5</v>
      </c>
      <c r="R691" s="201">
        <f>Q691*H691</f>
        <v>2.5416000000000002E-3</v>
      </c>
      <c r="S691" s="201">
        <v>0</v>
      </c>
      <c r="T691" s="202">
        <f>S691*H691</f>
        <v>0</v>
      </c>
      <c r="AR691" s="23" t="s">
        <v>174</v>
      </c>
      <c r="AT691" s="23" t="s">
        <v>169</v>
      </c>
      <c r="AU691" s="23" t="s">
        <v>175</v>
      </c>
      <c r="AY691" s="23" t="s">
        <v>167</v>
      </c>
      <c r="BE691" s="203">
        <f>IF(N691="základní",J691,0)</f>
        <v>0</v>
      </c>
      <c r="BF691" s="203">
        <f>IF(N691="snížená",J691,0)</f>
        <v>0</v>
      </c>
      <c r="BG691" s="203">
        <f>IF(N691="zákl. přenesená",J691,0)</f>
        <v>0</v>
      </c>
      <c r="BH691" s="203">
        <f>IF(N691="sníž. přenesená",J691,0)</f>
        <v>0</v>
      </c>
      <c r="BI691" s="203">
        <f>IF(N691="nulová",J691,0)</f>
        <v>0</v>
      </c>
      <c r="BJ691" s="23" t="s">
        <v>175</v>
      </c>
      <c r="BK691" s="203">
        <f>ROUND(I691*H691,2)</f>
        <v>0</v>
      </c>
      <c r="BL691" s="23" t="s">
        <v>174</v>
      </c>
      <c r="BM691" s="23" t="s">
        <v>655</v>
      </c>
    </row>
    <row r="692" spans="2:65" s="11" customFormat="1">
      <c r="B692" s="204"/>
      <c r="C692" s="205"/>
      <c r="D692" s="206" t="s">
        <v>177</v>
      </c>
      <c r="E692" s="207" t="s">
        <v>21</v>
      </c>
      <c r="F692" s="208" t="s">
        <v>656</v>
      </c>
      <c r="G692" s="205"/>
      <c r="H692" s="209" t="s">
        <v>21</v>
      </c>
      <c r="I692" s="210"/>
      <c r="J692" s="205"/>
      <c r="K692" s="205"/>
      <c r="L692" s="211"/>
      <c r="M692" s="212"/>
      <c r="N692" s="213"/>
      <c r="O692" s="213"/>
      <c r="P692" s="213"/>
      <c r="Q692" s="213"/>
      <c r="R692" s="213"/>
      <c r="S692" s="213"/>
      <c r="T692" s="214"/>
      <c r="AT692" s="215" t="s">
        <v>177</v>
      </c>
      <c r="AU692" s="215" t="s">
        <v>175</v>
      </c>
      <c r="AV692" s="11" t="s">
        <v>77</v>
      </c>
      <c r="AW692" s="11" t="s">
        <v>33</v>
      </c>
      <c r="AX692" s="11" t="s">
        <v>69</v>
      </c>
      <c r="AY692" s="215" t="s">
        <v>167</v>
      </c>
    </row>
    <row r="693" spans="2:65" s="12" customFormat="1">
      <c r="B693" s="216"/>
      <c r="C693" s="217"/>
      <c r="D693" s="206" t="s">
        <v>177</v>
      </c>
      <c r="E693" s="218" t="s">
        <v>21</v>
      </c>
      <c r="F693" s="219" t="s">
        <v>657</v>
      </c>
      <c r="G693" s="217"/>
      <c r="H693" s="220">
        <v>42.36</v>
      </c>
      <c r="I693" s="221"/>
      <c r="J693" s="217"/>
      <c r="K693" s="217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177</v>
      </c>
      <c r="AU693" s="226" t="s">
        <v>175</v>
      </c>
      <c r="AV693" s="12" t="s">
        <v>175</v>
      </c>
      <c r="AW693" s="12" t="s">
        <v>33</v>
      </c>
      <c r="AX693" s="12" t="s">
        <v>69</v>
      </c>
      <c r="AY693" s="226" t="s">
        <v>167</v>
      </c>
    </row>
    <row r="694" spans="2:65" s="13" customFormat="1">
      <c r="B694" s="227"/>
      <c r="C694" s="228"/>
      <c r="D694" s="229" t="s">
        <v>177</v>
      </c>
      <c r="E694" s="230" t="s">
        <v>21</v>
      </c>
      <c r="F694" s="231" t="s">
        <v>181</v>
      </c>
      <c r="G694" s="228"/>
      <c r="H694" s="232">
        <v>42.36</v>
      </c>
      <c r="I694" s="233"/>
      <c r="J694" s="228"/>
      <c r="K694" s="228"/>
      <c r="L694" s="234"/>
      <c r="M694" s="235"/>
      <c r="N694" s="236"/>
      <c r="O694" s="236"/>
      <c r="P694" s="236"/>
      <c r="Q694" s="236"/>
      <c r="R694" s="236"/>
      <c r="S694" s="236"/>
      <c r="T694" s="237"/>
      <c r="AT694" s="238" t="s">
        <v>177</v>
      </c>
      <c r="AU694" s="238" t="s">
        <v>175</v>
      </c>
      <c r="AV694" s="13" t="s">
        <v>174</v>
      </c>
      <c r="AW694" s="13" t="s">
        <v>33</v>
      </c>
      <c r="AX694" s="13" t="s">
        <v>77</v>
      </c>
      <c r="AY694" s="238" t="s">
        <v>167</v>
      </c>
    </row>
    <row r="695" spans="2:65" s="1" customFormat="1" ht="22.5" customHeight="1">
      <c r="B695" s="40"/>
      <c r="C695" s="242" t="s">
        <v>658</v>
      </c>
      <c r="D695" s="242" t="s">
        <v>364</v>
      </c>
      <c r="E695" s="243" t="s">
        <v>659</v>
      </c>
      <c r="F695" s="244" t="s">
        <v>660</v>
      </c>
      <c r="G695" s="245" t="s">
        <v>305</v>
      </c>
      <c r="H695" s="246">
        <v>46.595999999999997</v>
      </c>
      <c r="I695" s="247"/>
      <c r="J695" s="248">
        <f>ROUND(I695*H695,2)</f>
        <v>0</v>
      </c>
      <c r="K695" s="244" t="s">
        <v>173</v>
      </c>
      <c r="L695" s="249"/>
      <c r="M695" s="250" t="s">
        <v>21</v>
      </c>
      <c r="N695" s="251" t="s">
        <v>41</v>
      </c>
      <c r="O695" s="41"/>
      <c r="P695" s="201">
        <f>O695*H695</f>
        <v>0</v>
      </c>
      <c r="Q695" s="201">
        <v>5.0000000000000001E-4</v>
      </c>
      <c r="R695" s="201">
        <f>Q695*H695</f>
        <v>2.3297999999999999E-2</v>
      </c>
      <c r="S695" s="201">
        <v>0</v>
      </c>
      <c r="T695" s="202">
        <f>S695*H695</f>
        <v>0</v>
      </c>
      <c r="AR695" s="23" t="s">
        <v>229</v>
      </c>
      <c r="AT695" s="23" t="s">
        <v>364</v>
      </c>
      <c r="AU695" s="23" t="s">
        <v>175</v>
      </c>
      <c r="AY695" s="23" t="s">
        <v>167</v>
      </c>
      <c r="BE695" s="203">
        <f>IF(N695="základní",J695,0)</f>
        <v>0</v>
      </c>
      <c r="BF695" s="203">
        <f>IF(N695="snížená",J695,0)</f>
        <v>0</v>
      </c>
      <c r="BG695" s="203">
        <f>IF(N695="zákl. přenesená",J695,0)</f>
        <v>0</v>
      </c>
      <c r="BH695" s="203">
        <f>IF(N695="sníž. přenesená",J695,0)</f>
        <v>0</v>
      </c>
      <c r="BI695" s="203">
        <f>IF(N695="nulová",J695,0)</f>
        <v>0</v>
      </c>
      <c r="BJ695" s="23" t="s">
        <v>175</v>
      </c>
      <c r="BK695" s="203">
        <f>ROUND(I695*H695,2)</f>
        <v>0</v>
      </c>
      <c r="BL695" s="23" t="s">
        <v>174</v>
      </c>
      <c r="BM695" s="23" t="s">
        <v>661</v>
      </c>
    </row>
    <row r="696" spans="2:65" s="12" customFormat="1">
      <c r="B696" s="216"/>
      <c r="C696" s="217"/>
      <c r="D696" s="229" t="s">
        <v>177</v>
      </c>
      <c r="E696" s="217"/>
      <c r="F696" s="254" t="s">
        <v>662</v>
      </c>
      <c r="G696" s="217"/>
      <c r="H696" s="255">
        <v>46.595999999999997</v>
      </c>
      <c r="I696" s="221"/>
      <c r="J696" s="217"/>
      <c r="K696" s="217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177</v>
      </c>
      <c r="AU696" s="226" t="s">
        <v>175</v>
      </c>
      <c r="AV696" s="12" t="s">
        <v>175</v>
      </c>
      <c r="AW696" s="12" t="s">
        <v>6</v>
      </c>
      <c r="AX696" s="12" t="s">
        <v>77</v>
      </c>
      <c r="AY696" s="226" t="s">
        <v>167</v>
      </c>
    </row>
    <row r="697" spans="2:65" s="1" customFormat="1" ht="31.5" customHeight="1">
      <c r="B697" s="40"/>
      <c r="C697" s="192" t="s">
        <v>663</v>
      </c>
      <c r="D697" s="192" t="s">
        <v>169</v>
      </c>
      <c r="E697" s="193" t="s">
        <v>664</v>
      </c>
      <c r="F697" s="194" t="s">
        <v>665</v>
      </c>
      <c r="G697" s="195" t="s">
        <v>305</v>
      </c>
      <c r="H697" s="196">
        <v>259.53199999999998</v>
      </c>
      <c r="I697" s="197"/>
      <c r="J697" s="198">
        <f>ROUND(I697*H697,2)</f>
        <v>0</v>
      </c>
      <c r="K697" s="194" t="s">
        <v>173</v>
      </c>
      <c r="L697" s="60"/>
      <c r="M697" s="199" t="s">
        <v>21</v>
      </c>
      <c r="N697" s="200" t="s">
        <v>41</v>
      </c>
      <c r="O697" s="41"/>
      <c r="P697" s="201">
        <f>O697*H697</f>
        <v>0</v>
      </c>
      <c r="Q697" s="201">
        <v>2.5000000000000001E-4</v>
      </c>
      <c r="R697" s="201">
        <f>Q697*H697</f>
        <v>6.4882999999999996E-2</v>
      </c>
      <c r="S697" s="201">
        <v>0</v>
      </c>
      <c r="T697" s="202">
        <f>S697*H697</f>
        <v>0</v>
      </c>
      <c r="AR697" s="23" t="s">
        <v>174</v>
      </c>
      <c r="AT697" s="23" t="s">
        <v>169</v>
      </c>
      <c r="AU697" s="23" t="s">
        <v>175</v>
      </c>
      <c r="AY697" s="23" t="s">
        <v>167</v>
      </c>
      <c r="BE697" s="203">
        <f>IF(N697="základní",J697,0)</f>
        <v>0</v>
      </c>
      <c r="BF697" s="203">
        <f>IF(N697="snížená",J697,0)</f>
        <v>0</v>
      </c>
      <c r="BG697" s="203">
        <f>IF(N697="zákl. přenesená",J697,0)</f>
        <v>0</v>
      </c>
      <c r="BH697" s="203">
        <f>IF(N697="sníž. přenesená",J697,0)</f>
        <v>0</v>
      </c>
      <c r="BI697" s="203">
        <f>IF(N697="nulová",J697,0)</f>
        <v>0</v>
      </c>
      <c r="BJ697" s="23" t="s">
        <v>175</v>
      </c>
      <c r="BK697" s="203">
        <f>ROUND(I697*H697,2)</f>
        <v>0</v>
      </c>
      <c r="BL697" s="23" t="s">
        <v>174</v>
      </c>
      <c r="BM697" s="23" t="s">
        <v>666</v>
      </c>
    </row>
    <row r="698" spans="2:65" s="11" customFormat="1">
      <c r="B698" s="204"/>
      <c r="C698" s="205"/>
      <c r="D698" s="206" t="s">
        <v>177</v>
      </c>
      <c r="E698" s="207" t="s">
        <v>21</v>
      </c>
      <c r="F698" s="208" t="s">
        <v>667</v>
      </c>
      <c r="G698" s="205"/>
      <c r="H698" s="209" t="s">
        <v>21</v>
      </c>
      <c r="I698" s="210"/>
      <c r="J698" s="205"/>
      <c r="K698" s="205"/>
      <c r="L698" s="211"/>
      <c r="M698" s="212"/>
      <c r="N698" s="213"/>
      <c r="O698" s="213"/>
      <c r="P698" s="213"/>
      <c r="Q698" s="213"/>
      <c r="R698" s="213"/>
      <c r="S698" s="213"/>
      <c r="T698" s="214"/>
      <c r="AT698" s="215" t="s">
        <v>177</v>
      </c>
      <c r="AU698" s="215" t="s">
        <v>175</v>
      </c>
      <c r="AV698" s="11" t="s">
        <v>77</v>
      </c>
      <c r="AW698" s="11" t="s">
        <v>33</v>
      </c>
      <c r="AX698" s="11" t="s">
        <v>69</v>
      </c>
      <c r="AY698" s="215" t="s">
        <v>167</v>
      </c>
    </row>
    <row r="699" spans="2:65" s="12" customFormat="1">
      <c r="B699" s="216"/>
      <c r="C699" s="217"/>
      <c r="D699" s="206" t="s">
        <v>177</v>
      </c>
      <c r="E699" s="218" t="s">
        <v>21</v>
      </c>
      <c r="F699" s="219" t="s">
        <v>668</v>
      </c>
      <c r="G699" s="217"/>
      <c r="H699" s="220">
        <v>91.412000000000006</v>
      </c>
      <c r="I699" s="221"/>
      <c r="J699" s="217"/>
      <c r="K699" s="217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177</v>
      </c>
      <c r="AU699" s="226" t="s">
        <v>175</v>
      </c>
      <c r="AV699" s="12" t="s">
        <v>175</v>
      </c>
      <c r="AW699" s="12" t="s">
        <v>33</v>
      </c>
      <c r="AX699" s="12" t="s">
        <v>69</v>
      </c>
      <c r="AY699" s="226" t="s">
        <v>167</v>
      </c>
    </row>
    <row r="700" spans="2:65" s="11" customFormat="1">
      <c r="B700" s="204"/>
      <c r="C700" s="205"/>
      <c r="D700" s="206" t="s">
        <v>177</v>
      </c>
      <c r="E700" s="207" t="s">
        <v>21</v>
      </c>
      <c r="F700" s="208" t="s">
        <v>669</v>
      </c>
      <c r="G700" s="205"/>
      <c r="H700" s="209" t="s">
        <v>21</v>
      </c>
      <c r="I700" s="210"/>
      <c r="J700" s="205"/>
      <c r="K700" s="205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177</v>
      </c>
      <c r="AU700" s="215" t="s">
        <v>175</v>
      </c>
      <c r="AV700" s="11" t="s">
        <v>77</v>
      </c>
      <c r="AW700" s="11" t="s">
        <v>33</v>
      </c>
      <c r="AX700" s="11" t="s">
        <v>69</v>
      </c>
      <c r="AY700" s="215" t="s">
        <v>167</v>
      </c>
    </row>
    <row r="701" spans="2:65" s="12" customFormat="1">
      <c r="B701" s="216"/>
      <c r="C701" s="217"/>
      <c r="D701" s="206" t="s">
        <v>177</v>
      </c>
      <c r="E701" s="218" t="s">
        <v>21</v>
      </c>
      <c r="F701" s="219" t="s">
        <v>670</v>
      </c>
      <c r="G701" s="217"/>
      <c r="H701" s="220">
        <v>131.30000000000001</v>
      </c>
      <c r="I701" s="221"/>
      <c r="J701" s="217"/>
      <c r="K701" s="217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177</v>
      </c>
      <c r="AU701" s="226" t="s">
        <v>175</v>
      </c>
      <c r="AV701" s="12" t="s">
        <v>175</v>
      </c>
      <c r="AW701" s="12" t="s">
        <v>33</v>
      </c>
      <c r="AX701" s="12" t="s">
        <v>69</v>
      </c>
      <c r="AY701" s="226" t="s">
        <v>167</v>
      </c>
    </row>
    <row r="702" spans="2:65" s="11" customFormat="1">
      <c r="B702" s="204"/>
      <c r="C702" s="205"/>
      <c r="D702" s="206" t="s">
        <v>177</v>
      </c>
      <c r="E702" s="207" t="s">
        <v>21</v>
      </c>
      <c r="F702" s="208" t="s">
        <v>671</v>
      </c>
      <c r="G702" s="205"/>
      <c r="H702" s="209" t="s">
        <v>21</v>
      </c>
      <c r="I702" s="210"/>
      <c r="J702" s="205"/>
      <c r="K702" s="205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177</v>
      </c>
      <c r="AU702" s="215" t="s">
        <v>175</v>
      </c>
      <c r="AV702" s="11" t="s">
        <v>77</v>
      </c>
      <c r="AW702" s="11" t="s">
        <v>33</v>
      </c>
      <c r="AX702" s="11" t="s">
        <v>69</v>
      </c>
      <c r="AY702" s="215" t="s">
        <v>167</v>
      </c>
    </row>
    <row r="703" spans="2:65" s="12" customFormat="1">
      <c r="B703" s="216"/>
      <c r="C703" s="217"/>
      <c r="D703" s="206" t="s">
        <v>177</v>
      </c>
      <c r="E703" s="218" t="s">
        <v>21</v>
      </c>
      <c r="F703" s="219" t="s">
        <v>672</v>
      </c>
      <c r="G703" s="217"/>
      <c r="H703" s="220">
        <v>18.96</v>
      </c>
      <c r="I703" s="221"/>
      <c r="J703" s="217"/>
      <c r="K703" s="217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177</v>
      </c>
      <c r="AU703" s="226" t="s">
        <v>175</v>
      </c>
      <c r="AV703" s="12" t="s">
        <v>175</v>
      </c>
      <c r="AW703" s="12" t="s">
        <v>33</v>
      </c>
      <c r="AX703" s="12" t="s">
        <v>69</v>
      </c>
      <c r="AY703" s="226" t="s">
        <v>167</v>
      </c>
    </row>
    <row r="704" spans="2:65" s="11" customFormat="1">
      <c r="B704" s="204"/>
      <c r="C704" s="205"/>
      <c r="D704" s="206" t="s">
        <v>177</v>
      </c>
      <c r="E704" s="207" t="s">
        <v>21</v>
      </c>
      <c r="F704" s="208" t="s">
        <v>673</v>
      </c>
      <c r="G704" s="205"/>
      <c r="H704" s="209" t="s">
        <v>21</v>
      </c>
      <c r="I704" s="210"/>
      <c r="J704" s="205"/>
      <c r="K704" s="205"/>
      <c r="L704" s="211"/>
      <c r="M704" s="212"/>
      <c r="N704" s="213"/>
      <c r="O704" s="213"/>
      <c r="P704" s="213"/>
      <c r="Q704" s="213"/>
      <c r="R704" s="213"/>
      <c r="S704" s="213"/>
      <c r="T704" s="214"/>
      <c r="AT704" s="215" t="s">
        <v>177</v>
      </c>
      <c r="AU704" s="215" t="s">
        <v>175</v>
      </c>
      <c r="AV704" s="11" t="s">
        <v>77</v>
      </c>
      <c r="AW704" s="11" t="s">
        <v>33</v>
      </c>
      <c r="AX704" s="11" t="s">
        <v>69</v>
      </c>
      <c r="AY704" s="215" t="s">
        <v>167</v>
      </c>
    </row>
    <row r="705" spans="2:65" s="12" customFormat="1">
      <c r="B705" s="216"/>
      <c r="C705" s="217"/>
      <c r="D705" s="206" t="s">
        <v>177</v>
      </c>
      <c r="E705" s="218" t="s">
        <v>21</v>
      </c>
      <c r="F705" s="219" t="s">
        <v>674</v>
      </c>
      <c r="G705" s="217"/>
      <c r="H705" s="220">
        <v>17.86</v>
      </c>
      <c r="I705" s="221"/>
      <c r="J705" s="217"/>
      <c r="K705" s="217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177</v>
      </c>
      <c r="AU705" s="226" t="s">
        <v>175</v>
      </c>
      <c r="AV705" s="12" t="s">
        <v>175</v>
      </c>
      <c r="AW705" s="12" t="s">
        <v>33</v>
      </c>
      <c r="AX705" s="12" t="s">
        <v>69</v>
      </c>
      <c r="AY705" s="226" t="s">
        <v>167</v>
      </c>
    </row>
    <row r="706" spans="2:65" s="13" customFormat="1">
      <c r="B706" s="227"/>
      <c r="C706" s="228"/>
      <c r="D706" s="229" t="s">
        <v>177</v>
      </c>
      <c r="E706" s="230" t="s">
        <v>21</v>
      </c>
      <c r="F706" s="231" t="s">
        <v>181</v>
      </c>
      <c r="G706" s="228"/>
      <c r="H706" s="232">
        <v>259.53199999999998</v>
      </c>
      <c r="I706" s="233"/>
      <c r="J706" s="228"/>
      <c r="K706" s="228"/>
      <c r="L706" s="234"/>
      <c r="M706" s="235"/>
      <c r="N706" s="236"/>
      <c r="O706" s="236"/>
      <c r="P706" s="236"/>
      <c r="Q706" s="236"/>
      <c r="R706" s="236"/>
      <c r="S706" s="236"/>
      <c r="T706" s="237"/>
      <c r="AT706" s="238" t="s">
        <v>177</v>
      </c>
      <c r="AU706" s="238" t="s">
        <v>175</v>
      </c>
      <c r="AV706" s="13" t="s">
        <v>174</v>
      </c>
      <c r="AW706" s="13" t="s">
        <v>33</v>
      </c>
      <c r="AX706" s="13" t="s">
        <v>77</v>
      </c>
      <c r="AY706" s="238" t="s">
        <v>167</v>
      </c>
    </row>
    <row r="707" spans="2:65" s="1" customFormat="1" ht="22.5" customHeight="1">
      <c r="B707" s="40"/>
      <c r="C707" s="242" t="s">
        <v>675</v>
      </c>
      <c r="D707" s="242" t="s">
        <v>364</v>
      </c>
      <c r="E707" s="243" t="s">
        <v>676</v>
      </c>
      <c r="F707" s="244" t="s">
        <v>677</v>
      </c>
      <c r="G707" s="245" t="s">
        <v>305</v>
      </c>
      <c r="H707" s="246">
        <v>100.65</v>
      </c>
      <c r="I707" s="247"/>
      <c r="J707" s="248">
        <f>ROUND(I707*H707,2)</f>
        <v>0</v>
      </c>
      <c r="K707" s="244" t="s">
        <v>173</v>
      </c>
      <c r="L707" s="249"/>
      <c r="M707" s="250" t="s">
        <v>21</v>
      </c>
      <c r="N707" s="251" t="s">
        <v>41</v>
      </c>
      <c r="O707" s="41"/>
      <c r="P707" s="201">
        <f>O707*H707</f>
        <v>0</v>
      </c>
      <c r="Q707" s="201">
        <v>4.0000000000000003E-5</v>
      </c>
      <c r="R707" s="201">
        <f>Q707*H707</f>
        <v>4.0260000000000009E-3</v>
      </c>
      <c r="S707" s="201">
        <v>0</v>
      </c>
      <c r="T707" s="202">
        <f>S707*H707</f>
        <v>0</v>
      </c>
      <c r="AR707" s="23" t="s">
        <v>229</v>
      </c>
      <c r="AT707" s="23" t="s">
        <v>364</v>
      </c>
      <c r="AU707" s="23" t="s">
        <v>175</v>
      </c>
      <c r="AY707" s="23" t="s">
        <v>167</v>
      </c>
      <c r="BE707" s="203">
        <f>IF(N707="základní",J707,0)</f>
        <v>0</v>
      </c>
      <c r="BF707" s="203">
        <f>IF(N707="snížená",J707,0)</f>
        <v>0</v>
      </c>
      <c r="BG707" s="203">
        <f>IF(N707="zákl. přenesená",J707,0)</f>
        <v>0</v>
      </c>
      <c r="BH707" s="203">
        <f>IF(N707="sníž. přenesená",J707,0)</f>
        <v>0</v>
      </c>
      <c r="BI707" s="203">
        <f>IF(N707="nulová",J707,0)</f>
        <v>0</v>
      </c>
      <c r="BJ707" s="23" t="s">
        <v>175</v>
      </c>
      <c r="BK707" s="203">
        <f>ROUND(I707*H707,2)</f>
        <v>0</v>
      </c>
      <c r="BL707" s="23" t="s">
        <v>174</v>
      </c>
      <c r="BM707" s="23" t="s">
        <v>678</v>
      </c>
    </row>
    <row r="708" spans="2:65" s="1" customFormat="1" ht="27">
      <c r="B708" s="40"/>
      <c r="C708" s="62"/>
      <c r="D708" s="206" t="s">
        <v>368</v>
      </c>
      <c r="E708" s="62"/>
      <c r="F708" s="252" t="s">
        <v>679</v>
      </c>
      <c r="G708" s="62"/>
      <c r="H708" s="62"/>
      <c r="I708" s="162"/>
      <c r="J708" s="62"/>
      <c r="K708" s="62"/>
      <c r="L708" s="60"/>
      <c r="M708" s="253"/>
      <c r="N708" s="41"/>
      <c r="O708" s="41"/>
      <c r="P708" s="41"/>
      <c r="Q708" s="41"/>
      <c r="R708" s="41"/>
      <c r="S708" s="41"/>
      <c r="T708" s="77"/>
      <c r="AT708" s="23" t="s">
        <v>368</v>
      </c>
      <c r="AU708" s="23" t="s">
        <v>175</v>
      </c>
    </row>
    <row r="709" spans="2:65" s="12" customFormat="1">
      <c r="B709" s="216"/>
      <c r="C709" s="217"/>
      <c r="D709" s="229" t="s">
        <v>177</v>
      </c>
      <c r="E709" s="217"/>
      <c r="F709" s="254" t="s">
        <v>680</v>
      </c>
      <c r="G709" s="217"/>
      <c r="H709" s="255">
        <v>100.65</v>
      </c>
      <c r="I709" s="221"/>
      <c r="J709" s="217"/>
      <c r="K709" s="217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177</v>
      </c>
      <c r="AU709" s="226" t="s">
        <v>175</v>
      </c>
      <c r="AV709" s="12" t="s">
        <v>175</v>
      </c>
      <c r="AW709" s="12" t="s">
        <v>6</v>
      </c>
      <c r="AX709" s="12" t="s">
        <v>77</v>
      </c>
      <c r="AY709" s="226" t="s">
        <v>167</v>
      </c>
    </row>
    <row r="710" spans="2:65" s="1" customFormat="1" ht="22.5" customHeight="1">
      <c r="B710" s="40"/>
      <c r="C710" s="242" t="s">
        <v>681</v>
      </c>
      <c r="D710" s="242" t="s">
        <v>364</v>
      </c>
      <c r="E710" s="243" t="s">
        <v>682</v>
      </c>
      <c r="F710" s="244" t="s">
        <v>683</v>
      </c>
      <c r="G710" s="245" t="s">
        <v>305</v>
      </c>
      <c r="H710" s="246">
        <v>144.65</v>
      </c>
      <c r="I710" s="247"/>
      <c r="J710" s="248">
        <f>ROUND(I710*H710,2)</f>
        <v>0</v>
      </c>
      <c r="K710" s="244" t="s">
        <v>173</v>
      </c>
      <c r="L710" s="249"/>
      <c r="M710" s="250" t="s">
        <v>21</v>
      </c>
      <c r="N710" s="251" t="s">
        <v>41</v>
      </c>
      <c r="O710" s="41"/>
      <c r="P710" s="201">
        <f>O710*H710</f>
        <v>0</v>
      </c>
      <c r="Q710" s="201">
        <v>3.0000000000000001E-5</v>
      </c>
      <c r="R710" s="201">
        <f>Q710*H710</f>
        <v>4.3395000000000005E-3</v>
      </c>
      <c r="S710" s="201">
        <v>0</v>
      </c>
      <c r="T710" s="202">
        <f>S710*H710</f>
        <v>0</v>
      </c>
      <c r="AR710" s="23" t="s">
        <v>229</v>
      </c>
      <c r="AT710" s="23" t="s">
        <v>364</v>
      </c>
      <c r="AU710" s="23" t="s">
        <v>175</v>
      </c>
      <c r="AY710" s="23" t="s">
        <v>167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23" t="s">
        <v>175</v>
      </c>
      <c r="BK710" s="203">
        <f>ROUND(I710*H710,2)</f>
        <v>0</v>
      </c>
      <c r="BL710" s="23" t="s">
        <v>174</v>
      </c>
      <c r="BM710" s="23" t="s">
        <v>684</v>
      </c>
    </row>
    <row r="711" spans="2:65" s="12" customFormat="1">
      <c r="B711" s="216"/>
      <c r="C711" s="217"/>
      <c r="D711" s="229" t="s">
        <v>177</v>
      </c>
      <c r="E711" s="217"/>
      <c r="F711" s="254" t="s">
        <v>685</v>
      </c>
      <c r="G711" s="217"/>
      <c r="H711" s="255">
        <v>144.65</v>
      </c>
      <c r="I711" s="221"/>
      <c r="J711" s="217"/>
      <c r="K711" s="217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177</v>
      </c>
      <c r="AU711" s="226" t="s">
        <v>175</v>
      </c>
      <c r="AV711" s="12" t="s">
        <v>175</v>
      </c>
      <c r="AW711" s="12" t="s">
        <v>6</v>
      </c>
      <c r="AX711" s="12" t="s">
        <v>77</v>
      </c>
      <c r="AY711" s="226" t="s">
        <v>167</v>
      </c>
    </row>
    <row r="712" spans="2:65" s="1" customFormat="1" ht="22.5" customHeight="1">
      <c r="B712" s="40"/>
      <c r="C712" s="242" t="s">
        <v>686</v>
      </c>
      <c r="D712" s="242" t="s">
        <v>364</v>
      </c>
      <c r="E712" s="243" t="s">
        <v>687</v>
      </c>
      <c r="F712" s="244" t="s">
        <v>688</v>
      </c>
      <c r="G712" s="245" t="s">
        <v>305</v>
      </c>
      <c r="H712" s="246">
        <v>20.9</v>
      </c>
      <c r="I712" s="247"/>
      <c r="J712" s="248">
        <f>ROUND(I712*H712,2)</f>
        <v>0</v>
      </c>
      <c r="K712" s="244" t="s">
        <v>173</v>
      </c>
      <c r="L712" s="249"/>
      <c r="M712" s="250" t="s">
        <v>21</v>
      </c>
      <c r="N712" s="251" t="s">
        <v>41</v>
      </c>
      <c r="O712" s="41"/>
      <c r="P712" s="201">
        <f>O712*H712</f>
        <v>0</v>
      </c>
      <c r="Q712" s="201">
        <v>2.9999999999999997E-4</v>
      </c>
      <c r="R712" s="201">
        <f>Q712*H712</f>
        <v>6.2699999999999987E-3</v>
      </c>
      <c r="S712" s="201">
        <v>0</v>
      </c>
      <c r="T712" s="202">
        <f>S712*H712</f>
        <v>0</v>
      </c>
      <c r="AR712" s="23" t="s">
        <v>229</v>
      </c>
      <c r="AT712" s="23" t="s">
        <v>364</v>
      </c>
      <c r="AU712" s="23" t="s">
        <v>175</v>
      </c>
      <c r="AY712" s="23" t="s">
        <v>167</v>
      </c>
      <c r="BE712" s="203">
        <f>IF(N712="základní",J712,0)</f>
        <v>0</v>
      </c>
      <c r="BF712" s="203">
        <f>IF(N712="snížená",J712,0)</f>
        <v>0</v>
      </c>
      <c r="BG712" s="203">
        <f>IF(N712="zákl. přenesená",J712,0)</f>
        <v>0</v>
      </c>
      <c r="BH712" s="203">
        <f>IF(N712="sníž. přenesená",J712,0)</f>
        <v>0</v>
      </c>
      <c r="BI712" s="203">
        <f>IF(N712="nulová",J712,0)</f>
        <v>0</v>
      </c>
      <c r="BJ712" s="23" t="s">
        <v>175</v>
      </c>
      <c r="BK712" s="203">
        <f>ROUND(I712*H712,2)</f>
        <v>0</v>
      </c>
      <c r="BL712" s="23" t="s">
        <v>174</v>
      </c>
      <c r="BM712" s="23" t="s">
        <v>689</v>
      </c>
    </row>
    <row r="713" spans="2:65" s="12" customFormat="1">
      <c r="B713" s="216"/>
      <c r="C713" s="217"/>
      <c r="D713" s="229" t="s">
        <v>177</v>
      </c>
      <c r="E713" s="217"/>
      <c r="F713" s="254" t="s">
        <v>690</v>
      </c>
      <c r="G713" s="217"/>
      <c r="H713" s="255">
        <v>20.9</v>
      </c>
      <c r="I713" s="221"/>
      <c r="J713" s="217"/>
      <c r="K713" s="217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177</v>
      </c>
      <c r="AU713" s="226" t="s">
        <v>175</v>
      </c>
      <c r="AV713" s="12" t="s">
        <v>175</v>
      </c>
      <c r="AW713" s="12" t="s">
        <v>6</v>
      </c>
      <c r="AX713" s="12" t="s">
        <v>77</v>
      </c>
      <c r="AY713" s="226" t="s">
        <v>167</v>
      </c>
    </row>
    <row r="714" spans="2:65" s="1" customFormat="1" ht="22.5" customHeight="1">
      <c r="B714" s="40"/>
      <c r="C714" s="242" t="s">
        <v>691</v>
      </c>
      <c r="D714" s="242" t="s">
        <v>364</v>
      </c>
      <c r="E714" s="243" t="s">
        <v>692</v>
      </c>
      <c r="F714" s="244" t="s">
        <v>693</v>
      </c>
      <c r="G714" s="245" t="s">
        <v>305</v>
      </c>
      <c r="H714" s="246">
        <v>19.8</v>
      </c>
      <c r="I714" s="247"/>
      <c r="J714" s="248">
        <f>ROUND(I714*H714,2)</f>
        <v>0</v>
      </c>
      <c r="K714" s="244" t="s">
        <v>173</v>
      </c>
      <c r="L714" s="249"/>
      <c r="M714" s="250" t="s">
        <v>21</v>
      </c>
      <c r="N714" s="251" t="s">
        <v>41</v>
      </c>
      <c r="O714" s="41"/>
      <c r="P714" s="201">
        <f>O714*H714</f>
        <v>0</v>
      </c>
      <c r="Q714" s="201">
        <v>2.0000000000000001E-4</v>
      </c>
      <c r="R714" s="201">
        <f>Q714*H714</f>
        <v>3.96E-3</v>
      </c>
      <c r="S714" s="201">
        <v>0</v>
      </c>
      <c r="T714" s="202">
        <f>S714*H714</f>
        <v>0</v>
      </c>
      <c r="AR714" s="23" t="s">
        <v>229</v>
      </c>
      <c r="AT714" s="23" t="s">
        <v>364</v>
      </c>
      <c r="AU714" s="23" t="s">
        <v>175</v>
      </c>
      <c r="AY714" s="23" t="s">
        <v>167</v>
      </c>
      <c r="BE714" s="203">
        <f>IF(N714="základní",J714,0)</f>
        <v>0</v>
      </c>
      <c r="BF714" s="203">
        <f>IF(N714="snížená",J714,0)</f>
        <v>0</v>
      </c>
      <c r="BG714" s="203">
        <f>IF(N714="zákl. přenesená",J714,0)</f>
        <v>0</v>
      </c>
      <c r="BH714" s="203">
        <f>IF(N714="sníž. přenesená",J714,0)</f>
        <v>0</v>
      </c>
      <c r="BI714" s="203">
        <f>IF(N714="nulová",J714,0)</f>
        <v>0</v>
      </c>
      <c r="BJ714" s="23" t="s">
        <v>175</v>
      </c>
      <c r="BK714" s="203">
        <f>ROUND(I714*H714,2)</f>
        <v>0</v>
      </c>
      <c r="BL714" s="23" t="s">
        <v>174</v>
      </c>
      <c r="BM714" s="23" t="s">
        <v>694</v>
      </c>
    </row>
    <row r="715" spans="2:65" s="12" customFormat="1">
      <c r="B715" s="216"/>
      <c r="C715" s="217"/>
      <c r="D715" s="229" t="s">
        <v>177</v>
      </c>
      <c r="E715" s="217"/>
      <c r="F715" s="254" t="s">
        <v>695</v>
      </c>
      <c r="G715" s="217"/>
      <c r="H715" s="255">
        <v>19.8</v>
      </c>
      <c r="I715" s="221"/>
      <c r="J715" s="217"/>
      <c r="K715" s="217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177</v>
      </c>
      <c r="AU715" s="226" t="s">
        <v>175</v>
      </c>
      <c r="AV715" s="12" t="s">
        <v>175</v>
      </c>
      <c r="AW715" s="12" t="s">
        <v>6</v>
      </c>
      <c r="AX715" s="12" t="s">
        <v>77</v>
      </c>
      <c r="AY715" s="226" t="s">
        <v>167</v>
      </c>
    </row>
    <row r="716" spans="2:65" s="1" customFormat="1" ht="31.5" customHeight="1">
      <c r="B716" s="40"/>
      <c r="C716" s="192" t="s">
        <v>696</v>
      </c>
      <c r="D716" s="192" t="s">
        <v>169</v>
      </c>
      <c r="E716" s="193" t="s">
        <v>697</v>
      </c>
      <c r="F716" s="194" t="s">
        <v>698</v>
      </c>
      <c r="G716" s="195" t="s">
        <v>245</v>
      </c>
      <c r="H716" s="196">
        <v>184.03399999999999</v>
      </c>
      <c r="I716" s="197"/>
      <c r="J716" s="198">
        <f>ROUND(I716*H716,2)</f>
        <v>0</v>
      </c>
      <c r="K716" s="194" t="s">
        <v>173</v>
      </c>
      <c r="L716" s="60"/>
      <c r="M716" s="199" t="s">
        <v>21</v>
      </c>
      <c r="N716" s="200" t="s">
        <v>41</v>
      </c>
      <c r="O716" s="41"/>
      <c r="P716" s="201">
        <f>O716*H716</f>
        <v>0</v>
      </c>
      <c r="Q716" s="201">
        <v>2.6800000000000001E-3</v>
      </c>
      <c r="R716" s="201">
        <f>Q716*H716</f>
        <v>0.49321112</v>
      </c>
      <c r="S716" s="201">
        <v>0</v>
      </c>
      <c r="T716" s="202">
        <f>S716*H716</f>
        <v>0</v>
      </c>
      <c r="AR716" s="23" t="s">
        <v>174</v>
      </c>
      <c r="AT716" s="23" t="s">
        <v>169</v>
      </c>
      <c r="AU716" s="23" t="s">
        <v>175</v>
      </c>
      <c r="AY716" s="23" t="s">
        <v>167</v>
      </c>
      <c r="BE716" s="203">
        <f>IF(N716="základní",J716,0)</f>
        <v>0</v>
      </c>
      <c r="BF716" s="203">
        <f>IF(N716="snížená",J716,0)</f>
        <v>0</v>
      </c>
      <c r="BG716" s="203">
        <f>IF(N716="zákl. přenesená",J716,0)</f>
        <v>0</v>
      </c>
      <c r="BH716" s="203">
        <f>IF(N716="sníž. přenesená",J716,0)</f>
        <v>0</v>
      </c>
      <c r="BI716" s="203">
        <f>IF(N716="nulová",J716,0)</f>
        <v>0</v>
      </c>
      <c r="BJ716" s="23" t="s">
        <v>175</v>
      </c>
      <c r="BK716" s="203">
        <f>ROUND(I716*H716,2)</f>
        <v>0</v>
      </c>
      <c r="BL716" s="23" t="s">
        <v>174</v>
      </c>
      <c r="BM716" s="23" t="s">
        <v>699</v>
      </c>
    </row>
    <row r="717" spans="2:65" s="11" customFormat="1">
      <c r="B717" s="204"/>
      <c r="C717" s="205"/>
      <c r="D717" s="206" t="s">
        <v>177</v>
      </c>
      <c r="E717" s="207" t="s">
        <v>21</v>
      </c>
      <c r="F717" s="208" t="s">
        <v>700</v>
      </c>
      <c r="G717" s="205"/>
      <c r="H717" s="209" t="s">
        <v>21</v>
      </c>
      <c r="I717" s="210"/>
      <c r="J717" s="205"/>
      <c r="K717" s="205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177</v>
      </c>
      <c r="AU717" s="215" t="s">
        <v>175</v>
      </c>
      <c r="AV717" s="11" t="s">
        <v>77</v>
      </c>
      <c r="AW717" s="11" t="s">
        <v>33</v>
      </c>
      <c r="AX717" s="11" t="s">
        <v>69</v>
      </c>
      <c r="AY717" s="215" t="s">
        <v>167</v>
      </c>
    </row>
    <row r="718" spans="2:65" s="12" customFormat="1">
      <c r="B718" s="216"/>
      <c r="C718" s="217"/>
      <c r="D718" s="206" t="s">
        <v>177</v>
      </c>
      <c r="E718" s="218" t="s">
        <v>21</v>
      </c>
      <c r="F718" s="219" t="s">
        <v>701</v>
      </c>
      <c r="G718" s="217"/>
      <c r="H718" s="220">
        <v>184.03399999999999</v>
      </c>
      <c r="I718" s="221"/>
      <c r="J718" s="217"/>
      <c r="K718" s="217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177</v>
      </c>
      <c r="AU718" s="226" t="s">
        <v>175</v>
      </c>
      <c r="AV718" s="12" t="s">
        <v>175</v>
      </c>
      <c r="AW718" s="12" t="s">
        <v>33</v>
      </c>
      <c r="AX718" s="12" t="s">
        <v>69</v>
      </c>
      <c r="AY718" s="226" t="s">
        <v>167</v>
      </c>
    </row>
    <row r="719" spans="2:65" s="13" customFormat="1">
      <c r="B719" s="227"/>
      <c r="C719" s="228"/>
      <c r="D719" s="229" t="s">
        <v>177</v>
      </c>
      <c r="E719" s="230" t="s">
        <v>21</v>
      </c>
      <c r="F719" s="231" t="s">
        <v>181</v>
      </c>
      <c r="G719" s="228"/>
      <c r="H719" s="232">
        <v>184.03399999999999</v>
      </c>
      <c r="I719" s="233"/>
      <c r="J719" s="228"/>
      <c r="K719" s="228"/>
      <c r="L719" s="234"/>
      <c r="M719" s="235"/>
      <c r="N719" s="236"/>
      <c r="O719" s="236"/>
      <c r="P719" s="236"/>
      <c r="Q719" s="236"/>
      <c r="R719" s="236"/>
      <c r="S719" s="236"/>
      <c r="T719" s="237"/>
      <c r="AT719" s="238" t="s">
        <v>177</v>
      </c>
      <c r="AU719" s="238" t="s">
        <v>175</v>
      </c>
      <c r="AV719" s="13" t="s">
        <v>174</v>
      </c>
      <c r="AW719" s="13" t="s">
        <v>33</v>
      </c>
      <c r="AX719" s="13" t="s">
        <v>77</v>
      </c>
      <c r="AY719" s="238" t="s">
        <v>167</v>
      </c>
    </row>
    <row r="720" spans="2:65" s="1" customFormat="1" ht="31.5" customHeight="1">
      <c r="B720" s="40"/>
      <c r="C720" s="192" t="s">
        <v>702</v>
      </c>
      <c r="D720" s="192" t="s">
        <v>169</v>
      </c>
      <c r="E720" s="193" t="s">
        <v>703</v>
      </c>
      <c r="F720" s="194" t="s">
        <v>704</v>
      </c>
      <c r="G720" s="195" t="s">
        <v>305</v>
      </c>
      <c r="H720" s="196">
        <v>17.8</v>
      </c>
      <c r="I720" s="197"/>
      <c r="J720" s="198">
        <f>ROUND(I720*H720,2)</f>
        <v>0</v>
      </c>
      <c r="K720" s="194" t="s">
        <v>173</v>
      </c>
      <c r="L720" s="60"/>
      <c r="M720" s="199" t="s">
        <v>21</v>
      </c>
      <c r="N720" s="200" t="s">
        <v>41</v>
      </c>
      <c r="O720" s="41"/>
      <c r="P720" s="201">
        <f>O720*H720</f>
        <v>0</v>
      </c>
      <c r="Q720" s="201">
        <v>2.0650000000000002E-2</v>
      </c>
      <c r="R720" s="201">
        <f>Q720*H720</f>
        <v>0.36757000000000006</v>
      </c>
      <c r="S720" s="201">
        <v>0</v>
      </c>
      <c r="T720" s="202">
        <f>S720*H720</f>
        <v>0</v>
      </c>
      <c r="AR720" s="23" t="s">
        <v>174</v>
      </c>
      <c r="AT720" s="23" t="s">
        <v>169</v>
      </c>
      <c r="AU720" s="23" t="s">
        <v>175</v>
      </c>
      <c r="AY720" s="23" t="s">
        <v>167</v>
      </c>
      <c r="BE720" s="203">
        <f>IF(N720="základní",J720,0)</f>
        <v>0</v>
      </c>
      <c r="BF720" s="203">
        <f>IF(N720="snížená",J720,0)</f>
        <v>0</v>
      </c>
      <c r="BG720" s="203">
        <f>IF(N720="zákl. přenesená",J720,0)</f>
        <v>0</v>
      </c>
      <c r="BH720" s="203">
        <f>IF(N720="sníž. přenesená",J720,0)</f>
        <v>0</v>
      </c>
      <c r="BI720" s="203">
        <f>IF(N720="nulová",J720,0)</f>
        <v>0</v>
      </c>
      <c r="BJ720" s="23" t="s">
        <v>175</v>
      </c>
      <c r="BK720" s="203">
        <f>ROUND(I720*H720,2)</f>
        <v>0</v>
      </c>
      <c r="BL720" s="23" t="s">
        <v>174</v>
      </c>
      <c r="BM720" s="23" t="s">
        <v>705</v>
      </c>
    </row>
    <row r="721" spans="2:65" s="11" customFormat="1">
      <c r="B721" s="204"/>
      <c r="C721" s="205"/>
      <c r="D721" s="206" t="s">
        <v>177</v>
      </c>
      <c r="E721" s="207" t="s">
        <v>21</v>
      </c>
      <c r="F721" s="208" t="s">
        <v>706</v>
      </c>
      <c r="G721" s="205"/>
      <c r="H721" s="209" t="s">
        <v>21</v>
      </c>
      <c r="I721" s="210"/>
      <c r="J721" s="205"/>
      <c r="K721" s="205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177</v>
      </c>
      <c r="AU721" s="215" t="s">
        <v>175</v>
      </c>
      <c r="AV721" s="11" t="s">
        <v>77</v>
      </c>
      <c r="AW721" s="11" t="s">
        <v>33</v>
      </c>
      <c r="AX721" s="11" t="s">
        <v>69</v>
      </c>
      <c r="AY721" s="215" t="s">
        <v>167</v>
      </c>
    </row>
    <row r="722" spans="2:65" s="12" customFormat="1">
      <c r="B722" s="216"/>
      <c r="C722" s="217"/>
      <c r="D722" s="206" t="s">
        <v>177</v>
      </c>
      <c r="E722" s="218" t="s">
        <v>21</v>
      </c>
      <c r="F722" s="219" t="s">
        <v>707</v>
      </c>
      <c r="G722" s="217"/>
      <c r="H722" s="220">
        <v>17.8</v>
      </c>
      <c r="I722" s="221"/>
      <c r="J722" s="217"/>
      <c r="K722" s="217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177</v>
      </c>
      <c r="AU722" s="226" t="s">
        <v>175</v>
      </c>
      <c r="AV722" s="12" t="s">
        <v>175</v>
      </c>
      <c r="AW722" s="12" t="s">
        <v>33</v>
      </c>
      <c r="AX722" s="12" t="s">
        <v>69</v>
      </c>
      <c r="AY722" s="226" t="s">
        <v>167</v>
      </c>
    </row>
    <row r="723" spans="2:65" s="13" customFormat="1">
      <c r="B723" s="227"/>
      <c r="C723" s="228"/>
      <c r="D723" s="229" t="s">
        <v>177</v>
      </c>
      <c r="E723" s="230" t="s">
        <v>21</v>
      </c>
      <c r="F723" s="231" t="s">
        <v>181</v>
      </c>
      <c r="G723" s="228"/>
      <c r="H723" s="232">
        <v>17.8</v>
      </c>
      <c r="I723" s="233"/>
      <c r="J723" s="228"/>
      <c r="K723" s="228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177</v>
      </c>
      <c r="AU723" s="238" t="s">
        <v>175</v>
      </c>
      <c r="AV723" s="13" t="s">
        <v>174</v>
      </c>
      <c r="AW723" s="13" t="s">
        <v>33</v>
      </c>
      <c r="AX723" s="13" t="s">
        <v>77</v>
      </c>
      <c r="AY723" s="238" t="s">
        <v>167</v>
      </c>
    </row>
    <row r="724" spans="2:65" s="1" customFormat="1" ht="31.5" customHeight="1">
      <c r="B724" s="40"/>
      <c r="C724" s="192" t="s">
        <v>708</v>
      </c>
      <c r="D724" s="192" t="s">
        <v>169</v>
      </c>
      <c r="E724" s="193" t="s">
        <v>709</v>
      </c>
      <c r="F724" s="194" t="s">
        <v>710</v>
      </c>
      <c r="G724" s="195" t="s">
        <v>172</v>
      </c>
      <c r="H724" s="196">
        <v>0.8</v>
      </c>
      <c r="I724" s="197"/>
      <c r="J724" s="198">
        <f>ROUND(I724*H724,2)</f>
        <v>0</v>
      </c>
      <c r="K724" s="194" t="s">
        <v>173</v>
      </c>
      <c r="L724" s="60"/>
      <c r="M724" s="199" t="s">
        <v>21</v>
      </c>
      <c r="N724" s="200" t="s">
        <v>41</v>
      </c>
      <c r="O724" s="41"/>
      <c r="P724" s="201">
        <f>O724*H724</f>
        <v>0</v>
      </c>
      <c r="Q724" s="201">
        <v>2.2563399999999998</v>
      </c>
      <c r="R724" s="201">
        <f>Q724*H724</f>
        <v>1.805072</v>
      </c>
      <c r="S724" s="201">
        <v>0</v>
      </c>
      <c r="T724" s="202">
        <f>S724*H724</f>
        <v>0</v>
      </c>
      <c r="AR724" s="23" t="s">
        <v>174</v>
      </c>
      <c r="AT724" s="23" t="s">
        <v>169</v>
      </c>
      <c r="AU724" s="23" t="s">
        <v>175</v>
      </c>
      <c r="AY724" s="23" t="s">
        <v>167</v>
      </c>
      <c r="BE724" s="203">
        <f>IF(N724="základní",J724,0)</f>
        <v>0</v>
      </c>
      <c r="BF724" s="203">
        <f>IF(N724="snížená",J724,0)</f>
        <v>0</v>
      </c>
      <c r="BG724" s="203">
        <f>IF(N724="zákl. přenesená",J724,0)</f>
        <v>0</v>
      </c>
      <c r="BH724" s="203">
        <f>IF(N724="sníž. přenesená",J724,0)</f>
        <v>0</v>
      </c>
      <c r="BI724" s="203">
        <f>IF(N724="nulová",J724,0)</f>
        <v>0</v>
      </c>
      <c r="BJ724" s="23" t="s">
        <v>175</v>
      </c>
      <c r="BK724" s="203">
        <f>ROUND(I724*H724,2)</f>
        <v>0</v>
      </c>
      <c r="BL724" s="23" t="s">
        <v>174</v>
      </c>
      <c r="BM724" s="23" t="s">
        <v>711</v>
      </c>
    </row>
    <row r="725" spans="2:65" s="11" customFormat="1">
      <c r="B725" s="204"/>
      <c r="C725" s="205"/>
      <c r="D725" s="206" t="s">
        <v>177</v>
      </c>
      <c r="E725" s="207" t="s">
        <v>21</v>
      </c>
      <c r="F725" s="208" t="s">
        <v>712</v>
      </c>
      <c r="G725" s="205"/>
      <c r="H725" s="209" t="s">
        <v>21</v>
      </c>
      <c r="I725" s="210"/>
      <c r="J725" s="205"/>
      <c r="K725" s="205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177</v>
      </c>
      <c r="AU725" s="215" t="s">
        <v>175</v>
      </c>
      <c r="AV725" s="11" t="s">
        <v>77</v>
      </c>
      <c r="AW725" s="11" t="s">
        <v>33</v>
      </c>
      <c r="AX725" s="11" t="s">
        <v>69</v>
      </c>
      <c r="AY725" s="215" t="s">
        <v>167</v>
      </c>
    </row>
    <row r="726" spans="2:65" s="12" customFormat="1">
      <c r="B726" s="216"/>
      <c r="C726" s="217"/>
      <c r="D726" s="206" t="s">
        <v>177</v>
      </c>
      <c r="E726" s="218" t="s">
        <v>21</v>
      </c>
      <c r="F726" s="219" t="s">
        <v>713</v>
      </c>
      <c r="G726" s="217"/>
      <c r="H726" s="220">
        <v>0.5</v>
      </c>
      <c r="I726" s="221"/>
      <c r="J726" s="217"/>
      <c r="K726" s="217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177</v>
      </c>
      <c r="AU726" s="226" t="s">
        <v>175</v>
      </c>
      <c r="AV726" s="12" t="s">
        <v>175</v>
      </c>
      <c r="AW726" s="12" t="s">
        <v>33</v>
      </c>
      <c r="AX726" s="12" t="s">
        <v>69</v>
      </c>
      <c r="AY726" s="226" t="s">
        <v>167</v>
      </c>
    </row>
    <row r="727" spans="2:65" s="11" customFormat="1">
      <c r="B727" s="204"/>
      <c r="C727" s="205"/>
      <c r="D727" s="206" t="s">
        <v>177</v>
      </c>
      <c r="E727" s="207" t="s">
        <v>21</v>
      </c>
      <c r="F727" s="208" t="s">
        <v>714</v>
      </c>
      <c r="G727" s="205"/>
      <c r="H727" s="209" t="s">
        <v>21</v>
      </c>
      <c r="I727" s="210"/>
      <c r="J727" s="205"/>
      <c r="K727" s="205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177</v>
      </c>
      <c r="AU727" s="215" t="s">
        <v>175</v>
      </c>
      <c r="AV727" s="11" t="s">
        <v>77</v>
      </c>
      <c r="AW727" s="11" t="s">
        <v>33</v>
      </c>
      <c r="AX727" s="11" t="s">
        <v>69</v>
      </c>
      <c r="AY727" s="215" t="s">
        <v>167</v>
      </c>
    </row>
    <row r="728" spans="2:65" s="12" customFormat="1">
      <c r="B728" s="216"/>
      <c r="C728" s="217"/>
      <c r="D728" s="206" t="s">
        <v>177</v>
      </c>
      <c r="E728" s="218" t="s">
        <v>21</v>
      </c>
      <c r="F728" s="219" t="s">
        <v>715</v>
      </c>
      <c r="G728" s="217"/>
      <c r="H728" s="220">
        <v>0.3</v>
      </c>
      <c r="I728" s="221"/>
      <c r="J728" s="217"/>
      <c r="K728" s="217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177</v>
      </c>
      <c r="AU728" s="226" t="s">
        <v>175</v>
      </c>
      <c r="AV728" s="12" t="s">
        <v>175</v>
      </c>
      <c r="AW728" s="12" t="s">
        <v>33</v>
      </c>
      <c r="AX728" s="12" t="s">
        <v>69</v>
      </c>
      <c r="AY728" s="226" t="s">
        <v>167</v>
      </c>
    </row>
    <row r="729" spans="2:65" s="13" customFormat="1">
      <c r="B729" s="227"/>
      <c r="C729" s="228"/>
      <c r="D729" s="229" t="s">
        <v>177</v>
      </c>
      <c r="E729" s="230" t="s">
        <v>21</v>
      </c>
      <c r="F729" s="231" t="s">
        <v>181</v>
      </c>
      <c r="G729" s="228"/>
      <c r="H729" s="232">
        <v>0.8</v>
      </c>
      <c r="I729" s="233"/>
      <c r="J729" s="228"/>
      <c r="K729" s="228"/>
      <c r="L729" s="234"/>
      <c r="M729" s="235"/>
      <c r="N729" s="236"/>
      <c r="O729" s="236"/>
      <c r="P729" s="236"/>
      <c r="Q729" s="236"/>
      <c r="R729" s="236"/>
      <c r="S729" s="236"/>
      <c r="T729" s="237"/>
      <c r="AT729" s="238" t="s">
        <v>177</v>
      </c>
      <c r="AU729" s="238" t="s">
        <v>175</v>
      </c>
      <c r="AV729" s="13" t="s">
        <v>174</v>
      </c>
      <c r="AW729" s="13" t="s">
        <v>33</v>
      </c>
      <c r="AX729" s="13" t="s">
        <v>77</v>
      </c>
      <c r="AY729" s="238" t="s">
        <v>167</v>
      </c>
    </row>
    <row r="730" spans="2:65" s="1" customFormat="1" ht="31.5" customHeight="1">
      <c r="B730" s="40"/>
      <c r="C730" s="192" t="s">
        <v>716</v>
      </c>
      <c r="D730" s="192" t="s">
        <v>169</v>
      </c>
      <c r="E730" s="193" t="s">
        <v>717</v>
      </c>
      <c r="F730" s="194" t="s">
        <v>718</v>
      </c>
      <c r="G730" s="195" t="s">
        <v>172</v>
      </c>
      <c r="H730" s="196">
        <v>14.525</v>
      </c>
      <c r="I730" s="197"/>
      <c r="J730" s="198">
        <f>ROUND(I730*H730,2)</f>
        <v>0</v>
      </c>
      <c r="K730" s="194" t="s">
        <v>173</v>
      </c>
      <c r="L730" s="60"/>
      <c r="M730" s="199" t="s">
        <v>21</v>
      </c>
      <c r="N730" s="200" t="s">
        <v>41</v>
      </c>
      <c r="O730" s="41"/>
      <c r="P730" s="201">
        <f>O730*H730</f>
        <v>0</v>
      </c>
      <c r="Q730" s="201">
        <v>2.2563399999999998</v>
      </c>
      <c r="R730" s="201">
        <f>Q730*H730</f>
        <v>32.773338500000001</v>
      </c>
      <c r="S730" s="201">
        <v>0</v>
      </c>
      <c r="T730" s="202">
        <f>S730*H730</f>
        <v>0</v>
      </c>
      <c r="AR730" s="23" t="s">
        <v>174</v>
      </c>
      <c r="AT730" s="23" t="s">
        <v>169</v>
      </c>
      <c r="AU730" s="23" t="s">
        <v>175</v>
      </c>
      <c r="AY730" s="23" t="s">
        <v>167</v>
      </c>
      <c r="BE730" s="203">
        <f>IF(N730="základní",J730,0)</f>
        <v>0</v>
      </c>
      <c r="BF730" s="203">
        <f>IF(N730="snížená",J730,0)</f>
        <v>0</v>
      </c>
      <c r="BG730" s="203">
        <f>IF(N730="zákl. přenesená",J730,0)</f>
        <v>0</v>
      </c>
      <c r="BH730" s="203">
        <f>IF(N730="sníž. přenesená",J730,0)</f>
        <v>0</v>
      </c>
      <c r="BI730" s="203">
        <f>IF(N730="nulová",J730,0)</f>
        <v>0</v>
      </c>
      <c r="BJ730" s="23" t="s">
        <v>175</v>
      </c>
      <c r="BK730" s="203">
        <f>ROUND(I730*H730,2)</f>
        <v>0</v>
      </c>
      <c r="BL730" s="23" t="s">
        <v>174</v>
      </c>
      <c r="BM730" s="23" t="s">
        <v>719</v>
      </c>
    </row>
    <row r="731" spans="2:65" s="11" customFormat="1">
      <c r="B731" s="204"/>
      <c r="C731" s="205"/>
      <c r="D731" s="206" t="s">
        <v>177</v>
      </c>
      <c r="E731" s="207" t="s">
        <v>21</v>
      </c>
      <c r="F731" s="208" t="s">
        <v>720</v>
      </c>
      <c r="G731" s="205"/>
      <c r="H731" s="209" t="s">
        <v>21</v>
      </c>
      <c r="I731" s="210"/>
      <c r="J731" s="205"/>
      <c r="K731" s="205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177</v>
      </c>
      <c r="AU731" s="215" t="s">
        <v>175</v>
      </c>
      <c r="AV731" s="11" t="s">
        <v>77</v>
      </c>
      <c r="AW731" s="11" t="s">
        <v>33</v>
      </c>
      <c r="AX731" s="11" t="s">
        <v>69</v>
      </c>
      <c r="AY731" s="215" t="s">
        <v>167</v>
      </c>
    </row>
    <row r="732" spans="2:65" s="12" customFormat="1">
      <c r="B732" s="216"/>
      <c r="C732" s="217"/>
      <c r="D732" s="206" t="s">
        <v>177</v>
      </c>
      <c r="E732" s="218" t="s">
        <v>21</v>
      </c>
      <c r="F732" s="219" t="s">
        <v>721</v>
      </c>
      <c r="G732" s="217"/>
      <c r="H732" s="220">
        <v>13.324</v>
      </c>
      <c r="I732" s="221"/>
      <c r="J732" s="217"/>
      <c r="K732" s="217"/>
      <c r="L732" s="222"/>
      <c r="M732" s="223"/>
      <c r="N732" s="224"/>
      <c r="O732" s="224"/>
      <c r="P732" s="224"/>
      <c r="Q732" s="224"/>
      <c r="R732" s="224"/>
      <c r="S732" s="224"/>
      <c r="T732" s="225"/>
      <c r="AT732" s="226" t="s">
        <v>177</v>
      </c>
      <c r="AU732" s="226" t="s">
        <v>175</v>
      </c>
      <c r="AV732" s="12" t="s">
        <v>175</v>
      </c>
      <c r="AW732" s="12" t="s">
        <v>33</v>
      </c>
      <c r="AX732" s="12" t="s">
        <v>69</v>
      </c>
      <c r="AY732" s="226" t="s">
        <v>167</v>
      </c>
    </row>
    <row r="733" spans="2:65" s="12" customFormat="1">
      <c r="B733" s="216"/>
      <c r="C733" s="217"/>
      <c r="D733" s="206" t="s">
        <v>177</v>
      </c>
      <c r="E733" s="218" t="s">
        <v>21</v>
      </c>
      <c r="F733" s="219" t="s">
        <v>722</v>
      </c>
      <c r="G733" s="217"/>
      <c r="H733" s="220">
        <v>0.47799999999999998</v>
      </c>
      <c r="I733" s="221"/>
      <c r="J733" s="217"/>
      <c r="K733" s="217"/>
      <c r="L733" s="222"/>
      <c r="M733" s="223"/>
      <c r="N733" s="224"/>
      <c r="O733" s="224"/>
      <c r="P733" s="224"/>
      <c r="Q733" s="224"/>
      <c r="R733" s="224"/>
      <c r="S733" s="224"/>
      <c r="T733" s="225"/>
      <c r="AT733" s="226" t="s">
        <v>177</v>
      </c>
      <c r="AU733" s="226" t="s">
        <v>175</v>
      </c>
      <c r="AV733" s="12" t="s">
        <v>175</v>
      </c>
      <c r="AW733" s="12" t="s">
        <v>33</v>
      </c>
      <c r="AX733" s="12" t="s">
        <v>69</v>
      </c>
      <c r="AY733" s="226" t="s">
        <v>167</v>
      </c>
    </row>
    <row r="734" spans="2:65" s="12" customFormat="1">
      <c r="B734" s="216"/>
      <c r="C734" s="217"/>
      <c r="D734" s="206" t="s">
        <v>177</v>
      </c>
      <c r="E734" s="218" t="s">
        <v>21</v>
      </c>
      <c r="F734" s="219" t="s">
        <v>723</v>
      </c>
      <c r="G734" s="217"/>
      <c r="H734" s="220">
        <v>0.45700000000000002</v>
      </c>
      <c r="I734" s="221"/>
      <c r="J734" s="217"/>
      <c r="K734" s="217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177</v>
      </c>
      <c r="AU734" s="226" t="s">
        <v>175</v>
      </c>
      <c r="AV734" s="12" t="s">
        <v>175</v>
      </c>
      <c r="AW734" s="12" t="s">
        <v>33</v>
      </c>
      <c r="AX734" s="12" t="s">
        <v>69</v>
      </c>
      <c r="AY734" s="226" t="s">
        <v>167</v>
      </c>
    </row>
    <row r="735" spans="2:65" s="11" customFormat="1">
      <c r="B735" s="204"/>
      <c r="C735" s="205"/>
      <c r="D735" s="206" t="s">
        <v>177</v>
      </c>
      <c r="E735" s="207" t="s">
        <v>21</v>
      </c>
      <c r="F735" s="208" t="s">
        <v>724</v>
      </c>
      <c r="G735" s="205"/>
      <c r="H735" s="209" t="s">
        <v>21</v>
      </c>
      <c r="I735" s="210"/>
      <c r="J735" s="205"/>
      <c r="K735" s="205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177</v>
      </c>
      <c r="AU735" s="215" t="s">
        <v>175</v>
      </c>
      <c r="AV735" s="11" t="s">
        <v>77</v>
      </c>
      <c r="AW735" s="11" t="s">
        <v>33</v>
      </c>
      <c r="AX735" s="11" t="s">
        <v>69</v>
      </c>
      <c r="AY735" s="215" t="s">
        <v>167</v>
      </c>
    </row>
    <row r="736" spans="2:65" s="12" customFormat="1">
      <c r="B736" s="216"/>
      <c r="C736" s="217"/>
      <c r="D736" s="206" t="s">
        <v>177</v>
      </c>
      <c r="E736" s="218" t="s">
        <v>21</v>
      </c>
      <c r="F736" s="219" t="s">
        <v>725</v>
      </c>
      <c r="G736" s="217"/>
      <c r="H736" s="220">
        <v>0.26600000000000001</v>
      </c>
      <c r="I736" s="221"/>
      <c r="J736" s="217"/>
      <c r="K736" s="217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177</v>
      </c>
      <c r="AU736" s="226" t="s">
        <v>175</v>
      </c>
      <c r="AV736" s="12" t="s">
        <v>175</v>
      </c>
      <c r="AW736" s="12" t="s">
        <v>33</v>
      </c>
      <c r="AX736" s="12" t="s">
        <v>69</v>
      </c>
      <c r="AY736" s="226" t="s">
        <v>167</v>
      </c>
    </row>
    <row r="737" spans="2:65" s="13" customFormat="1">
      <c r="B737" s="227"/>
      <c r="C737" s="228"/>
      <c r="D737" s="229" t="s">
        <v>177</v>
      </c>
      <c r="E737" s="230" t="s">
        <v>21</v>
      </c>
      <c r="F737" s="231" t="s">
        <v>181</v>
      </c>
      <c r="G737" s="228"/>
      <c r="H737" s="232">
        <v>14.525</v>
      </c>
      <c r="I737" s="233"/>
      <c r="J737" s="228"/>
      <c r="K737" s="228"/>
      <c r="L737" s="234"/>
      <c r="M737" s="235"/>
      <c r="N737" s="236"/>
      <c r="O737" s="236"/>
      <c r="P737" s="236"/>
      <c r="Q737" s="236"/>
      <c r="R737" s="236"/>
      <c r="S737" s="236"/>
      <c r="T737" s="237"/>
      <c r="AT737" s="238" t="s">
        <v>177</v>
      </c>
      <c r="AU737" s="238" t="s">
        <v>175</v>
      </c>
      <c r="AV737" s="13" t="s">
        <v>174</v>
      </c>
      <c r="AW737" s="13" t="s">
        <v>33</v>
      </c>
      <c r="AX737" s="13" t="s">
        <v>77</v>
      </c>
      <c r="AY737" s="238" t="s">
        <v>167</v>
      </c>
    </row>
    <row r="738" spans="2:65" s="1" customFormat="1" ht="31.5" customHeight="1">
      <c r="B738" s="40"/>
      <c r="C738" s="192" t="s">
        <v>726</v>
      </c>
      <c r="D738" s="192" t="s">
        <v>169</v>
      </c>
      <c r="E738" s="193" t="s">
        <v>727</v>
      </c>
      <c r="F738" s="194" t="s">
        <v>728</v>
      </c>
      <c r="G738" s="195" t="s">
        <v>172</v>
      </c>
      <c r="H738" s="196">
        <v>14.259</v>
      </c>
      <c r="I738" s="197"/>
      <c r="J738" s="198">
        <f>ROUND(I738*H738,2)</f>
        <v>0</v>
      </c>
      <c r="K738" s="194" t="s">
        <v>173</v>
      </c>
      <c r="L738" s="60"/>
      <c r="M738" s="199" t="s">
        <v>21</v>
      </c>
      <c r="N738" s="200" t="s">
        <v>41</v>
      </c>
      <c r="O738" s="41"/>
      <c r="P738" s="201">
        <f>O738*H738</f>
        <v>0</v>
      </c>
      <c r="Q738" s="201">
        <v>0</v>
      </c>
      <c r="R738" s="201">
        <f>Q738*H738</f>
        <v>0</v>
      </c>
      <c r="S738" s="201">
        <v>0</v>
      </c>
      <c r="T738" s="202">
        <f>S738*H738</f>
        <v>0</v>
      </c>
      <c r="AR738" s="23" t="s">
        <v>174</v>
      </c>
      <c r="AT738" s="23" t="s">
        <v>169</v>
      </c>
      <c r="AU738" s="23" t="s">
        <v>175</v>
      </c>
      <c r="AY738" s="23" t="s">
        <v>167</v>
      </c>
      <c r="BE738" s="203">
        <f>IF(N738="základní",J738,0)</f>
        <v>0</v>
      </c>
      <c r="BF738" s="203">
        <f>IF(N738="snížená",J738,0)</f>
        <v>0</v>
      </c>
      <c r="BG738" s="203">
        <f>IF(N738="zákl. přenesená",J738,0)</f>
        <v>0</v>
      </c>
      <c r="BH738" s="203">
        <f>IF(N738="sníž. přenesená",J738,0)</f>
        <v>0</v>
      </c>
      <c r="BI738" s="203">
        <f>IF(N738="nulová",J738,0)</f>
        <v>0</v>
      </c>
      <c r="BJ738" s="23" t="s">
        <v>175</v>
      </c>
      <c r="BK738" s="203">
        <f>ROUND(I738*H738,2)</f>
        <v>0</v>
      </c>
      <c r="BL738" s="23" t="s">
        <v>174</v>
      </c>
      <c r="BM738" s="23" t="s">
        <v>729</v>
      </c>
    </row>
    <row r="739" spans="2:65" s="11" customFormat="1">
      <c r="B739" s="204"/>
      <c r="C739" s="205"/>
      <c r="D739" s="206" t="s">
        <v>177</v>
      </c>
      <c r="E739" s="207" t="s">
        <v>21</v>
      </c>
      <c r="F739" s="208" t="s">
        <v>720</v>
      </c>
      <c r="G739" s="205"/>
      <c r="H739" s="209" t="s">
        <v>21</v>
      </c>
      <c r="I739" s="210"/>
      <c r="J739" s="205"/>
      <c r="K739" s="205"/>
      <c r="L739" s="211"/>
      <c r="M739" s="212"/>
      <c r="N739" s="213"/>
      <c r="O739" s="213"/>
      <c r="P739" s="213"/>
      <c r="Q739" s="213"/>
      <c r="R739" s="213"/>
      <c r="S739" s="213"/>
      <c r="T739" s="214"/>
      <c r="AT739" s="215" t="s">
        <v>177</v>
      </c>
      <c r="AU739" s="215" t="s">
        <v>175</v>
      </c>
      <c r="AV739" s="11" t="s">
        <v>77</v>
      </c>
      <c r="AW739" s="11" t="s">
        <v>33</v>
      </c>
      <c r="AX739" s="11" t="s">
        <v>69</v>
      </c>
      <c r="AY739" s="215" t="s">
        <v>167</v>
      </c>
    </row>
    <row r="740" spans="2:65" s="12" customFormat="1">
      <c r="B740" s="216"/>
      <c r="C740" s="217"/>
      <c r="D740" s="206" t="s">
        <v>177</v>
      </c>
      <c r="E740" s="218" t="s">
        <v>21</v>
      </c>
      <c r="F740" s="219" t="s">
        <v>721</v>
      </c>
      <c r="G740" s="217"/>
      <c r="H740" s="220">
        <v>13.324</v>
      </c>
      <c r="I740" s="221"/>
      <c r="J740" s="217"/>
      <c r="K740" s="217"/>
      <c r="L740" s="222"/>
      <c r="M740" s="223"/>
      <c r="N740" s="224"/>
      <c r="O740" s="224"/>
      <c r="P740" s="224"/>
      <c r="Q740" s="224"/>
      <c r="R740" s="224"/>
      <c r="S740" s="224"/>
      <c r="T740" s="225"/>
      <c r="AT740" s="226" t="s">
        <v>177</v>
      </c>
      <c r="AU740" s="226" t="s">
        <v>175</v>
      </c>
      <c r="AV740" s="12" t="s">
        <v>175</v>
      </c>
      <c r="AW740" s="12" t="s">
        <v>33</v>
      </c>
      <c r="AX740" s="12" t="s">
        <v>69</v>
      </c>
      <c r="AY740" s="226" t="s">
        <v>167</v>
      </c>
    </row>
    <row r="741" spans="2:65" s="12" customFormat="1">
      <c r="B741" s="216"/>
      <c r="C741" s="217"/>
      <c r="D741" s="206" t="s">
        <v>177</v>
      </c>
      <c r="E741" s="218" t="s">
        <v>21</v>
      </c>
      <c r="F741" s="219" t="s">
        <v>722</v>
      </c>
      <c r="G741" s="217"/>
      <c r="H741" s="220">
        <v>0.47799999999999998</v>
      </c>
      <c r="I741" s="221"/>
      <c r="J741" s="217"/>
      <c r="K741" s="217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177</v>
      </c>
      <c r="AU741" s="226" t="s">
        <v>175</v>
      </c>
      <c r="AV741" s="12" t="s">
        <v>175</v>
      </c>
      <c r="AW741" s="12" t="s">
        <v>33</v>
      </c>
      <c r="AX741" s="12" t="s">
        <v>69</v>
      </c>
      <c r="AY741" s="226" t="s">
        <v>167</v>
      </c>
    </row>
    <row r="742" spans="2:65" s="12" customFormat="1">
      <c r="B742" s="216"/>
      <c r="C742" s="217"/>
      <c r="D742" s="206" t="s">
        <v>177</v>
      </c>
      <c r="E742" s="218" t="s">
        <v>21</v>
      </c>
      <c r="F742" s="219" t="s">
        <v>723</v>
      </c>
      <c r="G742" s="217"/>
      <c r="H742" s="220">
        <v>0.45700000000000002</v>
      </c>
      <c r="I742" s="221"/>
      <c r="J742" s="217"/>
      <c r="K742" s="217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177</v>
      </c>
      <c r="AU742" s="226" t="s">
        <v>175</v>
      </c>
      <c r="AV742" s="12" t="s">
        <v>175</v>
      </c>
      <c r="AW742" s="12" t="s">
        <v>33</v>
      </c>
      <c r="AX742" s="12" t="s">
        <v>69</v>
      </c>
      <c r="AY742" s="226" t="s">
        <v>167</v>
      </c>
    </row>
    <row r="743" spans="2:65" s="13" customFormat="1">
      <c r="B743" s="227"/>
      <c r="C743" s="228"/>
      <c r="D743" s="229" t="s">
        <v>177</v>
      </c>
      <c r="E743" s="230" t="s">
        <v>21</v>
      </c>
      <c r="F743" s="231" t="s">
        <v>181</v>
      </c>
      <c r="G743" s="228"/>
      <c r="H743" s="232">
        <v>14.259</v>
      </c>
      <c r="I743" s="233"/>
      <c r="J743" s="228"/>
      <c r="K743" s="228"/>
      <c r="L743" s="234"/>
      <c r="M743" s="235"/>
      <c r="N743" s="236"/>
      <c r="O743" s="236"/>
      <c r="P743" s="236"/>
      <c r="Q743" s="236"/>
      <c r="R743" s="236"/>
      <c r="S743" s="236"/>
      <c r="T743" s="237"/>
      <c r="AT743" s="238" t="s">
        <v>177</v>
      </c>
      <c r="AU743" s="238" t="s">
        <v>175</v>
      </c>
      <c r="AV743" s="13" t="s">
        <v>174</v>
      </c>
      <c r="AW743" s="13" t="s">
        <v>33</v>
      </c>
      <c r="AX743" s="13" t="s">
        <v>77</v>
      </c>
      <c r="AY743" s="238" t="s">
        <v>167</v>
      </c>
    </row>
    <row r="744" spans="2:65" s="1" customFormat="1" ht="22.5" customHeight="1">
      <c r="B744" s="40"/>
      <c r="C744" s="192" t="s">
        <v>730</v>
      </c>
      <c r="D744" s="192" t="s">
        <v>169</v>
      </c>
      <c r="E744" s="193" t="s">
        <v>731</v>
      </c>
      <c r="F744" s="194" t="s">
        <v>732</v>
      </c>
      <c r="G744" s="195" t="s">
        <v>253</v>
      </c>
      <c r="H744" s="196">
        <v>0.317</v>
      </c>
      <c r="I744" s="197"/>
      <c r="J744" s="198">
        <f>ROUND(I744*H744,2)</f>
        <v>0</v>
      </c>
      <c r="K744" s="194" t="s">
        <v>173</v>
      </c>
      <c r="L744" s="60"/>
      <c r="M744" s="199" t="s">
        <v>21</v>
      </c>
      <c r="N744" s="200" t="s">
        <v>41</v>
      </c>
      <c r="O744" s="41"/>
      <c r="P744" s="201">
        <f>O744*H744</f>
        <v>0</v>
      </c>
      <c r="Q744" s="201">
        <v>1.0530600000000001</v>
      </c>
      <c r="R744" s="201">
        <f>Q744*H744</f>
        <v>0.33382002000000005</v>
      </c>
      <c r="S744" s="201">
        <v>0</v>
      </c>
      <c r="T744" s="202">
        <f>S744*H744</f>
        <v>0</v>
      </c>
      <c r="AR744" s="23" t="s">
        <v>174</v>
      </c>
      <c r="AT744" s="23" t="s">
        <v>169</v>
      </c>
      <c r="AU744" s="23" t="s">
        <v>175</v>
      </c>
      <c r="AY744" s="23" t="s">
        <v>167</v>
      </c>
      <c r="BE744" s="203">
        <f>IF(N744="základní",J744,0)</f>
        <v>0</v>
      </c>
      <c r="BF744" s="203">
        <f>IF(N744="snížená",J744,0)</f>
        <v>0</v>
      </c>
      <c r="BG744" s="203">
        <f>IF(N744="zákl. přenesená",J744,0)</f>
        <v>0</v>
      </c>
      <c r="BH744" s="203">
        <f>IF(N744="sníž. přenesená",J744,0)</f>
        <v>0</v>
      </c>
      <c r="BI744" s="203">
        <f>IF(N744="nulová",J744,0)</f>
        <v>0</v>
      </c>
      <c r="BJ744" s="23" t="s">
        <v>175</v>
      </c>
      <c r="BK744" s="203">
        <f>ROUND(I744*H744,2)</f>
        <v>0</v>
      </c>
      <c r="BL744" s="23" t="s">
        <v>174</v>
      </c>
      <c r="BM744" s="23" t="s">
        <v>733</v>
      </c>
    </row>
    <row r="745" spans="2:65" s="11" customFormat="1">
      <c r="B745" s="204"/>
      <c r="C745" s="205"/>
      <c r="D745" s="206" t="s">
        <v>177</v>
      </c>
      <c r="E745" s="207" t="s">
        <v>21</v>
      </c>
      <c r="F745" s="208" t="s">
        <v>720</v>
      </c>
      <c r="G745" s="205"/>
      <c r="H745" s="209" t="s">
        <v>21</v>
      </c>
      <c r="I745" s="210"/>
      <c r="J745" s="205"/>
      <c r="K745" s="205"/>
      <c r="L745" s="211"/>
      <c r="M745" s="212"/>
      <c r="N745" s="213"/>
      <c r="O745" s="213"/>
      <c r="P745" s="213"/>
      <c r="Q745" s="213"/>
      <c r="R745" s="213"/>
      <c r="S745" s="213"/>
      <c r="T745" s="214"/>
      <c r="AT745" s="215" t="s">
        <v>177</v>
      </c>
      <c r="AU745" s="215" t="s">
        <v>175</v>
      </c>
      <c r="AV745" s="11" t="s">
        <v>77</v>
      </c>
      <c r="AW745" s="11" t="s">
        <v>33</v>
      </c>
      <c r="AX745" s="11" t="s">
        <v>69</v>
      </c>
      <c r="AY745" s="215" t="s">
        <v>167</v>
      </c>
    </row>
    <row r="746" spans="2:65" s="12" customFormat="1">
      <c r="B746" s="216"/>
      <c r="C746" s="217"/>
      <c r="D746" s="206" t="s">
        <v>177</v>
      </c>
      <c r="E746" s="218" t="s">
        <v>21</v>
      </c>
      <c r="F746" s="219" t="s">
        <v>734</v>
      </c>
      <c r="G746" s="217"/>
      <c r="H746" s="220">
        <v>0.29599999999999999</v>
      </c>
      <c r="I746" s="221"/>
      <c r="J746" s="217"/>
      <c r="K746" s="217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177</v>
      </c>
      <c r="AU746" s="226" t="s">
        <v>175</v>
      </c>
      <c r="AV746" s="12" t="s">
        <v>175</v>
      </c>
      <c r="AW746" s="12" t="s">
        <v>33</v>
      </c>
      <c r="AX746" s="12" t="s">
        <v>69</v>
      </c>
      <c r="AY746" s="226" t="s">
        <v>167</v>
      </c>
    </row>
    <row r="747" spans="2:65" s="12" customFormat="1">
      <c r="B747" s="216"/>
      <c r="C747" s="217"/>
      <c r="D747" s="206" t="s">
        <v>177</v>
      </c>
      <c r="E747" s="218" t="s">
        <v>21</v>
      </c>
      <c r="F747" s="219" t="s">
        <v>735</v>
      </c>
      <c r="G747" s="217"/>
      <c r="H747" s="220">
        <v>1.0999999999999999E-2</v>
      </c>
      <c r="I747" s="221"/>
      <c r="J747" s="217"/>
      <c r="K747" s="217"/>
      <c r="L747" s="222"/>
      <c r="M747" s="223"/>
      <c r="N747" s="224"/>
      <c r="O747" s="224"/>
      <c r="P747" s="224"/>
      <c r="Q747" s="224"/>
      <c r="R747" s="224"/>
      <c r="S747" s="224"/>
      <c r="T747" s="225"/>
      <c r="AT747" s="226" t="s">
        <v>177</v>
      </c>
      <c r="AU747" s="226" t="s">
        <v>175</v>
      </c>
      <c r="AV747" s="12" t="s">
        <v>175</v>
      </c>
      <c r="AW747" s="12" t="s">
        <v>33</v>
      </c>
      <c r="AX747" s="12" t="s">
        <v>69</v>
      </c>
      <c r="AY747" s="226" t="s">
        <v>167</v>
      </c>
    </row>
    <row r="748" spans="2:65" s="12" customFormat="1">
      <c r="B748" s="216"/>
      <c r="C748" s="217"/>
      <c r="D748" s="206" t="s">
        <v>177</v>
      </c>
      <c r="E748" s="218" t="s">
        <v>21</v>
      </c>
      <c r="F748" s="219" t="s">
        <v>736</v>
      </c>
      <c r="G748" s="217"/>
      <c r="H748" s="220">
        <v>0.01</v>
      </c>
      <c r="I748" s="221"/>
      <c r="J748" s="217"/>
      <c r="K748" s="217"/>
      <c r="L748" s="222"/>
      <c r="M748" s="223"/>
      <c r="N748" s="224"/>
      <c r="O748" s="224"/>
      <c r="P748" s="224"/>
      <c r="Q748" s="224"/>
      <c r="R748" s="224"/>
      <c r="S748" s="224"/>
      <c r="T748" s="225"/>
      <c r="AT748" s="226" t="s">
        <v>177</v>
      </c>
      <c r="AU748" s="226" t="s">
        <v>175</v>
      </c>
      <c r="AV748" s="12" t="s">
        <v>175</v>
      </c>
      <c r="AW748" s="12" t="s">
        <v>33</v>
      </c>
      <c r="AX748" s="12" t="s">
        <v>69</v>
      </c>
      <c r="AY748" s="226" t="s">
        <v>167</v>
      </c>
    </row>
    <row r="749" spans="2:65" s="13" customFormat="1">
      <c r="B749" s="227"/>
      <c r="C749" s="228"/>
      <c r="D749" s="229" t="s">
        <v>177</v>
      </c>
      <c r="E749" s="230" t="s">
        <v>21</v>
      </c>
      <c r="F749" s="231" t="s">
        <v>181</v>
      </c>
      <c r="G749" s="228"/>
      <c r="H749" s="232">
        <v>0.317</v>
      </c>
      <c r="I749" s="233"/>
      <c r="J749" s="228"/>
      <c r="K749" s="228"/>
      <c r="L749" s="234"/>
      <c r="M749" s="235"/>
      <c r="N749" s="236"/>
      <c r="O749" s="236"/>
      <c r="P749" s="236"/>
      <c r="Q749" s="236"/>
      <c r="R749" s="236"/>
      <c r="S749" s="236"/>
      <c r="T749" s="237"/>
      <c r="AT749" s="238" t="s">
        <v>177</v>
      </c>
      <c r="AU749" s="238" t="s">
        <v>175</v>
      </c>
      <c r="AV749" s="13" t="s">
        <v>174</v>
      </c>
      <c r="AW749" s="13" t="s">
        <v>33</v>
      </c>
      <c r="AX749" s="13" t="s">
        <v>77</v>
      </c>
      <c r="AY749" s="238" t="s">
        <v>167</v>
      </c>
    </row>
    <row r="750" spans="2:65" s="1" customFormat="1" ht="22.5" customHeight="1">
      <c r="B750" s="40"/>
      <c r="C750" s="192" t="s">
        <v>737</v>
      </c>
      <c r="D750" s="192" t="s">
        <v>169</v>
      </c>
      <c r="E750" s="193" t="s">
        <v>738</v>
      </c>
      <c r="F750" s="194" t="s">
        <v>739</v>
      </c>
      <c r="G750" s="195" t="s">
        <v>245</v>
      </c>
      <c r="H750" s="196">
        <v>78.64</v>
      </c>
      <c r="I750" s="197"/>
      <c r="J750" s="198">
        <f>ROUND(I750*H750,2)</f>
        <v>0</v>
      </c>
      <c r="K750" s="194" t="s">
        <v>173</v>
      </c>
      <c r="L750" s="60"/>
      <c r="M750" s="199" t="s">
        <v>21</v>
      </c>
      <c r="N750" s="200" t="s">
        <v>41</v>
      </c>
      <c r="O750" s="41"/>
      <c r="P750" s="201">
        <f>O750*H750</f>
        <v>0</v>
      </c>
      <c r="Q750" s="201">
        <v>9.3840000000000007E-2</v>
      </c>
      <c r="R750" s="201">
        <f>Q750*H750</f>
        <v>7.3795776000000002</v>
      </c>
      <c r="S750" s="201">
        <v>0</v>
      </c>
      <c r="T750" s="202">
        <f>S750*H750</f>
        <v>0</v>
      </c>
      <c r="AR750" s="23" t="s">
        <v>174</v>
      </c>
      <c r="AT750" s="23" t="s">
        <v>169</v>
      </c>
      <c r="AU750" s="23" t="s">
        <v>175</v>
      </c>
      <c r="AY750" s="23" t="s">
        <v>167</v>
      </c>
      <c r="BE750" s="203">
        <f>IF(N750="základní",J750,0)</f>
        <v>0</v>
      </c>
      <c r="BF750" s="203">
        <f>IF(N750="snížená",J750,0)</f>
        <v>0</v>
      </c>
      <c r="BG750" s="203">
        <f>IF(N750="zákl. přenesená",J750,0)</f>
        <v>0</v>
      </c>
      <c r="BH750" s="203">
        <f>IF(N750="sníž. přenesená",J750,0)</f>
        <v>0</v>
      </c>
      <c r="BI750" s="203">
        <f>IF(N750="nulová",J750,0)</f>
        <v>0</v>
      </c>
      <c r="BJ750" s="23" t="s">
        <v>175</v>
      </c>
      <c r="BK750" s="203">
        <f>ROUND(I750*H750,2)</f>
        <v>0</v>
      </c>
      <c r="BL750" s="23" t="s">
        <v>174</v>
      </c>
      <c r="BM750" s="23" t="s">
        <v>740</v>
      </c>
    </row>
    <row r="751" spans="2:65" s="11" customFormat="1">
      <c r="B751" s="204"/>
      <c r="C751" s="205"/>
      <c r="D751" s="206" t="s">
        <v>177</v>
      </c>
      <c r="E751" s="207" t="s">
        <v>21</v>
      </c>
      <c r="F751" s="208" t="s">
        <v>741</v>
      </c>
      <c r="G751" s="205"/>
      <c r="H751" s="209" t="s">
        <v>21</v>
      </c>
      <c r="I751" s="210"/>
      <c r="J751" s="205"/>
      <c r="K751" s="205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177</v>
      </c>
      <c r="AU751" s="215" t="s">
        <v>175</v>
      </c>
      <c r="AV751" s="11" t="s">
        <v>77</v>
      </c>
      <c r="AW751" s="11" t="s">
        <v>33</v>
      </c>
      <c r="AX751" s="11" t="s">
        <v>69</v>
      </c>
      <c r="AY751" s="215" t="s">
        <v>167</v>
      </c>
    </row>
    <row r="752" spans="2:65" s="12" customFormat="1">
      <c r="B752" s="216"/>
      <c r="C752" s="217"/>
      <c r="D752" s="206" t="s">
        <v>177</v>
      </c>
      <c r="E752" s="218" t="s">
        <v>21</v>
      </c>
      <c r="F752" s="219" t="s">
        <v>527</v>
      </c>
      <c r="G752" s="217"/>
      <c r="H752" s="220">
        <v>78.64</v>
      </c>
      <c r="I752" s="221"/>
      <c r="J752" s="217"/>
      <c r="K752" s="217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177</v>
      </c>
      <c r="AU752" s="226" t="s">
        <v>175</v>
      </c>
      <c r="AV752" s="12" t="s">
        <v>175</v>
      </c>
      <c r="AW752" s="12" t="s">
        <v>33</v>
      </c>
      <c r="AX752" s="12" t="s">
        <v>69</v>
      </c>
      <c r="AY752" s="226" t="s">
        <v>167</v>
      </c>
    </row>
    <row r="753" spans="2:65" s="13" customFormat="1">
      <c r="B753" s="227"/>
      <c r="C753" s="228"/>
      <c r="D753" s="229" t="s">
        <v>177</v>
      </c>
      <c r="E753" s="230" t="s">
        <v>21</v>
      </c>
      <c r="F753" s="231" t="s">
        <v>181</v>
      </c>
      <c r="G753" s="228"/>
      <c r="H753" s="232">
        <v>78.64</v>
      </c>
      <c r="I753" s="233"/>
      <c r="J753" s="228"/>
      <c r="K753" s="228"/>
      <c r="L753" s="234"/>
      <c r="M753" s="235"/>
      <c r="N753" s="236"/>
      <c r="O753" s="236"/>
      <c r="P753" s="236"/>
      <c r="Q753" s="236"/>
      <c r="R753" s="236"/>
      <c r="S753" s="236"/>
      <c r="T753" s="237"/>
      <c r="AT753" s="238" t="s">
        <v>177</v>
      </c>
      <c r="AU753" s="238" t="s">
        <v>175</v>
      </c>
      <c r="AV753" s="13" t="s">
        <v>174</v>
      </c>
      <c r="AW753" s="13" t="s">
        <v>33</v>
      </c>
      <c r="AX753" s="13" t="s">
        <v>77</v>
      </c>
      <c r="AY753" s="238" t="s">
        <v>167</v>
      </c>
    </row>
    <row r="754" spans="2:65" s="1" customFormat="1" ht="22.5" customHeight="1">
      <c r="B754" s="40"/>
      <c r="C754" s="192" t="s">
        <v>742</v>
      </c>
      <c r="D754" s="192" t="s">
        <v>169</v>
      </c>
      <c r="E754" s="193" t="s">
        <v>743</v>
      </c>
      <c r="F754" s="194" t="s">
        <v>744</v>
      </c>
      <c r="G754" s="195" t="s">
        <v>245</v>
      </c>
      <c r="H754" s="196">
        <v>15.65</v>
      </c>
      <c r="I754" s="197"/>
      <c r="J754" s="198">
        <f>ROUND(I754*H754,2)</f>
        <v>0</v>
      </c>
      <c r="K754" s="194" t="s">
        <v>173</v>
      </c>
      <c r="L754" s="60"/>
      <c r="M754" s="199" t="s">
        <v>21</v>
      </c>
      <c r="N754" s="200" t="s">
        <v>41</v>
      </c>
      <c r="O754" s="41"/>
      <c r="P754" s="201">
        <f>O754*H754</f>
        <v>0</v>
      </c>
      <c r="Q754" s="201">
        <v>0.10557</v>
      </c>
      <c r="R754" s="201">
        <f>Q754*H754</f>
        <v>1.6521705</v>
      </c>
      <c r="S754" s="201">
        <v>0</v>
      </c>
      <c r="T754" s="202">
        <f>S754*H754</f>
        <v>0</v>
      </c>
      <c r="AR754" s="23" t="s">
        <v>174</v>
      </c>
      <c r="AT754" s="23" t="s">
        <v>169</v>
      </c>
      <c r="AU754" s="23" t="s">
        <v>175</v>
      </c>
      <c r="AY754" s="23" t="s">
        <v>167</v>
      </c>
      <c r="BE754" s="203">
        <f>IF(N754="základní",J754,0)</f>
        <v>0</v>
      </c>
      <c r="BF754" s="203">
        <f>IF(N754="snížená",J754,0)</f>
        <v>0</v>
      </c>
      <c r="BG754" s="203">
        <f>IF(N754="zákl. přenesená",J754,0)</f>
        <v>0</v>
      </c>
      <c r="BH754" s="203">
        <f>IF(N754="sníž. přenesená",J754,0)</f>
        <v>0</v>
      </c>
      <c r="BI754" s="203">
        <f>IF(N754="nulová",J754,0)</f>
        <v>0</v>
      </c>
      <c r="BJ754" s="23" t="s">
        <v>175</v>
      </c>
      <c r="BK754" s="203">
        <f>ROUND(I754*H754,2)</f>
        <v>0</v>
      </c>
      <c r="BL754" s="23" t="s">
        <v>174</v>
      </c>
      <c r="BM754" s="23" t="s">
        <v>745</v>
      </c>
    </row>
    <row r="755" spans="2:65" s="11" customFormat="1">
      <c r="B755" s="204"/>
      <c r="C755" s="205"/>
      <c r="D755" s="206" t="s">
        <v>177</v>
      </c>
      <c r="E755" s="207" t="s">
        <v>21</v>
      </c>
      <c r="F755" s="208" t="s">
        <v>746</v>
      </c>
      <c r="G755" s="205"/>
      <c r="H755" s="209" t="s">
        <v>21</v>
      </c>
      <c r="I755" s="210"/>
      <c r="J755" s="205"/>
      <c r="K755" s="205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177</v>
      </c>
      <c r="AU755" s="215" t="s">
        <v>175</v>
      </c>
      <c r="AV755" s="11" t="s">
        <v>77</v>
      </c>
      <c r="AW755" s="11" t="s">
        <v>33</v>
      </c>
      <c r="AX755" s="11" t="s">
        <v>69</v>
      </c>
      <c r="AY755" s="215" t="s">
        <v>167</v>
      </c>
    </row>
    <row r="756" spans="2:65" s="12" customFormat="1">
      <c r="B756" s="216"/>
      <c r="C756" s="217"/>
      <c r="D756" s="206" t="s">
        <v>177</v>
      </c>
      <c r="E756" s="218" t="s">
        <v>21</v>
      </c>
      <c r="F756" s="219" t="s">
        <v>747</v>
      </c>
      <c r="G756" s="217"/>
      <c r="H756" s="220">
        <v>15.65</v>
      </c>
      <c r="I756" s="221"/>
      <c r="J756" s="217"/>
      <c r="K756" s="217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177</v>
      </c>
      <c r="AU756" s="226" t="s">
        <v>175</v>
      </c>
      <c r="AV756" s="12" t="s">
        <v>175</v>
      </c>
      <c r="AW756" s="12" t="s">
        <v>33</v>
      </c>
      <c r="AX756" s="12" t="s">
        <v>69</v>
      </c>
      <c r="AY756" s="226" t="s">
        <v>167</v>
      </c>
    </row>
    <row r="757" spans="2:65" s="13" customFormat="1">
      <c r="B757" s="227"/>
      <c r="C757" s="228"/>
      <c r="D757" s="229" t="s">
        <v>177</v>
      </c>
      <c r="E757" s="230" t="s">
        <v>21</v>
      </c>
      <c r="F757" s="231" t="s">
        <v>181</v>
      </c>
      <c r="G757" s="228"/>
      <c r="H757" s="232">
        <v>15.65</v>
      </c>
      <c r="I757" s="233"/>
      <c r="J757" s="228"/>
      <c r="K757" s="228"/>
      <c r="L757" s="234"/>
      <c r="M757" s="235"/>
      <c r="N757" s="236"/>
      <c r="O757" s="236"/>
      <c r="P757" s="236"/>
      <c r="Q757" s="236"/>
      <c r="R757" s="236"/>
      <c r="S757" s="236"/>
      <c r="T757" s="237"/>
      <c r="AT757" s="238" t="s">
        <v>177</v>
      </c>
      <c r="AU757" s="238" t="s">
        <v>175</v>
      </c>
      <c r="AV757" s="13" t="s">
        <v>174</v>
      </c>
      <c r="AW757" s="13" t="s">
        <v>33</v>
      </c>
      <c r="AX757" s="13" t="s">
        <v>77</v>
      </c>
      <c r="AY757" s="238" t="s">
        <v>167</v>
      </c>
    </row>
    <row r="758" spans="2:65" s="1" customFormat="1" ht="22.5" customHeight="1">
      <c r="B758" s="40"/>
      <c r="C758" s="192" t="s">
        <v>748</v>
      </c>
      <c r="D758" s="192" t="s">
        <v>169</v>
      </c>
      <c r="E758" s="193" t="s">
        <v>749</v>
      </c>
      <c r="F758" s="194" t="s">
        <v>750</v>
      </c>
      <c r="G758" s="195" t="s">
        <v>245</v>
      </c>
      <c r="H758" s="196">
        <v>55.19</v>
      </c>
      <c r="I758" s="197"/>
      <c r="J758" s="198">
        <f>ROUND(I758*H758,2)</f>
        <v>0</v>
      </c>
      <c r="K758" s="194" t="s">
        <v>173</v>
      </c>
      <c r="L758" s="60"/>
      <c r="M758" s="199" t="s">
        <v>21</v>
      </c>
      <c r="N758" s="200" t="s">
        <v>41</v>
      </c>
      <c r="O758" s="41"/>
      <c r="P758" s="201">
        <f>O758*H758</f>
        <v>0</v>
      </c>
      <c r="Q758" s="201">
        <v>0.1173</v>
      </c>
      <c r="R758" s="201">
        <f>Q758*H758</f>
        <v>6.4737869999999997</v>
      </c>
      <c r="S758" s="201">
        <v>0</v>
      </c>
      <c r="T758" s="202">
        <f>S758*H758</f>
        <v>0</v>
      </c>
      <c r="AR758" s="23" t="s">
        <v>174</v>
      </c>
      <c r="AT758" s="23" t="s">
        <v>169</v>
      </c>
      <c r="AU758" s="23" t="s">
        <v>175</v>
      </c>
      <c r="AY758" s="23" t="s">
        <v>167</v>
      </c>
      <c r="BE758" s="203">
        <f>IF(N758="základní",J758,0)</f>
        <v>0</v>
      </c>
      <c r="BF758" s="203">
        <f>IF(N758="snížená",J758,0)</f>
        <v>0</v>
      </c>
      <c r="BG758" s="203">
        <f>IF(N758="zákl. přenesená",J758,0)</f>
        <v>0</v>
      </c>
      <c r="BH758" s="203">
        <f>IF(N758="sníž. přenesená",J758,0)</f>
        <v>0</v>
      </c>
      <c r="BI758" s="203">
        <f>IF(N758="nulová",J758,0)</f>
        <v>0</v>
      </c>
      <c r="BJ758" s="23" t="s">
        <v>175</v>
      </c>
      <c r="BK758" s="203">
        <f>ROUND(I758*H758,2)</f>
        <v>0</v>
      </c>
      <c r="BL758" s="23" t="s">
        <v>174</v>
      </c>
      <c r="BM758" s="23" t="s">
        <v>751</v>
      </c>
    </row>
    <row r="759" spans="2:65" s="11" customFormat="1">
      <c r="B759" s="204"/>
      <c r="C759" s="205"/>
      <c r="D759" s="206" t="s">
        <v>177</v>
      </c>
      <c r="E759" s="207" t="s">
        <v>21</v>
      </c>
      <c r="F759" s="208" t="s">
        <v>746</v>
      </c>
      <c r="G759" s="205"/>
      <c r="H759" s="209" t="s">
        <v>21</v>
      </c>
      <c r="I759" s="210"/>
      <c r="J759" s="205"/>
      <c r="K759" s="205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177</v>
      </c>
      <c r="AU759" s="215" t="s">
        <v>175</v>
      </c>
      <c r="AV759" s="11" t="s">
        <v>77</v>
      </c>
      <c r="AW759" s="11" t="s">
        <v>33</v>
      </c>
      <c r="AX759" s="11" t="s">
        <v>69</v>
      </c>
      <c r="AY759" s="215" t="s">
        <v>167</v>
      </c>
    </row>
    <row r="760" spans="2:65" s="12" customFormat="1">
      <c r="B760" s="216"/>
      <c r="C760" s="217"/>
      <c r="D760" s="206" t="s">
        <v>177</v>
      </c>
      <c r="E760" s="218" t="s">
        <v>21</v>
      </c>
      <c r="F760" s="219" t="s">
        <v>752</v>
      </c>
      <c r="G760" s="217"/>
      <c r="H760" s="220">
        <v>55.19</v>
      </c>
      <c r="I760" s="221"/>
      <c r="J760" s="217"/>
      <c r="K760" s="217"/>
      <c r="L760" s="222"/>
      <c r="M760" s="223"/>
      <c r="N760" s="224"/>
      <c r="O760" s="224"/>
      <c r="P760" s="224"/>
      <c r="Q760" s="224"/>
      <c r="R760" s="224"/>
      <c r="S760" s="224"/>
      <c r="T760" s="225"/>
      <c r="AT760" s="226" t="s">
        <v>177</v>
      </c>
      <c r="AU760" s="226" t="s">
        <v>175</v>
      </c>
      <c r="AV760" s="12" t="s">
        <v>175</v>
      </c>
      <c r="AW760" s="12" t="s">
        <v>33</v>
      </c>
      <c r="AX760" s="12" t="s">
        <v>69</v>
      </c>
      <c r="AY760" s="226" t="s">
        <v>167</v>
      </c>
    </row>
    <row r="761" spans="2:65" s="13" customFormat="1">
      <c r="B761" s="227"/>
      <c r="C761" s="228"/>
      <c r="D761" s="229" t="s">
        <v>177</v>
      </c>
      <c r="E761" s="230" t="s">
        <v>21</v>
      </c>
      <c r="F761" s="231" t="s">
        <v>181</v>
      </c>
      <c r="G761" s="228"/>
      <c r="H761" s="232">
        <v>55.19</v>
      </c>
      <c r="I761" s="233"/>
      <c r="J761" s="228"/>
      <c r="K761" s="228"/>
      <c r="L761" s="234"/>
      <c r="M761" s="235"/>
      <c r="N761" s="236"/>
      <c r="O761" s="236"/>
      <c r="P761" s="236"/>
      <c r="Q761" s="236"/>
      <c r="R761" s="236"/>
      <c r="S761" s="236"/>
      <c r="T761" s="237"/>
      <c r="AT761" s="238" t="s">
        <v>177</v>
      </c>
      <c r="AU761" s="238" t="s">
        <v>175</v>
      </c>
      <c r="AV761" s="13" t="s">
        <v>174</v>
      </c>
      <c r="AW761" s="13" t="s">
        <v>33</v>
      </c>
      <c r="AX761" s="13" t="s">
        <v>77</v>
      </c>
      <c r="AY761" s="238" t="s">
        <v>167</v>
      </c>
    </row>
    <row r="762" spans="2:65" s="1" customFormat="1" ht="31.5" customHeight="1">
      <c r="B762" s="40"/>
      <c r="C762" s="192" t="s">
        <v>753</v>
      </c>
      <c r="D762" s="192" t="s">
        <v>169</v>
      </c>
      <c r="E762" s="193" t="s">
        <v>754</v>
      </c>
      <c r="F762" s="194" t="s">
        <v>755</v>
      </c>
      <c r="G762" s="195" t="s">
        <v>305</v>
      </c>
      <c r="H762" s="196">
        <v>169.67</v>
      </c>
      <c r="I762" s="197"/>
      <c r="J762" s="198">
        <f>ROUND(I762*H762,2)</f>
        <v>0</v>
      </c>
      <c r="K762" s="194" t="s">
        <v>173</v>
      </c>
      <c r="L762" s="60"/>
      <c r="M762" s="199" t="s">
        <v>21</v>
      </c>
      <c r="N762" s="200" t="s">
        <v>41</v>
      </c>
      <c r="O762" s="41"/>
      <c r="P762" s="201">
        <f>O762*H762</f>
        <v>0</v>
      </c>
      <c r="Q762" s="201">
        <v>1.0000000000000001E-5</v>
      </c>
      <c r="R762" s="201">
        <f>Q762*H762</f>
        <v>1.6967E-3</v>
      </c>
      <c r="S762" s="201">
        <v>0</v>
      </c>
      <c r="T762" s="202">
        <f>S762*H762</f>
        <v>0</v>
      </c>
      <c r="AR762" s="23" t="s">
        <v>174</v>
      </c>
      <c r="AT762" s="23" t="s">
        <v>169</v>
      </c>
      <c r="AU762" s="23" t="s">
        <v>175</v>
      </c>
      <c r="AY762" s="23" t="s">
        <v>167</v>
      </c>
      <c r="BE762" s="203">
        <f>IF(N762="základní",J762,0)</f>
        <v>0</v>
      </c>
      <c r="BF762" s="203">
        <f>IF(N762="snížená",J762,0)</f>
        <v>0</v>
      </c>
      <c r="BG762" s="203">
        <f>IF(N762="zákl. přenesená",J762,0)</f>
        <v>0</v>
      </c>
      <c r="BH762" s="203">
        <f>IF(N762="sníž. přenesená",J762,0)</f>
        <v>0</v>
      </c>
      <c r="BI762" s="203">
        <f>IF(N762="nulová",J762,0)</f>
        <v>0</v>
      </c>
      <c r="BJ762" s="23" t="s">
        <v>175</v>
      </c>
      <c r="BK762" s="203">
        <f>ROUND(I762*H762,2)</f>
        <v>0</v>
      </c>
      <c r="BL762" s="23" t="s">
        <v>174</v>
      </c>
      <c r="BM762" s="23" t="s">
        <v>756</v>
      </c>
    </row>
    <row r="763" spans="2:65" s="11" customFormat="1">
      <c r="B763" s="204"/>
      <c r="C763" s="205"/>
      <c r="D763" s="206" t="s">
        <v>177</v>
      </c>
      <c r="E763" s="207" t="s">
        <v>21</v>
      </c>
      <c r="F763" s="208" t="s">
        <v>540</v>
      </c>
      <c r="G763" s="205"/>
      <c r="H763" s="209" t="s">
        <v>21</v>
      </c>
      <c r="I763" s="210"/>
      <c r="J763" s="205"/>
      <c r="K763" s="205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177</v>
      </c>
      <c r="AU763" s="215" t="s">
        <v>175</v>
      </c>
      <c r="AV763" s="11" t="s">
        <v>77</v>
      </c>
      <c r="AW763" s="11" t="s">
        <v>33</v>
      </c>
      <c r="AX763" s="11" t="s">
        <v>69</v>
      </c>
      <c r="AY763" s="215" t="s">
        <v>167</v>
      </c>
    </row>
    <row r="764" spans="2:65" s="11" customFormat="1">
      <c r="B764" s="204"/>
      <c r="C764" s="205"/>
      <c r="D764" s="206" t="s">
        <v>177</v>
      </c>
      <c r="E764" s="207" t="s">
        <v>21</v>
      </c>
      <c r="F764" s="208" t="s">
        <v>541</v>
      </c>
      <c r="G764" s="205"/>
      <c r="H764" s="209" t="s">
        <v>21</v>
      </c>
      <c r="I764" s="210"/>
      <c r="J764" s="205"/>
      <c r="K764" s="205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177</v>
      </c>
      <c r="AU764" s="215" t="s">
        <v>175</v>
      </c>
      <c r="AV764" s="11" t="s">
        <v>77</v>
      </c>
      <c r="AW764" s="11" t="s">
        <v>33</v>
      </c>
      <c r="AX764" s="11" t="s">
        <v>69</v>
      </c>
      <c r="AY764" s="215" t="s">
        <v>167</v>
      </c>
    </row>
    <row r="765" spans="2:65" s="12" customFormat="1">
      <c r="B765" s="216"/>
      <c r="C765" s="217"/>
      <c r="D765" s="206" t="s">
        <v>177</v>
      </c>
      <c r="E765" s="218" t="s">
        <v>21</v>
      </c>
      <c r="F765" s="219" t="s">
        <v>757</v>
      </c>
      <c r="G765" s="217"/>
      <c r="H765" s="220">
        <v>8.5</v>
      </c>
      <c r="I765" s="221"/>
      <c r="J765" s="217"/>
      <c r="K765" s="217"/>
      <c r="L765" s="222"/>
      <c r="M765" s="223"/>
      <c r="N765" s="224"/>
      <c r="O765" s="224"/>
      <c r="P765" s="224"/>
      <c r="Q765" s="224"/>
      <c r="R765" s="224"/>
      <c r="S765" s="224"/>
      <c r="T765" s="225"/>
      <c r="AT765" s="226" t="s">
        <v>177</v>
      </c>
      <c r="AU765" s="226" t="s">
        <v>175</v>
      </c>
      <c r="AV765" s="12" t="s">
        <v>175</v>
      </c>
      <c r="AW765" s="12" t="s">
        <v>33</v>
      </c>
      <c r="AX765" s="12" t="s">
        <v>69</v>
      </c>
      <c r="AY765" s="226" t="s">
        <v>167</v>
      </c>
    </row>
    <row r="766" spans="2:65" s="11" customFormat="1">
      <c r="B766" s="204"/>
      <c r="C766" s="205"/>
      <c r="D766" s="206" t="s">
        <v>177</v>
      </c>
      <c r="E766" s="207" t="s">
        <v>21</v>
      </c>
      <c r="F766" s="208" t="s">
        <v>544</v>
      </c>
      <c r="G766" s="205"/>
      <c r="H766" s="209" t="s">
        <v>21</v>
      </c>
      <c r="I766" s="210"/>
      <c r="J766" s="205"/>
      <c r="K766" s="205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177</v>
      </c>
      <c r="AU766" s="215" t="s">
        <v>175</v>
      </c>
      <c r="AV766" s="11" t="s">
        <v>77</v>
      </c>
      <c r="AW766" s="11" t="s">
        <v>33</v>
      </c>
      <c r="AX766" s="11" t="s">
        <v>69</v>
      </c>
      <c r="AY766" s="215" t="s">
        <v>167</v>
      </c>
    </row>
    <row r="767" spans="2:65" s="12" customFormat="1">
      <c r="B767" s="216"/>
      <c r="C767" s="217"/>
      <c r="D767" s="206" t="s">
        <v>177</v>
      </c>
      <c r="E767" s="218" t="s">
        <v>21</v>
      </c>
      <c r="F767" s="219" t="s">
        <v>758</v>
      </c>
      <c r="G767" s="217"/>
      <c r="H767" s="220">
        <v>14.1</v>
      </c>
      <c r="I767" s="221"/>
      <c r="J767" s="217"/>
      <c r="K767" s="217"/>
      <c r="L767" s="222"/>
      <c r="M767" s="223"/>
      <c r="N767" s="224"/>
      <c r="O767" s="224"/>
      <c r="P767" s="224"/>
      <c r="Q767" s="224"/>
      <c r="R767" s="224"/>
      <c r="S767" s="224"/>
      <c r="T767" s="225"/>
      <c r="AT767" s="226" t="s">
        <v>177</v>
      </c>
      <c r="AU767" s="226" t="s">
        <v>175</v>
      </c>
      <c r="AV767" s="12" t="s">
        <v>175</v>
      </c>
      <c r="AW767" s="12" t="s">
        <v>33</v>
      </c>
      <c r="AX767" s="12" t="s">
        <v>69</v>
      </c>
      <c r="AY767" s="226" t="s">
        <v>167</v>
      </c>
    </row>
    <row r="768" spans="2:65" s="11" customFormat="1">
      <c r="B768" s="204"/>
      <c r="C768" s="205"/>
      <c r="D768" s="206" t="s">
        <v>177</v>
      </c>
      <c r="E768" s="207" t="s">
        <v>21</v>
      </c>
      <c r="F768" s="208" t="s">
        <v>549</v>
      </c>
      <c r="G768" s="205"/>
      <c r="H768" s="209" t="s">
        <v>21</v>
      </c>
      <c r="I768" s="210"/>
      <c r="J768" s="205"/>
      <c r="K768" s="205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177</v>
      </c>
      <c r="AU768" s="215" t="s">
        <v>175</v>
      </c>
      <c r="AV768" s="11" t="s">
        <v>77</v>
      </c>
      <c r="AW768" s="11" t="s">
        <v>33</v>
      </c>
      <c r="AX768" s="11" t="s">
        <v>69</v>
      </c>
      <c r="AY768" s="215" t="s">
        <v>167</v>
      </c>
    </row>
    <row r="769" spans="2:51" s="12" customFormat="1">
      <c r="B769" s="216"/>
      <c r="C769" s="217"/>
      <c r="D769" s="206" t="s">
        <v>177</v>
      </c>
      <c r="E769" s="218" t="s">
        <v>21</v>
      </c>
      <c r="F769" s="219" t="s">
        <v>759</v>
      </c>
      <c r="G769" s="217"/>
      <c r="H769" s="220">
        <v>29.9</v>
      </c>
      <c r="I769" s="221"/>
      <c r="J769" s="217"/>
      <c r="K769" s="217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177</v>
      </c>
      <c r="AU769" s="226" t="s">
        <v>175</v>
      </c>
      <c r="AV769" s="12" t="s">
        <v>175</v>
      </c>
      <c r="AW769" s="12" t="s">
        <v>33</v>
      </c>
      <c r="AX769" s="12" t="s">
        <v>69</v>
      </c>
      <c r="AY769" s="226" t="s">
        <v>167</v>
      </c>
    </row>
    <row r="770" spans="2:51" s="11" customFormat="1">
      <c r="B770" s="204"/>
      <c r="C770" s="205"/>
      <c r="D770" s="206" t="s">
        <v>177</v>
      </c>
      <c r="E770" s="207" t="s">
        <v>21</v>
      </c>
      <c r="F770" s="208" t="s">
        <v>553</v>
      </c>
      <c r="G770" s="205"/>
      <c r="H770" s="209" t="s">
        <v>21</v>
      </c>
      <c r="I770" s="210"/>
      <c r="J770" s="205"/>
      <c r="K770" s="205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177</v>
      </c>
      <c r="AU770" s="215" t="s">
        <v>175</v>
      </c>
      <c r="AV770" s="11" t="s">
        <v>77</v>
      </c>
      <c r="AW770" s="11" t="s">
        <v>33</v>
      </c>
      <c r="AX770" s="11" t="s">
        <v>69</v>
      </c>
      <c r="AY770" s="215" t="s">
        <v>167</v>
      </c>
    </row>
    <row r="771" spans="2:51" s="12" customFormat="1">
      <c r="B771" s="216"/>
      <c r="C771" s="217"/>
      <c r="D771" s="206" t="s">
        <v>177</v>
      </c>
      <c r="E771" s="218" t="s">
        <v>21</v>
      </c>
      <c r="F771" s="219" t="s">
        <v>760</v>
      </c>
      <c r="G771" s="217"/>
      <c r="H771" s="220">
        <v>14.89</v>
      </c>
      <c r="I771" s="221"/>
      <c r="J771" s="217"/>
      <c r="K771" s="217"/>
      <c r="L771" s="222"/>
      <c r="M771" s="223"/>
      <c r="N771" s="224"/>
      <c r="O771" s="224"/>
      <c r="P771" s="224"/>
      <c r="Q771" s="224"/>
      <c r="R771" s="224"/>
      <c r="S771" s="224"/>
      <c r="T771" s="225"/>
      <c r="AT771" s="226" t="s">
        <v>177</v>
      </c>
      <c r="AU771" s="226" t="s">
        <v>175</v>
      </c>
      <c r="AV771" s="12" t="s">
        <v>175</v>
      </c>
      <c r="AW771" s="12" t="s">
        <v>33</v>
      </c>
      <c r="AX771" s="12" t="s">
        <v>69</v>
      </c>
      <c r="AY771" s="226" t="s">
        <v>167</v>
      </c>
    </row>
    <row r="772" spans="2:51" s="11" customFormat="1">
      <c r="B772" s="204"/>
      <c r="C772" s="205"/>
      <c r="D772" s="206" t="s">
        <v>177</v>
      </c>
      <c r="E772" s="207" t="s">
        <v>21</v>
      </c>
      <c r="F772" s="208" t="s">
        <v>556</v>
      </c>
      <c r="G772" s="205"/>
      <c r="H772" s="209" t="s">
        <v>21</v>
      </c>
      <c r="I772" s="210"/>
      <c r="J772" s="205"/>
      <c r="K772" s="205"/>
      <c r="L772" s="211"/>
      <c r="M772" s="212"/>
      <c r="N772" s="213"/>
      <c r="O772" s="213"/>
      <c r="P772" s="213"/>
      <c r="Q772" s="213"/>
      <c r="R772" s="213"/>
      <c r="S772" s="213"/>
      <c r="T772" s="214"/>
      <c r="AT772" s="215" t="s">
        <v>177</v>
      </c>
      <c r="AU772" s="215" t="s">
        <v>175</v>
      </c>
      <c r="AV772" s="11" t="s">
        <v>77</v>
      </c>
      <c r="AW772" s="11" t="s">
        <v>33</v>
      </c>
      <c r="AX772" s="11" t="s">
        <v>69</v>
      </c>
      <c r="AY772" s="215" t="s">
        <v>167</v>
      </c>
    </row>
    <row r="773" spans="2:51" s="12" customFormat="1">
      <c r="B773" s="216"/>
      <c r="C773" s="217"/>
      <c r="D773" s="206" t="s">
        <v>177</v>
      </c>
      <c r="E773" s="218" t="s">
        <v>21</v>
      </c>
      <c r="F773" s="219" t="s">
        <v>761</v>
      </c>
      <c r="G773" s="217"/>
      <c r="H773" s="220">
        <v>9.3699999999999992</v>
      </c>
      <c r="I773" s="221"/>
      <c r="J773" s="217"/>
      <c r="K773" s="217"/>
      <c r="L773" s="222"/>
      <c r="M773" s="223"/>
      <c r="N773" s="224"/>
      <c r="O773" s="224"/>
      <c r="P773" s="224"/>
      <c r="Q773" s="224"/>
      <c r="R773" s="224"/>
      <c r="S773" s="224"/>
      <c r="T773" s="225"/>
      <c r="AT773" s="226" t="s">
        <v>177</v>
      </c>
      <c r="AU773" s="226" t="s">
        <v>175</v>
      </c>
      <c r="AV773" s="12" t="s">
        <v>175</v>
      </c>
      <c r="AW773" s="12" t="s">
        <v>33</v>
      </c>
      <c r="AX773" s="12" t="s">
        <v>69</v>
      </c>
      <c r="AY773" s="226" t="s">
        <v>167</v>
      </c>
    </row>
    <row r="774" spans="2:51" s="11" customFormat="1">
      <c r="B774" s="204"/>
      <c r="C774" s="205"/>
      <c r="D774" s="206" t="s">
        <v>177</v>
      </c>
      <c r="E774" s="207" t="s">
        <v>21</v>
      </c>
      <c r="F774" s="208" t="s">
        <v>558</v>
      </c>
      <c r="G774" s="205"/>
      <c r="H774" s="209" t="s">
        <v>21</v>
      </c>
      <c r="I774" s="210"/>
      <c r="J774" s="205"/>
      <c r="K774" s="205"/>
      <c r="L774" s="211"/>
      <c r="M774" s="212"/>
      <c r="N774" s="213"/>
      <c r="O774" s="213"/>
      <c r="P774" s="213"/>
      <c r="Q774" s="213"/>
      <c r="R774" s="213"/>
      <c r="S774" s="213"/>
      <c r="T774" s="214"/>
      <c r="AT774" s="215" t="s">
        <v>177</v>
      </c>
      <c r="AU774" s="215" t="s">
        <v>175</v>
      </c>
      <c r="AV774" s="11" t="s">
        <v>77</v>
      </c>
      <c r="AW774" s="11" t="s">
        <v>33</v>
      </c>
      <c r="AX774" s="11" t="s">
        <v>69</v>
      </c>
      <c r="AY774" s="215" t="s">
        <v>167</v>
      </c>
    </row>
    <row r="775" spans="2:51" s="12" customFormat="1">
      <c r="B775" s="216"/>
      <c r="C775" s="217"/>
      <c r="D775" s="206" t="s">
        <v>177</v>
      </c>
      <c r="E775" s="218" t="s">
        <v>21</v>
      </c>
      <c r="F775" s="219" t="s">
        <v>762</v>
      </c>
      <c r="G775" s="217"/>
      <c r="H775" s="220">
        <v>7</v>
      </c>
      <c r="I775" s="221"/>
      <c r="J775" s="217"/>
      <c r="K775" s="217"/>
      <c r="L775" s="222"/>
      <c r="M775" s="223"/>
      <c r="N775" s="224"/>
      <c r="O775" s="224"/>
      <c r="P775" s="224"/>
      <c r="Q775" s="224"/>
      <c r="R775" s="224"/>
      <c r="S775" s="224"/>
      <c r="T775" s="225"/>
      <c r="AT775" s="226" t="s">
        <v>177</v>
      </c>
      <c r="AU775" s="226" t="s">
        <v>175</v>
      </c>
      <c r="AV775" s="12" t="s">
        <v>175</v>
      </c>
      <c r="AW775" s="12" t="s">
        <v>33</v>
      </c>
      <c r="AX775" s="12" t="s">
        <v>69</v>
      </c>
      <c r="AY775" s="226" t="s">
        <v>167</v>
      </c>
    </row>
    <row r="776" spans="2:51" s="11" customFormat="1">
      <c r="B776" s="204"/>
      <c r="C776" s="205"/>
      <c r="D776" s="206" t="s">
        <v>177</v>
      </c>
      <c r="E776" s="207" t="s">
        <v>21</v>
      </c>
      <c r="F776" s="208" t="s">
        <v>283</v>
      </c>
      <c r="G776" s="205"/>
      <c r="H776" s="209" t="s">
        <v>21</v>
      </c>
      <c r="I776" s="210"/>
      <c r="J776" s="205"/>
      <c r="K776" s="205"/>
      <c r="L776" s="211"/>
      <c r="M776" s="212"/>
      <c r="N776" s="213"/>
      <c r="O776" s="213"/>
      <c r="P776" s="213"/>
      <c r="Q776" s="213"/>
      <c r="R776" s="213"/>
      <c r="S776" s="213"/>
      <c r="T776" s="214"/>
      <c r="AT776" s="215" t="s">
        <v>177</v>
      </c>
      <c r="AU776" s="215" t="s">
        <v>175</v>
      </c>
      <c r="AV776" s="11" t="s">
        <v>77</v>
      </c>
      <c r="AW776" s="11" t="s">
        <v>33</v>
      </c>
      <c r="AX776" s="11" t="s">
        <v>69</v>
      </c>
      <c r="AY776" s="215" t="s">
        <v>167</v>
      </c>
    </row>
    <row r="777" spans="2:51" s="11" customFormat="1">
      <c r="B777" s="204"/>
      <c r="C777" s="205"/>
      <c r="D777" s="206" t="s">
        <v>177</v>
      </c>
      <c r="E777" s="207" t="s">
        <v>21</v>
      </c>
      <c r="F777" s="208" t="s">
        <v>562</v>
      </c>
      <c r="G777" s="205"/>
      <c r="H777" s="209" t="s">
        <v>21</v>
      </c>
      <c r="I777" s="210"/>
      <c r="J777" s="205"/>
      <c r="K777" s="205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177</v>
      </c>
      <c r="AU777" s="215" t="s">
        <v>175</v>
      </c>
      <c r="AV777" s="11" t="s">
        <v>77</v>
      </c>
      <c r="AW777" s="11" t="s">
        <v>33</v>
      </c>
      <c r="AX777" s="11" t="s">
        <v>69</v>
      </c>
      <c r="AY777" s="215" t="s">
        <v>167</v>
      </c>
    </row>
    <row r="778" spans="2:51" s="12" customFormat="1">
      <c r="B778" s="216"/>
      <c r="C778" s="217"/>
      <c r="D778" s="206" t="s">
        <v>177</v>
      </c>
      <c r="E778" s="218" t="s">
        <v>21</v>
      </c>
      <c r="F778" s="219" t="s">
        <v>763</v>
      </c>
      <c r="G778" s="217"/>
      <c r="H778" s="220">
        <v>14.42</v>
      </c>
      <c r="I778" s="221"/>
      <c r="J778" s="217"/>
      <c r="K778" s="217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177</v>
      </c>
      <c r="AU778" s="226" t="s">
        <v>175</v>
      </c>
      <c r="AV778" s="12" t="s">
        <v>175</v>
      </c>
      <c r="AW778" s="12" t="s">
        <v>33</v>
      </c>
      <c r="AX778" s="12" t="s">
        <v>69</v>
      </c>
      <c r="AY778" s="226" t="s">
        <v>167</v>
      </c>
    </row>
    <row r="779" spans="2:51" s="11" customFormat="1">
      <c r="B779" s="204"/>
      <c r="C779" s="205"/>
      <c r="D779" s="206" t="s">
        <v>177</v>
      </c>
      <c r="E779" s="207" t="s">
        <v>21</v>
      </c>
      <c r="F779" s="208" t="s">
        <v>565</v>
      </c>
      <c r="G779" s="205"/>
      <c r="H779" s="209" t="s">
        <v>21</v>
      </c>
      <c r="I779" s="210"/>
      <c r="J779" s="205"/>
      <c r="K779" s="205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177</v>
      </c>
      <c r="AU779" s="215" t="s">
        <v>175</v>
      </c>
      <c r="AV779" s="11" t="s">
        <v>77</v>
      </c>
      <c r="AW779" s="11" t="s">
        <v>33</v>
      </c>
      <c r="AX779" s="11" t="s">
        <v>69</v>
      </c>
      <c r="AY779" s="215" t="s">
        <v>167</v>
      </c>
    </row>
    <row r="780" spans="2:51" s="12" customFormat="1">
      <c r="B780" s="216"/>
      <c r="C780" s="217"/>
      <c r="D780" s="206" t="s">
        <v>177</v>
      </c>
      <c r="E780" s="218" t="s">
        <v>21</v>
      </c>
      <c r="F780" s="219" t="s">
        <v>764</v>
      </c>
      <c r="G780" s="217"/>
      <c r="H780" s="220">
        <v>15.11</v>
      </c>
      <c r="I780" s="221"/>
      <c r="J780" s="217"/>
      <c r="K780" s="217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177</v>
      </c>
      <c r="AU780" s="226" t="s">
        <v>175</v>
      </c>
      <c r="AV780" s="12" t="s">
        <v>175</v>
      </c>
      <c r="AW780" s="12" t="s">
        <v>33</v>
      </c>
      <c r="AX780" s="12" t="s">
        <v>69</v>
      </c>
      <c r="AY780" s="226" t="s">
        <v>167</v>
      </c>
    </row>
    <row r="781" spans="2:51" s="11" customFormat="1">
      <c r="B781" s="204"/>
      <c r="C781" s="205"/>
      <c r="D781" s="206" t="s">
        <v>177</v>
      </c>
      <c r="E781" s="207" t="s">
        <v>21</v>
      </c>
      <c r="F781" s="208" t="s">
        <v>568</v>
      </c>
      <c r="G781" s="205"/>
      <c r="H781" s="209" t="s">
        <v>21</v>
      </c>
      <c r="I781" s="210"/>
      <c r="J781" s="205"/>
      <c r="K781" s="205"/>
      <c r="L781" s="211"/>
      <c r="M781" s="212"/>
      <c r="N781" s="213"/>
      <c r="O781" s="213"/>
      <c r="P781" s="213"/>
      <c r="Q781" s="213"/>
      <c r="R781" s="213"/>
      <c r="S781" s="213"/>
      <c r="T781" s="214"/>
      <c r="AT781" s="215" t="s">
        <v>177</v>
      </c>
      <c r="AU781" s="215" t="s">
        <v>175</v>
      </c>
      <c r="AV781" s="11" t="s">
        <v>77</v>
      </c>
      <c r="AW781" s="11" t="s">
        <v>33</v>
      </c>
      <c r="AX781" s="11" t="s">
        <v>69</v>
      </c>
      <c r="AY781" s="215" t="s">
        <v>167</v>
      </c>
    </row>
    <row r="782" spans="2:51" s="12" customFormat="1">
      <c r="B782" s="216"/>
      <c r="C782" s="217"/>
      <c r="D782" s="206" t="s">
        <v>177</v>
      </c>
      <c r="E782" s="218" t="s">
        <v>21</v>
      </c>
      <c r="F782" s="219" t="s">
        <v>765</v>
      </c>
      <c r="G782" s="217"/>
      <c r="H782" s="220">
        <v>19.059999999999999</v>
      </c>
      <c r="I782" s="221"/>
      <c r="J782" s="217"/>
      <c r="K782" s="217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177</v>
      </c>
      <c r="AU782" s="226" t="s">
        <v>175</v>
      </c>
      <c r="AV782" s="12" t="s">
        <v>175</v>
      </c>
      <c r="AW782" s="12" t="s">
        <v>33</v>
      </c>
      <c r="AX782" s="12" t="s">
        <v>69</v>
      </c>
      <c r="AY782" s="226" t="s">
        <v>167</v>
      </c>
    </row>
    <row r="783" spans="2:51" s="11" customFormat="1">
      <c r="B783" s="204"/>
      <c r="C783" s="205"/>
      <c r="D783" s="206" t="s">
        <v>177</v>
      </c>
      <c r="E783" s="207" t="s">
        <v>21</v>
      </c>
      <c r="F783" s="208" t="s">
        <v>571</v>
      </c>
      <c r="G783" s="205"/>
      <c r="H783" s="209" t="s">
        <v>21</v>
      </c>
      <c r="I783" s="210"/>
      <c r="J783" s="205"/>
      <c r="K783" s="205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177</v>
      </c>
      <c r="AU783" s="215" t="s">
        <v>175</v>
      </c>
      <c r="AV783" s="11" t="s">
        <v>77</v>
      </c>
      <c r="AW783" s="11" t="s">
        <v>33</v>
      </c>
      <c r="AX783" s="11" t="s">
        <v>69</v>
      </c>
      <c r="AY783" s="215" t="s">
        <v>167</v>
      </c>
    </row>
    <row r="784" spans="2:51" s="12" customFormat="1">
      <c r="B784" s="216"/>
      <c r="C784" s="217"/>
      <c r="D784" s="206" t="s">
        <v>177</v>
      </c>
      <c r="E784" s="218" t="s">
        <v>21</v>
      </c>
      <c r="F784" s="219" t="s">
        <v>766</v>
      </c>
      <c r="G784" s="217"/>
      <c r="H784" s="220">
        <v>18.260000000000002</v>
      </c>
      <c r="I784" s="221"/>
      <c r="J784" s="217"/>
      <c r="K784" s="217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177</v>
      </c>
      <c r="AU784" s="226" t="s">
        <v>175</v>
      </c>
      <c r="AV784" s="12" t="s">
        <v>175</v>
      </c>
      <c r="AW784" s="12" t="s">
        <v>33</v>
      </c>
      <c r="AX784" s="12" t="s">
        <v>69</v>
      </c>
      <c r="AY784" s="226" t="s">
        <v>167</v>
      </c>
    </row>
    <row r="785" spans="2:65" s="11" customFormat="1">
      <c r="B785" s="204"/>
      <c r="C785" s="205"/>
      <c r="D785" s="206" t="s">
        <v>177</v>
      </c>
      <c r="E785" s="207" t="s">
        <v>21</v>
      </c>
      <c r="F785" s="208" t="s">
        <v>573</v>
      </c>
      <c r="G785" s="205"/>
      <c r="H785" s="209" t="s">
        <v>21</v>
      </c>
      <c r="I785" s="210"/>
      <c r="J785" s="205"/>
      <c r="K785" s="205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177</v>
      </c>
      <c r="AU785" s="215" t="s">
        <v>175</v>
      </c>
      <c r="AV785" s="11" t="s">
        <v>77</v>
      </c>
      <c r="AW785" s="11" t="s">
        <v>33</v>
      </c>
      <c r="AX785" s="11" t="s">
        <v>69</v>
      </c>
      <c r="AY785" s="215" t="s">
        <v>167</v>
      </c>
    </row>
    <row r="786" spans="2:65" s="12" customFormat="1">
      <c r="B786" s="216"/>
      <c r="C786" s="217"/>
      <c r="D786" s="206" t="s">
        <v>177</v>
      </c>
      <c r="E786" s="218" t="s">
        <v>21</v>
      </c>
      <c r="F786" s="219" t="s">
        <v>767</v>
      </c>
      <c r="G786" s="217"/>
      <c r="H786" s="220">
        <v>11.72</v>
      </c>
      <c r="I786" s="221"/>
      <c r="J786" s="217"/>
      <c r="K786" s="217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177</v>
      </c>
      <c r="AU786" s="226" t="s">
        <v>175</v>
      </c>
      <c r="AV786" s="12" t="s">
        <v>175</v>
      </c>
      <c r="AW786" s="12" t="s">
        <v>33</v>
      </c>
      <c r="AX786" s="12" t="s">
        <v>69</v>
      </c>
      <c r="AY786" s="226" t="s">
        <v>167</v>
      </c>
    </row>
    <row r="787" spans="2:65" s="11" customFormat="1">
      <c r="B787" s="204"/>
      <c r="C787" s="205"/>
      <c r="D787" s="206" t="s">
        <v>177</v>
      </c>
      <c r="E787" s="207" t="s">
        <v>21</v>
      </c>
      <c r="F787" s="208" t="s">
        <v>575</v>
      </c>
      <c r="G787" s="205"/>
      <c r="H787" s="209" t="s">
        <v>21</v>
      </c>
      <c r="I787" s="210"/>
      <c r="J787" s="205"/>
      <c r="K787" s="205"/>
      <c r="L787" s="211"/>
      <c r="M787" s="212"/>
      <c r="N787" s="213"/>
      <c r="O787" s="213"/>
      <c r="P787" s="213"/>
      <c r="Q787" s="213"/>
      <c r="R787" s="213"/>
      <c r="S787" s="213"/>
      <c r="T787" s="214"/>
      <c r="AT787" s="215" t="s">
        <v>177</v>
      </c>
      <c r="AU787" s="215" t="s">
        <v>175</v>
      </c>
      <c r="AV787" s="11" t="s">
        <v>77</v>
      </c>
      <c r="AW787" s="11" t="s">
        <v>33</v>
      </c>
      <c r="AX787" s="11" t="s">
        <v>69</v>
      </c>
      <c r="AY787" s="215" t="s">
        <v>167</v>
      </c>
    </row>
    <row r="788" spans="2:65" s="12" customFormat="1">
      <c r="B788" s="216"/>
      <c r="C788" s="217"/>
      <c r="D788" s="206" t="s">
        <v>177</v>
      </c>
      <c r="E788" s="218" t="s">
        <v>21</v>
      </c>
      <c r="F788" s="219" t="s">
        <v>768</v>
      </c>
      <c r="G788" s="217"/>
      <c r="H788" s="220">
        <v>7.34</v>
      </c>
      <c r="I788" s="221"/>
      <c r="J788" s="217"/>
      <c r="K788" s="217"/>
      <c r="L788" s="222"/>
      <c r="M788" s="223"/>
      <c r="N788" s="224"/>
      <c r="O788" s="224"/>
      <c r="P788" s="224"/>
      <c r="Q788" s="224"/>
      <c r="R788" s="224"/>
      <c r="S788" s="224"/>
      <c r="T788" s="225"/>
      <c r="AT788" s="226" t="s">
        <v>177</v>
      </c>
      <c r="AU788" s="226" t="s">
        <v>175</v>
      </c>
      <c r="AV788" s="12" t="s">
        <v>175</v>
      </c>
      <c r="AW788" s="12" t="s">
        <v>33</v>
      </c>
      <c r="AX788" s="12" t="s">
        <v>69</v>
      </c>
      <c r="AY788" s="226" t="s">
        <v>167</v>
      </c>
    </row>
    <row r="789" spans="2:65" s="13" customFormat="1">
      <c r="B789" s="227"/>
      <c r="C789" s="228"/>
      <c r="D789" s="229" t="s">
        <v>177</v>
      </c>
      <c r="E789" s="230" t="s">
        <v>21</v>
      </c>
      <c r="F789" s="231" t="s">
        <v>181</v>
      </c>
      <c r="G789" s="228"/>
      <c r="H789" s="232">
        <v>169.67</v>
      </c>
      <c r="I789" s="233"/>
      <c r="J789" s="228"/>
      <c r="K789" s="228"/>
      <c r="L789" s="234"/>
      <c r="M789" s="235"/>
      <c r="N789" s="236"/>
      <c r="O789" s="236"/>
      <c r="P789" s="236"/>
      <c r="Q789" s="236"/>
      <c r="R789" s="236"/>
      <c r="S789" s="236"/>
      <c r="T789" s="237"/>
      <c r="AT789" s="238" t="s">
        <v>177</v>
      </c>
      <c r="AU789" s="238" t="s">
        <v>175</v>
      </c>
      <c r="AV789" s="13" t="s">
        <v>174</v>
      </c>
      <c r="AW789" s="13" t="s">
        <v>33</v>
      </c>
      <c r="AX789" s="13" t="s">
        <v>77</v>
      </c>
      <c r="AY789" s="238" t="s">
        <v>167</v>
      </c>
    </row>
    <row r="790" spans="2:65" s="1" customFormat="1" ht="31.5" customHeight="1">
      <c r="B790" s="40"/>
      <c r="C790" s="192" t="s">
        <v>769</v>
      </c>
      <c r="D790" s="192" t="s">
        <v>169</v>
      </c>
      <c r="E790" s="193" t="s">
        <v>770</v>
      </c>
      <c r="F790" s="194" t="s">
        <v>771</v>
      </c>
      <c r="G790" s="195" t="s">
        <v>172</v>
      </c>
      <c r="H790" s="196">
        <v>15.347</v>
      </c>
      <c r="I790" s="197"/>
      <c r="J790" s="198">
        <f>ROUND(I790*H790,2)</f>
        <v>0</v>
      </c>
      <c r="K790" s="194" t="s">
        <v>173</v>
      </c>
      <c r="L790" s="60"/>
      <c r="M790" s="199" t="s">
        <v>21</v>
      </c>
      <c r="N790" s="200" t="s">
        <v>41</v>
      </c>
      <c r="O790" s="41"/>
      <c r="P790" s="201">
        <f>O790*H790</f>
        <v>0</v>
      </c>
      <c r="Q790" s="201">
        <v>1.837</v>
      </c>
      <c r="R790" s="201">
        <f>Q790*H790</f>
        <v>28.192439</v>
      </c>
      <c r="S790" s="201">
        <v>0</v>
      </c>
      <c r="T790" s="202">
        <f>S790*H790</f>
        <v>0</v>
      </c>
      <c r="AR790" s="23" t="s">
        <v>174</v>
      </c>
      <c r="AT790" s="23" t="s">
        <v>169</v>
      </c>
      <c r="AU790" s="23" t="s">
        <v>175</v>
      </c>
      <c r="AY790" s="23" t="s">
        <v>167</v>
      </c>
      <c r="BE790" s="203">
        <f>IF(N790="základní",J790,0)</f>
        <v>0</v>
      </c>
      <c r="BF790" s="203">
        <f>IF(N790="snížená",J790,0)</f>
        <v>0</v>
      </c>
      <c r="BG790" s="203">
        <f>IF(N790="zákl. přenesená",J790,0)</f>
        <v>0</v>
      </c>
      <c r="BH790" s="203">
        <f>IF(N790="sníž. přenesená",J790,0)</f>
        <v>0</v>
      </c>
      <c r="BI790" s="203">
        <f>IF(N790="nulová",J790,0)</f>
        <v>0</v>
      </c>
      <c r="BJ790" s="23" t="s">
        <v>175</v>
      </c>
      <c r="BK790" s="203">
        <f>ROUND(I790*H790,2)</f>
        <v>0</v>
      </c>
      <c r="BL790" s="23" t="s">
        <v>174</v>
      </c>
      <c r="BM790" s="23" t="s">
        <v>772</v>
      </c>
    </row>
    <row r="791" spans="2:65" s="11" customFormat="1">
      <c r="B791" s="204"/>
      <c r="C791" s="205"/>
      <c r="D791" s="206" t="s">
        <v>177</v>
      </c>
      <c r="E791" s="207" t="s">
        <v>21</v>
      </c>
      <c r="F791" s="208" t="s">
        <v>773</v>
      </c>
      <c r="G791" s="205"/>
      <c r="H791" s="209" t="s">
        <v>21</v>
      </c>
      <c r="I791" s="210"/>
      <c r="J791" s="205"/>
      <c r="K791" s="205"/>
      <c r="L791" s="211"/>
      <c r="M791" s="212"/>
      <c r="N791" s="213"/>
      <c r="O791" s="213"/>
      <c r="P791" s="213"/>
      <c r="Q791" s="213"/>
      <c r="R791" s="213"/>
      <c r="S791" s="213"/>
      <c r="T791" s="214"/>
      <c r="AT791" s="215" t="s">
        <v>177</v>
      </c>
      <c r="AU791" s="215" t="s">
        <v>175</v>
      </c>
      <c r="AV791" s="11" t="s">
        <v>77</v>
      </c>
      <c r="AW791" s="11" t="s">
        <v>33</v>
      </c>
      <c r="AX791" s="11" t="s">
        <v>69</v>
      </c>
      <c r="AY791" s="215" t="s">
        <v>167</v>
      </c>
    </row>
    <row r="792" spans="2:65" s="12" customFormat="1">
      <c r="B792" s="216"/>
      <c r="C792" s="217"/>
      <c r="D792" s="206" t="s">
        <v>177</v>
      </c>
      <c r="E792" s="218" t="s">
        <v>21</v>
      </c>
      <c r="F792" s="219" t="s">
        <v>774</v>
      </c>
      <c r="G792" s="217"/>
      <c r="H792" s="220">
        <v>7.6040000000000001</v>
      </c>
      <c r="I792" s="221"/>
      <c r="J792" s="217"/>
      <c r="K792" s="217"/>
      <c r="L792" s="222"/>
      <c r="M792" s="223"/>
      <c r="N792" s="224"/>
      <c r="O792" s="224"/>
      <c r="P792" s="224"/>
      <c r="Q792" s="224"/>
      <c r="R792" s="224"/>
      <c r="S792" s="224"/>
      <c r="T792" s="225"/>
      <c r="AT792" s="226" t="s">
        <v>177</v>
      </c>
      <c r="AU792" s="226" t="s">
        <v>175</v>
      </c>
      <c r="AV792" s="12" t="s">
        <v>175</v>
      </c>
      <c r="AW792" s="12" t="s">
        <v>33</v>
      </c>
      <c r="AX792" s="12" t="s">
        <v>69</v>
      </c>
      <c r="AY792" s="226" t="s">
        <v>167</v>
      </c>
    </row>
    <row r="793" spans="2:65" s="12" customFormat="1">
      <c r="B793" s="216"/>
      <c r="C793" s="217"/>
      <c r="D793" s="206" t="s">
        <v>177</v>
      </c>
      <c r="E793" s="218" t="s">
        <v>21</v>
      </c>
      <c r="F793" s="219" t="s">
        <v>775</v>
      </c>
      <c r="G793" s="217"/>
      <c r="H793" s="220">
        <v>3.6999999999999998E-2</v>
      </c>
      <c r="I793" s="221"/>
      <c r="J793" s="217"/>
      <c r="K793" s="217"/>
      <c r="L793" s="222"/>
      <c r="M793" s="223"/>
      <c r="N793" s="224"/>
      <c r="O793" s="224"/>
      <c r="P793" s="224"/>
      <c r="Q793" s="224"/>
      <c r="R793" s="224"/>
      <c r="S793" s="224"/>
      <c r="T793" s="225"/>
      <c r="AT793" s="226" t="s">
        <v>177</v>
      </c>
      <c r="AU793" s="226" t="s">
        <v>175</v>
      </c>
      <c r="AV793" s="12" t="s">
        <v>175</v>
      </c>
      <c r="AW793" s="12" t="s">
        <v>33</v>
      </c>
      <c r="AX793" s="12" t="s">
        <v>69</v>
      </c>
      <c r="AY793" s="226" t="s">
        <v>167</v>
      </c>
    </row>
    <row r="794" spans="2:65" s="12" customFormat="1">
      <c r="B794" s="216"/>
      <c r="C794" s="217"/>
      <c r="D794" s="206" t="s">
        <v>177</v>
      </c>
      <c r="E794" s="218" t="s">
        <v>21</v>
      </c>
      <c r="F794" s="219" t="s">
        <v>776</v>
      </c>
      <c r="G794" s="217"/>
      <c r="H794" s="220">
        <v>6.9320000000000004</v>
      </c>
      <c r="I794" s="221"/>
      <c r="J794" s="217"/>
      <c r="K794" s="217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177</v>
      </c>
      <c r="AU794" s="226" t="s">
        <v>175</v>
      </c>
      <c r="AV794" s="12" t="s">
        <v>175</v>
      </c>
      <c r="AW794" s="12" t="s">
        <v>33</v>
      </c>
      <c r="AX794" s="12" t="s">
        <v>69</v>
      </c>
      <c r="AY794" s="226" t="s">
        <v>167</v>
      </c>
    </row>
    <row r="795" spans="2:65" s="12" customFormat="1">
      <c r="B795" s="216"/>
      <c r="C795" s="217"/>
      <c r="D795" s="206" t="s">
        <v>177</v>
      </c>
      <c r="E795" s="218" t="s">
        <v>21</v>
      </c>
      <c r="F795" s="219" t="s">
        <v>777</v>
      </c>
      <c r="G795" s="217"/>
      <c r="H795" s="220">
        <v>-0.112</v>
      </c>
      <c r="I795" s="221"/>
      <c r="J795" s="217"/>
      <c r="K795" s="217"/>
      <c r="L795" s="222"/>
      <c r="M795" s="223"/>
      <c r="N795" s="224"/>
      <c r="O795" s="224"/>
      <c r="P795" s="224"/>
      <c r="Q795" s="224"/>
      <c r="R795" s="224"/>
      <c r="S795" s="224"/>
      <c r="T795" s="225"/>
      <c r="AT795" s="226" t="s">
        <v>177</v>
      </c>
      <c r="AU795" s="226" t="s">
        <v>175</v>
      </c>
      <c r="AV795" s="12" t="s">
        <v>175</v>
      </c>
      <c r="AW795" s="12" t="s">
        <v>33</v>
      </c>
      <c r="AX795" s="12" t="s">
        <v>69</v>
      </c>
      <c r="AY795" s="226" t="s">
        <v>167</v>
      </c>
    </row>
    <row r="796" spans="2:65" s="12" customFormat="1">
      <c r="B796" s="216"/>
      <c r="C796" s="217"/>
      <c r="D796" s="206" t="s">
        <v>177</v>
      </c>
      <c r="E796" s="218" t="s">
        <v>21</v>
      </c>
      <c r="F796" s="219" t="s">
        <v>778</v>
      </c>
      <c r="G796" s="217"/>
      <c r="H796" s="220">
        <v>0.31900000000000001</v>
      </c>
      <c r="I796" s="221"/>
      <c r="J796" s="217"/>
      <c r="K796" s="217"/>
      <c r="L796" s="222"/>
      <c r="M796" s="223"/>
      <c r="N796" s="224"/>
      <c r="O796" s="224"/>
      <c r="P796" s="224"/>
      <c r="Q796" s="224"/>
      <c r="R796" s="224"/>
      <c r="S796" s="224"/>
      <c r="T796" s="225"/>
      <c r="AT796" s="226" t="s">
        <v>177</v>
      </c>
      <c r="AU796" s="226" t="s">
        <v>175</v>
      </c>
      <c r="AV796" s="12" t="s">
        <v>175</v>
      </c>
      <c r="AW796" s="12" t="s">
        <v>33</v>
      </c>
      <c r="AX796" s="12" t="s">
        <v>69</v>
      </c>
      <c r="AY796" s="226" t="s">
        <v>167</v>
      </c>
    </row>
    <row r="797" spans="2:65" s="12" customFormat="1">
      <c r="B797" s="216"/>
      <c r="C797" s="217"/>
      <c r="D797" s="206" t="s">
        <v>177</v>
      </c>
      <c r="E797" s="218" t="s">
        <v>21</v>
      </c>
      <c r="F797" s="219" t="s">
        <v>779</v>
      </c>
      <c r="G797" s="217"/>
      <c r="H797" s="220">
        <v>0.56699999999999995</v>
      </c>
      <c r="I797" s="221"/>
      <c r="J797" s="217"/>
      <c r="K797" s="217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177</v>
      </c>
      <c r="AU797" s="226" t="s">
        <v>175</v>
      </c>
      <c r="AV797" s="12" t="s">
        <v>175</v>
      </c>
      <c r="AW797" s="12" t="s">
        <v>33</v>
      </c>
      <c r="AX797" s="12" t="s">
        <v>69</v>
      </c>
      <c r="AY797" s="226" t="s">
        <v>167</v>
      </c>
    </row>
    <row r="798" spans="2:65" s="13" customFormat="1">
      <c r="B798" s="227"/>
      <c r="C798" s="228"/>
      <c r="D798" s="229" t="s">
        <v>177</v>
      </c>
      <c r="E798" s="230" t="s">
        <v>21</v>
      </c>
      <c r="F798" s="231" t="s">
        <v>181</v>
      </c>
      <c r="G798" s="228"/>
      <c r="H798" s="232">
        <v>15.347</v>
      </c>
      <c r="I798" s="233"/>
      <c r="J798" s="228"/>
      <c r="K798" s="228"/>
      <c r="L798" s="234"/>
      <c r="M798" s="235"/>
      <c r="N798" s="236"/>
      <c r="O798" s="236"/>
      <c r="P798" s="236"/>
      <c r="Q798" s="236"/>
      <c r="R798" s="236"/>
      <c r="S798" s="236"/>
      <c r="T798" s="237"/>
      <c r="AT798" s="238" t="s">
        <v>177</v>
      </c>
      <c r="AU798" s="238" t="s">
        <v>175</v>
      </c>
      <c r="AV798" s="13" t="s">
        <v>174</v>
      </c>
      <c r="AW798" s="13" t="s">
        <v>33</v>
      </c>
      <c r="AX798" s="13" t="s">
        <v>77</v>
      </c>
      <c r="AY798" s="238" t="s">
        <v>167</v>
      </c>
    </row>
    <row r="799" spans="2:65" s="1" customFormat="1" ht="22.5" customHeight="1">
      <c r="B799" s="40"/>
      <c r="C799" s="192" t="s">
        <v>780</v>
      </c>
      <c r="D799" s="192" t="s">
        <v>169</v>
      </c>
      <c r="E799" s="193" t="s">
        <v>781</v>
      </c>
      <c r="F799" s="194" t="s">
        <v>782</v>
      </c>
      <c r="G799" s="195" t="s">
        <v>245</v>
      </c>
      <c r="H799" s="196">
        <v>11.89</v>
      </c>
      <c r="I799" s="197"/>
      <c r="J799" s="198">
        <f>ROUND(I799*H799,2)</f>
        <v>0</v>
      </c>
      <c r="K799" s="194" t="s">
        <v>173</v>
      </c>
      <c r="L799" s="60"/>
      <c r="M799" s="199" t="s">
        <v>21</v>
      </c>
      <c r="N799" s="200" t="s">
        <v>41</v>
      </c>
      <c r="O799" s="41"/>
      <c r="P799" s="201">
        <f>O799*H799</f>
        <v>0</v>
      </c>
      <c r="Q799" s="201">
        <v>0.55110000000000003</v>
      </c>
      <c r="R799" s="201">
        <f>Q799*H799</f>
        <v>6.5525790000000006</v>
      </c>
      <c r="S799" s="201">
        <v>0</v>
      </c>
      <c r="T799" s="202">
        <f>S799*H799</f>
        <v>0</v>
      </c>
      <c r="AR799" s="23" t="s">
        <v>174</v>
      </c>
      <c r="AT799" s="23" t="s">
        <v>169</v>
      </c>
      <c r="AU799" s="23" t="s">
        <v>175</v>
      </c>
      <c r="AY799" s="23" t="s">
        <v>167</v>
      </c>
      <c r="BE799" s="203">
        <f>IF(N799="základní",J799,0)</f>
        <v>0</v>
      </c>
      <c r="BF799" s="203">
        <f>IF(N799="snížená",J799,0)</f>
        <v>0</v>
      </c>
      <c r="BG799" s="203">
        <f>IF(N799="zákl. přenesená",J799,0)</f>
        <v>0</v>
      </c>
      <c r="BH799" s="203">
        <f>IF(N799="sníž. přenesená",J799,0)</f>
        <v>0</v>
      </c>
      <c r="BI799" s="203">
        <f>IF(N799="nulová",J799,0)</f>
        <v>0</v>
      </c>
      <c r="BJ799" s="23" t="s">
        <v>175</v>
      </c>
      <c r="BK799" s="203">
        <f>ROUND(I799*H799,2)</f>
        <v>0</v>
      </c>
      <c r="BL799" s="23" t="s">
        <v>174</v>
      </c>
      <c r="BM799" s="23" t="s">
        <v>783</v>
      </c>
    </row>
    <row r="800" spans="2:65" s="11" customFormat="1">
      <c r="B800" s="204"/>
      <c r="C800" s="205"/>
      <c r="D800" s="206" t="s">
        <v>177</v>
      </c>
      <c r="E800" s="207" t="s">
        <v>21</v>
      </c>
      <c r="F800" s="208" t="s">
        <v>784</v>
      </c>
      <c r="G800" s="205"/>
      <c r="H800" s="209" t="s">
        <v>21</v>
      </c>
      <c r="I800" s="210"/>
      <c r="J800" s="205"/>
      <c r="K800" s="205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177</v>
      </c>
      <c r="AU800" s="215" t="s">
        <v>175</v>
      </c>
      <c r="AV800" s="11" t="s">
        <v>77</v>
      </c>
      <c r="AW800" s="11" t="s">
        <v>33</v>
      </c>
      <c r="AX800" s="11" t="s">
        <v>69</v>
      </c>
      <c r="AY800" s="215" t="s">
        <v>167</v>
      </c>
    </row>
    <row r="801" spans="2:65" s="12" customFormat="1">
      <c r="B801" s="216"/>
      <c r="C801" s="217"/>
      <c r="D801" s="206" t="s">
        <v>177</v>
      </c>
      <c r="E801" s="218" t="s">
        <v>21</v>
      </c>
      <c r="F801" s="219" t="s">
        <v>785</v>
      </c>
      <c r="G801" s="217"/>
      <c r="H801" s="220">
        <v>11.89</v>
      </c>
      <c r="I801" s="221"/>
      <c r="J801" s="217"/>
      <c r="K801" s="217"/>
      <c r="L801" s="222"/>
      <c r="M801" s="223"/>
      <c r="N801" s="224"/>
      <c r="O801" s="224"/>
      <c r="P801" s="224"/>
      <c r="Q801" s="224"/>
      <c r="R801" s="224"/>
      <c r="S801" s="224"/>
      <c r="T801" s="225"/>
      <c r="AT801" s="226" t="s">
        <v>177</v>
      </c>
      <c r="AU801" s="226" t="s">
        <v>175</v>
      </c>
      <c r="AV801" s="12" t="s">
        <v>175</v>
      </c>
      <c r="AW801" s="12" t="s">
        <v>33</v>
      </c>
      <c r="AX801" s="12" t="s">
        <v>69</v>
      </c>
      <c r="AY801" s="226" t="s">
        <v>167</v>
      </c>
    </row>
    <row r="802" spans="2:65" s="13" customFormat="1">
      <c r="B802" s="227"/>
      <c r="C802" s="228"/>
      <c r="D802" s="229" t="s">
        <v>177</v>
      </c>
      <c r="E802" s="230" t="s">
        <v>21</v>
      </c>
      <c r="F802" s="231" t="s">
        <v>181</v>
      </c>
      <c r="G802" s="228"/>
      <c r="H802" s="232">
        <v>11.89</v>
      </c>
      <c r="I802" s="233"/>
      <c r="J802" s="228"/>
      <c r="K802" s="228"/>
      <c r="L802" s="234"/>
      <c r="M802" s="235"/>
      <c r="N802" s="236"/>
      <c r="O802" s="236"/>
      <c r="P802" s="236"/>
      <c r="Q802" s="236"/>
      <c r="R802" s="236"/>
      <c r="S802" s="236"/>
      <c r="T802" s="237"/>
      <c r="AT802" s="238" t="s">
        <v>177</v>
      </c>
      <c r="AU802" s="238" t="s">
        <v>175</v>
      </c>
      <c r="AV802" s="13" t="s">
        <v>174</v>
      </c>
      <c r="AW802" s="13" t="s">
        <v>33</v>
      </c>
      <c r="AX802" s="13" t="s">
        <v>77</v>
      </c>
      <c r="AY802" s="238" t="s">
        <v>167</v>
      </c>
    </row>
    <row r="803" spans="2:65" s="1" customFormat="1" ht="31.5" customHeight="1">
      <c r="B803" s="40"/>
      <c r="C803" s="192" t="s">
        <v>786</v>
      </c>
      <c r="D803" s="192" t="s">
        <v>169</v>
      </c>
      <c r="E803" s="193" t="s">
        <v>787</v>
      </c>
      <c r="F803" s="194" t="s">
        <v>788</v>
      </c>
      <c r="G803" s="195" t="s">
        <v>305</v>
      </c>
      <c r="H803" s="196">
        <v>45.52</v>
      </c>
      <c r="I803" s="197"/>
      <c r="J803" s="198">
        <f>ROUND(I803*H803,2)</f>
        <v>0</v>
      </c>
      <c r="K803" s="194" t="s">
        <v>173</v>
      </c>
      <c r="L803" s="60"/>
      <c r="M803" s="199" t="s">
        <v>21</v>
      </c>
      <c r="N803" s="200" t="s">
        <v>41</v>
      </c>
      <c r="O803" s="41"/>
      <c r="P803" s="201">
        <f>O803*H803</f>
        <v>0</v>
      </c>
      <c r="Q803" s="201">
        <v>0.19747999999999999</v>
      </c>
      <c r="R803" s="201">
        <f>Q803*H803</f>
        <v>8.9892895999999993</v>
      </c>
      <c r="S803" s="201">
        <v>0</v>
      </c>
      <c r="T803" s="202">
        <f>S803*H803</f>
        <v>0</v>
      </c>
      <c r="AR803" s="23" t="s">
        <v>174</v>
      </c>
      <c r="AT803" s="23" t="s">
        <v>169</v>
      </c>
      <c r="AU803" s="23" t="s">
        <v>175</v>
      </c>
      <c r="AY803" s="23" t="s">
        <v>167</v>
      </c>
      <c r="BE803" s="203">
        <f>IF(N803="základní",J803,0)</f>
        <v>0</v>
      </c>
      <c r="BF803" s="203">
        <f>IF(N803="snížená",J803,0)</f>
        <v>0</v>
      </c>
      <c r="BG803" s="203">
        <f>IF(N803="zákl. přenesená",J803,0)</f>
        <v>0</v>
      </c>
      <c r="BH803" s="203">
        <f>IF(N803="sníž. přenesená",J803,0)</f>
        <v>0</v>
      </c>
      <c r="BI803" s="203">
        <f>IF(N803="nulová",J803,0)</f>
        <v>0</v>
      </c>
      <c r="BJ803" s="23" t="s">
        <v>175</v>
      </c>
      <c r="BK803" s="203">
        <f>ROUND(I803*H803,2)</f>
        <v>0</v>
      </c>
      <c r="BL803" s="23" t="s">
        <v>174</v>
      </c>
      <c r="BM803" s="23" t="s">
        <v>789</v>
      </c>
    </row>
    <row r="804" spans="2:65" s="11" customFormat="1">
      <c r="B804" s="204"/>
      <c r="C804" s="205"/>
      <c r="D804" s="206" t="s">
        <v>177</v>
      </c>
      <c r="E804" s="207" t="s">
        <v>21</v>
      </c>
      <c r="F804" s="208" t="s">
        <v>790</v>
      </c>
      <c r="G804" s="205"/>
      <c r="H804" s="209" t="s">
        <v>21</v>
      </c>
      <c r="I804" s="210"/>
      <c r="J804" s="205"/>
      <c r="K804" s="205"/>
      <c r="L804" s="211"/>
      <c r="M804" s="212"/>
      <c r="N804" s="213"/>
      <c r="O804" s="213"/>
      <c r="P804" s="213"/>
      <c r="Q804" s="213"/>
      <c r="R804" s="213"/>
      <c r="S804" s="213"/>
      <c r="T804" s="214"/>
      <c r="AT804" s="215" t="s">
        <v>177</v>
      </c>
      <c r="AU804" s="215" t="s">
        <v>175</v>
      </c>
      <c r="AV804" s="11" t="s">
        <v>77</v>
      </c>
      <c r="AW804" s="11" t="s">
        <v>33</v>
      </c>
      <c r="AX804" s="11" t="s">
        <v>69</v>
      </c>
      <c r="AY804" s="215" t="s">
        <v>167</v>
      </c>
    </row>
    <row r="805" spans="2:65" s="12" customFormat="1">
      <c r="B805" s="216"/>
      <c r="C805" s="217"/>
      <c r="D805" s="206" t="s">
        <v>177</v>
      </c>
      <c r="E805" s="218" t="s">
        <v>21</v>
      </c>
      <c r="F805" s="219" t="s">
        <v>791</v>
      </c>
      <c r="G805" s="217"/>
      <c r="H805" s="220">
        <v>45.52</v>
      </c>
      <c r="I805" s="221"/>
      <c r="J805" s="217"/>
      <c r="K805" s="217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177</v>
      </c>
      <c r="AU805" s="226" t="s">
        <v>175</v>
      </c>
      <c r="AV805" s="12" t="s">
        <v>175</v>
      </c>
      <c r="AW805" s="12" t="s">
        <v>33</v>
      </c>
      <c r="AX805" s="12" t="s">
        <v>69</v>
      </c>
      <c r="AY805" s="226" t="s">
        <v>167</v>
      </c>
    </row>
    <row r="806" spans="2:65" s="13" customFormat="1">
      <c r="B806" s="227"/>
      <c r="C806" s="228"/>
      <c r="D806" s="229" t="s">
        <v>177</v>
      </c>
      <c r="E806" s="230" t="s">
        <v>21</v>
      </c>
      <c r="F806" s="231" t="s">
        <v>181</v>
      </c>
      <c r="G806" s="228"/>
      <c r="H806" s="232">
        <v>45.52</v>
      </c>
      <c r="I806" s="233"/>
      <c r="J806" s="228"/>
      <c r="K806" s="228"/>
      <c r="L806" s="234"/>
      <c r="M806" s="235"/>
      <c r="N806" s="236"/>
      <c r="O806" s="236"/>
      <c r="P806" s="236"/>
      <c r="Q806" s="236"/>
      <c r="R806" s="236"/>
      <c r="S806" s="236"/>
      <c r="T806" s="237"/>
      <c r="AT806" s="238" t="s">
        <v>177</v>
      </c>
      <c r="AU806" s="238" t="s">
        <v>175</v>
      </c>
      <c r="AV806" s="13" t="s">
        <v>174</v>
      </c>
      <c r="AW806" s="13" t="s">
        <v>33</v>
      </c>
      <c r="AX806" s="13" t="s">
        <v>77</v>
      </c>
      <c r="AY806" s="238" t="s">
        <v>167</v>
      </c>
    </row>
    <row r="807" spans="2:65" s="1" customFormat="1" ht="31.5" customHeight="1">
      <c r="B807" s="40"/>
      <c r="C807" s="192" t="s">
        <v>792</v>
      </c>
      <c r="D807" s="192" t="s">
        <v>169</v>
      </c>
      <c r="E807" s="193" t="s">
        <v>793</v>
      </c>
      <c r="F807" s="194" t="s">
        <v>794</v>
      </c>
      <c r="G807" s="195" t="s">
        <v>226</v>
      </c>
      <c r="H807" s="196">
        <v>1</v>
      </c>
      <c r="I807" s="197"/>
      <c r="J807" s="198">
        <f>ROUND(I807*H807,2)</f>
        <v>0</v>
      </c>
      <c r="K807" s="194" t="s">
        <v>173</v>
      </c>
      <c r="L807" s="60"/>
      <c r="M807" s="199" t="s">
        <v>21</v>
      </c>
      <c r="N807" s="200" t="s">
        <v>41</v>
      </c>
      <c r="O807" s="41"/>
      <c r="P807" s="201">
        <f>O807*H807</f>
        <v>0</v>
      </c>
      <c r="Q807" s="201">
        <v>5.3620000000000001E-2</v>
      </c>
      <c r="R807" s="201">
        <f>Q807*H807</f>
        <v>5.3620000000000001E-2</v>
      </c>
      <c r="S807" s="201">
        <v>0</v>
      </c>
      <c r="T807" s="202">
        <f>S807*H807</f>
        <v>0</v>
      </c>
      <c r="AR807" s="23" t="s">
        <v>174</v>
      </c>
      <c r="AT807" s="23" t="s">
        <v>169</v>
      </c>
      <c r="AU807" s="23" t="s">
        <v>175</v>
      </c>
      <c r="AY807" s="23" t="s">
        <v>167</v>
      </c>
      <c r="BE807" s="203">
        <f>IF(N807="základní",J807,0)</f>
        <v>0</v>
      </c>
      <c r="BF807" s="203">
        <f>IF(N807="snížená",J807,0)</f>
        <v>0</v>
      </c>
      <c r="BG807" s="203">
        <f>IF(N807="zákl. přenesená",J807,0)</f>
        <v>0</v>
      </c>
      <c r="BH807" s="203">
        <f>IF(N807="sníž. přenesená",J807,0)</f>
        <v>0</v>
      </c>
      <c r="BI807" s="203">
        <f>IF(N807="nulová",J807,0)</f>
        <v>0</v>
      </c>
      <c r="BJ807" s="23" t="s">
        <v>175</v>
      </c>
      <c r="BK807" s="203">
        <f>ROUND(I807*H807,2)</f>
        <v>0</v>
      </c>
      <c r="BL807" s="23" t="s">
        <v>174</v>
      </c>
      <c r="BM807" s="23" t="s">
        <v>795</v>
      </c>
    </row>
    <row r="808" spans="2:65" s="11" customFormat="1">
      <c r="B808" s="204"/>
      <c r="C808" s="205"/>
      <c r="D808" s="206" t="s">
        <v>177</v>
      </c>
      <c r="E808" s="207" t="s">
        <v>21</v>
      </c>
      <c r="F808" s="208" t="s">
        <v>796</v>
      </c>
      <c r="G808" s="205"/>
      <c r="H808" s="209" t="s">
        <v>21</v>
      </c>
      <c r="I808" s="210"/>
      <c r="J808" s="205"/>
      <c r="K808" s="205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177</v>
      </c>
      <c r="AU808" s="215" t="s">
        <v>175</v>
      </c>
      <c r="AV808" s="11" t="s">
        <v>77</v>
      </c>
      <c r="AW808" s="11" t="s">
        <v>33</v>
      </c>
      <c r="AX808" s="11" t="s">
        <v>69</v>
      </c>
      <c r="AY808" s="215" t="s">
        <v>167</v>
      </c>
    </row>
    <row r="809" spans="2:65" s="12" customFormat="1">
      <c r="B809" s="216"/>
      <c r="C809" s="217"/>
      <c r="D809" s="206" t="s">
        <v>177</v>
      </c>
      <c r="E809" s="218" t="s">
        <v>21</v>
      </c>
      <c r="F809" s="219" t="s">
        <v>77</v>
      </c>
      <c r="G809" s="217"/>
      <c r="H809" s="220">
        <v>1</v>
      </c>
      <c r="I809" s="221"/>
      <c r="J809" s="217"/>
      <c r="K809" s="217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177</v>
      </c>
      <c r="AU809" s="226" t="s">
        <v>175</v>
      </c>
      <c r="AV809" s="12" t="s">
        <v>175</v>
      </c>
      <c r="AW809" s="12" t="s">
        <v>33</v>
      </c>
      <c r="AX809" s="12" t="s">
        <v>69</v>
      </c>
      <c r="AY809" s="226" t="s">
        <v>167</v>
      </c>
    </row>
    <row r="810" spans="2:65" s="13" customFormat="1">
      <c r="B810" s="227"/>
      <c r="C810" s="228"/>
      <c r="D810" s="229" t="s">
        <v>177</v>
      </c>
      <c r="E810" s="230" t="s">
        <v>21</v>
      </c>
      <c r="F810" s="231" t="s">
        <v>181</v>
      </c>
      <c r="G810" s="228"/>
      <c r="H810" s="232">
        <v>1</v>
      </c>
      <c r="I810" s="233"/>
      <c r="J810" s="228"/>
      <c r="K810" s="228"/>
      <c r="L810" s="234"/>
      <c r="M810" s="235"/>
      <c r="N810" s="236"/>
      <c r="O810" s="236"/>
      <c r="P810" s="236"/>
      <c r="Q810" s="236"/>
      <c r="R810" s="236"/>
      <c r="S810" s="236"/>
      <c r="T810" s="237"/>
      <c r="AT810" s="238" t="s">
        <v>177</v>
      </c>
      <c r="AU810" s="238" t="s">
        <v>175</v>
      </c>
      <c r="AV810" s="13" t="s">
        <v>174</v>
      </c>
      <c r="AW810" s="13" t="s">
        <v>33</v>
      </c>
      <c r="AX810" s="13" t="s">
        <v>77</v>
      </c>
      <c r="AY810" s="238" t="s">
        <v>167</v>
      </c>
    </row>
    <row r="811" spans="2:65" s="1" customFormat="1" ht="22.5" customHeight="1">
      <c r="B811" s="40"/>
      <c r="C811" s="242" t="s">
        <v>797</v>
      </c>
      <c r="D811" s="242" t="s">
        <v>364</v>
      </c>
      <c r="E811" s="243" t="s">
        <v>798</v>
      </c>
      <c r="F811" s="244" t="s">
        <v>799</v>
      </c>
      <c r="G811" s="245" t="s">
        <v>226</v>
      </c>
      <c r="H811" s="246">
        <v>1</v>
      </c>
      <c r="I811" s="247"/>
      <c r="J811" s="248">
        <f>ROUND(I811*H811,2)</f>
        <v>0</v>
      </c>
      <c r="K811" s="244" t="s">
        <v>21</v>
      </c>
      <c r="L811" s="249"/>
      <c r="M811" s="250" t="s">
        <v>21</v>
      </c>
      <c r="N811" s="251" t="s">
        <v>41</v>
      </c>
      <c r="O811" s="41"/>
      <c r="P811" s="201">
        <f>O811*H811</f>
        <v>0</v>
      </c>
      <c r="Q811" s="201">
        <v>8.1000000000000003E-2</v>
      </c>
      <c r="R811" s="201">
        <f>Q811*H811</f>
        <v>8.1000000000000003E-2</v>
      </c>
      <c r="S811" s="201">
        <v>0</v>
      </c>
      <c r="T811" s="202">
        <f>S811*H811</f>
        <v>0</v>
      </c>
      <c r="AR811" s="23" t="s">
        <v>229</v>
      </c>
      <c r="AT811" s="23" t="s">
        <v>364</v>
      </c>
      <c r="AU811" s="23" t="s">
        <v>175</v>
      </c>
      <c r="AY811" s="23" t="s">
        <v>167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23" t="s">
        <v>175</v>
      </c>
      <c r="BK811" s="203">
        <f>ROUND(I811*H811,2)</f>
        <v>0</v>
      </c>
      <c r="BL811" s="23" t="s">
        <v>174</v>
      </c>
      <c r="BM811" s="23" t="s">
        <v>800</v>
      </c>
    </row>
    <row r="812" spans="2:65" s="12" customFormat="1">
      <c r="B812" s="216"/>
      <c r="C812" s="217"/>
      <c r="D812" s="206" t="s">
        <v>177</v>
      </c>
      <c r="E812" s="218" t="s">
        <v>21</v>
      </c>
      <c r="F812" s="219" t="s">
        <v>77</v>
      </c>
      <c r="G812" s="217"/>
      <c r="H812" s="220">
        <v>1</v>
      </c>
      <c r="I812" s="221"/>
      <c r="J812" s="217"/>
      <c r="K812" s="217"/>
      <c r="L812" s="222"/>
      <c r="M812" s="223"/>
      <c r="N812" s="224"/>
      <c r="O812" s="224"/>
      <c r="P812" s="224"/>
      <c r="Q812" s="224"/>
      <c r="R812" s="224"/>
      <c r="S812" s="224"/>
      <c r="T812" s="225"/>
      <c r="AT812" s="226" t="s">
        <v>177</v>
      </c>
      <c r="AU812" s="226" t="s">
        <v>175</v>
      </c>
      <c r="AV812" s="12" t="s">
        <v>175</v>
      </c>
      <c r="AW812" s="12" t="s">
        <v>33</v>
      </c>
      <c r="AX812" s="12" t="s">
        <v>69</v>
      </c>
      <c r="AY812" s="226" t="s">
        <v>167</v>
      </c>
    </row>
    <row r="813" spans="2:65" s="13" customFormat="1">
      <c r="B813" s="227"/>
      <c r="C813" s="228"/>
      <c r="D813" s="229" t="s">
        <v>177</v>
      </c>
      <c r="E813" s="230" t="s">
        <v>21</v>
      </c>
      <c r="F813" s="231" t="s">
        <v>181</v>
      </c>
      <c r="G813" s="228"/>
      <c r="H813" s="232">
        <v>1</v>
      </c>
      <c r="I813" s="233"/>
      <c r="J813" s="228"/>
      <c r="K813" s="228"/>
      <c r="L813" s="234"/>
      <c r="M813" s="235"/>
      <c r="N813" s="236"/>
      <c r="O813" s="236"/>
      <c r="P813" s="236"/>
      <c r="Q813" s="236"/>
      <c r="R813" s="236"/>
      <c r="S813" s="236"/>
      <c r="T813" s="237"/>
      <c r="AT813" s="238" t="s">
        <v>177</v>
      </c>
      <c r="AU813" s="238" t="s">
        <v>175</v>
      </c>
      <c r="AV813" s="13" t="s">
        <v>174</v>
      </c>
      <c r="AW813" s="13" t="s">
        <v>33</v>
      </c>
      <c r="AX813" s="13" t="s">
        <v>77</v>
      </c>
      <c r="AY813" s="238" t="s">
        <v>167</v>
      </c>
    </row>
    <row r="814" spans="2:65" s="1" customFormat="1" ht="31.5" customHeight="1">
      <c r="B814" s="40"/>
      <c r="C814" s="192" t="s">
        <v>801</v>
      </c>
      <c r="D814" s="192" t="s">
        <v>169</v>
      </c>
      <c r="E814" s="193" t="s">
        <v>802</v>
      </c>
      <c r="F814" s="194" t="s">
        <v>803</v>
      </c>
      <c r="G814" s="195" t="s">
        <v>226</v>
      </c>
      <c r="H814" s="196">
        <v>2</v>
      </c>
      <c r="I814" s="197"/>
      <c r="J814" s="198">
        <f>ROUND(I814*H814,2)</f>
        <v>0</v>
      </c>
      <c r="K814" s="194" t="s">
        <v>173</v>
      </c>
      <c r="L814" s="60"/>
      <c r="M814" s="199" t="s">
        <v>21</v>
      </c>
      <c r="N814" s="200" t="s">
        <v>41</v>
      </c>
      <c r="O814" s="41"/>
      <c r="P814" s="201">
        <f>O814*H814</f>
        <v>0</v>
      </c>
      <c r="Q814" s="201">
        <v>0</v>
      </c>
      <c r="R814" s="201">
        <f>Q814*H814</f>
        <v>0</v>
      </c>
      <c r="S814" s="201">
        <v>0</v>
      </c>
      <c r="T814" s="202">
        <f>S814*H814</f>
        <v>0</v>
      </c>
      <c r="AR814" s="23" t="s">
        <v>174</v>
      </c>
      <c r="AT814" s="23" t="s">
        <v>169</v>
      </c>
      <c r="AU814" s="23" t="s">
        <v>175</v>
      </c>
      <c r="AY814" s="23" t="s">
        <v>167</v>
      </c>
      <c r="BE814" s="203">
        <f>IF(N814="základní",J814,0)</f>
        <v>0</v>
      </c>
      <c r="BF814" s="203">
        <f>IF(N814="snížená",J814,0)</f>
        <v>0</v>
      </c>
      <c r="BG814" s="203">
        <f>IF(N814="zákl. přenesená",J814,0)</f>
        <v>0</v>
      </c>
      <c r="BH814" s="203">
        <f>IF(N814="sníž. přenesená",J814,0)</f>
        <v>0</v>
      </c>
      <c r="BI814" s="203">
        <f>IF(N814="nulová",J814,0)</f>
        <v>0</v>
      </c>
      <c r="BJ814" s="23" t="s">
        <v>175</v>
      </c>
      <c r="BK814" s="203">
        <f>ROUND(I814*H814,2)</f>
        <v>0</v>
      </c>
      <c r="BL814" s="23" t="s">
        <v>174</v>
      </c>
      <c r="BM814" s="23" t="s">
        <v>804</v>
      </c>
    </row>
    <row r="815" spans="2:65" s="11" customFormat="1">
      <c r="B815" s="204"/>
      <c r="C815" s="205"/>
      <c r="D815" s="206" t="s">
        <v>177</v>
      </c>
      <c r="E815" s="207" t="s">
        <v>21</v>
      </c>
      <c r="F815" s="208" t="s">
        <v>805</v>
      </c>
      <c r="G815" s="205"/>
      <c r="H815" s="209" t="s">
        <v>21</v>
      </c>
      <c r="I815" s="210"/>
      <c r="J815" s="205"/>
      <c r="K815" s="205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177</v>
      </c>
      <c r="AU815" s="215" t="s">
        <v>175</v>
      </c>
      <c r="AV815" s="11" t="s">
        <v>77</v>
      </c>
      <c r="AW815" s="11" t="s">
        <v>33</v>
      </c>
      <c r="AX815" s="11" t="s">
        <v>69</v>
      </c>
      <c r="AY815" s="215" t="s">
        <v>167</v>
      </c>
    </row>
    <row r="816" spans="2:65" s="12" customFormat="1">
      <c r="B816" s="216"/>
      <c r="C816" s="217"/>
      <c r="D816" s="206" t="s">
        <v>177</v>
      </c>
      <c r="E816" s="218" t="s">
        <v>21</v>
      </c>
      <c r="F816" s="219" t="s">
        <v>175</v>
      </c>
      <c r="G816" s="217"/>
      <c r="H816" s="220">
        <v>2</v>
      </c>
      <c r="I816" s="221"/>
      <c r="J816" s="217"/>
      <c r="K816" s="217"/>
      <c r="L816" s="222"/>
      <c r="M816" s="223"/>
      <c r="N816" s="224"/>
      <c r="O816" s="224"/>
      <c r="P816" s="224"/>
      <c r="Q816" s="224"/>
      <c r="R816" s="224"/>
      <c r="S816" s="224"/>
      <c r="T816" s="225"/>
      <c r="AT816" s="226" t="s">
        <v>177</v>
      </c>
      <c r="AU816" s="226" t="s">
        <v>175</v>
      </c>
      <c r="AV816" s="12" t="s">
        <v>175</v>
      </c>
      <c r="AW816" s="12" t="s">
        <v>33</v>
      </c>
      <c r="AX816" s="12" t="s">
        <v>69</v>
      </c>
      <c r="AY816" s="226" t="s">
        <v>167</v>
      </c>
    </row>
    <row r="817" spans="2:65" s="13" customFormat="1">
      <c r="B817" s="227"/>
      <c r="C817" s="228"/>
      <c r="D817" s="229" t="s">
        <v>177</v>
      </c>
      <c r="E817" s="230" t="s">
        <v>21</v>
      </c>
      <c r="F817" s="231" t="s">
        <v>181</v>
      </c>
      <c r="G817" s="228"/>
      <c r="H817" s="232">
        <v>2</v>
      </c>
      <c r="I817" s="233"/>
      <c r="J817" s="228"/>
      <c r="K817" s="228"/>
      <c r="L817" s="234"/>
      <c r="M817" s="235"/>
      <c r="N817" s="236"/>
      <c r="O817" s="236"/>
      <c r="P817" s="236"/>
      <c r="Q817" s="236"/>
      <c r="R817" s="236"/>
      <c r="S817" s="236"/>
      <c r="T817" s="237"/>
      <c r="AT817" s="238" t="s">
        <v>177</v>
      </c>
      <c r="AU817" s="238" t="s">
        <v>175</v>
      </c>
      <c r="AV817" s="13" t="s">
        <v>174</v>
      </c>
      <c r="AW817" s="13" t="s">
        <v>33</v>
      </c>
      <c r="AX817" s="13" t="s">
        <v>77</v>
      </c>
      <c r="AY817" s="238" t="s">
        <v>167</v>
      </c>
    </row>
    <row r="818" spans="2:65" s="1" customFormat="1" ht="22.5" customHeight="1">
      <c r="B818" s="40"/>
      <c r="C818" s="242" t="s">
        <v>806</v>
      </c>
      <c r="D818" s="242" t="s">
        <v>364</v>
      </c>
      <c r="E818" s="243" t="s">
        <v>807</v>
      </c>
      <c r="F818" s="244" t="s">
        <v>808</v>
      </c>
      <c r="G818" s="245" t="s">
        <v>226</v>
      </c>
      <c r="H818" s="246">
        <v>1</v>
      </c>
      <c r="I818" s="247"/>
      <c r="J818" s="248">
        <f>ROUND(I818*H818,2)</f>
        <v>0</v>
      </c>
      <c r="K818" s="244" t="s">
        <v>173</v>
      </c>
      <c r="L818" s="249"/>
      <c r="M818" s="250" t="s">
        <v>21</v>
      </c>
      <c r="N818" s="251" t="s">
        <v>41</v>
      </c>
      <c r="O818" s="41"/>
      <c r="P818" s="201">
        <f>O818*H818</f>
        <v>0</v>
      </c>
      <c r="Q818" s="201">
        <v>3.5E-4</v>
      </c>
      <c r="R818" s="201">
        <f>Q818*H818</f>
        <v>3.5E-4</v>
      </c>
      <c r="S818" s="201">
        <v>0</v>
      </c>
      <c r="T818" s="202">
        <f>S818*H818</f>
        <v>0</v>
      </c>
      <c r="AR818" s="23" t="s">
        <v>229</v>
      </c>
      <c r="AT818" s="23" t="s">
        <v>364</v>
      </c>
      <c r="AU818" s="23" t="s">
        <v>175</v>
      </c>
      <c r="AY818" s="23" t="s">
        <v>167</v>
      </c>
      <c r="BE818" s="203">
        <f>IF(N818="základní",J818,0)</f>
        <v>0</v>
      </c>
      <c r="BF818" s="203">
        <f>IF(N818="snížená",J818,0)</f>
        <v>0</v>
      </c>
      <c r="BG818" s="203">
        <f>IF(N818="zákl. přenesená",J818,0)</f>
        <v>0</v>
      </c>
      <c r="BH818" s="203">
        <f>IF(N818="sníž. přenesená",J818,0)</f>
        <v>0</v>
      </c>
      <c r="BI818" s="203">
        <f>IF(N818="nulová",J818,0)</f>
        <v>0</v>
      </c>
      <c r="BJ818" s="23" t="s">
        <v>175</v>
      </c>
      <c r="BK818" s="203">
        <f>ROUND(I818*H818,2)</f>
        <v>0</v>
      </c>
      <c r="BL818" s="23" t="s">
        <v>174</v>
      </c>
      <c r="BM818" s="23" t="s">
        <v>809</v>
      </c>
    </row>
    <row r="819" spans="2:65" s="1" customFormat="1" ht="22.5" customHeight="1">
      <c r="B819" s="40"/>
      <c r="C819" s="242" t="s">
        <v>810</v>
      </c>
      <c r="D819" s="242" t="s">
        <v>364</v>
      </c>
      <c r="E819" s="243" t="s">
        <v>811</v>
      </c>
      <c r="F819" s="244" t="s">
        <v>812</v>
      </c>
      <c r="G819" s="245" t="s">
        <v>226</v>
      </c>
      <c r="H819" s="246">
        <v>1</v>
      </c>
      <c r="I819" s="247"/>
      <c r="J819" s="248">
        <f>ROUND(I819*H819,2)</f>
        <v>0</v>
      </c>
      <c r="K819" s="244" t="s">
        <v>173</v>
      </c>
      <c r="L819" s="249"/>
      <c r="M819" s="250" t="s">
        <v>21</v>
      </c>
      <c r="N819" s="251" t="s">
        <v>41</v>
      </c>
      <c r="O819" s="41"/>
      <c r="P819" s="201">
        <f>O819*H819</f>
        <v>0</v>
      </c>
      <c r="Q819" s="201">
        <v>2.0000000000000001E-4</v>
      </c>
      <c r="R819" s="201">
        <f>Q819*H819</f>
        <v>2.0000000000000001E-4</v>
      </c>
      <c r="S819" s="201">
        <v>0</v>
      </c>
      <c r="T819" s="202">
        <f>S819*H819</f>
        <v>0</v>
      </c>
      <c r="AR819" s="23" t="s">
        <v>229</v>
      </c>
      <c r="AT819" s="23" t="s">
        <v>364</v>
      </c>
      <c r="AU819" s="23" t="s">
        <v>175</v>
      </c>
      <c r="AY819" s="23" t="s">
        <v>167</v>
      </c>
      <c r="BE819" s="203">
        <f>IF(N819="základní",J819,0)</f>
        <v>0</v>
      </c>
      <c r="BF819" s="203">
        <f>IF(N819="snížená",J819,0)</f>
        <v>0</v>
      </c>
      <c r="BG819" s="203">
        <f>IF(N819="zákl. přenesená",J819,0)</f>
        <v>0</v>
      </c>
      <c r="BH819" s="203">
        <f>IF(N819="sníž. přenesená",J819,0)</f>
        <v>0</v>
      </c>
      <c r="BI819" s="203">
        <f>IF(N819="nulová",J819,0)</f>
        <v>0</v>
      </c>
      <c r="BJ819" s="23" t="s">
        <v>175</v>
      </c>
      <c r="BK819" s="203">
        <f>ROUND(I819*H819,2)</f>
        <v>0</v>
      </c>
      <c r="BL819" s="23" t="s">
        <v>174</v>
      </c>
      <c r="BM819" s="23" t="s">
        <v>813</v>
      </c>
    </row>
    <row r="820" spans="2:65" s="10" customFormat="1" ht="29.85" customHeight="1">
      <c r="B820" s="175"/>
      <c r="C820" s="176"/>
      <c r="D820" s="189" t="s">
        <v>68</v>
      </c>
      <c r="E820" s="190" t="s">
        <v>242</v>
      </c>
      <c r="F820" s="190" t="s">
        <v>814</v>
      </c>
      <c r="G820" s="176"/>
      <c r="H820" s="176"/>
      <c r="I820" s="179"/>
      <c r="J820" s="191">
        <f>BK820</f>
        <v>0</v>
      </c>
      <c r="K820" s="176"/>
      <c r="L820" s="181"/>
      <c r="M820" s="182"/>
      <c r="N820" s="183"/>
      <c r="O820" s="183"/>
      <c r="P820" s="184">
        <f>SUM(P821:P840)</f>
        <v>0</v>
      </c>
      <c r="Q820" s="183"/>
      <c r="R820" s="184">
        <f>SUM(R821:R840)</f>
        <v>0.30895450000000002</v>
      </c>
      <c r="S820" s="183"/>
      <c r="T820" s="185">
        <f>SUM(T821:T840)</f>
        <v>0</v>
      </c>
      <c r="AR820" s="186" t="s">
        <v>77</v>
      </c>
      <c r="AT820" s="187" t="s">
        <v>68</v>
      </c>
      <c r="AU820" s="187" t="s">
        <v>77</v>
      </c>
      <c r="AY820" s="186" t="s">
        <v>167</v>
      </c>
      <c r="BK820" s="188">
        <f>SUM(BK821:BK840)</f>
        <v>0</v>
      </c>
    </row>
    <row r="821" spans="2:65" s="1" customFormat="1" ht="31.5" customHeight="1">
      <c r="B821" s="40"/>
      <c r="C821" s="192" t="s">
        <v>815</v>
      </c>
      <c r="D821" s="192" t="s">
        <v>169</v>
      </c>
      <c r="E821" s="193" t="s">
        <v>816</v>
      </c>
      <c r="F821" s="194" t="s">
        <v>817</v>
      </c>
      <c r="G821" s="195" t="s">
        <v>245</v>
      </c>
      <c r="H821" s="196">
        <v>260.245</v>
      </c>
      <c r="I821" s="197"/>
      <c r="J821" s="198">
        <f>ROUND(I821*H821,2)</f>
        <v>0</v>
      </c>
      <c r="K821" s="194" t="s">
        <v>173</v>
      </c>
      <c r="L821" s="60"/>
      <c r="M821" s="199" t="s">
        <v>21</v>
      </c>
      <c r="N821" s="200" t="s">
        <v>41</v>
      </c>
      <c r="O821" s="41"/>
      <c r="P821" s="201">
        <f>O821*H821</f>
        <v>0</v>
      </c>
      <c r="Q821" s="201">
        <v>0</v>
      </c>
      <c r="R821" s="201">
        <f>Q821*H821</f>
        <v>0</v>
      </c>
      <c r="S821" s="201">
        <v>0</v>
      </c>
      <c r="T821" s="202">
        <f>S821*H821</f>
        <v>0</v>
      </c>
      <c r="AR821" s="23" t="s">
        <v>174</v>
      </c>
      <c r="AT821" s="23" t="s">
        <v>169</v>
      </c>
      <c r="AU821" s="23" t="s">
        <v>175</v>
      </c>
      <c r="AY821" s="23" t="s">
        <v>167</v>
      </c>
      <c r="BE821" s="203">
        <f>IF(N821="základní",J821,0)</f>
        <v>0</v>
      </c>
      <c r="BF821" s="203">
        <f>IF(N821="snížená",J821,0)</f>
        <v>0</v>
      </c>
      <c r="BG821" s="203">
        <f>IF(N821="zákl. přenesená",J821,0)</f>
        <v>0</v>
      </c>
      <c r="BH821" s="203">
        <f>IF(N821="sníž. přenesená",J821,0)</f>
        <v>0</v>
      </c>
      <c r="BI821" s="203">
        <f>IF(N821="nulová",J821,0)</f>
        <v>0</v>
      </c>
      <c r="BJ821" s="23" t="s">
        <v>175</v>
      </c>
      <c r="BK821" s="203">
        <f>ROUND(I821*H821,2)</f>
        <v>0</v>
      </c>
      <c r="BL821" s="23" t="s">
        <v>174</v>
      </c>
      <c r="BM821" s="23" t="s">
        <v>818</v>
      </c>
    </row>
    <row r="822" spans="2:65" s="11" customFormat="1">
      <c r="B822" s="204"/>
      <c r="C822" s="205"/>
      <c r="D822" s="206" t="s">
        <v>177</v>
      </c>
      <c r="E822" s="207" t="s">
        <v>21</v>
      </c>
      <c r="F822" s="208" t="s">
        <v>819</v>
      </c>
      <c r="G822" s="205"/>
      <c r="H822" s="209" t="s">
        <v>21</v>
      </c>
      <c r="I822" s="210"/>
      <c r="J822" s="205"/>
      <c r="K822" s="205"/>
      <c r="L822" s="211"/>
      <c r="M822" s="212"/>
      <c r="N822" s="213"/>
      <c r="O822" s="213"/>
      <c r="P822" s="213"/>
      <c r="Q822" s="213"/>
      <c r="R822" s="213"/>
      <c r="S822" s="213"/>
      <c r="T822" s="214"/>
      <c r="AT822" s="215" t="s">
        <v>177</v>
      </c>
      <c r="AU822" s="215" t="s">
        <v>175</v>
      </c>
      <c r="AV822" s="11" t="s">
        <v>77</v>
      </c>
      <c r="AW822" s="11" t="s">
        <v>33</v>
      </c>
      <c r="AX822" s="11" t="s">
        <v>69</v>
      </c>
      <c r="AY822" s="215" t="s">
        <v>167</v>
      </c>
    </row>
    <row r="823" spans="2:65" s="12" customFormat="1">
      <c r="B823" s="216"/>
      <c r="C823" s="217"/>
      <c r="D823" s="206" t="s">
        <v>177</v>
      </c>
      <c r="E823" s="218" t="s">
        <v>21</v>
      </c>
      <c r="F823" s="219" t="s">
        <v>820</v>
      </c>
      <c r="G823" s="217"/>
      <c r="H823" s="220">
        <v>65.67</v>
      </c>
      <c r="I823" s="221"/>
      <c r="J823" s="217"/>
      <c r="K823" s="217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177</v>
      </c>
      <c r="AU823" s="226" t="s">
        <v>175</v>
      </c>
      <c r="AV823" s="12" t="s">
        <v>175</v>
      </c>
      <c r="AW823" s="12" t="s">
        <v>33</v>
      </c>
      <c r="AX823" s="12" t="s">
        <v>69</v>
      </c>
      <c r="AY823" s="226" t="s">
        <v>167</v>
      </c>
    </row>
    <row r="824" spans="2:65" s="12" customFormat="1">
      <c r="B824" s="216"/>
      <c r="C824" s="217"/>
      <c r="D824" s="206" t="s">
        <v>177</v>
      </c>
      <c r="E824" s="218" t="s">
        <v>21</v>
      </c>
      <c r="F824" s="219" t="s">
        <v>821</v>
      </c>
      <c r="G824" s="217"/>
      <c r="H824" s="220">
        <v>51.2</v>
      </c>
      <c r="I824" s="221"/>
      <c r="J824" s="217"/>
      <c r="K824" s="217"/>
      <c r="L824" s="222"/>
      <c r="M824" s="223"/>
      <c r="N824" s="224"/>
      <c r="O824" s="224"/>
      <c r="P824" s="224"/>
      <c r="Q824" s="224"/>
      <c r="R824" s="224"/>
      <c r="S824" s="224"/>
      <c r="T824" s="225"/>
      <c r="AT824" s="226" t="s">
        <v>177</v>
      </c>
      <c r="AU824" s="226" t="s">
        <v>175</v>
      </c>
      <c r="AV824" s="12" t="s">
        <v>175</v>
      </c>
      <c r="AW824" s="12" t="s">
        <v>33</v>
      </c>
      <c r="AX824" s="12" t="s">
        <v>69</v>
      </c>
      <c r="AY824" s="226" t="s">
        <v>167</v>
      </c>
    </row>
    <row r="825" spans="2:65" s="12" customFormat="1">
      <c r="B825" s="216"/>
      <c r="C825" s="217"/>
      <c r="D825" s="206" t="s">
        <v>177</v>
      </c>
      <c r="E825" s="218" t="s">
        <v>21</v>
      </c>
      <c r="F825" s="219" t="s">
        <v>822</v>
      </c>
      <c r="G825" s="217"/>
      <c r="H825" s="220">
        <v>81.144999999999996</v>
      </c>
      <c r="I825" s="221"/>
      <c r="J825" s="217"/>
      <c r="K825" s="217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177</v>
      </c>
      <c r="AU825" s="226" t="s">
        <v>175</v>
      </c>
      <c r="AV825" s="12" t="s">
        <v>175</v>
      </c>
      <c r="AW825" s="12" t="s">
        <v>33</v>
      </c>
      <c r="AX825" s="12" t="s">
        <v>69</v>
      </c>
      <c r="AY825" s="226" t="s">
        <v>167</v>
      </c>
    </row>
    <row r="826" spans="2:65" s="12" customFormat="1">
      <c r="B826" s="216"/>
      <c r="C826" s="217"/>
      <c r="D826" s="206" t="s">
        <v>177</v>
      </c>
      <c r="E826" s="218" t="s">
        <v>21</v>
      </c>
      <c r="F826" s="219" t="s">
        <v>823</v>
      </c>
      <c r="G826" s="217"/>
      <c r="H826" s="220">
        <v>62.23</v>
      </c>
      <c r="I826" s="221"/>
      <c r="J826" s="217"/>
      <c r="K826" s="217"/>
      <c r="L826" s="222"/>
      <c r="M826" s="223"/>
      <c r="N826" s="224"/>
      <c r="O826" s="224"/>
      <c r="P826" s="224"/>
      <c r="Q826" s="224"/>
      <c r="R826" s="224"/>
      <c r="S826" s="224"/>
      <c r="T826" s="225"/>
      <c r="AT826" s="226" t="s">
        <v>177</v>
      </c>
      <c r="AU826" s="226" t="s">
        <v>175</v>
      </c>
      <c r="AV826" s="12" t="s">
        <v>175</v>
      </c>
      <c r="AW826" s="12" t="s">
        <v>33</v>
      </c>
      <c r="AX826" s="12" t="s">
        <v>69</v>
      </c>
      <c r="AY826" s="226" t="s">
        <v>167</v>
      </c>
    </row>
    <row r="827" spans="2:65" s="13" customFormat="1">
      <c r="B827" s="227"/>
      <c r="C827" s="228"/>
      <c r="D827" s="229" t="s">
        <v>177</v>
      </c>
      <c r="E827" s="230" t="s">
        <v>21</v>
      </c>
      <c r="F827" s="231" t="s">
        <v>181</v>
      </c>
      <c r="G827" s="228"/>
      <c r="H827" s="232">
        <v>260.245</v>
      </c>
      <c r="I827" s="233"/>
      <c r="J827" s="228"/>
      <c r="K827" s="228"/>
      <c r="L827" s="234"/>
      <c r="M827" s="235"/>
      <c r="N827" s="236"/>
      <c r="O827" s="236"/>
      <c r="P827" s="236"/>
      <c r="Q827" s="236"/>
      <c r="R827" s="236"/>
      <c r="S827" s="236"/>
      <c r="T827" s="237"/>
      <c r="AT827" s="238" t="s">
        <v>177</v>
      </c>
      <c r="AU827" s="238" t="s">
        <v>175</v>
      </c>
      <c r="AV827" s="13" t="s">
        <v>174</v>
      </c>
      <c r="AW827" s="13" t="s">
        <v>33</v>
      </c>
      <c r="AX827" s="13" t="s">
        <v>77</v>
      </c>
      <c r="AY827" s="238" t="s">
        <v>167</v>
      </c>
    </row>
    <row r="828" spans="2:65" s="1" customFormat="1" ht="44.25" customHeight="1">
      <c r="B828" s="40"/>
      <c r="C828" s="192" t="s">
        <v>824</v>
      </c>
      <c r="D828" s="192" t="s">
        <v>169</v>
      </c>
      <c r="E828" s="193" t="s">
        <v>825</v>
      </c>
      <c r="F828" s="194" t="s">
        <v>826</v>
      </c>
      <c r="G828" s="195" t="s">
        <v>245</v>
      </c>
      <c r="H828" s="196">
        <v>15614.7</v>
      </c>
      <c r="I828" s="197"/>
      <c r="J828" s="198">
        <f>ROUND(I828*H828,2)</f>
        <v>0</v>
      </c>
      <c r="K828" s="194" t="s">
        <v>173</v>
      </c>
      <c r="L828" s="60"/>
      <c r="M828" s="199" t="s">
        <v>21</v>
      </c>
      <c r="N828" s="200" t="s">
        <v>41</v>
      </c>
      <c r="O828" s="41"/>
      <c r="P828" s="201">
        <f>O828*H828</f>
        <v>0</v>
      </c>
      <c r="Q828" s="201">
        <v>0</v>
      </c>
      <c r="R828" s="201">
        <f>Q828*H828</f>
        <v>0</v>
      </c>
      <c r="S828" s="201">
        <v>0</v>
      </c>
      <c r="T828" s="202">
        <f>S828*H828</f>
        <v>0</v>
      </c>
      <c r="AR828" s="23" t="s">
        <v>174</v>
      </c>
      <c r="AT828" s="23" t="s">
        <v>169</v>
      </c>
      <c r="AU828" s="23" t="s">
        <v>175</v>
      </c>
      <c r="AY828" s="23" t="s">
        <v>167</v>
      </c>
      <c r="BE828" s="203">
        <f>IF(N828="základní",J828,0)</f>
        <v>0</v>
      </c>
      <c r="BF828" s="203">
        <f>IF(N828="snížená",J828,0)</f>
        <v>0</v>
      </c>
      <c r="BG828" s="203">
        <f>IF(N828="zákl. přenesená",J828,0)</f>
        <v>0</v>
      </c>
      <c r="BH828" s="203">
        <f>IF(N828="sníž. přenesená",J828,0)</f>
        <v>0</v>
      </c>
      <c r="BI828" s="203">
        <f>IF(N828="nulová",J828,0)</f>
        <v>0</v>
      </c>
      <c r="BJ828" s="23" t="s">
        <v>175</v>
      </c>
      <c r="BK828" s="203">
        <f>ROUND(I828*H828,2)</f>
        <v>0</v>
      </c>
      <c r="BL828" s="23" t="s">
        <v>174</v>
      </c>
      <c r="BM828" s="23" t="s">
        <v>827</v>
      </c>
    </row>
    <row r="829" spans="2:65" s="12" customFormat="1">
      <c r="B829" s="216"/>
      <c r="C829" s="217"/>
      <c r="D829" s="229" t="s">
        <v>177</v>
      </c>
      <c r="E829" s="217"/>
      <c r="F829" s="254" t="s">
        <v>828</v>
      </c>
      <c r="G829" s="217"/>
      <c r="H829" s="255">
        <v>15614.7</v>
      </c>
      <c r="I829" s="221"/>
      <c r="J829" s="217"/>
      <c r="K829" s="217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177</v>
      </c>
      <c r="AU829" s="226" t="s">
        <v>175</v>
      </c>
      <c r="AV829" s="12" t="s">
        <v>175</v>
      </c>
      <c r="AW829" s="12" t="s">
        <v>6</v>
      </c>
      <c r="AX829" s="12" t="s">
        <v>77</v>
      </c>
      <c r="AY829" s="226" t="s">
        <v>167</v>
      </c>
    </row>
    <row r="830" spans="2:65" s="1" customFormat="1" ht="31.5" customHeight="1">
      <c r="B830" s="40"/>
      <c r="C830" s="192" t="s">
        <v>829</v>
      </c>
      <c r="D830" s="192" t="s">
        <v>169</v>
      </c>
      <c r="E830" s="193" t="s">
        <v>830</v>
      </c>
      <c r="F830" s="194" t="s">
        <v>831</v>
      </c>
      <c r="G830" s="195" t="s">
        <v>245</v>
      </c>
      <c r="H830" s="196">
        <v>260.245</v>
      </c>
      <c r="I830" s="197"/>
      <c r="J830" s="198">
        <f>ROUND(I830*H830,2)</f>
        <v>0</v>
      </c>
      <c r="K830" s="194" t="s">
        <v>173</v>
      </c>
      <c r="L830" s="60"/>
      <c r="M830" s="199" t="s">
        <v>21</v>
      </c>
      <c r="N830" s="200" t="s">
        <v>41</v>
      </c>
      <c r="O830" s="41"/>
      <c r="P830" s="201">
        <f>O830*H830</f>
        <v>0</v>
      </c>
      <c r="Q830" s="201">
        <v>0</v>
      </c>
      <c r="R830" s="201">
        <f>Q830*H830</f>
        <v>0</v>
      </c>
      <c r="S830" s="201">
        <v>0</v>
      </c>
      <c r="T830" s="202">
        <f>S830*H830</f>
        <v>0</v>
      </c>
      <c r="AR830" s="23" t="s">
        <v>174</v>
      </c>
      <c r="AT830" s="23" t="s">
        <v>169</v>
      </c>
      <c r="AU830" s="23" t="s">
        <v>175</v>
      </c>
      <c r="AY830" s="23" t="s">
        <v>167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23" t="s">
        <v>175</v>
      </c>
      <c r="BK830" s="203">
        <f>ROUND(I830*H830,2)</f>
        <v>0</v>
      </c>
      <c r="BL830" s="23" t="s">
        <v>174</v>
      </c>
      <c r="BM830" s="23" t="s">
        <v>832</v>
      </c>
    </row>
    <row r="831" spans="2:65" s="1" customFormat="1" ht="31.5" customHeight="1">
      <c r="B831" s="40"/>
      <c r="C831" s="192" t="s">
        <v>833</v>
      </c>
      <c r="D831" s="192" t="s">
        <v>169</v>
      </c>
      <c r="E831" s="193" t="s">
        <v>834</v>
      </c>
      <c r="F831" s="194" t="s">
        <v>835</v>
      </c>
      <c r="G831" s="195" t="s">
        <v>245</v>
      </c>
      <c r="H831" s="196">
        <v>153.85</v>
      </c>
      <c r="I831" s="197"/>
      <c r="J831" s="198">
        <f>ROUND(I831*H831,2)</f>
        <v>0</v>
      </c>
      <c r="K831" s="194" t="s">
        <v>173</v>
      </c>
      <c r="L831" s="60"/>
      <c r="M831" s="199" t="s">
        <v>21</v>
      </c>
      <c r="N831" s="200" t="s">
        <v>41</v>
      </c>
      <c r="O831" s="41"/>
      <c r="P831" s="201">
        <f>O831*H831</f>
        <v>0</v>
      </c>
      <c r="Q831" s="201">
        <v>1.2999999999999999E-4</v>
      </c>
      <c r="R831" s="201">
        <f>Q831*H831</f>
        <v>2.0000499999999997E-2</v>
      </c>
      <c r="S831" s="201">
        <v>0</v>
      </c>
      <c r="T831" s="202">
        <f>S831*H831</f>
        <v>0</v>
      </c>
      <c r="AR831" s="23" t="s">
        <v>174</v>
      </c>
      <c r="AT831" s="23" t="s">
        <v>169</v>
      </c>
      <c r="AU831" s="23" t="s">
        <v>175</v>
      </c>
      <c r="AY831" s="23" t="s">
        <v>167</v>
      </c>
      <c r="BE831" s="203">
        <f>IF(N831="základní",J831,0)</f>
        <v>0</v>
      </c>
      <c r="BF831" s="203">
        <f>IF(N831="snížená",J831,0)</f>
        <v>0</v>
      </c>
      <c r="BG831" s="203">
        <f>IF(N831="zákl. přenesená",J831,0)</f>
        <v>0</v>
      </c>
      <c r="BH831" s="203">
        <f>IF(N831="sníž. přenesená",J831,0)</f>
        <v>0</v>
      </c>
      <c r="BI831" s="203">
        <f>IF(N831="nulová",J831,0)</f>
        <v>0</v>
      </c>
      <c r="BJ831" s="23" t="s">
        <v>175</v>
      </c>
      <c r="BK831" s="203">
        <f>ROUND(I831*H831,2)</f>
        <v>0</v>
      </c>
      <c r="BL831" s="23" t="s">
        <v>174</v>
      </c>
      <c r="BM831" s="23" t="s">
        <v>836</v>
      </c>
    </row>
    <row r="832" spans="2:65" s="12" customFormat="1">
      <c r="B832" s="216"/>
      <c r="C832" s="217"/>
      <c r="D832" s="206" t="s">
        <v>177</v>
      </c>
      <c r="E832" s="218" t="s">
        <v>21</v>
      </c>
      <c r="F832" s="219" t="s">
        <v>837</v>
      </c>
      <c r="G832" s="217"/>
      <c r="H832" s="220">
        <v>153.85</v>
      </c>
      <c r="I832" s="221"/>
      <c r="J832" s="217"/>
      <c r="K832" s="217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177</v>
      </c>
      <c r="AU832" s="226" t="s">
        <v>175</v>
      </c>
      <c r="AV832" s="12" t="s">
        <v>175</v>
      </c>
      <c r="AW832" s="12" t="s">
        <v>33</v>
      </c>
      <c r="AX832" s="12" t="s">
        <v>69</v>
      </c>
      <c r="AY832" s="226" t="s">
        <v>167</v>
      </c>
    </row>
    <row r="833" spans="2:65" s="13" customFormat="1">
      <c r="B833" s="227"/>
      <c r="C833" s="228"/>
      <c r="D833" s="229" t="s">
        <v>177</v>
      </c>
      <c r="E833" s="230" t="s">
        <v>21</v>
      </c>
      <c r="F833" s="231" t="s">
        <v>181</v>
      </c>
      <c r="G833" s="228"/>
      <c r="H833" s="232">
        <v>153.85</v>
      </c>
      <c r="I833" s="233"/>
      <c r="J833" s="228"/>
      <c r="K833" s="228"/>
      <c r="L833" s="234"/>
      <c r="M833" s="235"/>
      <c r="N833" s="236"/>
      <c r="O833" s="236"/>
      <c r="P833" s="236"/>
      <c r="Q833" s="236"/>
      <c r="R833" s="236"/>
      <c r="S833" s="236"/>
      <c r="T833" s="237"/>
      <c r="AT833" s="238" t="s">
        <v>177</v>
      </c>
      <c r="AU833" s="238" t="s">
        <v>175</v>
      </c>
      <c r="AV833" s="13" t="s">
        <v>174</v>
      </c>
      <c r="AW833" s="13" t="s">
        <v>33</v>
      </c>
      <c r="AX833" s="13" t="s">
        <v>77</v>
      </c>
      <c r="AY833" s="238" t="s">
        <v>167</v>
      </c>
    </row>
    <row r="834" spans="2:65" s="1" customFormat="1" ht="57" customHeight="1">
      <c r="B834" s="40"/>
      <c r="C834" s="192" t="s">
        <v>838</v>
      </c>
      <c r="D834" s="192" t="s">
        <v>169</v>
      </c>
      <c r="E834" s="193" t="s">
        <v>839</v>
      </c>
      <c r="F834" s="194" t="s">
        <v>840</v>
      </c>
      <c r="G834" s="195" t="s">
        <v>245</v>
      </c>
      <c r="H834" s="196">
        <v>153.85</v>
      </c>
      <c r="I834" s="197"/>
      <c r="J834" s="198">
        <f>ROUND(I834*H834,2)</f>
        <v>0</v>
      </c>
      <c r="K834" s="194" t="s">
        <v>173</v>
      </c>
      <c r="L834" s="60"/>
      <c r="M834" s="199" t="s">
        <v>21</v>
      </c>
      <c r="N834" s="200" t="s">
        <v>41</v>
      </c>
      <c r="O834" s="41"/>
      <c r="P834" s="201">
        <f>O834*H834</f>
        <v>0</v>
      </c>
      <c r="Q834" s="201">
        <v>4.0000000000000003E-5</v>
      </c>
      <c r="R834" s="201">
        <f>Q834*H834</f>
        <v>6.1540000000000006E-3</v>
      </c>
      <c r="S834" s="201">
        <v>0</v>
      </c>
      <c r="T834" s="202">
        <f>S834*H834</f>
        <v>0</v>
      </c>
      <c r="AR834" s="23" t="s">
        <v>174</v>
      </c>
      <c r="AT834" s="23" t="s">
        <v>169</v>
      </c>
      <c r="AU834" s="23" t="s">
        <v>175</v>
      </c>
      <c r="AY834" s="23" t="s">
        <v>167</v>
      </c>
      <c r="BE834" s="203">
        <f>IF(N834="základní",J834,0)</f>
        <v>0</v>
      </c>
      <c r="BF834" s="203">
        <f>IF(N834="snížená",J834,0)</f>
        <v>0</v>
      </c>
      <c r="BG834" s="203">
        <f>IF(N834="zákl. přenesená",J834,0)</f>
        <v>0</v>
      </c>
      <c r="BH834" s="203">
        <f>IF(N834="sníž. přenesená",J834,0)</f>
        <v>0</v>
      </c>
      <c r="BI834" s="203">
        <f>IF(N834="nulová",J834,0)</f>
        <v>0</v>
      </c>
      <c r="BJ834" s="23" t="s">
        <v>175</v>
      </c>
      <c r="BK834" s="203">
        <f>ROUND(I834*H834,2)</f>
        <v>0</v>
      </c>
      <c r="BL834" s="23" t="s">
        <v>174</v>
      </c>
      <c r="BM834" s="23" t="s">
        <v>841</v>
      </c>
    </row>
    <row r="835" spans="2:65" s="12" customFormat="1">
      <c r="B835" s="216"/>
      <c r="C835" s="217"/>
      <c r="D835" s="206" t="s">
        <v>177</v>
      </c>
      <c r="E835" s="218" t="s">
        <v>21</v>
      </c>
      <c r="F835" s="219" t="s">
        <v>837</v>
      </c>
      <c r="G835" s="217"/>
      <c r="H835" s="220">
        <v>153.85</v>
      </c>
      <c r="I835" s="221"/>
      <c r="J835" s="217"/>
      <c r="K835" s="217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177</v>
      </c>
      <c r="AU835" s="226" t="s">
        <v>175</v>
      </c>
      <c r="AV835" s="12" t="s">
        <v>175</v>
      </c>
      <c r="AW835" s="12" t="s">
        <v>33</v>
      </c>
      <c r="AX835" s="12" t="s">
        <v>69</v>
      </c>
      <c r="AY835" s="226" t="s">
        <v>167</v>
      </c>
    </row>
    <row r="836" spans="2:65" s="13" customFormat="1">
      <c r="B836" s="227"/>
      <c r="C836" s="228"/>
      <c r="D836" s="229" t="s">
        <v>177</v>
      </c>
      <c r="E836" s="230" t="s">
        <v>21</v>
      </c>
      <c r="F836" s="231" t="s">
        <v>181</v>
      </c>
      <c r="G836" s="228"/>
      <c r="H836" s="232">
        <v>153.85</v>
      </c>
      <c r="I836" s="233"/>
      <c r="J836" s="228"/>
      <c r="K836" s="228"/>
      <c r="L836" s="234"/>
      <c r="M836" s="235"/>
      <c r="N836" s="236"/>
      <c r="O836" s="236"/>
      <c r="P836" s="236"/>
      <c r="Q836" s="236"/>
      <c r="R836" s="236"/>
      <c r="S836" s="236"/>
      <c r="T836" s="237"/>
      <c r="AT836" s="238" t="s">
        <v>177</v>
      </c>
      <c r="AU836" s="238" t="s">
        <v>175</v>
      </c>
      <c r="AV836" s="13" t="s">
        <v>174</v>
      </c>
      <c r="AW836" s="13" t="s">
        <v>33</v>
      </c>
      <c r="AX836" s="13" t="s">
        <v>77</v>
      </c>
      <c r="AY836" s="238" t="s">
        <v>167</v>
      </c>
    </row>
    <row r="837" spans="2:65" s="1" customFormat="1" ht="44.25" customHeight="1">
      <c r="B837" s="40"/>
      <c r="C837" s="192" t="s">
        <v>842</v>
      </c>
      <c r="D837" s="192" t="s">
        <v>169</v>
      </c>
      <c r="E837" s="193" t="s">
        <v>843</v>
      </c>
      <c r="F837" s="194" t="s">
        <v>844</v>
      </c>
      <c r="G837" s="195" t="s">
        <v>226</v>
      </c>
      <c r="H837" s="196">
        <v>10</v>
      </c>
      <c r="I837" s="197"/>
      <c r="J837" s="198">
        <f>ROUND(I837*H837,2)</f>
        <v>0</v>
      </c>
      <c r="K837" s="194" t="s">
        <v>173</v>
      </c>
      <c r="L837" s="60"/>
      <c r="M837" s="199" t="s">
        <v>21</v>
      </c>
      <c r="N837" s="200" t="s">
        <v>41</v>
      </c>
      <c r="O837" s="41"/>
      <c r="P837" s="201">
        <f>O837*H837</f>
        <v>0</v>
      </c>
      <c r="Q837" s="201">
        <v>1.17E-2</v>
      </c>
      <c r="R837" s="201">
        <f>Q837*H837</f>
        <v>0.11700000000000001</v>
      </c>
      <c r="S837" s="201">
        <v>0</v>
      </c>
      <c r="T837" s="202">
        <f>S837*H837</f>
        <v>0</v>
      </c>
      <c r="AR837" s="23" t="s">
        <v>174</v>
      </c>
      <c r="AT837" s="23" t="s">
        <v>169</v>
      </c>
      <c r="AU837" s="23" t="s">
        <v>175</v>
      </c>
      <c r="AY837" s="23" t="s">
        <v>167</v>
      </c>
      <c r="BE837" s="203">
        <f>IF(N837="základní",J837,0)</f>
        <v>0</v>
      </c>
      <c r="BF837" s="203">
        <f>IF(N837="snížená",J837,0)</f>
        <v>0</v>
      </c>
      <c r="BG837" s="203">
        <f>IF(N837="zákl. přenesená",J837,0)</f>
        <v>0</v>
      </c>
      <c r="BH837" s="203">
        <f>IF(N837="sníž. přenesená",J837,0)</f>
        <v>0</v>
      </c>
      <c r="BI837" s="203">
        <f>IF(N837="nulová",J837,0)</f>
        <v>0</v>
      </c>
      <c r="BJ837" s="23" t="s">
        <v>175</v>
      </c>
      <c r="BK837" s="203">
        <f>ROUND(I837*H837,2)</f>
        <v>0</v>
      </c>
      <c r="BL837" s="23" t="s">
        <v>174</v>
      </c>
      <c r="BM837" s="23" t="s">
        <v>845</v>
      </c>
    </row>
    <row r="838" spans="2:65" s="1" customFormat="1" ht="44.25" customHeight="1">
      <c r="B838" s="40"/>
      <c r="C838" s="192" t="s">
        <v>846</v>
      </c>
      <c r="D838" s="192" t="s">
        <v>169</v>
      </c>
      <c r="E838" s="193" t="s">
        <v>847</v>
      </c>
      <c r="F838" s="194" t="s">
        <v>848</v>
      </c>
      <c r="G838" s="195" t="s">
        <v>226</v>
      </c>
      <c r="H838" s="196">
        <v>10</v>
      </c>
      <c r="I838" s="197"/>
      <c r="J838" s="198">
        <f>ROUND(I838*H838,2)</f>
        <v>0</v>
      </c>
      <c r="K838" s="194" t="s">
        <v>173</v>
      </c>
      <c r="L838" s="60"/>
      <c r="M838" s="199" t="s">
        <v>21</v>
      </c>
      <c r="N838" s="200" t="s">
        <v>41</v>
      </c>
      <c r="O838" s="41"/>
      <c r="P838" s="201">
        <f>O838*H838</f>
        <v>0</v>
      </c>
      <c r="Q838" s="201">
        <v>1.6379999999999999E-2</v>
      </c>
      <c r="R838" s="201">
        <f>Q838*H838</f>
        <v>0.1638</v>
      </c>
      <c r="S838" s="201">
        <v>0</v>
      </c>
      <c r="T838" s="202">
        <f>S838*H838</f>
        <v>0</v>
      </c>
      <c r="AR838" s="23" t="s">
        <v>174</v>
      </c>
      <c r="AT838" s="23" t="s">
        <v>169</v>
      </c>
      <c r="AU838" s="23" t="s">
        <v>175</v>
      </c>
      <c r="AY838" s="23" t="s">
        <v>167</v>
      </c>
      <c r="BE838" s="203">
        <f>IF(N838="základní",J838,0)</f>
        <v>0</v>
      </c>
      <c r="BF838" s="203">
        <f>IF(N838="snížená",J838,0)</f>
        <v>0</v>
      </c>
      <c r="BG838" s="203">
        <f>IF(N838="zákl. přenesená",J838,0)</f>
        <v>0</v>
      </c>
      <c r="BH838" s="203">
        <f>IF(N838="sníž. přenesená",J838,0)</f>
        <v>0</v>
      </c>
      <c r="BI838" s="203">
        <f>IF(N838="nulová",J838,0)</f>
        <v>0</v>
      </c>
      <c r="BJ838" s="23" t="s">
        <v>175</v>
      </c>
      <c r="BK838" s="203">
        <f>ROUND(I838*H838,2)</f>
        <v>0</v>
      </c>
      <c r="BL838" s="23" t="s">
        <v>174</v>
      </c>
      <c r="BM838" s="23" t="s">
        <v>849</v>
      </c>
    </row>
    <row r="839" spans="2:65" s="1" customFormat="1" ht="44.25" customHeight="1">
      <c r="B839" s="40"/>
      <c r="C839" s="192" t="s">
        <v>850</v>
      </c>
      <c r="D839" s="192" t="s">
        <v>169</v>
      </c>
      <c r="E839" s="193" t="s">
        <v>851</v>
      </c>
      <c r="F839" s="194" t="s">
        <v>852</v>
      </c>
      <c r="G839" s="195" t="s">
        <v>226</v>
      </c>
      <c r="H839" s="196">
        <v>20</v>
      </c>
      <c r="I839" s="197"/>
      <c r="J839" s="198">
        <f>ROUND(I839*H839,2)</f>
        <v>0</v>
      </c>
      <c r="K839" s="194" t="s">
        <v>173</v>
      </c>
      <c r="L839" s="60"/>
      <c r="M839" s="199" t="s">
        <v>21</v>
      </c>
      <c r="N839" s="200" t="s">
        <v>41</v>
      </c>
      <c r="O839" s="41"/>
      <c r="P839" s="201">
        <f>O839*H839</f>
        <v>0</v>
      </c>
      <c r="Q839" s="201">
        <v>8.0000000000000007E-5</v>
      </c>
      <c r="R839" s="201">
        <f>Q839*H839</f>
        <v>1.6000000000000001E-3</v>
      </c>
      <c r="S839" s="201">
        <v>0</v>
      </c>
      <c r="T839" s="202">
        <f>S839*H839</f>
        <v>0</v>
      </c>
      <c r="AR839" s="23" t="s">
        <v>174</v>
      </c>
      <c r="AT839" s="23" t="s">
        <v>169</v>
      </c>
      <c r="AU839" s="23" t="s">
        <v>175</v>
      </c>
      <c r="AY839" s="23" t="s">
        <v>167</v>
      </c>
      <c r="BE839" s="203">
        <f>IF(N839="základní",J839,0)</f>
        <v>0</v>
      </c>
      <c r="BF839" s="203">
        <f>IF(N839="snížená",J839,0)</f>
        <v>0</v>
      </c>
      <c r="BG839" s="203">
        <f>IF(N839="zákl. přenesená",J839,0)</f>
        <v>0</v>
      </c>
      <c r="BH839" s="203">
        <f>IF(N839="sníž. přenesená",J839,0)</f>
        <v>0</v>
      </c>
      <c r="BI839" s="203">
        <f>IF(N839="nulová",J839,0)</f>
        <v>0</v>
      </c>
      <c r="BJ839" s="23" t="s">
        <v>175</v>
      </c>
      <c r="BK839" s="203">
        <f>ROUND(I839*H839,2)</f>
        <v>0</v>
      </c>
      <c r="BL839" s="23" t="s">
        <v>174</v>
      </c>
      <c r="BM839" s="23" t="s">
        <v>853</v>
      </c>
    </row>
    <row r="840" spans="2:65" s="1" customFormat="1" ht="31.5" customHeight="1">
      <c r="B840" s="40"/>
      <c r="C840" s="192" t="s">
        <v>854</v>
      </c>
      <c r="D840" s="192" t="s">
        <v>169</v>
      </c>
      <c r="E840" s="193" t="s">
        <v>855</v>
      </c>
      <c r="F840" s="194" t="s">
        <v>856</v>
      </c>
      <c r="G840" s="195" t="s">
        <v>226</v>
      </c>
      <c r="H840" s="196">
        <v>10</v>
      </c>
      <c r="I840" s="197"/>
      <c r="J840" s="198">
        <f>ROUND(I840*H840,2)</f>
        <v>0</v>
      </c>
      <c r="K840" s="194" t="s">
        <v>173</v>
      </c>
      <c r="L840" s="60"/>
      <c r="M840" s="199" t="s">
        <v>21</v>
      </c>
      <c r="N840" s="200" t="s">
        <v>41</v>
      </c>
      <c r="O840" s="41"/>
      <c r="P840" s="201">
        <f>O840*H840</f>
        <v>0</v>
      </c>
      <c r="Q840" s="201">
        <v>4.0000000000000003E-5</v>
      </c>
      <c r="R840" s="201">
        <f>Q840*H840</f>
        <v>4.0000000000000002E-4</v>
      </c>
      <c r="S840" s="201">
        <v>0</v>
      </c>
      <c r="T840" s="202">
        <f>S840*H840</f>
        <v>0</v>
      </c>
      <c r="AR840" s="23" t="s">
        <v>174</v>
      </c>
      <c r="AT840" s="23" t="s">
        <v>169</v>
      </c>
      <c r="AU840" s="23" t="s">
        <v>175</v>
      </c>
      <c r="AY840" s="23" t="s">
        <v>167</v>
      </c>
      <c r="BE840" s="203">
        <f>IF(N840="základní",J840,0)</f>
        <v>0</v>
      </c>
      <c r="BF840" s="203">
        <f>IF(N840="snížená",J840,0)</f>
        <v>0</v>
      </c>
      <c r="BG840" s="203">
        <f>IF(N840="zákl. přenesená",J840,0)</f>
        <v>0</v>
      </c>
      <c r="BH840" s="203">
        <f>IF(N840="sníž. přenesená",J840,0)</f>
        <v>0</v>
      </c>
      <c r="BI840" s="203">
        <f>IF(N840="nulová",J840,0)</f>
        <v>0</v>
      </c>
      <c r="BJ840" s="23" t="s">
        <v>175</v>
      </c>
      <c r="BK840" s="203">
        <f>ROUND(I840*H840,2)</f>
        <v>0</v>
      </c>
      <c r="BL840" s="23" t="s">
        <v>174</v>
      </c>
      <c r="BM840" s="23" t="s">
        <v>857</v>
      </c>
    </row>
    <row r="841" spans="2:65" s="10" customFormat="1" ht="29.85" customHeight="1">
      <c r="B841" s="175"/>
      <c r="C841" s="176"/>
      <c r="D841" s="189" t="s">
        <v>68</v>
      </c>
      <c r="E841" s="190" t="s">
        <v>858</v>
      </c>
      <c r="F841" s="190" t="s">
        <v>859</v>
      </c>
      <c r="G841" s="176"/>
      <c r="H841" s="176"/>
      <c r="I841" s="179"/>
      <c r="J841" s="191">
        <f>BK841</f>
        <v>0</v>
      </c>
      <c r="K841" s="176"/>
      <c r="L841" s="181"/>
      <c r="M841" s="182"/>
      <c r="N841" s="183"/>
      <c r="O841" s="183"/>
      <c r="P841" s="184">
        <f>P842</f>
        <v>0</v>
      </c>
      <c r="Q841" s="183"/>
      <c r="R841" s="184">
        <f>R842</f>
        <v>0</v>
      </c>
      <c r="S841" s="183"/>
      <c r="T841" s="185">
        <f>T842</f>
        <v>0</v>
      </c>
      <c r="AR841" s="186" t="s">
        <v>77</v>
      </c>
      <c r="AT841" s="187" t="s">
        <v>68</v>
      </c>
      <c r="AU841" s="187" t="s">
        <v>77</v>
      </c>
      <c r="AY841" s="186" t="s">
        <v>167</v>
      </c>
      <c r="BK841" s="188">
        <f>BK842</f>
        <v>0</v>
      </c>
    </row>
    <row r="842" spans="2:65" s="1" customFormat="1" ht="44.25" customHeight="1">
      <c r="B842" s="40"/>
      <c r="C842" s="192" t="s">
        <v>860</v>
      </c>
      <c r="D842" s="192" t="s">
        <v>169</v>
      </c>
      <c r="E842" s="193" t="s">
        <v>861</v>
      </c>
      <c r="F842" s="194" t="s">
        <v>862</v>
      </c>
      <c r="G842" s="195" t="s">
        <v>253</v>
      </c>
      <c r="H842" s="196">
        <v>292.63600000000002</v>
      </c>
      <c r="I842" s="197"/>
      <c r="J842" s="198">
        <f>ROUND(I842*H842,2)</f>
        <v>0</v>
      </c>
      <c r="K842" s="194" t="s">
        <v>173</v>
      </c>
      <c r="L842" s="60"/>
      <c r="M842" s="199" t="s">
        <v>21</v>
      </c>
      <c r="N842" s="200" t="s">
        <v>41</v>
      </c>
      <c r="O842" s="41"/>
      <c r="P842" s="201">
        <f>O842*H842</f>
        <v>0</v>
      </c>
      <c r="Q842" s="201">
        <v>0</v>
      </c>
      <c r="R842" s="201">
        <f>Q842*H842</f>
        <v>0</v>
      </c>
      <c r="S842" s="201">
        <v>0</v>
      </c>
      <c r="T842" s="202">
        <f>S842*H842</f>
        <v>0</v>
      </c>
      <c r="AR842" s="23" t="s">
        <v>174</v>
      </c>
      <c r="AT842" s="23" t="s">
        <v>169</v>
      </c>
      <c r="AU842" s="23" t="s">
        <v>175</v>
      </c>
      <c r="AY842" s="23" t="s">
        <v>167</v>
      </c>
      <c r="BE842" s="203">
        <f>IF(N842="základní",J842,0)</f>
        <v>0</v>
      </c>
      <c r="BF842" s="203">
        <f>IF(N842="snížená",J842,0)</f>
        <v>0</v>
      </c>
      <c r="BG842" s="203">
        <f>IF(N842="zákl. přenesená",J842,0)</f>
        <v>0</v>
      </c>
      <c r="BH842" s="203">
        <f>IF(N842="sníž. přenesená",J842,0)</f>
        <v>0</v>
      </c>
      <c r="BI842" s="203">
        <f>IF(N842="nulová",J842,0)</f>
        <v>0</v>
      </c>
      <c r="BJ842" s="23" t="s">
        <v>175</v>
      </c>
      <c r="BK842" s="203">
        <f>ROUND(I842*H842,2)</f>
        <v>0</v>
      </c>
      <c r="BL842" s="23" t="s">
        <v>174</v>
      </c>
      <c r="BM842" s="23" t="s">
        <v>863</v>
      </c>
    </row>
    <row r="843" spans="2:65" s="10" customFormat="1" ht="37.35" customHeight="1">
      <c r="B843" s="175"/>
      <c r="C843" s="176"/>
      <c r="D843" s="177" t="s">
        <v>68</v>
      </c>
      <c r="E843" s="178" t="s">
        <v>864</v>
      </c>
      <c r="F843" s="178" t="s">
        <v>865</v>
      </c>
      <c r="G843" s="176"/>
      <c r="H843" s="176"/>
      <c r="I843" s="179"/>
      <c r="J843" s="180">
        <f>BK843</f>
        <v>0</v>
      </c>
      <c r="K843" s="176"/>
      <c r="L843" s="181"/>
      <c r="M843" s="182"/>
      <c r="N843" s="183"/>
      <c r="O843" s="183"/>
      <c r="P843" s="184">
        <f>P844+P915+P985+P1042+P1113+P1116+P1131+P1133+P1149+P1158+P1190+P1212+P1242+P1363+P1542+P1590+P1642+P1702+P1812+P1829+P1875+P1897+P1907+P1937+P1989+P2030+P2037+P2039+P2043</f>
        <v>0</v>
      </c>
      <c r="Q843" s="183"/>
      <c r="R843" s="184">
        <f>R844+R915+R985+R1042+R1113+R1116+R1131+R1133+R1149+R1158+R1190+R1212+R1242+R1363+R1542+R1590+R1642+R1702+R1812+R1829+R1875+R1897+R1907+R1937+R1989+R2030+R2037+R2039+R2043</f>
        <v>31.609714020000002</v>
      </c>
      <c r="S843" s="183"/>
      <c r="T843" s="185">
        <f>T844+T915+T985+T1042+T1113+T1116+T1131+T1133+T1149+T1158+T1190+T1212+T1242+T1363+T1542+T1590+T1642+T1702+T1812+T1829+T1875+T1897+T1907+T1937+T1989+T2030+T2037+T2039+T2043</f>
        <v>0</v>
      </c>
      <c r="AR843" s="186" t="s">
        <v>175</v>
      </c>
      <c r="AT843" s="187" t="s">
        <v>68</v>
      </c>
      <c r="AU843" s="187" t="s">
        <v>69</v>
      </c>
      <c r="AY843" s="186" t="s">
        <v>167</v>
      </c>
      <c r="BK843" s="188">
        <f>BK844+BK915+BK985+BK1042+BK1113+BK1116+BK1131+BK1133+BK1149+BK1158+BK1190+BK1212+BK1242+BK1363+BK1542+BK1590+BK1642+BK1702+BK1812+BK1829+BK1875+BK1897+BK1907+BK1937+BK1989+BK2030+BK2037+BK2039+BK2043</f>
        <v>0</v>
      </c>
    </row>
    <row r="844" spans="2:65" s="10" customFormat="1" ht="19.899999999999999" customHeight="1">
      <c r="B844" s="175"/>
      <c r="C844" s="176"/>
      <c r="D844" s="189" t="s">
        <v>68</v>
      </c>
      <c r="E844" s="190" t="s">
        <v>866</v>
      </c>
      <c r="F844" s="190" t="s">
        <v>867</v>
      </c>
      <c r="G844" s="176"/>
      <c r="H844" s="176"/>
      <c r="I844" s="179"/>
      <c r="J844" s="191">
        <f>BK844</f>
        <v>0</v>
      </c>
      <c r="K844" s="176"/>
      <c r="L844" s="181"/>
      <c r="M844" s="182"/>
      <c r="N844" s="183"/>
      <c r="O844" s="183"/>
      <c r="P844" s="184">
        <f>SUM(P845:P914)</f>
        <v>0</v>
      </c>
      <c r="Q844" s="183"/>
      <c r="R844" s="184">
        <f>SUM(R845:R914)</f>
        <v>1.1502161</v>
      </c>
      <c r="S844" s="183"/>
      <c r="T844" s="185">
        <f>SUM(T845:T914)</f>
        <v>0</v>
      </c>
      <c r="AR844" s="186" t="s">
        <v>175</v>
      </c>
      <c r="AT844" s="187" t="s">
        <v>68</v>
      </c>
      <c r="AU844" s="187" t="s">
        <v>77</v>
      </c>
      <c r="AY844" s="186" t="s">
        <v>167</v>
      </c>
      <c r="BK844" s="188">
        <f>SUM(BK845:BK914)</f>
        <v>0</v>
      </c>
    </row>
    <row r="845" spans="2:65" s="1" customFormat="1" ht="31.5" customHeight="1">
      <c r="B845" s="40"/>
      <c r="C845" s="192" t="s">
        <v>868</v>
      </c>
      <c r="D845" s="192" t="s">
        <v>169</v>
      </c>
      <c r="E845" s="193" t="s">
        <v>869</v>
      </c>
      <c r="F845" s="194" t="s">
        <v>870</v>
      </c>
      <c r="G845" s="195" t="s">
        <v>245</v>
      </c>
      <c r="H845" s="196">
        <v>95.055000000000007</v>
      </c>
      <c r="I845" s="197"/>
      <c r="J845" s="198">
        <f>ROUND(I845*H845,2)</f>
        <v>0</v>
      </c>
      <c r="K845" s="194" t="s">
        <v>173</v>
      </c>
      <c r="L845" s="60"/>
      <c r="M845" s="199" t="s">
        <v>21</v>
      </c>
      <c r="N845" s="200" t="s">
        <v>41</v>
      </c>
      <c r="O845" s="41"/>
      <c r="P845" s="201">
        <f>O845*H845</f>
        <v>0</v>
      </c>
      <c r="Q845" s="201">
        <v>0</v>
      </c>
      <c r="R845" s="201">
        <f>Q845*H845</f>
        <v>0</v>
      </c>
      <c r="S845" s="201">
        <v>0</v>
      </c>
      <c r="T845" s="202">
        <f>S845*H845</f>
        <v>0</v>
      </c>
      <c r="AR845" s="23" t="s">
        <v>308</v>
      </c>
      <c r="AT845" s="23" t="s">
        <v>169</v>
      </c>
      <c r="AU845" s="23" t="s">
        <v>175</v>
      </c>
      <c r="AY845" s="23" t="s">
        <v>167</v>
      </c>
      <c r="BE845" s="203">
        <f>IF(N845="základní",J845,0)</f>
        <v>0</v>
      </c>
      <c r="BF845" s="203">
        <f>IF(N845="snížená",J845,0)</f>
        <v>0</v>
      </c>
      <c r="BG845" s="203">
        <f>IF(N845="zákl. přenesená",J845,0)</f>
        <v>0</v>
      </c>
      <c r="BH845" s="203">
        <f>IF(N845="sníž. přenesená",J845,0)</f>
        <v>0</v>
      </c>
      <c r="BI845" s="203">
        <f>IF(N845="nulová",J845,0)</f>
        <v>0</v>
      </c>
      <c r="BJ845" s="23" t="s">
        <v>175</v>
      </c>
      <c r="BK845" s="203">
        <f>ROUND(I845*H845,2)</f>
        <v>0</v>
      </c>
      <c r="BL845" s="23" t="s">
        <v>308</v>
      </c>
      <c r="BM845" s="23" t="s">
        <v>871</v>
      </c>
    </row>
    <row r="846" spans="2:65" s="11" customFormat="1">
      <c r="B846" s="204"/>
      <c r="C846" s="205"/>
      <c r="D846" s="206" t="s">
        <v>177</v>
      </c>
      <c r="E846" s="207" t="s">
        <v>21</v>
      </c>
      <c r="F846" s="208" t="s">
        <v>872</v>
      </c>
      <c r="G846" s="205"/>
      <c r="H846" s="209" t="s">
        <v>21</v>
      </c>
      <c r="I846" s="210"/>
      <c r="J846" s="205"/>
      <c r="K846" s="205"/>
      <c r="L846" s="211"/>
      <c r="M846" s="212"/>
      <c r="N846" s="213"/>
      <c r="O846" s="213"/>
      <c r="P846" s="213"/>
      <c r="Q846" s="213"/>
      <c r="R846" s="213"/>
      <c r="S846" s="213"/>
      <c r="T846" s="214"/>
      <c r="AT846" s="215" t="s">
        <v>177</v>
      </c>
      <c r="AU846" s="215" t="s">
        <v>175</v>
      </c>
      <c r="AV846" s="11" t="s">
        <v>77</v>
      </c>
      <c r="AW846" s="11" t="s">
        <v>33</v>
      </c>
      <c r="AX846" s="11" t="s">
        <v>69</v>
      </c>
      <c r="AY846" s="215" t="s">
        <v>167</v>
      </c>
    </row>
    <row r="847" spans="2:65" s="12" customFormat="1">
      <c r="B847" s="216"/>
      <c r="C847" s="217"/>
      <c r="D847" s="206" t="s">
        <v>177</v>
      </c>
      <c r="E847" s="218" t="s">
        <v>21</v>
      </c>
      <c r="F847" s="219" t="s">
        <v>873</v>
      </c>
      <c r="G847" s="217"/>
      <c r="H847" s="220">
        <v>88.825000000000003</v>
      </c>
      <c r="I847" s="221"/>
      <c r="J847" s="217"/>
      <c r="K847" s="217"/>
      <c r="L847" s="222"/>
      <c r="M847" s="223"/>
      <c r="N847" s="224"/>
      <c r="O847" s="224"/>
      <c r="P847" s="224"/>
      <c r="Q847" s="224"/>
      <c r="R847" s="224"/>
      <c r="S847" s="224"/>
      <c r="T847" s="225"/>
      <c r="AT847" s="226" t="s">
        <v>177</v>
      </c>
      <c r="AU847" s="226" t="s">
        <v>175</v>
      </c>
      <c r="AV847" s="12" t="s">
        <v>175</v>
      </c>
      <c r="AW847" s="12" t="s">
        <v>33</v>
      </c>
      <c r="AX847" s="12" t="s">
        <v>69</v>
      </c>
      <c r="AY847" s="226" t="s">
        <v>167</v>
      </c>
    </row>
    <row r="848" spans="2:65" s="12" customFormat="1">
      <c r="B848" s="216"/>
      <c r="C848" s="217"/>
      <c r="D848" s="206" t="s">
        <v>177</v>
      </c>
      <c r="E848" s="218" t="s">
        <v>21</v>
      </c>
      <c r="F848" s="219" t="s">
        <v>874</v>
      </c>
      <c r="G848" s="217"/>
      <c r="H848" s="220">
        <v>3.1850000000000001</v>
      </c>
      <c r="I848" s="221"/>
      <c r="J848" s="217"/>
      <c r="K848" s="217"/>
      <c r="L848" s="222"/>
      <c r="M848" s="223"/>
      <c r="N848" s="224"/>
      <c r="O848" s="224"/>
      <c r="P848" s="224"/>
      <c r="Q848" s="224"/>
      <c r="R848" s="224"/>
      <c r="S848" s="224"/>
      <c r="T848" s="225"/>
      <c r="AT848" s="226" t="s">
        <v>177</v>
      </c>
      <c r="AU848" s="226" t="s">
        <v>175</v>
      </c>
      <c r="AV848" s="12" t="s">
        <v>175</v>
      </c>
      <c r="AW848" s="12" t="s">
        <v>33</v>
      </c>
      <c r="AX848" s="12" t="s">
        <v>69</v>
      </c>
      <c r="AY848" s="226" t="s">
        <v>167</v>
      </c>
    </row>
    <row r="849" spans="2:65" s="12" customFormat="1">
      <c r="B849" s="216"/>
      <c r="C849" s="217"/>
      <c r="D849" s="206" t="s">
        <v>177</v>
      </c>
      <c r="E849" s="218" t="s">
        <v>21</v>
      </c>
      <c r="F849" s="219" t="s">
        <v>875</v>
      </c>
      <c r="G849" s="217"/>
      <c r="H849" s="220">
        <v>3.0449999999999999</v>
      </c>
      <c r="I849" s="221"/>
      <c r="J849" s="217"/>
      <c r="K849" s="217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177</v>
      </c>
      <c r="AU849" s="226" t="s">
        <v>175</v>
      </c>
      <c r="AV849" s="12" t="s">
        <v>175</v>
      </c>
      <c r="AW849" s="12" t="s">
        <v>33</v>
      </c>
      <c r="AX849" s="12" t="s">
        <v>69</v>
      </c>
      <c r="AY849" s="226" t="s">
        <v>167</v>
      </c>
    </row>
    <row r="850" spans="2:65" s="13" customFormat="1">
      <c r="B850" s="227"/>
      <c r="C850" s="228"/>
      <c r="D850" s="229" t="s">
        <v>177</v>
      </c>
      <c r="E850" s="230" t="s">
        <v>21</v>
      </c>
      <c r="F850" s="231" t="s">
        <v>181</v>
      </c>
      <c r="G850" s="228"/>
      <c r="H850" s="232">
        <v>95.055000000000007</v>
      </c>
      <c r="I850" s="233"/>
      <c r="J850" s="228"/>
      <c r="K850" s="228"/>
      <c r="L850" s="234"/>
      <c r="M850" s="235"/>
      <c r="N850" s="236"/>
      <c r="O850" s="236"/>
      <c r="P850" s="236"/>
      <c r="Q850" s="236"/>
      <c r="R850" s="236"/>
      <c r="S850" s="236"/>
      <c r="T850" s="237"/>
      <c r="AT850" s="238" t="s">
        <v>177</v>
      </c>
      <c r="AU850" s="238" t="s">
        <v>175</v>
      </c>
      <c r="AV850" s="13" t="s">
        <v>174</v>
      </c>
      <c r="AW850" s="13" t="s">
        <v>33</v>
      </c>
      <c r="AX850" s="13" t="s">
        <v>77</v>
      </c>
      <c r="AY850" s="238" t="s">
        <v>167</v>
      </c>
    </row>
    <row r="851" spans="2:65" s="1" customFormat="1" ht="31.5" customHeight="1">
      <c r="B851" s="40"/>
      <c r="C851" s="192" t="s">
        <v>876</v>
      </c>
      <c r="D851" s="192" t="s">
        <v>169</v>
      </c>
      <c r="E851" s="193" t="s">
        <v>877</v>
      </c>
      <c r="F851" s="194" t="s">
        <v>878</v>
      </c>
      <c r="G851" s="195" t="s">
        <v>245</v>
      </c>
      <c r="H851" s="196">
        <v>50.363</v>
      </c>
      <c r="I851" s="197"/>
      <c r="J851" s="198">
        <f>ROUND(I851*H851,2)</f>
        <v>0</v>
      </c>
      <c r="K851" s="194" t="s">
        <v>173</v>
      </c>
      <c r="L851" s="60"/>
      <c r="M851" s="199" t="s">
        <v>21</v>
      </c>
      <c r="N851" s="200" t="s">
        <v>41</v>
      </c>
      <c r="O851" s="41"/>
      <c r="P851" s="201">
        <f>O851*H851</f>
        <v>0</v>
      </c>
      <c r="Q851" s="201">
        <v>0</v>
      </c>
      <c r="R851" s="201">
        <f>Q851*H851</f>
        <v>0</v>
      </c>
      <c r="S851" s="201">
        <v>0</v>
      </c>
      <c r="T851" s="202">
        <f>S851*H851</f>
        <v>0</v>
      </c>
      <c r="AR851" s="23" t="s">
        <v>308</v>
      </c>
      <c r="AT851" s="23" t="s">
        <v>169</v>
      </c>
      <c r="AU851" s="23" t="s">
        <v>175</v>
      </c>
      <c r="AY851" s="23" t="s">
        <v>167</v>
      </c>
      <c r="BE851" s="203">
        <f>IF(N851="základní",J851,0)</f>
        <v>0</v>
      </c>
      <c r="BF851" s="203">
        <f>IF(N851="snížená",J851,0)</f>
        <v>0</v>
      </c>
      <c r="BG851" s="203">
        <f>IF(N851="zákl. přenesená",J851,0)</f>
        <v>0</v>
      </c>
      <c r="BH851" s="203">
        <f>IF(N851="sníž. přenesená",J851,0)</f>
        <v>0</v>
      </c>
      <c r="BI851" s="203">
        <f>IF(N851="nulová",J851,0)</f>
        <v>0</v>
      </c>
      <c r="BJ851" s="23" t="s">
        <v>175</v>
      </c>
      <c r="BK851" s="203">
        <f>ROUND(I851*H851,2)</f>
        <v>0</v>
      </c>
      <c r="BL851" s="23" t="s">
        <v>308</v>
      </c>
      <c r="BM851" s="23" t="s">
        <v>879</v>
      </c>
    </row>
    <row r="852" spans="2:65" s="11" customFormat="1">
      <c r="B852" s="204"/>
      <c r="C852" s="205"/>
      <c r="D852" s="206" t="s">
        <v>177</v>
      </c>
      <c r="E852" s="207" t="s">
        <v>21</v>
      </c>
      <c r="F852" s="208" t="s">
        <v>880</v>
      </c>
      <c r="G852" s="205"/>
      <c r="H852" s="209" t="s">
        <v>21</v>
      </c>
      <c r="I852" s="210"/>
      <c r="J852" s="205"/>
      <c r="K852" s="205"/>
      <c r="L852" s="211"/>
      <c r="M852" s="212"/>
      <c r="N852" s="213"/>
      <c r="O852" s="213"/>
      <c r="P852" s="213"/>
      <c r="Q852" s="213"/>
      <c r="R852" s="213"/>
      <c r="S852" s="213"/>
      <c r="T852" s="214"/>
      <c r="AT852" s="215" t="s">
        <v>177</v>
      </c>
      <c r="AU852" s="215" t="s">
        <v>175</v>
      </c>
      <c r="AV852" s="11" t="s">
        <v>77</v>
      </c>
      <c r="AW852" s="11" t="s">
        <v>33</v>
      </c>
      <c r="AX852" s="11" t="s">
        <v>69</v>
      </c>
      <c r="AY852" s="215" t="s">
        <v>167</v>
      </c>
    </row>
    <row r="853" spans="2:65" s="11" customFormat="1">
      <c r="B853" s="204"/>
      <c r="C853" s="205"/>
      <c r="D853" s="206" t="s">
        <v>177</v>
      </c>
      <c r="E853" s="207" t="s">
        <v>21</v>
      </c>
      <c r="F853" s="208" t="s">
        <v>881</v>
      </c>
      <c r="G853" s="205"/>
      <c r="H853" s="209" t="s">
        <v>21</v>
      </c>
      <c r="I853" s="210"/>
      <c r="J853" s="205"/>
      <c r="K853" s="205"/>
      <c r="L853" s="211"/>
      <c r="M853" s="212"/>
      <c r="N853" s="213"/>
      <c r="O853" s="213"/>
      <c r="P853" s="213"/>
      <c r="Q853" s="213"/>
      <c r="R853" s="213"/>
      <c r="S853" s="213"/>
      <c r="T853" s="214"/>
      <c r="AT853" s="215" t="s">
        <v>177</v>
      </c>
      <c r="AU853" s="215" t="s">
        <v>175</v>
      </c>
      <c r="AV853" s="11" t="s">
        <v>77</v>
      </c>
      <c r="AW853" s="11" t="s">
        <v>33</v>
      </c>
      <c r="AX853" s="11" t="s">
        <v>69</v>
      </c>
      <c r="AY853" s="215" t="s">
        <v>167</v>
      </c>
    </row>
    <row r="854" spans="2:65" s="12" customFormat="1">
      <c r="B854" s="216"/>
      <c r="C854" s="217"/>
      <c r="D854" s="206" t="s">
        <v>177</v>
      </c>
      <c r="E854" s="218" t="s">
        <v>21</v>
      </c>
      <c r="F854" s="219" t="s">
        <v>882</v>
      </c>
      <c r="G854" s="217"/>
      <c r="H854" s="220">
        <v>27.885000000000002</v>
      </c>
      <c r="I854" s="221"/>
      <c r="J854" s="217"/>
      <c r="K854" s="217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177</v>
      </c>
      <c r="AU854" s="226" t="s">
        <v>175</v>
      </c>
      <c r="AV854" s="12" t="s">
        <v>175</v>
      </c>
      <c r="AW854" s="12" t="s">
        <v>33</v>
      </c>
      <c r="AX854" s="12" t="s">
        <v>69</v>
      </c>
      <c r="AY854" s="226" t="s">
        <v>167</v>
      </c>
    </row>
    <row r="855" spans="2:65" s="12" customFormat="1">
      <c r="B855" s="216"/>
      <c r="C855" s="217"/>
      <c r="D855" s="206" t="s">
        <v>177</v>
      </c>
      <c r="E855" s="218" t="s">
        <v>21</v>
      </c>
      <c r="F855" s="219" t="s">
        <v>883</v>
      </c>
      <c r="G855" s="217"/>
      <c r="H855" s="220">
        <v>22.478000000000002</v>
      </c>
      <c r="I855" s="221"/>
      <c r="J855" s="217"/>
      <c r="K855" s="217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177</v>
      </c>
      <c r="AU855" s="226" t="s">
        <v>175</v>
      </c>
      <c r="AV855" s="12" t="s">
        <v>175</v>
      </c>
      <c r="AW855" s="12" t="s">
        <v>33</v>
      </c>
      <c r="AX855" s="12" t="s">
        <v>69</v>
      </c>
      <c r="AY855" s="226" t="s">
        <v>167</v>
      </c>
    </row>
    <row r="856" spans="2:65" s="13" customFormat="1">
      <c r="B856" s="227"/>
      <c r="C856" s="228"/>
      <c r="D856" s="229" t="s">
        <v>177</v>
      </c>
      <c r="E856" s="230" t="s">
        <v>21</v>
      </c>
      <c r="F856" s="231" t="s">
        <v>181</v>
      </c>
      <c r="G856" s="228"/>
      <c r="H856" s="232">
        <v>50.363</v>
      </c>
      <c r="I856" s="233"/>
      <c r="J856" s="228"/>
      <c r="K856" s="228"/>
      <c r="L856" s="234"/>
      <c r="M856" s="235"/>
      <c r="N856" s="236"/>
      <c r="O856" s="236"/>
      <c r="P856" s="236"/>
      <c r="Q856" s="236"/>
      <c r="R856" s="236"/>
      <c r="S856" s="236"/>
      <c r="T856" s="237"/>
      <c r="AT856" s="238" t="s">
        <v>177</v>
      </c>
      <c r="AU856" s="238" t="s">
        <v>175</v>
      </c>
      <c r="AV856" s="13" t="s">
        <v>174</v>
      </c>
      <c r="AW856" s="13" t="s">
        <v>33</v>
      </c>
      <c r="AX856" s="13" t="s">
        <v>77</v>
      </c>
      <c r="AY856" s="238" t="s">
        <v>167</v>
      </c>
    </row>
    <row r="857" spans="2:65" s="1" customFormat="1" ht="22.5" customHeight="1">
      <c r="B857" s="40"/>
      <c r="C857" s="242" t="s">
        <v>884</v>
      </c>
      <c r="D857" s="242" t="s">
        <v>364</v>
      </c>
      <c r="E857" s="243" t="s">
        <v>885</v>
      </c>
      <c r="F857" s="244" t="s">
        <v>886</v>
      </c>
      <c r="G857" s="245" t="s">
        <v>253</v>
      </c>
      <c r="H857" s="246">
        <v>4.7E-2</v>
      </c>
      <c r="I857" s="247"/>
      <c r="J857" s="248">
        <f>ROUND(I857*H857,2)</f>
        <v>0</v>
      </c>
      <c r="K857" s="244" t="s">
        <v>173</v>
      </c>
      <c r="L857" s="249"/>
      <c r="M857" s="250" t="s">
        <v>21</v>
      </c>
      <c r="N857" s="251" t="s">
        <v>41</v>
      </c>
      <c r="O857" s="41"/>
      <c r="P857" s="201">
        <f>O857*H857</f>
        <v>0</v>
      </c>
      <c r="Q857" s="201">
        <v>1</v>
      </c>
      <c r="R857" s="201">
        <f>Q857*H857</f>
        <v>4.7E-2</v>
      </c>
      <c r="S857" s="201">
        <v>0</v>
      </c>
      <c r="T857" s="202">
        <f>S857*H857</f>
        <v>0</v>
      </c>
      <c r="AR857" s="23" t="s">
        <v>426</v>
      </c>
      <c r="AT857" s="23" t="s">
        <v>364</v>
      </c>
      <c r="AU857" s="23" t="s">
        <v>175</v>
      </c>
      <c r="AY857" s="23" t="s">
        <v>167</v>
      </c>
      <c r="BE857" s="203">
        <f>IF(N857="základní",J857,0)</f>
        <v>0</v>
      </c>
      <c r="BF857" s="203">
        <f>IF(N857="snížená",J857,0)</f>
        <v>0</v>
      </c>
      <c r="BG857" s="203">
        <f>IF(N857="zákl. přenesená",J857,0)</f>
        <v>0</v>
      </c>
      <c r="BH857" s="203">
        <f>IF(N857="sníž. přenesená",J857,0)</f>
        <v>0</v>
      </c>
      <c r="BI857" s="203">
        <f>IF(N857="nulová",J857,0)</f>
        <v>0</v>
      </c>
      <c r="BJ857" s="23" t="s">
        <v>175</v>
      </c>
      <c r="BK857" s="203">
        <f>ROUND(I857*H857,2)</f>
        <v>0</v>
      </c>
      <c r="BL857" s="23" t="s">
        <v>308</v>
      </c>
      <c r="BM857" s="23" t="s">
        <v>887</v>
      </c>
    </row>
    <row r="858" spans="2:65" s="1" customFormat="1" ht="27">
      <c r="B858" s="40"/>
      <c r="C858" s="62"/>
      <c r="D858" s="206" t="s">
        <v>368</v>
      </c>
      <c r="E858" s="62"/>
      <c r="F858" s="252" t="s">
        <v>888</v>
      </c>
      <c r="G858" s="62"/>
      <c r="H858" s="62"/>
      <c r="I858" s="162"/>
      <c r="J858" s="62"/>
      <c r="K858" s="62"/>
      <c r="L858" s="60"/>
      <c r="M858" s="253"/>
      <c r="N858" s="41"/>
      <c r="O858" s="41"/>
      <c r="P858" s="41"/>
      <c r="Q858" s="41"/>
      <c r="R858" s="41"/>
      <c r="S858" s="41"/>
      <c r="T858" s="77"/>
      <c r="AT858" s="23" t="s">
        <v>368</v>
      </c>
      <c r="AU858" s="23" t="s">
        <v>175</v>
      </c>
    </row>
    <row r="859" spans="2:65" s="11" customFormat="1">
      <c r="B859" s="204"/>
      <c r="C859" s="205"/>
      <c r="D859" s="206" t="s">
        <v>177</v>
      </c>
      <c r="E859" s="207" t="s">
        <v>21</v>
      </c>
      <c r="F859" s="208" t="s">
        <v>645</v>
      </c>
      <c r="G859" s="205"/>
      <c r="H859" s="209" t="s">
        <v>21</v>
      </c>
      <c r="I859" s="210"/>
      <c r="J859" s="205"/>
      <c r="K859" s="205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177</v>
      </c>
      <c r="AU859" s="215" t="s">
        <v>175</v>
      </c>
      <c r="AV859" s="11" t="s">
        <v>77</v>
      </c>
      <c r="AW859" s="11" t="s">
        <v>33</v>
      </c>
      <c r="AX859" s="11" t="s">
        <v>69</v>
      </c>
      <c r="AY859" s="215" t="s">
        <v>167</v>
      </c>
    </row>
    <row r="860" spans="2:65" s="12" customFormat="1">
      <c r="B860" s="216"/>
      <c r="C860" s="217"/>
      <c r="D860" s="206" t="s">
        <v>177</v>
      </c>
      <c r="E860" s="218" t="s">
        <v>21</v>
      </c>
      <c r="F860" s="219" t="s">
        <v>889</v>
      </c>
      <c r="G860" s="217"/>
      <c r="H860" s="220">
        <v>2.9000000000000001E-2</v>
      </c>
      <c r="I860" s="221"/>
      <c r="J860" s="217"/>
      <c r="K860" s="217"/>
      <c r="L860" s="222"/>
      <c r="M860" s="223"/>
      <c r="N860" s="224"/>
      <c r="O860" s="224"/>
      <c r="P860" s="224"/>
      <c r="Q860" s="224"/>
      <c r="R860" s="224"/>
      <c r="S860" s="224"/>
      <c r="T860" s="225"/>
      <c r="AT860" s="226" t="s">
        <v>177</v>
      </c>
      <c r="AU860" s="226" t="s">
        <v>175</v>
      </c>
      <c r="AV860" s="12" t="s">
        <v>175</v>
      </c>
      <c r="AW860" s="12" t="s">
        <v>33</v>
      </c>
      <c r="AX860" s="12" t="s">
        <v>69</v>
      </c>
      <c r="AY860" s="226" t="s">
        <v>167</v>
      </c>
    </row>
    <row r="861" spans="2:65" s="12" customFormat="1">
      <c r="B861" s="216"/>
      <c r="C861" s="217"/>
      <c r="D861" s="206" t="s">
        <v>177</v>
      </c>
      <c r="E861" s="218" t="s">
        <v>21</v>
      </c>
      <c r="F861" s="219" t="s">
        <v>890</v>
      </c>
      <c r="G861" s="217"/>
      <c r="H861" s="220">
        <v>1.7999999999999999E-2</v>
      </c>
      <c r="I861" s="221"/>
      <c r="J861" s="217"/>
      <c r="K861" s="217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177</v>
      </c>
      <c r="AU861" s="226" t="s">
        <v>175</v>
      </c>
      <c r="AV861" s="12" t="s">
        <v>175</v>
      </c>
      <c r="AW861" s="12" t="s">
        <v>33</v>
      </c>
      <c r="AX861" s="12" t="s">
        <v>69</v>
      </c>
      <c r="AY861" s="226" t="s">
        <v>167</v>
      </c>
    </row>
    <row r="862" spans="2:65" s="13" customFormat="1">
      <c r="B862" s="227"/>
      <c r="C862" s="228"/>
      <c r="D862" s="229" t="s">
        <v>177</v>
      </c>
      <c r="E862" s="230" t="s">
        <v>21</v>
      </c>
      <c r="F862" s="231" t="s">
        <v>181</v>
      </c>
      <c r="G862" s="228"/>
      <c r="H862" s="232">
        <v>4.7E-2</v>
      </c>
      <c r="I862" s="233"/>
      <c r="J862" s="228"/>
      <c r="K862" s="228"/>
      <c r="L862" s="234"/>
      <c r="M862" s="235"/>
      <c r="N862" s="236"/>
      <c r="O862" s="236"/>
      <c r="P862" s="236"/>
      <c r="Q862" s="236"/>
      <c r="R862" s="236"/>
      <c r="S862" s="236"/>
      <c r="T862" s="237"/>
      <c r="AT862" s="238" t="s">
        <v>177</v>
      </c>
      <c r="AU862" s="238" t="s">
        <v>175</v>
      </c>
      <c r="AV862" s="13" t="s">
        <v>174</v>
      </c>
      <c r="AW862" s="13" t="s">
        <v>33</v>
      </c>
      <c r="AX862" s="13" t="s">
        <v>77</v>
      </c>
      <c r="AY862" s="238" t="s">
        <v>167</v>
      </c>
    </row>
    <row r="863" spans="2:65" s="1" customFormat="1" ht="31.5" customHeight="1">
      <c r="B863" s="40"/>
      <c r="C863" s="192" t="s">
        <v>891</v>
      </c>
      <c r="D863" s="192" t="s">
        <v>169</v>
      </c>
      <c r="E863" s="193" t="s">
        <v>892</v>
      </c>
      <c r="F863" s="194" t="s">
        <v>893</v>
      </c>
      <c r="G863" s="195" t="s">
        <v>245</v>
      </c>
      <c r="H863" s="196">
        <v>12.173</v>
      </c>
      <c r="I863" s="197"/>
      <c r="J863" s="198">
        <f>ROUND(I863*H863,2)</f>
        <v>0</v>
      </c>
      <c r="K863" s="194" t="s">
        <v>173</v>
      </c>
      <c r="L863" s="60"/>
      <c r="M863" s="199" t="s">
        <v>21</v>
      </c>
      <c r="N863" s="200" t="s">
        <v>41</v>
      </c>
      <c r="O863" s="41"/>
      <c r="P863" s="201">
        <f>O863*H863</f>
        <v>0</v>
      </c>
      <c r="Q863" s="201">
        <v>0</v>
      </c>
      <c r="R863" s="201">
        <f>Q863*H863</f>
        <v>0</v>
      </c>
      <c r="S863" s="201">
        <v>0</v>
      </c>
      <c r="T863" s="202">
        <f>S863*H863</f>
        <v>0</v>
      </c>
      <c r="AR863" s="23" t="s">
        <v>308</v>
      </c>
      <c r="AT863" s="23" t="s">
        <v>169</v>
      </c>
      <c r="AU863" s="23" t="s">
        <v>175</v>
      </c>
      <c r="AY863" s="23" t="s">
        <v>167</v>
      </c>
      <c r="BE863" s="203">
        <f>IF(N863="základní",J863,0)</f>
        <v>0</v>
      </c>
      <c r="BF863" s="203">
        <f>IF(N863="snížená",J863,0)</f>
        <v>0</v>
      </c>
      <c r="BG863" s="203">
        <f>IF(N863="zákl. přenesená",J863,0)</f>
        <v>0</v>
      </c>
      <c r="BH863" s="203">
        <f>IF(N863="sníž. přenesená",J863,0)</f>
        <v>0</v>
      </c>
      <c r="BI863" s="203">
        <f>IF(N863="nulová",J863,0)</f>
        <v>0</v>
      </c>
      <c r="BJ863" s="23" t="s">
        <v>175</v>
      </c>
      <c r="BK863" s="203">
        <f>ROUND(I863*H863,2)</f>
        <v>0</v>
      </c>
      <c r="BL863" s="23" t="s">
        <v>308</v>
      </c>
      <c r="BM863" s="23" t="s">
        <v>894</v>
      </c>
    </row>
    <row r="864" spans="2:65" s="11" customFormat="1">
      <c r="B864" s="204"/>
      <c r="C864" s="205"/>
      <c r="D864" s="206" t="s">
        <v>177</v>
      </c>
      <c r="E864" s="207" t="s">
        <v>21</v>
      </c>
      <c r="F864" s="208" t="s">
        <v>895</v>
      </c>
      <c r="G864" s="205"/>
      <c r="H864" s="209" t="s">
        <v>21</v>
      </c>
      <c r="I864" s="210"/>
      <c r="J864" s="205"/>
      <c r="K864" s="205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177</v>
      </c>
      <c r="AU864" s="215" t="s">
        <v>175</v>
      </c>
      <c r="AV864" s="11" t="s">
        <v>77</v>
      </c>
      <c r="AW864" s="11" t="s">
        <v>33</v>
      </c>
      <c r="AX864" s="11" t="s">
        <v>69</v>
      </c>
      <c r="AY864" s="215" t="s">
        <v>167</v>
      </c>
    </row>
    <row r="865" spans="2:65" s="12" customFormat="1">
      <c r="B865" s="216"/>
      <c r="C865" s="217"/>
      <c r="D865" s="206" t="s">
        <v>177</v>
      </c>
      <c r="E865" s="218" t="s">
        <v>21</v>
      </c>
      <c r="F865" s="219" t="s">
        <v>896</v>
      </c>
      <c r="G865" s="217"/>
      <c r="H865" s="220">
        <v>12.173</v>
      </c>
      <c r="I865" s="221"/>
      <c r="J865" s="217"/>
      <c r="K865" s="217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177</v>
      </c>
      <c r="AU865" s="226" t="s">
        <v>175</v>
      </c>
      <c r="AV865" s="12" t="s">
        <v>175</v>
      </c>
      <c r="AW865" s="12" t="s">
        <v>33</v>
      </c>
      <c r="AX865" s="12" t="s">
        <v>69</v>
      </c>
      <c r="AY865" s="226" t="s">
        <v>167</v>
      </c>
    </row>
    <row r="866" spans="2:65" s="13" customFormat="1">
      <c r="B866" s="227"/>
      <c r="C866" s="228"/>
      <c r="D866" s="229" t="s">
        <v>177</v>
      </c>
      <c r="E866" s="230" t="s">
        <v>21</v>
      </c>
      <c r="F866" s="231" t="s">
        <v>181</v>
      </c>
      <c r="G866" s="228"/>
      <c r="H866" s="232">
        <v>12.173</v>
      </c>
      <c r="I866" s="233"/>
      <c r="J866" s="228"/>
      <c r="K866" s="228"/>
      <c r="L866" s="234"/>
      <c r="M866" s="235"/>
      <c r="N866" s="236"/>
      <c r="O866" s="236"/>
      <c r="P866" s="236"/>
      <c r="Q866" s="236"/>
      <c r="R866" s="236"/>
      <c r="S866" s="236"/>
      <c r="T866" s="237"/>
      <c r="AT866" s="238" t="s">
        <v>177</v>
      </c>
      <c r="AU866" s="238" t="s">
        <v>175</v>
      </c>
      <c r="AV866" s="13" t="s">
        <v>174</v>
      </c>
      <c r="AW866" s="13" t="s">
        <v>33</v>
      </c>
      <c r="AX866" s="13" t="s">
        <v>77</v>
      </c>
      <c r="AY866" s="238" t="s">
        <v>167</v>
      </c>
    </row>
    <row r="867" spans="2:65" s="1" customFormat="1" ht="22.5" customHeight="1">
      <c r="B867" s="40"/>
      <c r="C867" s="242" t="s">
        <v>897</v>
      </c>
      <c r="D867" s="242" t="s">
        <v>364</v>
      </c>
      <c r="E867" s="243" t="s">
        <v>898</v>
      </c>
      <c r="F867" s="244" t="s">
        <v>899</v>
      </c>
      <c r="G867" s="245" t="s">
        <v>245</v>
      </c>
      <c r="H867" s="246">
        <v>13.999000000000001</v>
      </c>
      <c r="I867" s="247"/>
      <c r="J867" s="248">
        <f>ROUND(I867*H867,2)</f>
        <v>0</v>
      </c>
      <c r="K867" s="244" t="s">
        <v>173</v>
      </c>
      <c r="L867" s="249"/>
      <c r="M867" s="250" t="s">
        <v>21</v>
      </c>
      <c r="N867" s="251" t="s">
        <v>41</v>
      </c>
      <c r="O867" s="41"/>
      <c r="P867" s="201">
        <f>O867*H867</f>
        <v>0</v>
      </c>
      <c r="Q867" s="201">
        <v>6.4000000000000005E-4</v>
      </c>
      <c r="R867" s="201">
        <f>Q867*H867</f>
        <v>8.9593600000000013E-3</v>
      </c>
      <c r="S867" s="201">
        <v>0</v>
      </c>
      <c r="T867" s="202">
        <f>S867*H867</f>
        <v>0</v>
      </c>
      <c r="AR867" s="23" t="s">
        <v>426</v>
      </c>
      <c r="AT867" s="23" t="s">
        <v>364</v>
      </c>
      <c r="AU867" s="23" t="s">
        <v>175</v>
      </c>
      <c r="AY867" s="23" t="s">
        <v>167</v>
      </c>
      <c r="BE867" s="203">
        <f>IF(N867="základní",J867,0)</f>
        <v>0</v>
      </c>
      <c r="BF867" s="203">
        <f>IF(N867="snížená",J867,0)</f>
        <v>0</v>
      </c>
      <c r="BG867" s="203">
        <f>IF(N867="zákl. přenesená",J867,0)</f>
        <v>0</v>
      </c>
      <c r="BH867" s="203">
        <f>IF(N867="sníž. přenesená",J867,0)</f>
        <v>0</v>
      </c>
      <c r="BI867" s="203">
        <f>IF(N867="nulová",J867,0)</f>
        <v>0</v>
      </c>
      <c r="BJ867" s="23" t="s">
        <v>175</v>
      </c>
      <c r="BK867" s="203">
        <f>ROUND(I867*H867,2)</f>
        <v>0</v>
      </c>
      <c r="BL867" s="23" t="s">
        <v>308</v>
      </c>
      <c r="BM867" s="23" t="s">
        <v>900</v>
      </c>
    </row>
    <row r="868" spans="2:65" s="11" customFormat="1">
      <c r="B868" s="204"/>
      <c r="C868" s="205"/>
      <c r="D868" s="206" t="s">
        <v>177</v>
      </c>
      <c r="E868" s="207" t="s">
        <v>21</v>
      </c>
      <c r="F868" s="208" t="s">
        <v>901</v>
      </c>
      <c r="G868" s="205"/>
      <c r="H868" s="209" t="s">
        <v>21</v>
      </c>
      <c r="I868" s="210"/>
      <c r="J868" s="205"/>
      <c r="K868" s="205"/>
      <c r="L868" s="211"/>
      <c r="M868" s="212"/>
      <c r="N868" s="213"/>
      <c r="O868" s="213"/>
      <c r="P868" s="213"/>
      <c r="Q868" s="213"/>
      <c r="R868" s="213"/>
      <c r="S868" s="213"/>
      <c r="T868" s="214"/>
      <c r="AT868" s="215" t="s">
        <v>177</v>
      </c>
      <c r="AU868" s="215" t="s">
        <v>175</v>
      </c>
      <c r="AV868" s="11" t="s">
        <v>77</v>
      </c>
      <c r="AW868" s="11" t="s">
        <v>33</v>
      </c>
      <c r="AX868" s="11" t="s">
        <v>69</v>
      </c>
      <c r="AY868" s="215" t="s">
        <v>167</v>
      </c>
    </row>
    <row r="869" spans="2:65" s="12" customFormat="1">
      <c r="B869" s="216"/>
      <c r="C869" s="217"/>
      <c r="D869" s="206" t="s">
        <v>177</v>
      </c>
      <c r="E869" s="218" t="s">
        <v>21</v>
      </c>
      <c r="F869" s="219" t="s">
        <v>902</v>
      </c>
      <c r="G869" s="217"/>
      <c r="H869" s="220">
        <v>13.999000000000001</v>
      </c>
      <c r="I869" s="221"/>
      <c r="J869" s="217"/>
      <c r="K869" s="217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177</v>
      </c>
      <c r="AU869" s="226" t="s">
        <v>175</v>
      </c>
      <c r="AV869" s="12" t="s">
        <v>175</v>
      </c>
      <c r="AW869" s="12" t="s">
        <v>33</v>
      </c>
      <c r="AX869" s="12" t="s">
        <v>69</v>
      </c>
      <c r="AY869" s="226" t="s">
        <v>167</v>
      </c>
    </row>
    <row r="870" spans="2:65" s="13" customFormat="1">
      <c r="B870" s="227"/>
      <c r="C870" s="228"/>
      <c r="D870" s="229" t="s">
        <v>177</v>
      </c>
      <c r="E870" s="230" t="s">
        <v>21</v>
      </c>
      <c r="F870" s="231" t="s">
        <v>181</v>
      </c>
      <c r="G870" s="228"/>
      <c r="H870" s="232">
        <v>13.999000000000001</v>
      </c>
      <c r="I870" s="233"/>
      <c r="J870" s="228"/>
      <c r="K870" s="228"/>
      <c r="L870" s="234"/>
      <c r="M870" s="235"/>
      <c r="N870" s="236"/>
      <c r="O870" s="236"/>
      <c r="P870" s="236"/>
      <c r="Q870" s="236"/>
      <c r="R870" s="236"/>
      <c r="S870" s="236"/>
      <c r="T870" s="237"/>
      <c r="AT870" s="238" t="s">
        <v>177</v>
      </c>
      <c r="AU870" s="238" t="s">
        <v>175</v>
      </c>
      <c r="AV870" s="13" t="s">
        <v>174</v>
      </c>
      <c r="AW870" s="13" t="s">
        <v>33</v>
      </c>
      <c r="AX870" s="13" t="s">
        <v>77</v>
      </c>
      <c r="AY870" s="238" t="s">
        <v>167</v>
      </c>
    </row>
    <row r="871" spans="2:65" s="1" customFormat="1" ht="22.5" customHeight="1">
      <c r="B871" s="40"/>
      <c r="C871" s="192" t="s">
        <v>903</v>
      </c>
      <c r="D871" s="192" t="s">
        <v>169</v>
      </c>
      <c r="E871" s="193" t="s">
        <v>904</v>
      </c>
      <c r="F871" s="194" t="s">
        <v>905</v>
      </c>
      <c r="G871" s="195" t="s">
        <v>245</v>
      </c>
      <c r="H871" s="196">
        <v>95.055000000000007</v>
      </c>
      <c r="I871" s="197"/>
      <c r="J871" s="198">
        <f>ROUND(I871*H871,2)</f>
        <v>0</v>
      </c>
      <c r="K871" s="194" t="s">
        <v>173</v>
      </c>
      <c r="L871" s="60"/>
      <c r="M871" s="199" t="s">
        <v>21</v>
      </c>
      <c r="N871" s="200" t="s">
        <v>41</v>
      </c>
      <c r="O871" s="41"/>
      <c r="P871" s="201">
        <f>O871*H871</f>
        <v>0</v>
      </c>
      <c r="Q871" s="201">
        <v>4.0000000000000002E-4</v>
      </c>
      <c r="R871" s="201">
        <f>Q871*H871</f>
        <v>3.8022000000000007E-2</v>
      </c>
      <c r="S871" s="201">
        <v>0</v>
      </c>
      <c r="T871" s="202">
        <f>S871*H871</f>
        <v>0</v>
      </c>
      <c r="AR871" s="23" t="s">
        <v>308</v>
      </c>
      <c r="AT871" s="23" t="s">
        <v>169</v>
      </c>
      <c r="AU871" s="23" t="s">
        <v>175</v>
      </c>
      <c r="AY871" s="23" t="s">
        <v>167</v>
      </c>
      <c r="BE871" s="203">
        <f>IF(N871="základní",J871,0)</f>
        <v>0</v>
      </c>
      <c r="BF871" s="203">
        <f>IF(N871="snížená",J871,0)</f>
        <v>0</v>
      </c>
      <c r="BG871" s="203">
        <f>IF(N871="zákl. přenesená",J871,0)</f>
        <v>0</v>
      </c>
      <c r="BH871" s="203">
        <f>IF(N871="sníž. přenesená",J871,0)</f>
        <v>0</v>
      </c>
      <c r="BI871" s="203">
        <f>IF(N871="nulová",J871,0)</f>
        <v>0</v>
      </c>
      <c r="BJ871" s="23" t="s">
        <v>175</v>
      </c>
      <c r="BK871" s="203">
        <f>ROUND(I871*H871,2)</f>
        <v>0</v>
      </c>
      <c r="BL871" s="23" t="s">
        <v>308</v>
      </c>
      <c r="BM871" s="23" t="s">
        <v>906</v>
      </c>
    </row>
    <row r="872" spans="2:65" s="11" customFormat="1">
      <c r="B872" s="204"/>
      <c r="C872" s="205"/>
      <c r="D872" s="206" t="s">
        <v>177</v>
      </c>
      <c r="E872" s="207" t="s">
        <v>21</v>
      </c>
      <c r="F872" s="208" t="s">
        <v>872</v>
      </c>
      <c r="G872" s="205"/>
      <c r="H872" s="209" t="s">
        <v>21</v>
      </c>
      <c r="I872" s="210"/>
      <c r="J872" s="205"/>
      <c r="K872" s="205"/>
      <c r="L872" s="211"/>
      <c r="M872" s="212"/>
      <c r="N872" s="213"/>
      <c r="O872" s="213"/>
      <c r="P872" s="213"/>
      <c r="Q872" s="213"/>
      <c r="R872" s="213"/>
      <c r="S872" s="213"/>
      <c r="T872" s="214"/>
      <c r="AT872" s="215" t="s">
        <v>177</v>
      </c>
      <c r="AU872" s="215" t="s">
        <v>175</v>
      </c>
      <c r="AV872" s="11" t="s">
        <v>77</v>
      </c>
      <c r="AW872" s="11" t="s">
        <v>33</v>
      </c>
      <c r="AX872" s="11" t="s">
        <v>69</v>
      </c>
      <c r="AY872" s="215" t="s">
        <v>167</v>
      </c>
    </row>
    <row r="873" spans="2:65" s="12" customFormat="1">
      <c r="B873" s="216"/>
      <c r="C873" s="217"/>
      <c r="D873" s="206" t="s">
        <v>177</v>
      </c>
      <c r="E873" s="218" t="s">
        <v>21</v>
      </c>
      <c r="F873" s="219" t="s">
        <v>873</v>
      </c>
      <c r="G873" s="217"/>
      <c r="H873" s="220">
        <v>88.825000000000003</v>
      </c>
      <c r="I873" s="221"/>
      <c r="J873" s="217"/>
      <c r="K873" s="217"/>
      <c r="L873" s="222"/>
      <c r="M873" s="223"/>
      <c r="N873" s="224"/>
      <c r="O873" s="224"/>
      <c r="P873" s="224"/>
      <c r="Q873" s="224"/>
      <c r="R873" s="224"/>
      <c r="S873" s="224"/>
      <c r="T873" s="225"/>
      <c r="AT873" s="226" t="s">
        <v>177</v>
      </c>
      <c r="AU873" s="226" t="s">
        <v>175</v>
      </c>
      <c r="AV873" s="12" t="s">
        <v>175</v>
      </c>
      <c r="AW873" s="12" t="s">
        <v>33</v>
      </c>
      <c r="AX873" s="12" t="s">
        <v>69</v>
      </c>
      <c r="AY873" s="226" t="s">
        <v>167</v>
      </c>
    </row>
    <row r="874" spans="2:65" s="12" customFormat="1">
      <c r="B874" s="216"/>
      <c r="C874" s="217"/>
      <c r="D874" s="206" t="s">
        <v>177</v>
      </c>
      <c r="E874" s="218" t="s">
        <v>21</v>
      </c>
      <c r="F874" s="219" t="s">
        <v>874</v>
      </c>
      <c r="G874" s="217"/>
      <c r="H874" s="220">
        <v>3.1850000000000001</v>
      </c>
      <c r="I874" s="221"/>
      <c r="J874" s="217"/>
      <c r="K874" s="217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177</v>
      </c>
      <c r="AU874" s="226" t="s">
        <v>175</v>
      </c>
      <c r="AV874" s="12" t="s">
        <v>175</v>
      </c>
      <c r="AW874" s="12" t="s">
        <v>33</v>
      </c>
      <c r="AX874" s="12" t="s">
        <v>69</v>
      </c>
      <c r="AY874" s="226" t="s">
        <v>167</v>
      </c>
    </row>
    <row r="875" spans="2:65" s="12" customFormat="1">
      <c r="B875" s="216"/>
      <c r="C875" s="217"/>
      <c r="D875" s="206" t="s">
        <v>177</v>
      </c>
      <c r="E875" s="218" t="s">
        <v>21</v>
      </c>
      <c r="F875" s="219" t="s">
        <v>875</v>
      </c>
      <c r="G875" s="217"/>
      <c r="H875" s="220">
        <v>3.0449999999999999</v>
      </c>
      <c r="I875" s="221"/>
      <c r="J875" s="217"/>
      <c r="K875" s="217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177</v>
      </c>
      <c r="AU875" s="226" t="s">
        <v>175</v>
      </c>
      <c r="AV875" s="12" t="s">
        <v>175</v>
      </c>
      <c r="AW875" s="12" t="s">
        <v>33</v>
      </c>
      <c r="AX875" s="12" t="s">
        <v>69</v>
      </c>
      <c r="AY875" s="226" t="s">
        <v>167</v>
      </c>
    </row>
    <row r="876" spans="2:65" s="13" customFormat="1">
      <c r="B876" s="227"/>
      <c r="C876" s="228"/>
      <c r="D876" s="229" t="s">
        <v>177</v>
      </c>
      <c r="E876" s="230" t="s">
        <v>21</v>
      </c>
      <c r="F876" s="231" t="s">
        <v>181</v>
      </c>
      <c r="G876" s="228"/>
      <c r="H876" s="232">
        <v>95.055000000000007</v>
      </c>
      <c r="I876" s="233"/>
      <c r="J876" s="228"/>
      <c r="K876" s="228"/>
      <c r="L876" s="234"/>
      <c r="M876" s="235"/>
      <c r="N876" s="236"/>
      <c r="O876" s="236"/>
      <c r="P876" s="236"/>
      <c r="Q876" s="236"/>
      <c r="R876" s="236"/>
      <c r="S876" s="236"/>
      <c r="T876" s="237"/>
      <c r="AT876" s="238" t="s">
        <v>177</v>
      </c>
      <c r="AU876" s="238" t="s">
        <v>175</v>
      </c>
      <c r="AV876" s="13" t="s">
        <v>174</v>
      </c>
      <c r="AW876" s="13" t="s">
        <v>33</v>
      </c>
      <c r="AX876" s="13" t="s">
        <v>77</v>
      </c>
      <c r="AY876" s="238" t="s">
        <v>167</v>
      </c>
    </row>
    <row r="877" spans="2:65" s="1" customFormat="1" ht="22.5" customHeight="1">
      <c r="B877" s="40"/>
      <c r="C877" s="192" t="s">
        <v>907</v>
      </c>
      <c r="D877" s="192" t="s">
        <v>169</v>
      </c>
      <c r="E877" s="193" t="s">
        <v>908</v>
      </c>
      <c r="F877" s="194" t="s">
        <v>909</v>
      </c>
      <c r="G877" s="195" t="s">
        <v>245</v>
      </c>
      <c r="H877" s="196">
        <v>50.363</v>
      </c>
      <c r="I877" s="197"/>
      <c r="J877" s="198">
        <f>ROUND(I877*H877,2)</f>
        <v>0</v>
      </c>
      <c r="K877" s="194" t="s">
        <v>173</v>
      </c>
      <c r="L877" s="60"/>
      <c r="M877" s="199" t="s">
        <v>21</v>
      </c>
      <c r="N877" s="200" t="s">
        <v>41</v>
      </c>
      <c r="O877" s="41"/>
      <c r="P877" s="201">
        <f>O877*H877</f>
        <v>0</v>
      </c>
      <c r="Q877" s="201">
        <v>4.0000000000000002E-4</v>
      </c>
      <c r="R877" s="201">
        <f>Q877*H877</f>
        <v>2.0145200000000002E-2</v>
      </c>
      <c r="S877" s="201">
        <v>0</v>
      </c>
      <c r="T877" s="202">
        <f>S877*H877</f>
        <v>0</v>
      </c>
      <c r="AR877" s="23" t="s">
        <v>308</v>
      </c>
      <c r="AT877" s="23" t="s">
        <v>169</v>
      </c>
      <c r="AU877" s="23" t="s">
        <v>175</v>
      </c>
      <c r="AY877" s="23" t="s">
        <v>167</v>
      </c>
      <c r="BE877" s="203">
        <f>IF(N877="základní",J877,0)</f>
        <v>0</v>
      </c>
      <c r="BF877" s="203">
        <f>IF(N877="snížená",J877,0)</f>
        <v>0</v>
      </c>
      <c r="BG877" s="203">
        <f>IF(N877="zákl. přenesená",J877,0)</f>
        <v>0</v>
      </c>
      <c r="BH877" s="203">
        <f>IF(N877="sníž. přenesená",J877,0)</f>
        <v>0</v>
      </c>
      <c r="BI877" s="203">
        <f>IF(N877="nulová",J877,0)</f>
        <v>0</v>
      </c>
      <c r="BJ877" s="23" t="s">
        <v>175</v>
      </c>
      <c r="BK877" s="203">
        <f>ROUND(I877*H877,2)</f>
        <v>0</v>
      </c>
      <c r="BL877" s="23" t="s">
        <v>308</v>
      </c>
      <c r="BM877" s="23" t="s">
        <v>910</v>
      </c>
    </row>
    <row r="878" spans="2:65" s="11" customFormat="1">
      <c r="B878" s="204"/>
      <c r="C878" s="205"/>
      <c r="D878" s="206" t="s">
        <v>177</v>
      </c>
      <c r="E878" s="207" t="s">
        <v>21</v>
      </c>
      <c r="F878" s="208" t="s">
        <v>880</v>
      </c>
      <c r="G878" s="205"/>
      <c r="H878" s="209" t="s">
        <v>21</v>
      </c>
      <c r="I878" s="210"/>
      <c r="J878" s="205"/>
      <c r="K878" s="205"/>
      <c r="L878" s="211"/>
      <c r="M878" s="212"/>
      <c r="N878" s="213"/>
      <c r="O878" s="213"/>
      <c r="P878" s="213"/>
      <c r="Q878" s="213"/>
      <c r="R878" s="213"/>
      <c r="S878" s="213"/>
      <c r="T878" s="214"/>
      <c r="AT878" s="215" t="s">
        <v>177</v>
      </c>
      <c r="AU878" s="215" t="s">
        <v>175</v>
      </c>
      <c r="AV878" s="11" t="s">
        <v>77</v>
      </c>
      <c r="AW878" s="11" t="s">
        <v>33</v>
      </c>
      <c r="AX878" s="11" t="s">
        <v>69</v>
      </c>
      <c r="AY878" s="215" t="s">
        <v>167</v>
      </c>
    </row>
    <row r="879" spans="2:65" s="11" customFormat="1">
      <c r="B879" s="204"/>
      <c r="C879" s="205"/>
      <c r="D879" s="206" t="s">
        <v>177</v>
      </c>
      <c r="E879" s="207" t="s">
        <v>21</v>
      </c>
      <c r="F879" s="208" t="s">
        <v>881</v>
      </c>
      <c r="G879" s="205"/>
      <c r="H879" s="209" t="s">
        <v>21</v>
      </c>
      <c r="I879" s="210"/>
      <c r="J879" s="205"/>
      <c r="K879" s="205"/>
      <c r="L879" s="211"/>
      <c r="M879" s="212"/>
      <c r="N879" s="213"/>
      <c r="O879" s="213"/>
      <c r="P879" s="213"/>
      <c r="Q879" s="213"/>
      <c r="R879" s="213"/>
      <c r="S879" s="213"/>
      <c r="T879" s="214"/>
      <c r="AT879" s="215" t="s">
        <v>177</v>
      </c>
      <c r="AU879" s="215" t="s">
        <v>175</v>
      </c>
      <c r="AV879" s="11" t="s">
        <v>77</v>
      </c>
      <c r="AW879" s="11" t="s">
        <v>33</v>
      </c>
      <c r="AX879" s="11" t="s">
        <v>69</v>
      </c>
      <c r="AY879" s="215" t="s">
        <v>167</v>
      </c>
    </row>
    <row r="880" spans="2:65" s="12" customFormat="1">
      <c r="B880" s="216"/>
      <c r="C880" s="217"/>
      <c r="D880" s="206" t="s">
        <v>177</v>
      </c>
      <c r="E880" s="218" t="s">
        <v>21</v>
      </c>
      <c r="F880" s="219" t="s">
        <v>882</v>
      </c>
      <c r="G880" s="217"/>
      <c r="H880" s="220">
        <v>27.885000000000002</v>
      </c>
      <c r="I880" s="221"/>
      <c r="J880" s="217"/>
      <c r="K880" s="217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177</v>
      </c>
      <c r="AU880" s="226" t="s">
        <v>175</v>
      </c>
      <c r="AV880" s="12" t="s">
        <v>175</v>
      </c>
      <c r="AW880" s="12" t="s">
        <v>33</v>
      </c>
      <c r="AX880" s="12" t="s">
        <v>69</v>
      </c>
      <c r="AY880" s="226" t="s">
        <v>167</v>
      </c>
    </row>
    <row r="881" spans="2:65" s="12" customFormat="1">
      <c r="B881" s="216"/>
      <c r="C881" s="217"/>
      <c r="D881" s="206" t="s">
        <v>177</v>
      </c>
      <c r="E881" s="218" t="s">
        <v>21</v>
      </c>
      <c r="F881" s="219" t="s">
        <v>883</v>
      </c>
      <c r="G881" s="217"/>
      <c r="H881" s="220">
        <v>22.478000000000002</v>
      </c>
      <c r="I881" s="221"/>
      <c r="J881" s="217"/>
      <c r="K881" s="217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177</v>
      </c>
      <c r="AU881" s="226" t="s">
        <v>175</v>
      </c>
      <c r="AV881" s="12" t="s">
        <v>175</v>
      </c>
      <c r="AW881" s="12" t="s">
        <v>33</v>
      </c>
      <c r="AX881" s="12" t="s">
        <v>69</v>
      </c>
      <c r="AY881" s="226" t="s">
        <v>167</v>
      </c>
    </row>
    <row r="882" spans="2:65" s="13" customFormat="1">
      <c r="B882" s="227"/>
      <c r="C882" s="228"/>
      <c r="D882" s="229" t="s">
        <v>177</v>
      </c>
      <c r="E882" s="230" t="s">
        <v>21</v>
      </c>
      <c r="F882" s="231" t="s">
        <v>181</v>
      </c>
      <c r="G882" s="228"/>
      <c r="H882" s="232">
        <v>50.363</v>
      </c>
      <c r="I882" s="233"/>
      <c r="J882" s="228"/>
      <c r="K882" s="228"/>
      <c r="L882" s="234"/>
      <c r="M882" s="235"/>
      <c r="N882" s="236"/>
      <c r="O882" s="236"/>
      <c r="P882" s="236"/>
      <c r="Q882" s="236"/>
      <c r="R882" s="236"/>
      <c r="S882" s="236"/>
      <c r="T882" s="237"/>
      <c r="AT882" s="238" t="s">
        <v>177</v>
      </c>
      <c r="AU882" s="238" t="s">
        <v>175</v>
      </c>
      <c r="AV882" s="13" t="s">
        <v>174</v>
      </c>
      <c r="AW882" s="13" t="s">
        <v>33</v>
      </c>
      <c r="AX882" s="13" t="s">
        <v>77</v>
      </c>
      <c r="AY882" s="238" t="s">
        <v>167</v>
      </c>
    </row>
    <row r="883" spans="2:65" s="1" customFormat="1" ht="31.5" customHeight="1">
      <c r="B883" s="40"/>
      <c r="C883" s="242" t="s">
        <v>911</v>
      </c>
      <c r="D883" s="242" t="s">
        <v>364</v>
      </c>
      <c r="E883" s="243" t="s">
        <v>912</v>
      </c>
      <c r="F883" s="244" t="s">
        <v>913</v>
      </c>
      <c r="G883" s="245" t="s">
        <v>245</v>
      </c>
      <c r="H883" s="246">
        <v>169.749</v>
      </c>
      <c r="I883" s="247"/>
      <c r="J883" s="248">
        <f>ROUND(I883*H883,2)</f>
        <v>0</v>
      </c>
      <c r="K883" s="244" t="s">
        <v>173</v>
      </c>
      <c r="L883" s="249"/>
      <c r="M883" s="250" t="s">
        <v>21</v>
      </c>
      <c r="N883" s="251" t="s">
        <v>41</v>
      </c>
      <c r="O883" s="41"/>
      <c r="P883" s="201">
        <f>O883*H883</f>
        <v>0</v>
      </c>
      <c r="Q883" s="201">
        <v>4.8999999999999998E-3</v>
      </c>
      <c r="R883" s="201">
        <f>Q883*H883</f>
        <v>0.83177009999999996</v>
      </c>
      <c r="S883" s="201">
        <v>0</v>
      </c>
      <c r="T883" s="202">
        <f>S883*H883</f>
        <v>0</v>
      </c>
      <c r="AR883" s="23" t="s">
        <v>426</v>
      </c>
      <c r="AT883" s="23" t="s">
        <v>364</v>
      </c>
      <c r="AU883" s="23" t="s">
        <v>175</v>
      </c>
      <c r="AY883" s="23" t="s">
        <v>167</v>
      </c>
      <c r="BE883" s="203">
        <f>IF(N883="základní",J883,0)</f>
        <v>0</v>
      </c>
      <c r="BF883" s="203">
        <f>IF(N883="snížená",J883,0)</f>
        <v>0</v>
      </c>
      <c r="BG883" s="203">
        <f>IF(N883="zákl. přenesená",J883,0)</f>
        <v>0</v>
      </c>
      <c r="BH883" s="203">
        <f>IF(N883="sníž. přenesená",J883,0)</f>
        <v>0</v>
      </c>
      <c r="BI883" s="203">
        <f>IF(N883="nulová",J883,0)</f>
        <v>0</v>
      </c>
      <c r="BJ883" s="23" t="s">
        <v>175</v>
      </c>
      <c r="BK883" s="203">
        <f>ROUND(I883*H883,2)</f>
        <v>0</v>
      </c>
      <c r="BL883" s="23" t="s">
        <v>308</v>
      </c>
      <c r="BM883" s="23" t="s">
        <v>914</v>
      </c>
    </row>
    <row r="884" spans="2:65" s="11" customFormat="1">
      <c r="B884" s="204"/>
      <c r="C884" s="205"/>
      <c r="D884" s="206" t="s">
        <v>177</v>
      </c>
      <c r="E884" s="207" t="s">
        <v>21</v>
      </c>
      <c r="F884" s="208" t="s">
        <v>645</v>
      </c>
      <c r="G884" s="205"/>
      <c r="H884" s="209" t="s">
        <v>21</v>
      </c>
      <c r="I884" s="210"/>
      <c r="J884" s="205"/>
      <c r="K884" s="205"/>
      <c r="L884" s="211"/>
      <c r="M884" s="212"/>
      <c r="N884" s="213"/>
      <c r="O884" s="213"/>
      <c r="P884" s="213"/>
      <c r="Q884" s="213"/>
      <c r="R884" s="213"/>
      <c r="S884" s="213"/>
      <c r="T884" s="214"/>
      <c r="AT884" s="215" t="s">
        <v>177</v>
      </c>
      <c r="AU884" s="215" t="s">
        <v>175</v>
      </c>
      <c r="AV884" s="11" t="s">
        <v>77</v>
      </c>
      <c r="AW884" s="11" t="s">
        <v>33</v>
      </c>
      <c r="AX884" s="11" t="s">
        <v>69</v>
      </c>
      <c r="AY884" s="215" t="s">
        <v>167</v>
      </c>
    </row>
    <row r="885" spans="2:65" s="12" customFormat="1">
      <c r="B885" s="216"/>
      <c r="C885" s="217"/>
      <c r="D885" s="206" t="s">
        <v>177</v>
      </c>
      <c r="E885" s="218" t="s">
        <v>21</v>
      </c>
      <c r="F885" s="219" t="s">
        <v>915</v>
      </c>
      <c r="G885" s="217"/>
      <c r="H885" s="220">
        <v>109.313</v>
      </c>
      <c r="I885" s="221"/>
      <c r="J885" s="217"/>
      <c r="K885" s="217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177</v>
      </c>
      <c r="AU885" s="226" t="s">
        <v>175</v>
      </c>
      <c r="AV885" s="12" t="s">
        <v>175</v>
      </c>
      <c r="AW885" s="12" t="s">
        <v>33</v>
      </c>
      <c r="AX885" s="12" t="s">
        <v>69</v>
      </c>
      <c r="AY885" s="226" t="s">
        <v>167</v>
      </c>
    </row>
    <row r="886" spans="2:65" s="12" customFormat="1">
      <c r="B886" s="216"/>
      <c r="C886" s="217"/>
      <c r="D886" s="206" t="s">
        <v>177</v>
      </c>
      <c r="E886" s="218" t="s">
        <v>21</v>
      </c>
      <c r="F886" s="219" t="s">
        <v>916</v>
      </c>
      <c r="G886" s="217"/>
      <c r="H886" s="220">
        <v>60.436</v>
      </c>
      <c r="I886" s="221"/>
      <c r="J886" s="217"/>
      <c r="K886" s="217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177</v>
      </c>
      <c r="AU886" s="226" t="s">
        <v>175</v>
      </c>
      <c r="AV886" s="12" t="s">
        <v>175</v>
      </c>
      <c r="AW886" s="12" t="s">
        <v>33</v>
      </c>
      <c r="AX886" s="12" t="s">
        <v>69</v>
      </c>
      <c r="AY886" s="226" t="s">
        <v>167</v>
      </c>
    </row>
    <row r="887" spans="2:65" s="13" customFormat="1">
      <c r="B887" s="227"/>
      <c r="C887" s="228"/>
      <c r="D887" s="229" t="s">
        <v>177</v>
      </c>
      <c r="E887" s="230" t="s">
        <v>21</v>
      </c>
      <c r="F887" s="231" t="s">
        <v>181</v>
      </c>
      <c r="G887" s="228"/>
      <c r="H887" s="232">
        <v>169.749</v>
      </c>
      <c r="I887" s="233"/>
      <c r="J887" s="228"/>
      <c r="K887" s="228"/>
      <c r="L887" s="234"/>
      <c r="M887" s="235"/>
      <c r="N887" s="236"/>
      <c r="O887" s="236"/>
      <c r="P887" s="236"/>
      <c r="Q887" s="236"/>
      <c r="R887" s="236"/>
      <c r="S887" s="236"/>
      <c r="T887" s="237"/>
      <c r="AT887" s="238" t="s">
        <v>177</v>
      </c>
      <c r="AU887" s="238" t="s">
        <v>175</v>
      </c>
      <c r="AV887" s="13" t="s">
        <v>174</v>
      </c>
      <c r="AW887" s="13" t="s">
        <v>33</v>
      </c>
      <c r="AX887" s="13" t="s">
        <v>77</v>
      </c>
      <c r="AY887" s="238" t="s">
        <v>167</v>
      </c>
    </row>
    <row r="888" spans="2:65" s="1" customFormat="1" ht="31.5" customHeight="1">
      <c r="B888" s="40"/>
      <c r="C888" s="192" t="s">
        <v>917</v>
      </c>
      <c r="D888" s="192" t="s">
        <v>169</v>
      </c>
      <c r="E888" s="193" t="s">
        <v>918</v>
      </c>
      <c r="F888" s="194" t="s">
        <v>919</v>
      </c>
      <c r="G888" s="195" t="s">
        <v>245</v>
      </c>
      <c r="H888" s="196">
        <v>50.363</v>
      </c>
      <c r="I888" s="197"/>
      <c r="J888" s="198">
        <f>ROUND(I888*H888,2)</f>
        <v>0</v>
      </c>
      <c r="K888" s="194" t="s">
        <v>173</v>
      </c>
      <c r="L888" s="60"/>
      <c r="M888" s="199" t="s">
        <v>21</v>
      </c>
      <c r="N888" s="200" t="s">
        <v>41</v>
      </c>
      <c r="O888" s="41"/>
      <c r="P888" s="201">
        <f>O888*H888</f>
        <v>0</v>
      </c>
      <c r="Q888" s="201">
        <v>7.7999999999999999E-4</v>
      </c>
      <c r="R888" s="201">
        <f>Q888*H888</f>
        <v>3.9283140000000001E-2</v>
      </c>
      <c r="S888" s="201">
        <v>0</v>
      </c>
      <c r="T888" s="202">
        <f>S888*H888</f>
        <v>0</v>
      </c>
      <c r="AR888" s="23" t="s">
        <v>308</v>
      </c>
      <c r="AT888" s="23" t="s">
        <v>169</v>
      </c>
      <c r="AU888" s="23" t="s">
        <v>175</v>
      </c>
      <c r="AY888" s="23" t="s">
        <v>167</v>
      </c>
      <c r="BE888" s="203">
        <f>IF(N888="základní",J888,0)</f>
        <v>0</v>
      </c>
      <c r="BF888" s="203">
        <f>IF(N888="snížená",J888,0)</f>
        <v>0</v>
      </c>
      <c r="BG888" s="203">
        <f>IF(N888="zákl. přenesená",J888,0)</f>
        <v>0</v>
      </c>
      <c r="BH888" s="203">
        <f>IF(N888="sníž. přenesená",J888,0)</f>
        <v>0</v>
      </c>
      <c r="BI888" s="203">
        <f>IF(N888="nulová",J888,0)</f>
        <v>0</v>
      </c>
      <c r="BJ888" s="23" t="s">
        <v>175</v>
      </c>
      <c r="BK888" s="203">
        <f>ROUND(I888*H888,2)</f>
        <v>0</v>
      </c>
      <c r="BL888" s="23" t="s">
        <v>308</v>
      </c>
      <c r="BM888" s="23" t="s">
        <v>920</v>
      </c>
    </row>
    <row r="889" spans="2:65" s="11" customFormat="1">
      <c r="B889" s="204"/>
      <c r="C889" s="205"/>
      <c r="D889" s="206" t="s">
        <v>177</v>
      </c>
      <c r="E889" s="207" t="s">
        <v>21</v>
      </c>
      <c r="F889" s="208" t="s">
        <v>881</v>
      </c>
      <c r="G889" s="205"/>
      <c r="H889" s="209" t="s">
        <v>21</v>
      </c>
      <c r="I889" s="210"/>
      <c r="J889" s="205"/>
      <c r="K889" s="205"/>
      <c r="L889" s="211"/>
      <c r="M889" s="212"/>
      <c r="N889" s="213"/>
      <c r="O889" s="213"/>
      <c r="P889" s="213"/>
      <c r="Q889" s="213"/>
      <c r="R889" s="213"/>
      <c r="S889" s="213"/>
      <c r="T889" s="214"/>
      <c r="AT889" s="215" t="s">
        <v>177</v>
      </c>
      <c r="AU889" s="215" t="s">
        <v>175</v>
      </c>
      <c r="AV889" s="11" t="s">
        <v>77</v>
      </c>
      <c r="AW889" s="11" t="s">
        <v>33</v>
      </c>
      <c r="AX889" s="11" t="s">
        <v>69</v>
      </c>
      <c r="AY889" s="215" t="s">
        <v>167</v>
      </c>
    </row>
    <row r="890" spans="2:65" s="12" customFormat="1">
      <c r="B890" s="216"/>
      <c r="C890" s="217"/>
      <c r="D890" s="206" t="s">
        <v>177</v>
      </c>
      <c r="E890" s="218" t="s">
        <v>21</v>
      </c>
      <c r="F890" s="219" t="s">
        <v>882</v>
      </c>
      <c r="G890" s="217"/>
      <c r="H890" s="220">
        <v>27.885000000000002</v>
      </c>
      <c r="I890" s="221"/>
      <c r="J890" s="217"/>
      <c r="K890" s="217"/>
      <c r="L890" s="222"/>
      <c r="M890" s="223"/>
      <c r="N890" s="224"/>
      <c r="O890" s="224"/>
      <c r="P890" s="224"/>
      <c r="Q890" s="224"/>
      <c r="R890" s="224"/>
      <c r="S890" s="224"/>
      <c r="T890" s="225"/>
      <c r="AT890" s="226" t="s">
        <v>177</v>
      </c>
      <c r="AU890" s="226" t="s">
        <v>175</v>
      </c>
      <c r="AV890" s="12" t="s">
        <v>175</v>
      </c>
      <c r="AW890" s="12" t="s">
        <v>33</v>
      </c>
      <c r="AX890" s="12" t="s">
        <v>69</v>
      </c>
      <c r="AY890" s="226" t="s">
        <v>167</v>
      </c>
    </row>
    <row r="891" spans="2:65" s="12" customFormat="1">
      <c r="B891" s="216"/>
      <c r="C891" s="217"/>
      <c r="D891" s="206" t="s">
        <v>177</v>
      </c>
      <c r="E891" s="218" t="s">
        <v>21</v>
      </c>
      <c r="F891" s="219" t="s">
        <v>883</v>
      </c>
      <c r="G891" s="217"/>
      <c r="H891" s="220">
        <v>22.478000000000002</v>
      </c>
      <c r="I891" s="221"/>
      <c r="J891" s="217"/>
      <c r="K891" s="217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177</v>
      </c>
      <c r="AU891" s="226" t="s">
        <v>175</v>
      </c>
      <c r="AV891" s="12" t="s">
        <v>175</v>
      </c>
      <c r="AW891" s="12" t="s">
        <v>33</v>
      </c>
      <c r="AX891" s="12" t="s">
        <v>69</v>
      </c>
      <c r="AY891" s="226" t="s">
        <v>167</v>
      </c>
    </row>
    <row r="892" spans="2:65" s="13" customFormat="1">
      <c r="B892" s="227"/>
      <c r="C892" s="228"/>
      <c r="D892" s="229" t="s">
        <v>177</v>
      </c>
      <c r="E892" s="230" t="s">
        <v>21</v>
      </c>
      <c r="F892" s="231" t="s">
        <v>181</v>
      </c>
      <c r="G892" s="228"/>
      <c r="H892" s="232">
        <v>50.363</v>
      </c>
      <c r="I892" s="233"/>
      <c r="J892" s="228"/>
      <c r="K892" s="228"/>
      <c r="L892" s="234"/>
      <c r="M892" s="235"/>
      <c r="N892" s="236"/>
      <c r="O892" s="236"/>
      <c r="P892" s="236"/>
      <c r="Q892" s="236"/>
      <c r="R892" s="236"/>
      <c r="S892" s="236"/>
      <c r="T892" s="237"/>
      <c r="AT892" s="238" t="s">
        <v>177</v>
      </c>
      <c r="AU892" s="238" t="s">
        <v>175</v>
      </c>
      <c r="AV892" s="13" t="s">
        <v>174</v>
      </c>
      <c r="AW892" s="13" t="s">
        <v>33</v>
      </c>
      <c r="AX892" s="13" t="s">
        <v>77</v>
      </c>
      <c r="AY892" s="238" t="s">
        <v>167</v>
      </c>
    </row>
    <row r="893" spans="2:65" s="1" customFormat="1" ht="31.5" customHeight="1">
      <c r="B893" s="40"/>
      <c r="C893" s="192" t="s">
        <v>921</v>
      </c>
      <c r="D893" s="192" t="s">
        <v>169</v>
      </c>
      <c r="E893" s="193" t="s">
        <v>922</v>
      </c>
      <c r="F893" s="194" t="s">
        <v>923</v>
      </c>
      <c r="G893" s="195" t="s">
        <v>245</v>
      </c>
      <c r="H893" s="196">
        <v>50.363</v>
      </c>
      <c r="I893" s="197"/>
      <c r="J893" s="198">
        <f>ROUND(I893*H893,2)</f>
        <v>0</v>
      </c>
      <c r="K893" s="194" t="s">
        <v>173</v>
      </c>
      <c r="L893" s="60"/>
      <c r="M893" s="199" t="s">
        <v>21</v>
      </c>
      <c r="N893" s="200" t="s">
        <v>41</v>
      </c>
      <c r="O893" s="41"/>
      <c r="P893" s="201">
        <f>O893*H893</f>
        <v>0</v>
      </c>
      <c r="Q893" s="201">
        <v>0</v>
      </c>
      <c r="R893" s="201">
        <f>Q893*H893</f>
        <v>0</v>
      </c>
      <c r="S893" s="201">
        <v>0</v>
      </c>
      <c r="T893" s="202">
        <f>S893*H893</f>
        <v>0</v>
      </c>
      <c r="AR893" s="23" t="s">
        <v>308</v>
      </c>
      <c r="AT893" s="23" t="s">
        <v>169</v>
      </c>
      <c r="AU893" s="23" t="s">
        <v>175</v>
      </c>
      <c r="AY893" s="23" t="s">
        <v>167</v>
      </c>
      <c r="BE893" s="203">
        <f>IF(N893="základní",J893,0)</f>
        <v>0</v>
      </c>
      <c r="BF893" s="203">
        <f>IF(N893="snížená",J893,0)</f>
        <v>0</v>
      </c>
      <c r="BG893" s="203">
        <f>IF(N893="zákl. přenesená",J893,0)</f>
        <v>0</v>
      </c>
      <c r="BH893" s="203">
        <f>IF(N893="sníž. přenesená",J893,0)</f>
        <v>0</v>
      </c>
      <c r="BI893" s="203">
        <f>IF(N893="nulová",J893,0)</f>
        <v>0</v>
      </c>
      <c r="BJ893" s="23" t="s">
        <v>175</v>
      </c>
      <c r="BK893" s="203">
        <f>ROUND(I893*H893,2)</f>
        <v>0</v>
      </c>
      <c r="BL893" s="23" t="s">
        <v>308</v>
      </c>
      <c r="BM893" s="23" t="s">
        <v>924</v>
      </c>
    </row>
    <row r="894" spans="2:65" s="11" customFormat="1">
      <c r="B894" s="204"/>
      <c r="C894" s="205"/>
      <c r="D894" s="206" t="s">
        <v>177</v>
      </c>
      <c r="E894" s="207" t="s">
        <v>21</v>
      </c>
      <c r="F894" s="208" t="s">
        <v>881</v>
      </c>
      <c r="G894" s="205"/>
      <c r="H894" s="209" t="s">
        <v>21</v>
      </c>
      <c r="I894" s="210"/>
      <c r="J894" s="205"/>
      <c r="K894" s="205"/>
      <c r="L894" s="211"/>
      <c r="M894" s="212"/>
      <c r="N894" s="213"/>
      <c r="O894" s="213"/>
      <c r="P894" s="213"/>
      <c r="Q894" s="213"/>
      <c r="R894" s="213"/>
      <c r="S894" s="213"/>
      <c r="T894" s="214"/>
      <c r="AT894" s="215" t="s">
        <v>177</v>
      </c>
      <c r="AU894" s="215" t="s">
        <v>175</v>
      </c>
      <c r="AV894" s="11" t="s">
        <v>77</v>
      </c>
      <c r="AW894" s="11" t="s">
        <v>33</v>
      </c>
      <c r="AX894" s="11" t="s">
        <v>69</v>
      </c>
      <c r="AY894" s="215" t="s">
        <v>167</v>
      </c>
    </row>
    <row r="895" spans="2:65" s="12" customFormat="1">
      <c r="B895" s="216"/>
      <c r="C895" s="217"/>
      <c r="D895" s="206" t="s">
        <v>177</v>
      </c>
      <c r="E895" s="218" t="s">
        <v>21</v>
      </c>
      <c r="F895" s="219" t="s">
        <v>882</v>
      </c>
      <c r="G895" s="217"/>
      <c r="H895" s="220">
        <v>27.885000000000002</v>
      </c>
      <c r="I895" s="221"/>
      <c r="J895" s="217"/>
      <c r="K895" s="217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177</v>
      </c>
      <c r="AU895" s="226" t="s">
        <v>175</v>
      </c>
      <c r="AV895" s="12" t="s">
        <v>175</v>
      </c>
      <c r="AW895" s="12" t="s">
        <v>33</v>
      </c>
      <c r="AX895" s="12" t="s">
        <v>69</v>
      </c>
      <c r="AY895" s="226" t="s">
        <v>167</v>
      </c>
    </row>
    <row r="896" spans="2:65" s="12" customFormat="1">
      <c r="B896" s="216"/>
      <c r="C896" s="217"/>
      <c r="D896" s="206" t="s">
        <v>177</v>
      </c>
      <c r="E896" s="218" t="s">
        <v>21</v>
      </c>
      <c r="F896" s="219" t="s">
        <v>883</v>
      </c>
      <c r="G896" s="217"/>
      <c r="H896" s="220">
        <v>22.478000000000002</v>
      </c>
      <c r="I896" s="221"/>
      <c r="J896" s="217"/>
      <c r="K896" s="217"/>
      <c r="L896" s="222"/>
      <c r="M896" s="223"/>
      <c r="N896" s="224"/>
      <c r="O896" s="224"/>
      <c r="P896" s="224"/>
      <c r="Q896" s="224"/>
      <c r="R896" s="224"/>
      <c r="S896" s="224"/>
      <c r="T896" s="225"/>
      <c r="AT896" s="226" t="s">
        <v>177</v>
      </c>
      <c r="AU896" s="226" t="s">
        <v>175</v>
      </c>
      <c r="AV896" s="12" t="s">
        <v>175</v>
      </c>
      <c r="AW896" s="12" t="s">
        <v>33</v>
      </c>
      <c r="AX896" s="12" t="s">
        <v>69</v>
      </c>
      <c r="AY896" s="226" t="s">
        <v>167</v>
      </c>
    </row>
    <row r="897" spans="2:65" s="13" customFormat="1">
      <c r="B897" s="227"/>
      <c r="C897" s="228"/>
      <c r="D897" s="229" t="s">
        <v>177</v>
      </c>
      <c r="E897" s="230" t="s">
        <v>21</v>
      </c>
      <c r="F897" s="231" t="s">
        <v>181</v>
      </c>
      <c r="G897" s="228"/>
      <c r="H897" s="232">
        <v>50.363</v>
      </c>
      <c r="I897" s="233"/>
      <c r="J897" s="228"/>
      <c r="K897" s="228"/>
      <c r="L897" s="234"/>
      <c r="M897" s="235"/>
      <c r="N897" s="236"/>
      <c r="O897" s="236"/>
      <c r="P897" s="236"/>
      <c r="Q897" s="236"/>
      <c r="R897" s="236"/>
      <c r="S897" s="236"/>
      <c r="T897" s="237"/>
      <c r="AT897" s="238" t="s">
        <v>177</v>
      </c>
      <c r="AU897" s="238" t="s">
        <v>175</v>
      </c>
      <c r="AV897" s="13" t="s">
        <v>174</v>
      </c>
      <c r="AW897" s="13" t="s">
        <v>33</v>
      </c>
      <c r="AX897" s="13" t="s">
        <v>77</v>
      </c>
      <c r="AY897" s="238" t="s">
        <v>167</v>
      </c>
    </row>
    <row r="898" spans="2:65" s="1" customFormat="1" ht="22.5" customHeight="1">
      <c r="B898" s="40"/>
      <c r="C898" s="242" t="s">
        <v>925</v>
      </c>
      <c r="D898" s="242" t="s">
        <v>364</v>
      </c>
      <c r="E898" s="243" t="s">
        <v>926</v>
      </c>
      <c r="F898" s="244" t="s">
        <v>927</v>
      </c>
      <c r="G898" s="245" t="s">
        <v>245</v>
      </c>
      <c r="H898" s="246">
        <v>60.436</v>
      </c>
      <c r="I898" s="247"/>
      <c r="J898" s="248">
        <f>ROUND(I898*H898,2)</f>
        <v>0</v>
      </c>
      <c r="K898" s="244" t="s">
        <v>173</v>
      </c>
      <c r="L898" s="249"/>
      <c r="M898" s="250" t="s">
        <v>21</v>
      </c>
      <c r="N898" s="251" t="s">
        <v>41</v>
      </c>
      <c r="O898" s="41"/>
      <c r="P898" s="201">
        <f>O898*H898</f>
        <v>0</v>
      </c>
      <c r="Q898" s="201">
        <v>2.0000000000000001E-4</v>
      </c>
      <c r="R898" s="201">
        <f>Q898*H898</f>
        <v>1.2087200000000001E-2</v>
      </c>
      <c r="S898" s="201">
        <v>0</v>
      </c>
      <c r="T898" s="202">
        <f>S898*H898</f>
        <v>0</v>
      </c>
      <c r="AR898" s="23" t="s">
        <v>426</v>
      </c>
      <c r="AT898" s="23" t="s">
        <v>364</v>
      </c>
      <c r="AU898" s="23" t="s">
        <v>175</v>
      </c>
      <c r="AY898" s="23" t="s">
        <v>167</v>
      </c>
      <c r="BE898" s="203">
        <f>IF(N898="základní",J898,0)</f>
        <v>0</v>
      </c>
      <c r="BF898" s="203">
        <f>IF(N898="snížená",J898,0)</f>
        <v>0</v>
      </c>
      <c r="BG898" s="203">
        <f>IF(N898="zákl. přenesená",J898,0)</f>
        <v>0</v>
      </c>
      <c r="BH898" s="203">
        <f>IF(N898="sníž. přenesená",J898,0)</f>
        <v>0</v>
      </c>
      <c r="BI898" s="203">
        <f>IF(N898="nulová",J898,0)</f>
        <v>0</v>
      </c>
      <c r="BJ898" s="23" t="s">
        <v>175</v>
      </c>
      <c r="BK898" s="203">
        <f>ROUND(I898*H898,2)</f>
        <v>0</v>
      </c>
      <c r="BL898" s="23" t="s">
        <v>308</v>
      </c>
      <c r="BM898" s="23" t="s">
        <v>928</v>
      </c>
    </row>
    <row r="899" spans="2:65" s="11" customFormat="1">
      <c r="B899" s="204"/>
      <c r="C899" s="205"/>
      <c r="D899" s="206" t="s">
        <v>177</v>
      </c>
      <c r="E899" s="207" t="s">
        <v>21</v>
      </c>
      <c r="F899" s="208" t="s">
        <v>645</v>
      </c>
      <c r="G899" s="205"/>
      <c r="H899" s="209" t="s">
        <v>21</v>
      </c>
      <c r="I899" s="210"/>
      <c r="J899" s="205"/>
      <c r="K899" s="205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177</v>
      </c>
      <c r="AU899" s="215" t="s">
        <v>175</v>
      </c>
      <c r="AV899" s="11" t="s">
        <v>77</v>
      </c>
      <c r="AW899" s="11" t="s">
        <v>33</v>
      </c>
      <c r="AX899" s="11" t="s">
        <v>69</v>
      </c>
      <c r="AY899" s="215" t="s">
        <v>167</v>
      </c>
    </row>
    <row r="900" spans="2:65" s="12" customFormat="1">
      <c r="B900" s="216"/>
      <c r="C900" s="217"/>
      <c r="D900" s="206" t="s">
        <v>177</v>
      </c>
      <c r="E900" s="218" t="s">
        <v>21</v>
      </c>
      <c r="F900" s="219" t="s">
        <v>916</v>
      </c>
      <c r="G900" s="217"/>
      <c r="H900" s="220">
        <v>60.436</v>
      </c>
      <c r="I900" s="221"/>
      <c r="J900" s="217"/>
      <c r="K900" s="217"/>
      <c r="L900" s="222"/>
      <c r="M900" s="223"/>
      <c r="N900" s="224"/>
      <c r="O900" s="224"/>
      <c r="P900" s="224"/>
      <c r="Q900" s="224"/>
      <c r="R900" s="224"/>
      <c r="S900" s="224"/>
      <c r="T900" s="225"/>
      <c r="AT900" s="226" t="s">
        <v>177</v>
      </c>
      <c r="AU900" s="226" t="s">
        <v>175</v>
      </c>
      <c r="AV900" s="12" t="s">
        <v>175</v>
      </c>
      <c r="AW900" s="12" t="s">
        <v>33</v>
      </c>
      <c r="AX900" s="12" t="s">
        <v>69</v>
      </c>
      <c r="AY900" s="226" t="s">
        <v>167</v>
      </c>
    </row>
    <row r="901" spans="2:65" s="13" customFormat="1">
      <c r="B901" s="227"/>
      <c r="C901" s="228"/>
      <c r="D901" s="229" t="s">
        <v>177</v>
      </c>
      <c r="E901" s="230" t="s">
        <v>21</v>
      </c>
      <c r="F901" s="231" t="s">
        <v>181</v>
      </c>
      <c r="G901" s="228"/>
      <c r="H901" s="232">
        <v>60.436</v>
      </c>
      <c r="I901" s="233"/>
      <c r="J901" s="228"/>
      <c r="K901" s="228"/>
      <c r="L901" s="234"/>
      <c r="M901" s="235"/>
      <c r="N901" s="236"/>
      <c r="O901" s="236"/>
      <c r="P901" s="236"/>
      <c r="Q901" s="236"/>
      <c r="R901" s="236"/>
      <c r="S901" s="236"/>
      <c r="T901" s="237"/>
      <c r="AT901" s="238" t="s">
        <v>177</v>
      </c>
      <c r="AU901" s="238" t="s">
        <v>175</v>
      </c>
      <c r="AV901" s="13" t="s">
        <v>174</v>
      </c>
      <c r="AW901" s="13" t="s">
        <v>33</v>
      </c>
      <c r="AX901" s="13" t="s">
        <v>77</v>
      </c>
      <c r="AY901" s="238" t="s">
        <v>167</v>
      </c>
    </row>
    <row r="902" spans="2:65" s="1" customFormat="1" ht="31.5" customHeight="1">
      <c r="B902" s="40"/>
      <c r="C902" s="192" t="s">
        <v>929</v>
      </c>
      <c r="D902" s="192" t="s">
        <v>169</v>
      </c>
      <c r="E902" s="193" t="s">
        <v>930</v>
      </c>
      <c r="F902" s="194" t="s">
        <v>931</v>
      </c>
      <c r="G902" s="195" t="s">
        <v>245</v>
      </c>
      <c r="H902" s="196">
        <v>18.395</v>
      </c>
      <c r="I902" s="197"/>
      <c r="J902" s="198">
        <f>ROUND(I902*H902,2)</f>
        <v>0</v>
      </c>
      <c r="K902" s="194" t="s">
        <v>173</v>
      </c>
      <c r="L902" s="60"/>
      <c r="M902" s="199" t="s">
        <v>21</v>
      </c>
      <c r="N902" s="200" t="s">
        <v>41</v>
      </c>
      <c r="O902" s="41"/>
      <c r="P902" s="201">
        <f>O902*H902</f>
        <v>0</v>
      </c>
      <c r="Q902" s="201">
        <v>4.5799999999999999E-3</v>
      </c>
      <c r="R902" s="201">
        <f>Q902*H902</f>
        <v>8.4249099999999993E-2</v>
      </c>
      <c r="S902" s="201">
        <v>0</v>
      </c>
      <c r="T902" s="202">
        <f>S902*H902</f>
        <v>0</v>
      </c>
      <c r="AR902" s="23" t="s">
        <v>308</v>
      </c>
      <c r="AT902" s="23" t="s">
        <v>169</v>
      </c>
      <c r="AU902" s="23" t="s">
        <v>175</v>
      </c>
      <c r="AY902" s="23" t="s">
        <v>167</v>
      </c>
      <c r="BE902" s="203">
        <f>IF(N902="základní",J902,0)</f>
        <v>0</v>
      </c>
      <c r="BF902" s="203">
        <f>IF(N902="snížená",J902,0)</f>
        <v>0</v>
      </c>
      <c r="BG902" s="203">
        <f>IF(N902="zákl. přenesená",J902,0)</f>
        <v>0</v>
      </c>
      <c r="BH902" s="203">
        <f>IF(N902="sníž. přenesená",J902,0)</f>
        <v>0</v>
      </c>
      <c r="BI902" s="203">
        <f>IF(N902="nulová",J902,0)</f>
        <v>0</v>
      </c>
      <c r="BJ902" s="23" t="s">
        <v>175</v>
      </c>
      <c r="BK902" s="203">
        <f>ROUND(I902*H902,2)</f>
        <v>0</v>
      </c>
      <c r="BL902" s="23" t="s">
        <v>308</v>
      </c>
      <c r="BM902" s="23" t="s">
        <v>932</v>
      </c>
    </row>
    <row r="903" spans="2:65" s="11" customFormat="1">
      <c r="B903" s="204"/>
      <c r="C903" s="205"/>
      <c r="D903" s="206" t="s">
        <v>177</v>
      </c>
      <c r="E903" s="207" t="s">
        <v>21</v>
      </c>
      <c r="F903" s="208" t="s">
        <v>556</v>
      </c>
      <c r="G903" s="205"/>
      <c r="H903" s="209" t="s">
        <v>21</v>
      </c>
      <c r="I903" s="210"/>
      <c r="J903" s="205"/>
      <c r="K903" s="205"/>
      <c r="L903" s="211"/>
      <c r="M903" s="212"/>
      <c r="N903" s="213"/>
      <c r="O903" s="213"/>
      <c r="P903" s="213"/>
      <c r="Q903" s="213"/>
      <c r="R903" s="213"/>
      <c r="S903" s="213"/>
      <c r="T903" s="214"/>
      <c r="AT903" s="215" t="s">
        <v>177</v>
      </c>
      <c r="AU903" s="215" t="s">
        <v>175</v>
      </c>
      <c r="AV903" s="11" t="s">
        <v>77</v>
      </c>
      <c r="AW903" s="11" t="s">
        <v>33</v>
      </c>
      <c r="AX903" s="11" t="s">
        <v>69</v>
      </c>
      <c r="AY903" s="215" t="s">
        <v>167</v>
      </c>
    </row>
    <row r="904" spans="2:65" s="12" customFormat="1">
      <c r="B904" s="216"/>
      <c r="C904" s="217"/>
      <c r="D904" s="206" t="s">
        <v>177</v>
      </c>
      <c r="E904" s="218" t="s">
        <v>21</v>
      </c>
      <c r="F904" s="219" t="s">
        <v>933</v>
      </c>
      <c r="G904" s="217"/>
      <c r="H904" s="220">
        <v>4.7300000000000004</v>
      </c>
      <c r="I904" s="221"/>
      <c r="J904" s="217"/>
      <c r="K904" s="217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177</v>
      </c>
      <c r="AU904" s="226" t="s">
        <v>175</v>
      </c>
      <c r="AV904" s="12" t="s">
        <v>175</v>
      </c>
      <c r="AW904" s="12" t="s">
        <v>33</v>
      </c>
      <c r="AX904" s="12" t="s">
        <v>69</v>
      </c>
      <c r="AY904" s="226" t="s">
        <v>167</v>
      </c>
    </row>
    <row r="905" spans="2:65" s="11" customFormat="1">
      <c r="B905" s="204"/>
      <c r="C905" s="205"/>
      <c r="D905" s="206" t="s">
        <v>177</v>
      </c>
      <c r="E905" s="207" t="s">
        <v>21</v>
      </c>
      <c r="F905" s="208" t="s">
        <v>573</v>
      </c>
      <c r="G905" s="205"/>
      <c r="H905" s="209" t="s">
        <v>21</v>
      </c>
      <c r="I905" s="210"/>
      <c r="J905" s="205"/>
      <c r="K905" s="205"/>
      <c r="L905" s="211"/>
      <c r="M905" s="212"/>
      <c r="N905" s="213"/>
      <c r="O905" s="213"/>
      <c r="P905" s="213"/>
      <c r="Q905" s="213"/>
      <c r="R905" s="213"/>
      <c r="S905" s="213"/>
      <c r="T905" s="214"/>
      <c r="AT905" s="215" t="s">
        <v>177</v>
      </c>
      <c r="AU905" s="215" t="s">
        <v>175</v>
      </c>
      <c r="AV905" s="11" t="s">
        <v>77</v>
      </c>
      <c r="AW905" s="11" t="s">
        <v>33</v>
      </c>
      <c r="AX905" s="11" t="s">
        <v>69</v>
      </c>
      <c r="AY905" s="215" t="s">
        <v>167</v>
      </c>
    </row>
    <row r="906" spans="2:65" s="12" customFormat="1">
      <c r="B906" s="216"/>
      <c r="C906" s="217"/>
      <c r="D906" s="206" t="s">
        <v>177</v>
      </c>
      <c r="E906" s="218" t="s">
        <v>21</v>
      </c>
      <c r="F906" s="219" t="s">
        <v>934</v>
      </c>
      <c r="G906" s="217"/>
      <c r="H906" s="220">
        <v>8.7899999999999991</v>
      </c>
      <c r="I906" s="221"/>
      <c r="J906" s="217"/>
      <c r="K906" s="217"/>
      <c r="L906" s="222"/>
      <c r="M906" s="223"/>
      <c r="N906" s="224"/>
      <c r="O906" s="224"/>
      <c r="P906" s="224"/>
      <c r="Q906" s="224"/>
      <c r="R906" s="224"/>
      <c r="S906" s="224"/>
      <c r="T906" s="225"/>
      <c r="AT906" s="226" t="s">
        <v>177</v>
      </c>
      <c r="AU906" s="226" t="s">
        <v>175</v>
      </c>
      <c r="AV906" s="12" t="s">
        <v>175</v>
      </c>
      <c r="AW906" s="12" t="s">
        <v>33</v>
      </c>
      <c r="AX906" s="12" t="s">
        <v>69</v>
      </c>
      <c r="AY906" s="226" t="s">
        <v>167</v>
      </c>
    </row>
    <row r="907" spans="2:65" s="11" customFormat="1">
      <c r="B907" s="204"/>
      <c r="C907" s="205"/>
      <c r="D907" s="206" t="s">
        <v>177</v>
      </c>
      <c r="E907" s="207" t="s">
        <v>21</v>
      </c>
      <c r="F907" s="208" t="s">
        <v>595</v>
      </c>
      <c r="G907" s="205"/>
      <c r="H907" s="209" t="s">
        <v>21</v>
      </c>
      <c r="I907" s="210"/>
      <c r="J907" s="205"/>
      <c r="K907" s="205"/>
      <c r="L907" s="211"/>
      <c r="M907" s="212"/>
      <c r="N907" s="213"/>
      <c r="O907" s="213"/>
      <c r="P907" s="213"/>
      <c r="Q907" s="213"/>
      <c r="R907" s="213"/>
      <c r="S907" s="213"/>
      <c r="T907" s="214"/>
      <c r="AT907" s="215" t="s">
        <v>177</v>
      </c>
      <c r="AU907" s="215" t="s">
        <v>175</v>
      </c>
      <c r="AV907" s="11" t="s">
        <v>77</v>
      </c>
      <c r="AW907" s="11" t="s">
        <v>33</v>
      </c>
      <c r="AX907" s="11" t="s">
        <v>69</v>
      </c>
      <c r="AY907" s="215" t="s">
        <v>167</v>
      </c>
    </row>
    <row r="908" spans="2:65" s="12" customFormat="1">
      <c r="B908" s="216"/>
      <c r="C908" s="217"/>
      <c r="D908" s="206" t="s">
        <v>177</v>
      </c>
      <c r="E908" s="218" t="s">
        <v>21</v>
      </c>
      <c r="F908" s="219" t="s">
        <v>935</v>
      </c>
      <c r="G908" s="217"/>
      <c r="H908" s="220">
        <v>4.875</v>
      </c>
      <c r="I908" s="221"/>
      <c r="J908" s="217"/>
      <c r="K908" s="217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177</v>
      </c>
      <c r="AU908" s="226" t="s">
        <v>175</v>
      </c>
      <c r="AV908" s="12" t="s">
        <v>175</v>
      </c>
      <c r="AW908" s="12" t="s">
        <v>33</v>
      </c>
      <c r="AX908" s="12" t="s">
        <v>69</v>
      </c>
      <c r="AY908" s="226" t="s">
        <v>167</v>
      </c>
    </row>
    <row r="909" spans="2:65" s="13" customFormat="1">
      <c r="B909" s="227"/>
      <c r="C909" s="228"/>
      <c r="D909" s="229" t="s">
        <v>177</v>
      </c>
      <c r="E909" s="230" t="s">
        <v>21</v>
      </c>
      <c r="F909" s="231" t="s">
        <v>181</v>
      </c>
      <c r="G909" s="228"/>
      <c r="H909" s="232">
        <v>18.395</v>
      </c>
      <c r="I909" s="233"/>
      <c r="J909" s="228"/>
      <c r="K909" s="228"/>
      <c r="L909" s="234"/>
      <c r="M909" s="235"/>
      <c r="N909" s="236"/>
      <c r="O909" s="236"/>
      <c r="P909" s="236"/>
      <c r="Q909" s="236"/>
      <c r="R909" s="236"/>
      <c r="S909" s="236"/>
      <c r="T909" s="237"/>
      <c r="AT909" s="238" t="s">
        <v>177</v>
      </c>
      <c r="AU909" s="238" t="s">
        <v>175</v>
      </c>
      <c r="AV909" s="13" t="s">
        <v>174</v>
      </c>
      <c r="AW909" s="13" t="s">
        <v>33</v>
      </c>
      <c r="AX909" s="13" t="s">
        <v>77</v>
      </c>
      <c r="AY909" s="238" t="s">
        <v>167</v>
      </c>
    </row>
    <row r="910" spans="2:65" s="1" customFormat="1" ht="31.5" customHeight="1">
      <c r="B910" s="40"/>
      <c r="C910" s="192" t="s">
        <v>936</v>
      </c>
      <c r="D910" s="192" t="s">
        <v>169</v>
      </c>
      <c r="E910" s="193" t="s">
        <v>937</v>
      </c>
      <c r="F910" s="194" t="s">
        <v>938</v>
      </c>
      <c r="G910" s="195" t="s">
        <v>245</v>
      </c>
      <c r="H910" s="196">
        <v>15</v>
      </c>
      <c r="I910" s="197"/>
      <c r="J910" s="198">
        <f>ROUND(I910*H910,2)</f>
        <v>0</v>
      </c>
      <c r="K910" s="194" t="s">
        <v>173</v>
      </c>
      <c r="L910" s="60"/>
      <c r="M910" s="199" t="s">
        <v>21</v>
      </c>
      <c r="N910" s="200" t="s">
        <v>41</v>
      </c>
      <c r="O910" s="41"/>
      <c r="P910" s="201">
        <f>O910*H910</f>
        <v>0</v>
      </c>
      <c r="Q910" s="201">
        <v>4.5799999999999999E-3</v>
      </c>
      <c r="R910" s="201">
        <f>Q910*H910</f>
        <v>6.8699999999999997E-2</v>
      </c>
      <c r="S910" s="201">
        <v>0</v>
      </c>
      <c r="T910" s="202">
        <f>S910*H910</f>
        <v>0</v>
      </c>
      <c r="AR910" s="23" t="s">
        <v>308</v>
      </c>
      <c r="AT910" s="23" t="s">
        <v>169</v>
      </c>
      <c r="AU910" s="23" t="s">
        <v>175</v>
      </c>
      <c r="AY910" s="23" t="s">
        <v>167</v>
      </c>
      <c r="BE910" s="203">
        <f>IF(N910="základní",J910,0)</f>
        <v>0</v>
      </c>
      <c r="BF910" s="203">
        <f>IF(N910="snížená",J910,0)</f>
        <v>0</v>
      </c>
      <c r="BG910" s="203">
        <f>IF(N910="zákl. přenesená",J910,0)</f>
        <v>0</v>
      </c>
      <c r="BH910" s="203">
        <f>IF(N910="sníž. přenesená",J910,0)</f>
        <v>0</v>
      </c>
      <c r="BI910" s="203">
        <f>IF(N910="nulová",J910,0)</f>
        <v>0</v>
      </c>
      <c r="BJ910" s="23" t="s">
        <v>175</v>
      </c>
      <c r="BK910" s="203">
        <f>ROUND(I910*H910,2)</f>
        <v>0</v>
      </c>
      <c r="BL910" s="23" t="s">
        <v>308</v>
      </c>
      <c r="BM910" s="23" t="s">
        <v>939</v>
      </c>
    </row>
    <row r="911" spans="2:65" s="11" customFormat="1">
      <c r="B911" s="204"/>
      <c r="C911" s="205"/>
      <c r="D911" s="206" t="s">
        <v>177</v>
      </c>
      <c r="E911" s="207" t="s">
        <v>21</v>
      </c>
      <c r="F911" s="208" t="s">
        <v>940</v>
      </c>
      <c r="G911" s="205"/>
      <c r="H911" s="209" t="s">
        <v>21</v>
      </c>
      <c r="I911" s="210"/>
      <c r="J911" s="205"/>
      <c r="K911" s="205"/>
      <c r="L911" s="211"/>
      <c r="M911" s="212"/>
      <c r="N911" s="213"/>
      <c r="O911" s="213"/>
      <c r="P911" s="213"/>
      <c r="Q911" s="213"/>
      <c r="R911" s="213"/>
      <c r="S911" s="213"/>
      <c r="T911" s="214"/>
      <c r="AT911" s="215" t="s">
        <v>177</v>
      </c>
      <c r="AU911" s="215" t="s">
        <v>175</v>
      </c>
      <c r="AV911" s="11" t="s">
        <v>77</v>
      </c>
      <c r="AW911" s="11" t="s">
        <v>33</v>
      </c>
      <c r="AX911" s="11" t="s">
        <v>69</v>
      </c>
      <c r="AY911" s="215" t="s">
        <v>167</v>
      </c>
    </row>
    <row r="912" spans="2:65" s="12" customFormat="1">
      <c r="B912" s="216"/>
      <c r="C912" s="217"/>
      <c r="D912" s="206" t="s">
        <v>177</v>
      </c>
      <c r="E912" s="218" t="s">
        <v>21</v>
      </c>
      <c r="F912" s="219" t="s">
        <v>10</v>
      </c>
      <c r="G912" s="217"/>
      <c r="H912" s="220">
        <v>15</v>
      </c>
      <c r="I912" s="221"/>
      <c r="J912" s="217"/>
      <c r="K912" s="217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177</v>
      </c>
      <c r="AU912" s="226" t="s">
        <v>175</v>
      </c>
      <c r="AV912" s="12" t="s">
        <v>175</v>
      </c>
      <c r="AW912" s="12" t="s">
        <v>33</v>
      </c>
      <c r="AX912" s="12" t="s">
        <v>69</v>
      </c>
      <c r="AY912" s="226" t="s">
        <v>167</v>
      </c>
    </row>
    <row r="913" spans="2:65" s="13" customFormat="1">
      <c r="B913" s="227"/>
      <c r="C913" s="228"/>
      <c r="D913" s="229" t="s">
        <v>177</v>
      </c>
      <c r="E913" s="230" t="s">
        <v>21</v>
      </c>
      <c r="F913" s="231" t="s">
        <v>181</v>
      </c>
      <c r="G913" s="228"/>
      <c r="H913" s="232">
        <v>15</v>
      </c>
      <c r="I913" s="233"/>
      <c r="J913" s="228"/>
      <c r="K913" s="228"/>
      <c r="L913" s="234"/>
      <c r="M913" s="235"/>
      <c r="N913" s="236"/>
      <c r="O913" s="236"/>
      <c r="P913" s="236"/>
      <c r="Q913" s="236"/>
      <c r="R913" s="236"/>
      <c r="S913" s="236"/>
      <c r="T913" s="237"/>
      <c r="AT913" s="238" t="s">
        <v>177</v>
      </c>
      <c r="AU913" s="238" t="s">
        <v>175</v>
      </c>
      <c r="AV913" s="13" t="s">
        <v>174</v>
      </c>
      <c r="AW913" s="13" t="s">
        <v>33</v>
      </c>
      <c r="AX913" s="13" t="s">
        <v>77</v>
      </c>
      <c r="AY913" s="238" t="s">
        <v>167</v>
      </c>
    </row>
    <row r="914" spans="2:65" s="1" customFormat="1" ht="31.5" customHeight="1">
      <c r="B914" s="40"/>
      <c r="C914" s="192" t="s">
        <v>941</v>
      </c>
      <c r="D914" s="192" t="s">
        <v>169</v>
      </c>
      <c r="E914" s="193" t="s">
        <v>942</v>
      </c>
      <c r="F914" s="194" t="s">
        <v>943</v>
      </c>
      <c r="G914" s="195" t="s">
        <v>944</v>
      </c>
      <c r="H914" s="256"/>
      <c r="I914" s="197"/>
      <c r="J914" s="198">
        <f>ROUND(I914*H914,2)</f>
        <v>0</v>
      </c>
      <c r="K914" s="194" t="s">
        <v>173</v>
      </c>
      <c r="L914" s="60"/>
      <c r="M914" s="199" t="s">
        <v>21</v>
      </c>
      <c r="N914" s="200" t="s">
        <v>41</v>
      </c>
      <c r="O914" s="41"/>
      <c r="P914" s="201">
        <f>O914*H914</f>
        <v>0</v>
      </c>
      <c r="Q914" s="201">
        <v>0</v>
      </c>
      <c r="R914" s="201">
        <f>Q914*H914</f>
        <v>0</v>
      </c>
      <c r="S914" s="201">
        <v>0</v>
      </c>
      <c r="T914" s="202">
        <f>S914*H914</f>
        <v>0</v>
      </c>
      <c r="AR914" s="23" t="s">
        <v>308</v>
      </c>
      <c r="AT914" s="23" t="s">
        <v>169</v>
      </c>
      <c r="AU914" s="23" t="s">
        <v>175</v>
      </c>
      <c r="AY914" s="23" t="s">
        <v>167</v>
      </c>
      <c r="BE914" s="203">
        <f>IF(N914="základní",J914,0)</f>
        <v>0</v>
      </c>
      <c r="BF914" s="203">
        <f>IF(N914="snížená",J914,0)</f>
        <v>0</v>
      </c>
      <c r="BG914" s="203">
        <f>IF(N914="zákl. přenesená",J914,0)</f>
        <v>0</v>
      </c>
      <c r="BH914" s="203">
        <f>IF(N914="sníž. přenesená",J914,0)</f>
        <v>0</v>
      </c>
      <c r="BI914" s="203">
        <f>IF(N914="nulová",J914,0)</f>
        <v>0</v>
      </c>
      <c r="BJ914" s="23" t="s">
        <v>175</v>
      </c>
      <c r="BK914" s="203">
        <f>ROUND(I914*H914,2)</f>
        <v>0</v>
      </c>
      <c r="BL914" s="23" t="s">
        <v>308</v>
      </c>
      <c r="BM914" s="23" t="s">
        <v>945</v>
      </c>
    </row>
    <row r="915" spans="2:65" s="10" customFormat="1" ht="29.85" customHeight="1">
      <c r="B915" s="175"/>
      <c r="C915" s="176"/>
      <c r="D915" s="189" t="s">
        <v>68</v>
      </c>
      <c r="E915" s="190" t="s">
        <v>946</v>
      </c>
      <c r="F915" s="190" t="s">
        <v>947</v>
      </c>
      <c r="G915" s="176"/>
      <c r="H915" s="176"/>
      <c r="I915" s="179"/>
      <c r="J915" s="191">
        <f>BK915</f>
        <v>0</v>
      </c>
      <c r="K915" s="176"/>
      <c r="L915" s="181"/>
      <c r="M915" s="182"/>
      <c r="N915" s="183"/>
      <c r="O915" s="183"/>
      <c r="P915" s="184">
        <f>SUM(P916:P984)</f>
        <v>0</v>
      </c>
      <c r="Q915" s="183"/>
      <c r="R915" s="184">
        <f>SUM(R916:R984)</f>
        <v>1.7178456300000002</v>
      </c>
      <c r="S915" s="183"/>
      <c r="T915" s="185">
        <f>SUM(T916:T984)</f>
        <v>0</v>
      </c>
      <c r="AR915" s="186" t="s">
        <v>175</v>
      </c>
      <c r="AT915" s="187" t="s">
        <v>68</v>
      </c>
      <c r="AU915" s="187" t="s">
        <v>77</v>
      </c>
      <c r="AY915" s="186" t="s">
        <v>167</v>
      </c>
      <c r="BK915" s="188">
        <f>SUM(BK916:BK984)</f>
        <v>0</v>
      </c>
    </row>
    <row r="916" spans="2:65" s="1" customFormat="1" ht="31.5" customHeight="1">
      <c r="B916" s="40"/>
      <c r="C916" s="192" t="s">
        <v>948</v>
      </c>
      <c r="D916" s="192" t="s">
        <v>169</v>
      </c>
      <c r="E916" s="193" t="s">
        <v>949</v>
      </c>
      <c r="F916" s="194" t="s">
        <v>950</v>
      </c>
      <c r="G916" s="195" t="s">
        <v>245</v>
      </c>
      <c r="H916" s="196">
        <v>7.7</v>
      </c>
      <c r="I916" s="197"/>
      <c r="J916" s="198">
        <f>ROUND(I916*H916,2)</f>
        <v>0</v>
      </c>
      <c r="K916" s="194" t="s">
        <v>173</v>
      </c>
      <c r="L916" s="60"/>
      <c r="M916" s="199" t="s">
        <v>21</v>
      </c>
      <c r="N916" s="200" t="s">
        <v>41</v>
      </c>
      <c r="O916" s="41"/>
      <c r="P916" s="201">
        <f>O916*H916</f>
        <v>0</v>
      </c>
      <c r="Q916" s="201">
        <v>0</v>
      </c>
      <c r="R916" s="201">
        <f>Q916*H916</f>
        <v>0</v>
      </c>
      <c r="S916" s="201">
        <v>0</v>
      </c>
      <c r="T916" s="202">
        <f>S916*H916</f>
        <v>0</v>
      </c>
      <c r="AR916" s="23" t="s">
        <v>308</v>
      </c>
      <c r="AT916" s="23" t="s">
        <v>169</v>
      </c>
      <c r="AU916" s="23" t="s">
        <v>175</v>
      </c>
      <c r="AY916" s="23" t="s">
        <v>167</v>
      </c>
      <c r="BE916" s="203">
        <f>IF(N916="základní",J916,0)</f>
        <v>0</v>
      </c>
      <c r="BF916" s="203">
        <f>IF(N916="snížená",J916,0)</f>
        <v>0</v>
      </c>
      <c r="BG916" s="203">
        <f>IF(N916="zákl. přenesená",J916,0)</f>
        <v>0</v>
      </c>
      <c r="BH916" s="203">
        <f>IF(N916="sníž. přenesená",J916,0)</f>
        <v>0</v>
      </c>
      <c r="BI916" s="203">
        <f>IF(N916="nulová",J916,0)</f>
        <v>0</v>
      </c>
      <c r="BJ916" s="23" t="s">
        <v>175</v>
      </c>
      <c r="BK916" s="203">
        <f>ROUND(I916*H916,2)</f>
        <v>0</v>
      </c>
      <c r="BL916" s="23" t="s">
        <v>308</v>
      </c>
      <c r="BM916" s="23" t="s">
        <v>951</v>
      </c>
    </row>
    <row r="917" spans="2:65" s="11" customFormat="1">
      <c r="B917" s="204"/>
      <c r="C917" s="205"/>
      <c r="D917" s="206" t="s">
        <v>177</v>
      </c>
      <c r="E917" s="207" t="s">
        <v>21</v>
      </c>
      <c r="F917" s="208" t="s">
        <v>952</v>
      </c>
      <c r="G917" s="205"/>
      <c r="H917" s="209" t="s">
        <v>21</v>
      </c>
      <c r="I917" s="210"/>
      <c r="J917" s="205"/>
      <c r="K917" s="205"/>
      <c r="L917" s="211"/>
      <c r="M917" s="212"/>
      <c r="N917" s="213"/>
      <c r="O917" s="213"/>
      <c r="P917" s="213"/>
      <c r="Q917" s="213"/>
      <c r="R917" s="213"/>
      <c r="S917" s="213"/>
      <c r="T917" s="214"/>
      <c r="AT917" s="215" t="s">
        <v>177</v>
      </c>
      <c r="AU917" s="215" t="s">
        <v>175</v>
      </c>
      <c r="AV917" s="11" t="s">
        <v>77</v>
      </c>
      <c r="AW917" s="11" t="s">
        <v>33</v>
      </c>
      <c r="AX917" s="11" t="s">
        <v>69</v>
      </c>
      <c r="AY917" s="215" t="s">
        <v>167</v>
      </c>
    </row>
    <row r="918" spans="2:65" s="12" customFormat="1">
      <c r="B918" s="216"/>
      <c r="C918" s="217"/>
      <c r="D918" s="206" t="s">
        <v>177</v>
      </c>
      <c r="E918" s="218" t="s">
        <v>21</v>
      </c>
      <c r="F918" s="219" t="s">
        <v>953</v>
      </c>
      <c r="G918" s="217"/>
      <c r="H918" s="220">
        <v>7.7</v>
      </c>
      <c r="I918" s="221"/>
      <c r="J918" s="217"/>
      <c r="K918" s="217"/>
      <c r="L918" s="222"/>
      <c r="M918" s="223"/>
      <c r="N918" s="224"/>
      <c r="O918" s="224"/>
      <c r="P918" s="224"/>
      <c r="Q918" s="224"/>
      <c r="R918" s="224"/>
      <c r="S918" s="224"/>
      <c r="T918" s="225"/>
      <c r="AT918" s="226" t="s">
        <v>177</v>
      </c>
      <c r="AU918" s="226" t="s">
        <v>175</v>
      </c>
      <c r="AV918" s="12" t="s">
        <v>175</v>
      </c>
      <c r="AW918" s="12" t="s">
        <v>33</v>
      </c>
      <c r="AX918" s="12" t="s">
        <v>69</v>
      </c>
      <c r="AY918" s="226" t="s">
        <v>167</v>
      </c>
    </row>
    <row r="919" spans="2:65" s="13" customFormat="1">
      <c r="B919" s="227"/>
      <c r="C919" s="228"/>
      <c r="D919" s="229" t="s">
        <v>177</v>
      </c>
      <c r="E919" s="230" t="s">
        <v>21</v>
      </c>
      <c r="F919" s="231" t="s">
        <v>181</v>
      </c>
      <c r="G919" s="228"/>
      <c r="H919" s="232">
        <v>7.7</v>
      </c>
      <c r="I919" s="233"/>
      <c r="J919" s="228"/>
      <c r="K919" s="228"/>
      <c r="L919" s="234"/>
      <c r="M919" s="235"/>
      <c r="N919" s="236"/>
      <c r="O919" s="236"/>
      <c r="P919" s="236"/>
      <c r="Q919" s="236"/>
      <c r="R919" s="236"/>
      <c r="S919" s="236"/>
      <c r="T919" s="237"/>
      <c r="AT919" s="238" t="s">
        <v>177</v>
      </c>
      <c r="AU919" s="238" t="s">
        <v>175</v>
      </c>
      <c r="AV919" s="13" t="s">
        <v>174</v>
      </c>
      <c r="AW919" s="13" t="s">
        <v>33</v>
      </c>
      <c r="AX919" s="13" t="s">
        <v>77</v>
      </c>
      <c r="AY919" s="238" t="s">
        <v>167</v>
      </c>
    </row>
    <row r="920" spans="2:65" s="1" customFormat="1" ht="22.5" customHeight="1">
      <c r="B920" s="40"/>
      <c r="C920" s="242" t="s">
        <v>954</v>
      </c>
      <c r="D920" s="242" t="s">
        <v>364</v>
      </c>
      <c r="E920" s="243" t="s">
        <v>955</v>
      </c>
      <c r="F920" s="244" t="s">
        <v>956</v>
      </c>
      <c r="G920" s="245" t="s">
        <v>245</v>
      </c>
      <c r="H920" s="246">
        <v>8.4700000000000006</v>
      </c>
      <c r="I920" s="247"/>
      <c r="J920" s="248">
        <f>ROUND(I920*H920,2)</f>
        <v>0</v>
      </c>
      <c r="K920" s="244" t="s">
        <v>173</v>
      </c>
      <c r="L920" s="249"/>
      <c r="M920" s="250" t="s">
        <v>21</v>
      </c>
      <c r="N920" s="251" t="s">
        <v>41</v>
      </c>
      <c r="O920" s="41"/>
      <c r="P920" s="201">
        <f>O920*H920</f>
        <v>0</v>
      </c>
      <c r="Q920" s="201">
        <v>4.8999999999999998E-3</v>
      </c>
      <c r="R920" s="201">
        <f>Q920*H920</f>
        <v>4.1503000000000005E-2</v>
      </c>
      <c r="S920" s="201">
        <v>0</v>
      </c>
      <c r="T920" s="202">
        <f>S920*H920</f>
        <v>0</v>
      </c>
      <c r="AR920" s="23" t="s">
        <v>426</v>
      </c>
      <c r="AT920" s="23" t="s">
        <v>364</v>
      </c>
      <c r="AU920" s="23" t="s">
        <v>175</v>
      </c>
      <c r="AY920" s="23" t="s">
        <v>167</v>
      </c>
      <c r="BE920" s="203">
        <f>IF(N920="základní",J920,0)</f>
        <v>0</v>
      </c>
      <c r="BF920" s="203">
        <f>IF(N920="snížená",J920,0)</f>
        <v>0</v>
      </c>
      <c r="BG920" s="203">
        <f>IF(N920="zákl. přenesená",J920,0)</f>
        <v>0</v>
      </c>
      <c r="BH920" s="203">
        <f>IF(N920="sníž. přenesená",J920,0)</f>
        <v>0</v>
      </c>
      <c r="BI920" s="203">
        <f>IF(N920="nulová",J920,0)</f>
        <v>0</v>
      </c>
      <c r="BJ920" s="23" t="s">
        <v>175</v>
      </c>
      <c r="BK920" s="203">
        <f>ROUND(I920*H920,2)</f>
        <v>0</v>
      </c>
      <c r="BL920" s="23" t="s">
        <v>308</v>
      </c>
      <c r="BM920" s="23" t="s">
        <v>957</v>
      </c>
    </row>
    <row r="921" spans="2:65" s="11" customFormat="1">
      <c r="B921" s="204"/>
      <c r="C921" s="205"/>
      <c r="D921" s="206" t="s">
        <v>177</v>
      </c>
      <c r="E921" s="207" t="s">
        <v>21</v>
      </c>
      <c r="F921" s="208" t="s">
        <v>645</v>
      </c>
      <c r="G921" s="205"/>
      <c r="H921" s="209" t="s">
        <v>21</v>
      </c>
      <c r="I921" s="210"/>
      <c r="J921" s="205"/>
      <c r="K921" s="205"/>
      <c r="L921" s="211"/>
      <c r="M921" s="212"/>
      <c r="N921" s="213"/>
      <c r="O921" s="213"/>
      <c r="P921" s="213"/>
      <c r="Q921" s="213"/>
      <c r="R921" s="213"/>
      <c r="S921" s="213"/>
      <c r="T921" s="214"/>
      <c r="AT921" s="215" t="s">
        <v>177</v>
      </c>
      <c r="AU921" s="215" t="s">
        <v>175</v>
      </c>
      <c r="AV921" s="11" t="s">
        <v>77</v>
      </c>
      <c r="AW921" s="11" t="s">
        <v>33</v>
      </c>
      <c r="AX921" s="11" t="s">
        <v>69</v>
      </c>
      <c r="AY921" s="215" t="s">
        <v>167</v>
      </c>
    </row>
    <row r="922" spans="2:65" s="12" customFormat="1">
      <c r="B922" s="216"/>
      <c r="C922" s="217"/>
      <c r="D922" s="206" t="s">
        <v>177</v>
      </c>
      <c r="E922" s="218" t="s">
        <v>21</v>
      </c>
      <c r="F922" s="219" t="s">
        <v>958</v>
      </c>
      <c r="G922" s="217"/>
      <c r="H922" s="220">
        <v>8.4700000000000006</v>
      </c>
      <c r="I922" s="221"/>
      <c r="J922" s="217"/>
      <c r="K922" s="217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177</v>
      </c>
      <c r="AU922" s="226" t="s">
        <v>175</v>
      </c>
      <c r="AV922" s="12" t="s">
        <v>175</v>
      </c>
      <c r="AW922" s="12" t="s">
        <v>33</v>
      </c>
      <c r="AX922" s="12" t="s">
        <v>69</v>
      </c>
      <c r="AY922" s="226" t="s">
        <v>167</v>
      </c>
    </row>
    <row r="923" spans="2:65" s="13" customFormat="1">
      <c r="B923" s="227"/>
      <c r="C923" s="228"/>
      <c r="D923" s="229" t="s">
        <v>177</v>
      </c>
      <c r="E923" s="230" t="s">
        <v>21</v>
      </c>
      <c r="F923" s="231" t="s">
        <v>181</v>
      </c>
      <c r="G923" s="228"/>
      <c r="H923" s="232">
        <v>8.4700000000000006</v>
      </c>
      <c r="I923" s="233"/>
      <c r="J923" s="228"/>
      <c r="K923" s="228"/>
      <c r="L923" s="234"/>
      <c r="M923" s="235"/>
      <c r="N923" s="236"/>
      <c r="O923" s="236"/>
      <c r="P923" s="236"/>
      <c r="Q923" s="236"/>
      <c r="R923" s="236"/>
      <c r="S923" s="236"/>
      <c r="T923" s="237"/>
      <c r="AT923" s="238" t="s">
        <v>177</v>
      </c>
      <c r="AU923" s="238" t="s">
        <v>175</v>
      </c>
      <c r="AV923" s="13" t="s">
        <v>174</v>
      </c>
      <c r="AW923" s="13" t="s">
        <v>33</v>
      </c>
      <c r="AX923" s="13" t="s">
        <v>77</v>
      </c>
      <c r="AY923" s="238" t="s">
        <v>167</v>
      </c>
    </row>
    <row r="924" spans="2:65" s="1" customFormat="1" ht="31.5" customHeight="1">
      <c r="B924" s="40"/>
      <c r="C924" s="192" t="s">
        <v>959</v>
      </c>
      <c r="D924" s="192" t="s">
        <v>169</v>
      </c>
      <c r="E924" s="193" t="s">
        <v>960</v>
      </c>
      <c r="F924" s="194" t="s">
        <v>961</v>
      </c>
      <c r="G924" s="195" t="s">
        <v>245</v>
      </c>
      <c r="H924" s="196">
        <v>142.11199999999999</v>
      </c>
      <c r="I924" s="197"/>
      <c r="J924" s="198">
        <f>ROUND(I924*H924,2)</f>
        <v>0</v>
      </c>
      <c r="K924" s="194" t="s">
        <v>173</v>
      </c>
      <c r="L924" s="60"/>
      <c r="M924" s="199" t="s">
        <v>21</v>
      </c>
      <c r="N924" s="200" t="s">
        <v>41</v>
      </c>
      <c r="O924" s="41"/>
      <c r="P924" s="201">
        <f>O924*H924</f>
        <v>0</v>
      </c>
      <c r="Q924" s="201">
        <v>2.9999999999999997E-4</v>
      </c>
      <c r="R924" s="201">
        <f>Q924*H924</f>
        <v>4.2633599999999994E-2</v>
      </c>
      <c r="S924" s="201">
        <v>0</v>
      </c>
      <c r="T924" s="202">
        <f>S924*H924</f>
        <v>0</v>
      </c>
      <c r="AR924" s="23" t="s">
        <v>308</v>
      </c>
      <c r="AT924" s="23" t="s">
        <v>169</v>
      </c>
      <c r="AU924" s="23" t="s">
        <v>175</v>
      </c>
      <c r="AY924" s="23" t="s">
        <v>167</v>
      </c>
      <c r="BE924" s="203">
        <f>IF(N924="základní",J924,0)</f>
        <v>0</v>
      </c>
      <c r="BF924" s="203">
        <f>IF(N924="snížená",J924,0)</f>
        <v>0</v>
      </c>
      <c r="BG924" s="203">
        <f>IF(N924="zákl. přenesená",J924,0)</f>
        <v>0</v>
      </c>
      <c r="BH924" s="203">
        <f>IF(N924="sníž. přenesená",J924,0)</f>
        <v>0</v>
      </c>
      <c r="BI924" s="203">
        <f>IF(N924="nulová",J924,0)</f>
        <v>0</v>
      </c>
      <c r="BJ924" s="23" t="s">
        <v>175</v>
      </c>
      <c r="BK924" s="203">
        <f>ROUND(I924*H924,2)</f>
        <v>0</v>
      </c>
      <c r="BL924" s="23" t="s">
        <v>308</v>
      </c>
      <c r="BM924" s="23" t="s">
        <v>962</v>
      </c>
    </row>
    <row r="925" spans="2:65" s="11" customFormat="1">
      <c r="B925" s="204"/>
      <c r="C925" s="205"/>
      <c r="D925" s="206" t="s">
        <v>177</v>
      </c>
      <c r="E925" s="207" t="s">
        <v>21</v>
      </c>
      <c r="F925" s="208" t="s">
        <v>963</v>
      </c>
      <c r="G925" s="205"/>
      <c r="H925" s="209" t="s">
        <v>21</v>
      </c>
      <c r="I925" s="210"/>
      <c r="J925" s="205"/>
      <c r="K925" s="205"/>
      <c r="L925" s="211"/>
      <c r="M925" s="212"/>
      <c r="N925" s="213"/>
      <c r="O925" s="213"/>
      <c r="P925" s="213"/>
      <c r="Q925" s="213"/>
      <c r="R925" s="213"/>
      <c r="S925" s="213"/>
      <c r="T925" s="214"/>
      <c r="AT925" s="215" t="s">
        <v>177</v>
      </c>
      <c r="AU925" s="215" t="s">
        <v>175</v>
      </c>
      <c r="AV925" s="11" t="s">
        <v>77</v>
      </c>
      <c r="AW925" s="11" t="s">
        <v>33</v>
      </c>
      <c r="AX925" s="11" t="s">
        <v>69</v>
      </c>
      <c r="AY925" s="215" t="s">
        <v>167</v>
      </c>
    </row>
    <row r="926" spans="2:65" s="11" customFormat="1">
      <c r="B926" s="204"/>
      <c r="C926" s="205"/>
      <c r="D926" s="206" t="s">
        <v>177</v>
      </c>
      <c r="E926" s="207" t="s">
        <v>21</v>
      </c>
      <c r="F926" s="208" t="s">
        <v>964</v>
      </c>
      <c r="G926" s="205"/>
      <c r="H926" s="209" t="s">
        <v>21</v>
      </c>
      <c r="I926" s="210"/>
      <c r="J926" s="205"/>
      <c r="K926" s="205"/>
      <c r="L926" s="211"/>
      <c r="M926" s="212"/>
      <c r="N926" s="213"/>
      <c r="O926" s="213"/>
      <c r="P926" s="213"/>
      <c r="Q926" s="213"/>
      <c r="R926" s="213"/>
      <c r="S926" s="213"/>
      <c r="T926" s="214"/>
      <c r="AT926" s="215" t="s">
        <v>177</v>
      </c>
      <c r="AU926" s="215" t="s">
        <v>175</v>
      </c>
      <c r="AV926" s="11" t="s">
        <v>77</v>
      </c>
      <c r="AW926" s="11" t="s">
        <v>33</v>
      </c>
      <c r="AX926" s="11" t="s">
        <v>69</v>
      </c>
      <c r="AY926" s="215" t="s">
        <v>167</v>
      </c>
    </row>
    <row r="927" spans="2:65" s="12" customFormat="1">
      <c r="B927" s="216"/>
      <c r="C927" s="217"/>
      <c r="D927" s="206" t="s">
        <v>177</v>
      </c>
      <c r="E927" s="218" t="s">
        <v>21</v>
      </c>
      <c r="F927" s="219" t="s">
        <v>965</v>
      </c>
      <c r="G927" s="217"/>
      <c r="H927" s="220">
        <v>84.992000000000004</v>
      </c>
      <c r="I927" s="221"/>
      <c r="J927" s="217"/>
      <c r="K927" s="217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177</v>
      </c>
      <c r="AU927" s="226" t="s">
        <v>175</v>
      </c>
      <c r="AV927" s="12" t="s">
        <v>175</v>
      </c>
      <c r="AW927" s="12" t="s">
        <v>33</v>
      </c>
      <c r="AX927" s="12" t="s">
        <v>69</v>
      </c>
      <c r="AY927" s="226" t="s">
        <v>167</v>
      </c>
    </row>
    <row r="928" spans="2:65" s="11" customFormat="1">
      <c r="B928" s="204"/>
      <c r="C928" s="205"/>
      <c r="D928" s="206" t="s">
        <v>177</v>
      </c>
      <c r="E928" s="207" t="s">
        <v>21</v>
      </c>
      <c r="F928" s="208" t="s">
        <v>966</v>
      </c>
      <c r="G928" s="205"/>
      <c r="H928" s="209" t="s">
        <v>21</v>
      </c>
      <c r="I928" s="210"/>
      <c r="J928" s="205"/>
      <c r="K928" s="205"/>
      <c r="L928" s="211"/>
      <c r="M928" s="212"/>
      <c r="N928" s="213"/>
      <c r="O928" s="213"/>
      <c r="P928" s="213"/>
      <c r="Q928" s="213"/>
      <c r="R928" s="213"/>
      <c r="S928" s="213"/>
      <c r="T928" s="214"/>
      <c r="AT928" s="215" t="s">
        <v>177</v>
      </c>
      <c r="AU928" s="215" t="s">
        <v>175</v>
      </c>
      <c r="AV928" s="11" t="s">
        <v>77</v>
      </c>
      <c r="AW928" s="11" t="s">
        <v>33</v>
      </c>
      <c r="AX928" s="11" t="s">
        <v>69</v>
      </c>
      <c r="AY928" s="215" t="s">
        <v>167</v>
      </c>
    </row>
    <row r="929" spans="2:65" s="12" customFormat="1">
      <c r="B929" s="216"/>
      <c r="C929" s="217"/>
      <c r="D929" s="206" t="s">
        <v>177</v>
      </c>
      <c r="E929" s="218" t="s">
        <v>21</v>
      </c>
      <c r="F929" s="219" t="s">
        <v>967</v>
      </c>
      <c r="G929" s="217"/>
      <c r="H929" s="220">
        <v>57.12</v>
      </c>
      <c r="I929" s="221"/>
      <c r="J929" s="217"/>
      <c r="K929" s="217"/>
      <c r="L929" s="222"/>
      <c r="M929" s="223"/>
      <c r="N929" s="224"/>
      <c r="O929" s="224"/>
      <c r="P929" s="224"/>
      <c r="Q929" s="224"/>
      <c r="R929" s="224"/>
      <c r="S929" s="224"/>
      <c r="T929" s="225"/>
      <c r="AT929" s="226" t="s">
        <v>177</v>
      </c>
      <c r="AU929" s="226" t="s">
        <v>175</v>
      </c>
      <c r="AV929" s="12" t="s">
        <v>175</v>
      </c>
      <c r="AW929" s="12" t="s">
        <v>33</v>
      </c>
      <c r="AX929" s="12" t="s">
        <v>69</v>
      </c>
      <c r="AY929" s="226" t="s">
        <v>167</v>
      </c>
    </row>
    <row r="930" spans="2:65" s="13" customFormat="1">
      <c r="B930" s="227"/>
      <c r="C930" s="228"/>
      <c r="D930" s="229" t="s">
        <v>177</v>
      </c>
      <c r="E930" s="230" t="s">
        <v>21</v>
      </c>
      <c r="F930" s="231" t="s">
        <v>181</v>
      </c>
      <c r="G930" s="228"/>
      <c r="H930" s="232">
        <v>142.11199999999999</v>
      </c>
      <c r="I930" s="233"/>
      <c r="J930" s="228"/>
      <c r="K930" s="228"/>
      <c r="L930" s="234"/>
      <c r="M930" s="235"/>
      <c r="N930" s="236"/>
      <c r="O930" s="236"/>
      <c r="P930" s="236"/>
      <c r="Q930" s="236"/>
      <c r="R930" s="236"/>
      <c r="S930" s="236"/>
      <c r="T930" s="237"/>
      <c r="AT930" s="238" t="s">
        <v>177</v>
      </c>
      <c r="AU930" s="238" t="s">
        <v>175</v>
      </c>
      <c r="AV930" s="13" t="s">
        <v>174</v>
      </c>
      <c r="AW930" s="13" t="s">
        <v>33</v>
      </c>
      <c r="AX930" s="13" t="s">
        <v>77</v>
      </c>
      <c r="AY930" s="238" t="s">
        <v>167</v>
      </c>
    </row>
    <row r="931" spans="2:65" s="1" customFormat="1" ht="22.5" customHeight="1">
      <c r="B931" s="40"/>
      <c r="C931" s="242" t="s">
        <v>968</v>
      </c>
      <c r="D931" s="242" t="s">
        <v>364</v>
      </c>
      <c r="E931" s="243" t="s">
        <v>969</v>
      </c>
      <c r="F931" s="244" t="s">
        <v>970</v>
      </c>
      <c r="G931" s="245" t="s">
        <v>245</v>
      </c>
      <c r="H931" s="246">
        <v>46.746000000000002</v>
      </c>
      <c r="I931" s="247"/>
      <c r="J931" s="248">
        <f>ROUND(I931*H931,2)</f>
        <v>0</v>
      </c>
      <c r="K931" s="244" t="s">
        <v>173</v>
      </c>
      <c r="L931" s="249"/>
      <c r="M931" s="250" t="s">
        <v>21</v>
      </c>
      <c r="N931" s="251" t="s">
        <v>41</v>
      </c>
      <c r="O931" s="41"/>
      <c r="P931" s="201">
        <f>O931*H931</f>
        <v>0</v>
      </c>
      <c r="Q931" s="201">
        <v>1.4E-3</v>
      </c>
      <c r="R931" s="201">
        <f>Q931*H931</f>
        <v>6.54444E-2</v>
      </c>
      <c r="S931" s="201">
        <v>0</v>
      </c>
      <c r="T931" s="202">
        <f>S931*H931</f>
        <v>0</v>
      </c>
      <c r="AR931" s="23" t="s">
        <v>426</v>
      </c>
      <c r="AT931" s="23" t="s">
        <v>364</v>
      </c>
      <c r="AU931" s="23" t="s">
        <v>175</v>
      </c>
      <c r="AY931" s="23" t="s">
        <v>167</v>
      </c>
      <c r="BE931" s="203">
        <f>IF(N931="základní",J931,0)</f>
        <v>0</v>
      </c>
      <c r="BF931" s="203">
        <f>IF(N931="snížená",J931,0)</f>
        <v>0</v>
      </c>
      <c r="BG931" s="203">
        <f>IF(N931="zákl. přenesená",J931,0)</f>
        <v>0</v>
      </c>
      <c r="BH931" s="203">
        <f>IF(N931="sníž. přenesená",J931,0)</f>
        <v>0</v>
      </c>
      <c r="BI931" s="203">
        <f>IF(N931="nulová",J931,0)</f>
        <v>0</v>
      </c>
      <c r="BJ931" s="23" t="s">
        <v>175</v>
      </c>
      <c r="BK931" s="203">
        <f>ROUND(I931*H931,2)</f>
        <v>0</v>
      </c>
      <c r="BL931" s="23" t="s">
        <v>308</v>
      </c>
      <c r="BM931" s="23" t="s">
        <v>971</v>
      </c>
    </row>
    <row r="932" spans="2:65" s="11" customFormat="1">
      <c r="B932" s="204"/>
      <c r="C932" s="205"/>
      <c r="D932" s="206" t="s">
        <v>177</v>
      </c>
      <c r="E932" s="207" t="s">
        <v>21</v>
      </c>
      <c r="F932" s="208" t="s">
        <v>645</v>
      </c>
      <c r="G932" s="205"/>
      <c r="H932" s="209" t="s">
        <v>21</v>
      </c>
      <c r="I932" s="210"/>
      <c r="J932" s="205"/>
      <c r="K932" s="205"/>
      <c r="L932" s="211"/>
      <c r="M932" s="212"/>
      <c r="N932" s="213"/>
      <c r="O932" s="213"/>
      <c r="P932" s="213"/>
      <c r="Q932" s="213"/>
      <c r="R932" s="213"/>
      <c r="S932" s="213"/>
      <c r="T932" s="214"/>
      <c r="AT932" s="215" t="s">
        <v>177</v>
      </c>
      <c r="AU932" s="215" t="s">
        <v>175</v>
      </c>
      <c r="AV932" s="11" t="s">
        <v>77</v>
      </c>
      <c r="AW932" s="11" t="s">
        <v>33</v>
      </c>
      <c r="AX932" s="11" t="s">
        <v>69</v>
      </c>
      <c r="AY932" s="215" t="s">
        <v>167</v>
      </c>
    </row>
    <row r="933" spans="2:65" s="12" customFormat="1">
      <c r="B933" s="216"/>
      <c r="C933" s="217"/>
      <c r="D933" s="206" t="s">
        <v>177</v>
      </c>
      <c r="E933" s="218" t="s">
        <v>21</v>
      </c>
      <c r="F933" s="219" t="s">
        <v>972</v>
      </c>
      <c r="G933" s="217"/>
      <c r="H933" s="220">
        <v>46.746000000000002</v>
      </c>
      <c r="I933" s="221"/>
      <c r="J933" s="217"/>
      <c r="K933" s="217"/>
      <c r="L933" s="222"/>
      <c r="M933" s="223"/>
      <c r="N933" s="224"/>
      <c r="O933" s="224"/>
      <c r="P933" s="224"/>
      <c r="Q933" s="224"/>
      <c r="R933" s="224"/>
      <c r="S933" s="224"/>
      <c r="T933" s="225"/>
      <c r="AT933" s="226" t="s">
        <v>177</v>
      </c>
      <c r="AU933" s="226" t="s">
        <v>175</v>
      </c>
      <c r="AV933" s="12" t="s">
        <v>175</v>
      </c>
      <c r="AW933" s="12" t="s">
        <v>33</v>
      </c>
      <c r="AX933" s="12" t="s">
        <v>69</v>
      </c>
      <c r="AY933" s="226" t="s">
        <v>167</v>
      </c>
    </row>
    <row r="934" spans="2:65" s="13" customFormat="1">
      <c r="B934" s="227"/>
      <c r="C934" s="228"/>
      <c r="D934" s="229" t="s">
        <v>177</v>
      </c>
      <c r="E934" s="230" t="s">
        <v>21</v>
      </c>
      <c r="F934" s="231" t="s">
        <v>181</v>
      </c>
      <c r="G934" s="228"/>
      <c r="H934" s="232">
        <v>46.746000000000002</v>
      </c>
      <c r="I934" s="233"/>
      <c r="J934" s="228"/>
      <c r="K934" s="228"/>
      <c r="L934" s="234"/>
      <c r="M934" s="235"/>
      <c r="N934" s="236"/>
      <c r="O934" s="236"/>
      <c r="P934" s="236"/>
      <c r="Q934" s="236"/>
      <c r="R934" s="236"/>
      <c r="S934" s="236"/>
      <c r="T934" s="237"/>
      <c r="AT934" s="238" t="s">
        <v>177</v>
      </c>
      <c r="AU934" s="238" t="s">
        <v>175</v>
      </c>
      <c r="AV934" s="13" t="s">
        <v>174</v>
      </c>
      <c r="AW934" s="13" t="s">
        <v>33</v>
      </c>
      <c r="AX934" s="13" t="s">
        <v>77</v>
      </c>
      <c r="AY934" s="238" t="s">
        <v>167</v>
      </c>
    </row>
    <row r="935" spans="2:65" s="1" customFormat="1" ht="22.5" customHeight="1">
      <c r="B935" s="40"/>
      <c r="C935" s="242" t="s">
        <v>973</v>
      </c>
      <c r="D935" s="242" t="s">
        <v>364</v>
      </c>
      <c r="E935" s="243" t="s">
        <v>974</v>
      </c>
      <c r="F935" s="244" t="s">
        <v>975</v>
      </c>
      <c r="G935" s="245" t="s">
        <v>245</v>
      </c>
      <c r="H935" s="246">
        <v>46.746000000000002</v>
      </c>
      <c r="I935" s="247"/>
      <c r="J935" s="248">
        <f>ROUND(I935*H935,2)</f>
        <v>0</v>
      </c>
      <c r="K935" s="244" t="s">
        <v>173</v>
      </c>
      <c r="L935" s="249"/>
      <c r="M935" s="250" t="s">
        <v>21</v>
      </c>
      <c r="N935" s="251" t="s">
        <v>41</v>
      </c>
      <c r="O935" s="41"/>
      <c r="P935" s="201">
        <f>O935*H935</f>
        <v>0</v>
      </c>
      <c r="Q935" s="201">
        <v>2.0999999999999999E-3</v>
      </c>
      <c r="R935" s="201">
        <f>Q935*H935</f>
        <v>9.8166599999999993E-2</v>
      </c>
      <c r="S935" s="201">
        <v>0</v>
      </c>
      <c r="T935" s="202">
        <f>S935*H935</f>
        <v>0</v>
      </c>
      <c r="AR935" s="23" t="s">
        <v>426</v>
      </c>
      <c r="AT935" s="23" t="s">
        <v>364</v>
      </c>
      <c r="AU935" s="23" t="s">
        <v>175</v>
      </c>
      <c r="AY935" s="23" t="s">
        <v>167</v>
      </c>
      <c r="BE935" s="203">
        <f>IF(N935="základní",J935,0)</f>
        <v>0</v>
      </c>
      <c r="BF935" s="203">
        <f>IF(N935="snížená",J935,0)</f>
        <v>0</v>
      </c>
      <c r="BG935" s="203">
        <f>IF(N935="zákl. přenesená",J935,0)</f>
        <v>0</v>
      </c>
      <c r="BH935" s="203">
        <f>IF(N935="sníž. přenesená",J935,0)</f>
        <v>0</v>
      </c>
      <c r="BI935" s="203">
        <f>IF(N935="nulová",J935,0)</f>
        <v>0</v>
      </c>
      <c r="BJ935" s="23" t="s">
        <v>175</v>
      </c>
      <c r="BK935" s="203">
        <f>ROUND(I935*H935,2)</f>
        <v>0</v>
      </c>
      <c r="BL935" s="23" t="s">
        <v>308</v>
      </c>
      <c r="BM935" s="23" t="s">
        <v>976</v>
      </c>
    </row>
    <row r="936" spans="2:65" s="11" customFormat="1">
      <c r="B936" s="204"/>
      <c r="C936" s="205"/>
      <c r="D936" s="206" t="s">
        <v>177</v>
      </c>
      <c r="E936" s="207" t="s">
        <v>21</v>
      </c>
      <c r="F936" s="208" t="s">
        <v>645</v>
      </c>
      <c r="G936" s="205"/>
      <c r="H936" s="209" t="s">
        <v>21</v>
      </c>
      <c r="I936" s="210"/>
      <c r="J936" s="205"/>
      <c r="K936" s="205"/>
      <c r="L936" s="211"/>
      <c r="M936" s="212"/>
      <c r="N936" s="213"/>
      <c r="O936" s="213"/>
      <c r="P936" s="213"/>
      <c r="Q936" s="213"/>
      <c r="R936" s="213"/>
      <c r="S936" s="213"/>
      <c r="T936" s="214"/>
      <c r="AT936" s="215" t="s">
        <v>177</v>
      </c>
      <c r="AU936" s="215" t="s">
        <v>175</v>
      </c>
      <c r="AV936" s="11" t="s">
        <v>77</v>
      </c>
      <c r="AW936" s="11" t="s">
        <v>33</v>
      </c>
      <c r="AX936" s="11" t="s">
        <v>69</v>
      </c>
      <c r="AY936" s="215" t="s">
        <v>167</v>
      </c>
    </row>
    <row r="937" spans="2:65" s="12" customFormat="1">
      <c r="B937" s="216"/>
      <c r="C937" s="217"/>
      <c r="D937" s="206" t="s">
        <v>177</v>
      </c>
      <c r="E937" s="218" t="s">
        <v>21</v>
      </c>
      <c r="F937" s="219" t="s">
        <v>972</v>
      </c>
      <c r="G937" s="217"/>
      <c r="H937" s="220">
        <v>46.746000000000002</v>
      </c>
      <c r="I937" s="221"/>
      <c r="J937" s="217"/>
      <c r="K937" s="217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177</v>
      </c>
      <c r="AU937" s="226" t="s">
        <v>175</v>
      </c>
      <c r="AV937" s="12" t="s">
        <v>175</v>
      </c>
      <c r="AW937" s="12" t="s">
        <v>33</v>
      </c>
      <c r="AX937" s="12" t="s">
        <v>69</v>
      </c>
      <c r="AY937" s="226" t="s">
        <v>167</v>
      </c>
    </row>
    <row r="938" spans="2:65" s="13" customFormat="1">
      <c r="B938" s="227"/>
      <c r="C938" s="228"/>
      <c r="D938" s="229" t="s">
        <v>177</v>
      </c>
      <c r="E938" s="230" t="s">
        <v>21</v>
      </c>
      <c r="F938" s="231" t="s">
        <v>181</v>
      </c>
      <c r="G938" s="228"/>
      <c r="H938" s="232">
        <v>46.746000000000002</v>
      </c>
      <c r="I938" s="233"/>
      <c r="J938" s="228"/>
      <c r="K938" s="228"/>
      <c r="L938" s="234"/>
      <c r="M938" s="235"/>
      <c r="N938" s="236"/>
      <c r="O938" s="236"/>
      <c r="P938" s="236"/>
      <c r="Q938" s="236"/>
      <c r="R938" s="236"/>
      <c r="S938" s="236"/>
      <c r="T938" s="237"/>
      <c r="AT938" s="238" t="s">
        <v>177</v>
      </c>
      <c r="AU938" s="238" t="s">
        <v>175</v>
      </c>
      <c r="AV938" s="13" t="s">
        <v>174</v>
      </c>
      <c r="AW938" s="13" t="s">
        <v>33</v>
      </c>
      <c r="AX938" s="13" t="s">
        <v>77</v>
      </c>
      <c r="AY938" s="238" t="s">
        <v>167</v>
      </c>
    </row>
    <row r="939" spans="2:65" s="1" customFormat="1" ht="22.5" customHeight="1">
      <c r="B939" s="40"/>
      <c r="C939" s="242" t="s">
        <v>977</v>
      </c>
      <c r="D939" s="242" t="s">
        <v>364</v>
      </c>
      <c r="E939" s="243" t="s">
        <v>978</v>
      </c>
      <c r="F939" s="244" t="s">
        <v>979</v>
      </c>
      <c r="G939" s="245" t="s">
        <v>245</v>
      </c>
      <c r="H939" s="246">
        <v>62.832000000000001</v>
      </c>
      <c r="I939" s="247"/>
      <c r="J939" s="248">
        <f>ROUND(I939*H939,2)</f>
        <v>0</v>
      </c>
      <c r="K939" s="244" t="s">
        <v>173</v>
      </c>
      <c r="L939" s="249"/>
      <c r="M939" s="250" t="s">
        <v>21</v>
      </c>
      <c r="N939" s="251" t="s">
        <v>41</v>
      </c>
      <c r="O939" s="41"/>
      <c r="P939" s="201">
        <f>O939*H939</f>
        <v>0</v>
      </c>
      <c r="Q939" s="201">
        <v>3.5000000000000001E-3</v>
      </c>
      <c r="R939" s="201">
        <f>Q939*H939</f>
        <v>0.219912</v>
      </c>
      <c r="S939" s="201">
        <v>0</v>
      </c>
      <c r="T939" s="202">
        <f>S939*H939</f>
        <v>0</v>
      </c>
      <c r="AR939" s="23" t="s">
        <v>426</v>
      </c>
      <c r="AT939" s="23" t="s">
        <v>364</v>
      </c>
      <c r="AU939" s="23" t="s">
        <v>175</v>
      </c>
      <c r="AY939" s="23" t="s">
        <v>167</v>
      </c>
      <c r="BE939" s="203">
        <f>IF(N939="základní",J939,0)</f>
        <v>0</v>
      </c>
      <c r="BF939" s="203">
        <f>IF(N939="snížená",J939,0)</f>
        <v>0</v>
      </c>
      <c r="BG939" s="203">
        <f>IF(N939="zákl. přenesená",J939,0)</f>
        <v>0</v>
      </c>
      <c r="BH939" s="203">
        <f>IF(N939="sníž. přenesená",J939,0)</f>
        <v>0</v>
      </c>
      <c r="BI939" s="203">
        <f>IF(N939="nulová",J939,0)</f>
        <v>0</v>
      </c>
      <c r="BJ939" s="23" t="s">
        <v>175</v>
      </c>
      <c r="BK939" s="203">
        <f>ROUND(I939*H939,2)</f>
        <v>0</v>
      </c>
      <c r="BL939" s="23" t="s">
        <v>308</v>
      </c>
      <c r="BM939" s="23" t="s">
        <v>980</v>
      </c>
    </row>
    <row r="940" spans="2:65" s="11" customFormat="1">
      <c r="B940" s="204"/>
      <c r="C940" s="205"/>
      <c r="D940" s="206" t="s">
        <v>177</v>
      </c>
      <c r="E940" s="207" t="s">
        <v>21</v>
      </c>
      <c r="F940" s="208" t="s">
        <v>645</v>
      </c>
      <c r="G940" s="205"/>
      <c r="H940" s="209" t="s">
        <v>21</v>
      </c>
      <c r="I940" s="210"/>
      <c r="J940" s="205"/>
      <c r="K940" s="205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177</v>
      </c>
      <c r="AU940" s="215" t="s">
        <v>175</v>
      </c>
      <c r="AV940" s="11" t="s">
        <v>77</v>
      </c>
      <c r="AW940" s="11" t="s">
        <v>33</v>
      </c>
      <c r="AX940" s="11" t="s">
        <v>69</v>
      </c>
      <c r="AY940" s="215" t="s">
        <v>167</v>
      </c>
    </row>
    <row r="941" spans="2:65" s="12" customFormat="1">
      <c r="B941" s="216"/>
      <c r="C941" s="217"/>
      <c r="D941" s="206" t="s">
        <v>177</v>
      </c>
      <c r="E941" s="218" t="s">
        <v>21</v>
      </c>
      <c r="F941" s="219" t="s">
        <v>981</v>
      </c>
      <c r="G941" s="217"/>
      <c r="H941" s="220">
        <v>62.832000000000001</v>
      </c>
      <c r="I941" s="221"/>
      <c r="J941" s="217"/>
      <c r="K941" s="217"/>
      <c r="L941" s="222"/>
      <c r="M941" s="223"/>
      <c r="N941" s="224"/>
      <c r="O941" s="224"/>
      <c r="P941" s="224"/>
      <c r="Q941" s="224"/>
      <c r="R941" s="224"/>
      <c r="S941" s="224"/>
      <c r="T941" s="225"/>
      <c r="AT941" s="226" t="s">
        <v>177</v>
      </c>
      <c r="AU941" s="226" t="s">
        <v>175</v>
      </c>
      <c r="AV941" s="12" t="s">
        <v>175</v>
      </c>
      <c r="AW941" s="12" t="s">
        <v>33</v>
      </c>
      <c r="AX941" s="12" t="s">
        <v>69</v>
      </c>
      <c r="AY941" s="226" t="s">
        <v>167</v>
      </c>
    </row>
    <row r="942" spans="2:65" s="13" customFormat="1">
      <c r="B942" s="227"/>
      <c r="C942" s="228"/>
      <c r="D942" s="229" t="s">
        <v>177</v>
      </c>
      <c r="E942" s="230" t="s">
        <v>21</v>
      </c>
      <c r="F942" s="231" t="s">
        <v>181</v>
      </c>
      <c r="G942" s="228"/>
      <c r="H942" s="232">
        <v>62.832000000000001</v>
      </c>
      <c r="I942" s="233"/>
      <c r="J942" s="228"/>
      <c r="K942" s="228"/>
      <c r="L942" s="234"/>
      <c r="M942" s="235"/>
      <c r="N942" s="236"/>
      <c r="O942" s="236"/>
      <c r="P942" s="236"/>
      <c r="Q942" s="236"/>
      <c r="R942" s="236"/>
      <c r="S942" s="236"/>
      <c r="T942" s="237"/>
      <c r="AT942" s="238" t="s">
        <v>177</v>
      </c>
      <c r="AU942" s="238" t="s">
        <v>175</v>
      </c>
      <c r="AV942" s="13" t="s">
        <v>174</v>
      </c>
      <c r="AW942" s="13" t="s">
        <v>33</v>
      </c>
      <c r="AX942" s="13" t="s">
        <v>77</v>
      </c>
      <c r="AY942" s="238" t="s">
        <v>167</v>
      </c>
    </row>
    <row r="943" spans="2:65" s="1" customFormat="1" ht="31.5" customHeight="1">
      <c r="B943" s="40"/>
      <c r="C943" s="192" t="s">
        <v>982</v>
      </c>
      <c r="D943" s="192" t="s">
        <v>169</v>
      </c>
      <c r="E943" s="193" t="s">
        <v>983</v>
      </c>
      <c r="F943" s="194" t="s">
        <v>984</v>
      </c>
      <c r="G943" s="195" t="s">
        <v>245</v>
      </c>
      <c r="H943" s="196">
        <v>74.13</v>
      </c>
      <c r="I943" s="197"/>
      <c r="J943" s="198">
        <f>ROUND(I943*H943,2)</f>
        <v>0</v>
      </c>
      <c r="K943" s="194" t="s">
        <v>173</v>
      </c>
      <c r="L943" s="60"/>
      <c r="M943" s="199" t="s">
        <v>21</v>
      </c>
      <c r="N943" s="200" t="s">
        <v>41</v>
      </c>
      <c r="O943" s="41"/>
      <c r="P943" s="201">
        <f>O943*H943</f>
        <v>0</v>
      </c>
      <c r="Q943" s="201">
        <v>0</v>
      </c>
      <c r="R943" s="201">
        <f>Q943*H943</f>
        <v>0</v>
      </c>
      <c r="S943" s="201">
        <v>0</v>
      </c>
      <c r="T943" s="202">
        <f>S943*H943</f>
        <v>0</v>
      </c>
      <c r="AR943" s="23" t="s">
        <v>308</v>
      </c>
      <c r="AT943" s="23" t="s">
        <v>169</v>
      </c>
      <c r="AU943" s="23" t="s">
        <v>175</v>
      </c>
      <c r="AY943" s="23" t="s">
        <v>167</v>
      </c>
      <c r="BE943" s="203">
        <f>IF(N943="základní",J943,0)</f>
        <v>0</v>
      </c>
      <c r="BF943" s="203">
        <f>IF(N943="snížená",J943,0)</f>
        <v>0</v>
      </c>
      <c r="BG943" s="203">
        <f>IF(N943="zákl. přenesená",J943,0)</f>
        <v>0</v>
      </c>
      <c r="BH943" s="203">
        <f>IF(N943="sníž. přenesená",J943,0)</f>
        <v>0</v>
      </c>
      <c r="BI943" s="203">
        <f>IF(N943="nulová",J943,0)</f>
        <v>0</v>
      </c>
      <c r="BJ943" s="23" t="s">
        <v>175</v>
      </c>
      <c r="BK943" s="203">
        <f>ROUND(I943*H943,2)</f>
        <v>0</v>
      </c>
      <c r="BL943" s="23" t="s">
        <v>308</v>
      </c>
      <c r="BM943" s="23" t="s">
        <v>985</v>
      </c>
    </row>
    <row r="944" spans="2:65" s="11" customFormat="1">
      <c r="B944" s="204"/>
      <c r="C944" s="205"/>
      <c r="D944" s="206" t="s">
        <v>177</v>
      </c>
      <c r="E944" s="207" t="s">
        <v>21</v>
      </c>
      <c r="F944" s="208" t="s">
        <v>746</v>
      </c>
      <c r="G944" s="205"/>
      <c r="H944" s="209" t="s">
        <v>21</v>
      </c>
      <c r="I944" s="210"/>
      <c r="J944" s="205"/>
      <c r="K944" s="205"/>
      <c r="L944" s="211"/>
      <c r="M944" s="212"/>
      <c r="N944" s="213"/>
      <c r="O944" s="213"/>
      <c r="P944" s="213"/>
      <c r="Q944" s="213"/>
      <c r="R944" s="213"/>
      <c r="S944" s="213"/>
      <c r="T944" s="214"/>
      <c r="AT944" s="215" t="s">
        <v>177</v>
      </c>
      <c r="AU944" s="215" t="s">
        <v>175</v>
      </c>
      <c r="AV944" s="11" t="s">
        <v>77</v>
      </c>
      <c r="AW944" s="11" t="s">
        <v>33</v>
      </c>
      <c r="AX944" s="11" t="s">
        <v>69</v>
      </c>
      <c r="AY944" s="215" t="s">
        <v>167</v>
      </c>
    </row>
    <row r="945" spans="2:65" s="12" customFormat="1">
      <c r="B945" s="216"/>
      <c r="C945" s="217"/>
      <c r="D945" s="206" t="s">
        <v>177</v>
      </c>
      <c r="E945" s="218" t="s">
        <v>21</v>
      </c>
      <c r="F945" s="219" t="s">
        <v>986</v>
      </c>
      <c r="G945" s="217"/>
      <c r="H945" s="220">
        <v>74.13</v>
      </c>
      <c r="I945" s="221"/>
      <c r="J945" s="217"/>
      <c r="K945" s="217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177</v>
      </c>
      <c r="AU945" s="226" t="s">
        <v>175</v>
      </c>
      <c r="AV945" s="12" t="s">
        <v>175</v>
      </c>
      <c r="AW945" s="12" t="s">
        <v>33</v>
      </c>
      <c r="AX945" s="12" t="s">
        <v>69</v>
      </c>
      <c r="AY945" s="226" t="s">
        <v>167</v>
      </c>
    </row>
    <row r="946" spans="2:65" s="13" customFormat="1">
      <c r="B946" s="227"/>
      <c r="C946" s="228"/>
      <c r="D946" s="229" t="s">
        <v>177</v>
      </c>
      <c r="E946" s="230" t="s">
        <v>21</v>
      </c>
      <c r="F946" s="231" t="s">
        <v>181</v>
      </c>
      <c r="G946" s="228"/>
      <c r="H946" s="232">
        <v>74.13</v>
      </c>
      <c r="I946" s="233"/>
      <c r="J946" s="228"/>
      <c r="K946" s="228"/>
      <c r="L946" s="234"/>
      <c r="M946" s="235"/>
      <c r="N946" s="236"/>
      <c r="O946" s="236"/>
      <c r="P946" s="236"/>
      <c r="Q946" s="236"/>
      <c r="R946" s="236"/>
      <c r="S946" s="236"/>
      <c r="T946" s="237"/>
      <c r="AT946" s="238" t="s">
        <v>177</v>
      </c>
      <c r="AU946" s="238" t="s">
        <v>175</v>
      </c>
      <c r="AV946" s="13" t="s">
        <v>174</v>
      </c>
      <c r="AW946" s="13" t="s">
        <v>33</v>
      </c>
      <c r="AX946" s="13" t="s">
        <v>77</v>
      </c>
      <c r="AY946" s="238" t="s">
        <v>167</v>
      </c>
    </row>
    <row r="947" spans="2:65" s="1" customFormat="1" ht="31.5" customHeight="1">
      <c r="B947" s="40"/>
      <c r="C947" s="242" t="s">
        <v>987</v>
      </c>
      <c r="D947" s="242" t="s">
        <v>364</v>
      </c>
      <c r="E947" s="243" t="s">
        <v>988</v>
      </c>
      <c r="F947" s="244" t="s">
        <v>989</v>
      </c>
      <c r="G947" s="245" t="s">
        <v>245</v>
      </c>
      <c r="H947" s="246">
        <v>81.543000000000006</v>
      </c>
      <c r="I947" s="247"/>
      <c r="J947" s="248">
        <f>ROUND(I947*H947,2)</f>
        <v>0</v>
      </c>
      <c r="K947" s="244" t="s">
        <v>173</v>
      </c>
      <c r="L947" s="249"/>
      <c r="M947" s="250" t="s">
        <v>21</v>
      </c>
      <c r="N947" s="251" t="s">
        <v>41</v>
      </c>
      <c r="O947" s="41"/>
      <c r="P947" s="201">
        <f>O947*H947</f>
        <v>0</v>
      </c>
      <c r="Q947" s="201">
        <v>1.5E-3</v>
      </c>
      <c r="R947" s="201">
        <f>Q947*H947</f>
        <v>0.12231450000000001</v>
      </c>
      <c r="S947" s="201">
        <v>0</v>
      </c>
      <c r="T947" s="202">
        <f>S947*H947</f>
        <v>0</v>
      </c>
      <c r="AR947" s="23" t="s">
        <v>426</v>
      </c>
      <c r="AT947" s="23" t="s">
        <v>364</v>
      </c>
      <c r="AU947" s="23" t="s">
        <v>175</v>
      </c>
      <c r="AY947" s="23" t="s">
        <v>167</v>
      </c>
      <c r="BE947" s="203">
        <f>IF(N947="základní",J947,0)</f>
        <v>0</v>
      </c>
      <c r="BF947" s="203">
        <f>IF(N947="snížená",J947,0)</f>
        <v>0</v>
      </c>
      <c r="BG947" s="203">
        <f>IF(N947="zákl. přenesená",J947,0)</f>
        <v>0</v>
      </c>
      <c r="BH947" s="203">
        <f>IF(N947="sníž. přenesená",J947,0)</f>
        <v>0</v>
      </c>
      <c r="BI947" s="203">
        <f>IF(N947="nulová",J947,0)</f>
        <v>0</v>
      </c>
      <c r="BJ947" s="23" t="s">
        <v>175</v>
      </c>
      <c r="BK947" s="203">
        <f>ROUND(I947*H947,2)</f>
        <v>0</v>
      </c>
      <c r="BL947" s="23" t="s">
        <v>308</v>
      </c>
      <c r="BM947" s="23" t="s">
        <v>990</v>
      </c>
    </row>
    <row r="948" spans="2:65" s="1" customFormat="1" ht="27">
      <c r="B948" s="40"/>
      <c r="C948" s="62"/>
      <c r="D948" s="206" t="s">
        <v>368</v>
      </c>
      <c r="E948" s="62"/>
      <c r="F948" s="252" t="s">
        <v>991</v>
      </c>
      <c r="G948" s="62"/>
      <c r="H948" s="62"/>
      <c r="I948" s="162"/>
      <c r="J948" s="62"/>
      <c r="K948" s="62"/>
      <c r="L948" s="60"/>
      <c r="M948" s="253"/>
      <c r="N948" s="41"/>
      <c r="O948" s="41"/>
      <c r="P948" s="41"/>
      <c r="Q948" s="41"/>
      <c r="R948" s="41"/>
      <c r="S948" s="41"/>
      <c r="T948" s="77"/>
      <c r="AT948" s="23" t="s">
        <v>368</v>
      </c>
      <c r="AU948" s="23" t="s">
        <v>175</v>
      </c>
    </row>
    <row r="949" spans="2:65" s="11" customFormat="1">
      <c r="B949" s="204"/>
      <c r="C949" s="205"/>
      <c r="D949" s="206" t="s">
        <v>177</v>
      </c>
      <c r="E949" s="207" t="s">
        <v>21</v>
      </c>
      <c r="F949" s="208" t="s">
        <v>645</v>
      </c>
      <c r="G949" s="205"/>
      <c r="H949" s="209" t="s">
        <v>21</v>
      </c>
      <c r="I949" s="210"/>
      <c r="J949" s="205"/>
      <c r="K949" s="205"/>
      <c r="L949" s="211"/>
      <c r="M949" s="212"/>
      <c r="N949" s="213"/>
      <c r="O949" s="213"/>
      <c r="P949" s="213"/>
      <c r="Q949" s="213"/>
      <c r="R949" s="213"/>
      <c r="S949" s="213"/>
      <c r="T949" s="214"/>
      <c r="AT949" s="215" t="s">
        <v>177</v>
      </c>
      <c r="AU949" s="215" t="s">
        <v>175</v>
      </c>
      <c r="AV949" s="11" t="s">
        <v>77</v>
      </c>
      <c r="AW949" s="11" t="s">
        <v>33</v>
      </c>
      <c r="AX949" s="11" t="s">
        <v>69</v>
      </c>
      <c r="AY949" s="215" t="s">
        <v>167</v>
      </c>
    </row>
    <row r="950" spans="2:65" s="12" customFormat="1">
      <c r="B950" s="216"/>
      <c r="C950" s="217"/>
      <c r="D950" s="206" t="s">
        <v>177</v>
      </c>
      <c r="E950" s="218" t="s">
        <v>21</v>
      </c>
      <c r="F950" s="219" t="s">
        <v>992</v>
      </c>
      <c r="G950" s="217"/>
      <c r="H950" s="220">
        <v>81.543000000000006</v>
      </c>
      <c r="I950" s="221"/>
      <c r="J950" s="217"/>
      <c r="K950" s="217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177</v>
      </c>
      <c r="AU950" s="226" t="s">
        <v>175</v>
      </c>
      <c r="AV950" s="12" t="s">
        <v>175</v>
      </c>
      <c r="AW950" s="12" t="s">
        <v>33</v>
      </c>
      <c r="AX950" s="12" t="s">
        <v>69</v>
      </c>
      <c r="AY950" s="226" t="s">
        <v>167</v>
      </c>
    </row>
    <row r="951" spans="2:65" s="13" customFormat="1">
      <c r="B951" s="227"/>
      <c r="C951" s="228"/>
      <c r="D951" s="229" t="s">
        <v>177</v>
      </c>
      <c r="E951" s="230" t="s">
        <v>21</v>
      </c>
      <c r="F951" s="231" t="s">
        <v>181</v>
      </c>
      <c r="G951" s="228"/>
      <c r="H951" s="232">
        <v>81.543000000000006</v>
      </c>
      <c r="I951" s="233"/>
      <c r="J951" s="228"/>
      <c r="K951" s="228"/>
      <c r="L951" s="234"/>
      <c r="M951" s="235"/>
      <c r="N951" s="236"/>
      <c r="O951" s="236"/>
      <c r="P951" s="236"/>
      <c r="Q951" s="236"/>
      <c r="R951" s="236"/>
      <c r="S951" s="236"/>
      <c r="T951" s="237"/>
      <c r="AT951" s="238" t="s">
        <v>177</v>
      </c>
      <c r="AU951" s="238" t="s">
        <v>175</v>
      </c>
      <c r="AV951" s="13" t="s">
        <v>174</v>
      </c>
      <c r="AW951" s="13" t="s">
        <v>33</v>
      </c>
      <c r="AX951" s="13" t="s">
        <v>77</v>
      </c>
      <c r="AY951" s="238" t="s">
        <v>167</v>
      </c>
    </row>
    <row r="952" spans="2:65" s="1" customFormat="1" ht="31.5" customHeight="1">
      <c r="B952" s="40"/>
      <c r="C952" s="192" t="s">
        <v>993</v>
      </c>
      <c r="D952" s="192" t="s">
        <v>169</v>
      </c>
      <c r="E952" s="193" t="s">
        <v>994</v>
      </c>
      <c r="F952" s="194" t="s">
        <v>995</v>
      </c>
      <c r="G952" s="195" t="s">
        <v>245</v>
      </c>
      <c r="H952" s="196">
        <v>78.64</v>
      </c>
      <c r="I952" s="197"/>
      <c r="J952" s="198">
        <f>ROUND(I952*H952,2)</f>
        <v>0</v>
      </c>
      <c r="K952" s="194" t="s">
        <v>173</v>
      </c>
      <c r="L952" s="60"/>
      <c r="M952" s="199" t="s">
        <v>21</v>
      </c>
      <c r="N952" s="200" t="s">
        <v>41</v>
      </c>
      <c r="O952" s="41"/>
      <c r="P952" s="201">
        <f>O952*H952</f>
        <v>0</v>
      </c>
      <c r="Q952" s="201">
        <v>0</v>
      </c>
      <c r="R952" s="201">
        <f>Q952*H952</f>
        <v>0</v>
      </c>
      <c r="S952" s="201">
        <v>0</v>
      </c>
      <c r="T952" s="202">
        <f>S952*H952</f>
        <v>0</v>
      </c>
      <c r="AR952" s="23" t="s">
        <v>308</v>
      </c>
      <c r="AT952" s="23" t="s">
        <v>169</v>
      </c>
      <c r="AU952" s="23" t="s">
        <v>175</v>
      </c>
      <c r="AY952" s="23" t="s">
        <v>167</v>
      </c>
      <c r="BE952" s="203">
        <f>IF(N952="základní",J952,0)</f>
        <v>0</v>
      </c>
      <c r="BF952" s="203">
        <f>IF(N952="snížená",J952,0)</f>
        <v>0</v>
      </c>
      <c r="BG952" s="203">
        <f>IF(N952="zákl. přenesená",J952,0)</f>
        <v>0</v>
      </c>
      <c r="BH952" s="203">
        <f>IF(N952="sníž. přenesená",J952,0)</f>
        <v>0</v>
      </c>
      <c r="BI952" s="203">
        <f>IF(N952="nulová",J952,0)</f>
        <v>0</v>
      </c>
      <c r="BJ952" s="23" t="s">
        <v>175</v>
      </c>
      <c r="BK952" s="203">
        <f>ROUND(I952*H952,2)</f>
        <v>0</v>
      </c>
      <c r="BL952" s="23" t="s">
        <v>308</v>
      </c>
      <c r="BM952" s="23" t="s">
        <v>996</v>
      </c>
    </row>
    <row r="953" spans="2:65" s="11" customFormat="1">
      <c r="B953" s="204"/>
      <c r="C953" s="205"/>
      <c r="D953" s="206" t="s">
        <v>177</v>
      </c>
      <c r="E953" s="207" t="s">
        <v>21</v>
      </c>
      <c r="F953" s="208" t="s">
        <v>741</v>
      </c>
      <c r="G953" s="205"/>
      <c r="H953" s="209" t="s">
        <v>21</v>
      </c>
      <c r="I953" s="210"/>
      <c r="J953" s="205"/>
      <c r="K953" s="205"/>
      <c r="L953" s="211"/>
      <c r="M953" s="212"/>
      <c r="N953" s="213"/>
      <c r="O953" s="213"/>
      <c r="P953" s="213"/>
      <c r="Q953" s="213"/>
      <c r="R953" s="213"/>
      <c r="S953" s="213"/>
      <c r="T953" s="214"/>
      <c r="AT953" s="215" t="s">
        <v>177</v>
      </c>
      <c r="AU953" s="215" t="s">
        <v>175</v>
      </c>
      <c r="AV953" s="11" t="s">
        <v>77</v>
      </c>
      <c r="AW953" s="11" t="s">
        <v>33</v>
      </c>
      <c r="AX953" s="11" t="s">
        <v>69</v>
      </c>
      <c r="AY953" s="215" t="s">
        <v>167</v>
      </c>
    </row>
    <row r="954" spans="2:65" s="12" customFormat="1">
      <c r="B954" s="216"/>
      <c r="C954" s="217"/>
      <c r="D954" s="206" t="s">
        <v>177</v>
      </c>
      <c r="E954" s="218" t="s">
        <v>21</v>
      </c>
      <c r="F954" s="219" t="s">
        <v>527</v>
      </c>
      <c r="G954" s="217"/>
      <c r="H954" s="220">
        <v>78.64</v>
      </c>
      <c r="I954" s="221"/>
      <c r="J954" s="217"/>
      <c r="K954" s="217"/>
      <c r="L954" s="222"/>
      <c r="M954" s="223"/>
      <c r="N954" s="224"/>
      <c r="O954" s="224"/>
      <c r="P954" s="224"/>
      <c r="Q954" s="224"/>
      <c r="R954" s="224"/>
      <c r="S954" s="224"/>
      <c r="T954" s="225"/>
      <c r="AT954" s="226" t="s">
        <v>177</v>
      </c>
      <c r="AU954" s="226" t="s">
        <v>175</v>
      </c>
      <c r="AV954" s="12" t="s">
        <v>175</v>
      </c>
      <c r="AW954" s="12" t="s">
        <v>33</v>
      </c>
      <c r="AX954" s="12" t="s">
        <v>69</v>
      </c>
      <c r="AY954" s="226" t="s">
        <v>167</v>
      </c>
    </row>
    <row r="955" spans="2:65" s="13" customFormat="1">
      <c r="B955" s="227"/>
      <c r="C955" s="228"/>
      <c r="D955" s="229" t="s">
        <v>177</v>
      </c>
      <c r="E955" s="230" t="s">
        <v>21</v>
      </c>
      <c r="F955" s="231" t="s">
        <v>181</v>
      </c>
      <c r="G955" s="228"/>
      <c r="H955" s="232">
        <v>78.64</v>
      </c>
      <c r="I955" s="233"/>
      <c r="J955" s="228"/>
      <c r="K955" s="228"/>
      <c r="L955" s="234"/>
      <c r="M955" s="235"/>
      <c r="N955" s="236"/>
      <c r="O955" s="236"/>
      <c r="P955" s="236"/>
      <c r="Q955" s="236"/>
      <c r="R955" s="236"/>
      <c r="S955" s="236"/>
      <c r="T955" s="237"/>
      <c r="AT955" s="238" t="s">
        <v>177</v>
      </c>
      <c r="AU955" s="238" t="s">
        <v>175</v>
      </c>
      <c r="AV955" s="13" t="s">
        <v>174</v>
      </c>
      <c r="AW955" s="13" t="s">
        <v>33</v>
      </c>
      <c r="AX955" s="13" t="s">
        <v>77</v>
      </c>
      <c r="AY955" s="238" t="s">
        <v>167</v>
      </c>
    </row>
    <row r="956" spans="2:65" s="1" customFormat="1" ht="31.5" customHeight="1">
      <c r="B956" s="40"/>
      <c r="C956" s="242" t="s">
        <v>997</v>
      </c>
      <c r="D956" s="242" t="s">
        <v>364</v>
      </c>
      <c r="E956" s="243" t="s">
        <v>998</v>
      </c>
      <c r="F956" s="244" t="s">
        <v>999</v>
      </c>
      <c r="G956" s="245" t="s">
        <v>245</v>
      </c>
      <c r="H956" s="246">
        <v>352.93599999999998</v>
      </c>
      <c r="I956" s="247"/>
      <c r="J956" s="248">
        <f>ROUND(I956*H956,2)</f>
        <v>0</v>
      </c>
      <c r="K956" s="244" t="s">
        <v>173</v>
      </c>
      <c r="L956" s="249"/>
      <c r="M956" s="250" t="s">
        <v>21</v>
      </c>
      <c r="N956" s="251" t="s">
        <v>41</v>
      </c>
      <c r="O956" s="41"/>
      <c r="P956" s="201">
        <f>O956*H956</f>
        <v>0</v>
      </c>
      <c r="Q956" s="201">
        <v>1.8E-3</v>
      </c>
      <c r="R956" s="201">
        <f>Q956*H956</f>
        <v>0.63528479999999998</v>
      </c>
      <c r="S956" s="201">
        <v>0</v>
      </c>
      <c r="T956" s="202">
        <f>S956*H956</f>
        <v>0</v>
      </c>
      <c r="AR956" s="23" t="s">
        <v>426</v>
      </c>
      <c r="AT956" s="23" t="s">
        <v>364</v>
      </c>
      <c r="AU956" s="23" t="s">
        <v>175</v>
      </c>
      <c r="AY956" s="23" t="s">
        <v>167</v>
      </c>
      <c r="BE956" s="203">
        <f>IF(N956="základní",J956,0)</f>
        <v>0</v>
      </c>
      <c r="BF956" s="203">
        <f>IF(N956="snížená",J956,0)</f>
        <v>0</v>
      </c>
      <c r="BG956" s="203">
        <f>IF(N956="zákl. přenesená",J956,0)</f>
        <v>0</v>
      </c>
      <c r="BH956" s="203">
        <f>IF(N956="sníž. přenesená",J956,0)</f>
        <v>0</v>
      </c>
      <c r="BI956" s="203">
        <f>IF(N956="nulová",J956,0)</f>
        <v>0</v>
      </c>
      <c r="BJ956" s="23" t="s">
        <v>175</v>
      </c>
      <c r="BK956" s="203">
        <f>ROUND(I956*H956,2)</f>
        <v>0</v>
      </c>
      <c r="BL956" s="23" t="s">
        <v>308</v>
      </c>
      <c r="BM956" s="23" t="s">
        <v>1000</v>
      </c>
    </row>
    <row r="957" spans="2:65" s="1" customFormat="1" ht="27">
      <c r="B957" s="40"/>
      <c r="C957" s="62"/>
      <c r="D957" s="206" t="s">
        <v>368</v>
      </c>
      <c r="E957" s="62"/>
      <c r="F957" s="252" t="s">
        <v>991</v>
      </c>
      <c r="G957" s="62"/>
      <c r="H957" s="62"/>
      <c r="I957" s="162"/>
      <c r="J957" s="62"/>
      <c r="K957" s="62"/>
      <c r="L957" s="60"/>
      <c r="M957" s="253"/>
      <c r="N957" s="41"/>
      <c r="O957" s="41"/>
      <c r="P957" s="41"/>
      <c r="Q957" s="41"/>
      <c r="R957" s="41"/>
      <c r="S957" s="41"/>
      <c r="T957" s="77"/>
      <c r="AT957" s="23" t="s">
        <v>368</v>
      </c>
      <c r="AU957" s="23" t="s">
        <v>175</v>
      </c>
    </row>
    <row r="958" spans="2:65" s="11" customFormat="1">
      <c r="B958" s="204"/>
      <c r="C958" s="205"/>
      <c r="D958" s="206" t="s">
        <v>177</v>
      </c>
      <c r="E958" s="207" t="s">
        <v>21</v>
      </c>
      <c r="F958" s="208" t="s">
        <v>645</v>
      </c>
      <c r="G958" s="205"/>
      <c r="H958" s="209" t="s">
        <v>21</v>
      </c>
      <c r="I958" s="210"/>
      <c r="J958" s="205"/>
      <c r="K958" s="205"/>
      <c r="L958" s="211"/>
      <c r="M958" s="212"/>
      <c r="N958" s="213"/>
      <c r="O958" s="213"/>
      <c r="P958" s="213"/>
      <c r="Q958" s="213"/>
      <c r="R958" s="213"/>
      <c r="S958" s="213"/>
      <c r="T958" s="214"/>
      <c r="AT958" s="215" t="s">
        <v>177</v>
      </c>
      <c r="AU958" s="215" t="s">
        <v>175</v>
      </c>
      <c r="AV958" s="11" t="s">
        <v>77</v>
      </c>
      <c r="AW958" s="11" t="s">
        <v>33</v>
      </c>
      <c r="AX958" s="11" t="s">
        <v>69</v>
      </c>
      <c r="AY958" s="215" t="s">
        <v>167</v>
      </c>
    </row>
    <row r="959" spans="2:65" s="12" customFormat="1">
      <c r="B959" s="216"/>
      <c r="C959" s="217"/>
      <c r="D959" s="206" t="s">
        <v>177</v>
      </c>
      <c r="E959" s="218" t="s">
        <v>21</v>
      </c>
      <c r="F959" s="219" t="s">
        <v>1001</v>
      </c>
      <c r="G959" s="217"/>
      <c r="H959" s="220">
        <v>173.00800000000001</v>
      </c>
      <c r="I959" s="221"/>
      <c r="J959" s="217"/>
      <c r="K959" s="217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177</v>
      </c>
      <c r="AU959" s="226" t="s">
        <v>175</v>
      </c>
      <c r="AV959" s="12" t="s">
        <v>175</v>
      </c>
      <c r="AW959" s="12" t="s">
        <v>33</v>
      </c>
      <c r="AX959" s="12" t="s">
        <v>69</v>
      </c>
      <c r="AY959" s="226" t="s">
        <v>167</v>
      </c>
    </row>
    <row r="960" spans="2:65" s="13" customFormat="1">
      <c r="B960" s="227"/>
      <c r="C960" s="228"/>
      <c r="D960" s="206" t="s">
        <v>177</v>
      </c>
      <c r="E960" s="239" t="s">
        <v>21</v>
      </c>
      <c r="F960" s="240" t="s">
        <v>181</v>
      </c>
      <c r="G960" s="228"/>
      <c r="H960" s="241">
        <v>173.00800000000001</v>
      </c>
      <c r="I960" s="233"/>
      <c r="J960" s="228"/>
      <c r="K960" s="228"/>
      <c r="L960" s="234"/>
      <c r="M960" s="235"/>
      <c r="N960" s="236"/>
      <c r="O960" s="236"/>
      <c r="P960" s="236"/>
      <c r="Q960" s="236"/>
      <c r="R960" s="236"/>
      <c r="S960" s="236"/>
      <c r="T960" s="237"/>
      <c r="AT960" s="238" t="s">
        <v>177</v>
      </c>
      <c r="AU960" s="238" t="s">
        <v>175</v>
      </c>
      <c r="AV960" s="13" t="s">
        <v>174</v>
      </c>
      <c r="AW960" s="13" t="s">
        <v>33</v>
      </c>
      <c r="AX960" s="13" t="s">
        <v>77</v>
      </c>
      <c r="AY960" s="238" t="s">
        <v>167</v>
      </c>
    </row>
    <row r="961" spans="2:65" s="12" customFormat="1">
      <c r="B961" s="216"/>
      <c r="C961" s="217"/>
      <c r="D961" s="229" t="s">
        <v>177</v>
      </c>
      <c r="E961" s="217"/>
      <c r="F961" s="254" t="s">
        <v>1002</v>
      </c>
      <c r="G961" s="217"/>
      <c r="H961" s="255">
        <v>352.93599999999998</v>
      </c>
      <c r="I961" s="221"/>
      <c r="J961" s="217"/>
      <c r="K961" s="217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177</v>
      </c>
      <c r="AU961" s="226" t="s">
        <v>175</v>
      </c>
      <c r="AV961" s="12" t="s">
        <v>175</v>
      </c>
      <c r="AW961" s="12" t="s">
        <v>6</v>
      </c>
      <c r="AX961" s="12" t="s">
        <v>77</v>
      </c>
      <c r="AY961" s="226" t="s">
        <v>167</v>
      </c>
    </row>
    <row r="962" spans="2:65" s="1" customFormat="1" ht="31.5" customHeight="1">
      <c r="B962" s="40"/>
      <c r="C962" s="192" t="s">
        <v>1003</v>
      </c>
      <c r="D962" s="192" t="s">
        <v>169</v>
      </c>
      <c r="E962" s="193" t="s">
        <v>1004</v>
      </c>
      <c r="F962" s="194" t="s">
        <v>1005</v>
      </c>
      <c r="G962" s="195" t="s">
        <v>245</v>
      </c>
      <c r="H962" s="196">
        <v>50.363</v>
      </c>
      <c r="I962" s="197"/>
      <c r="J962" s="198">
        <f>ROUND(I962*H962,2)</f>
        <v>0</v>
      </c>
      <c r="K962" s="194" t="s">
        <v>173</v>
      </c>
      <c r="L962" s="60"/>
      <c r="M962" s="199" t="s">
        <v>21</v>
      </c>
      <c r="N962" s="200" t="s">
        <v>41</v>
      </c>
      <c r="O962" s="41"/>
      <c r="P962" s="201">
        <f>O962*H962</f>
        <v>0</v>
      </c>
      <c r="Q962" s="201">
        <v>6.0000000000000001E-3</v>
      </c>
      <c r="R962" s="201">
        <f>Q962*H962</f>
        <v>0.302178</v>
      </c>
      <c r="S962" s="201">
        <v>0</v>
      </c>
      <c r="T962" s="202">
        <f>S962*H962</f>
        <v>0</v>
      </c>
      <c r="AR962" s="23" t="s">
        <v>308</v>
      </c>
      <c r="AT962" s="23" t="s">
        <v>169</v>
      </c>
      <c r="AU962" s="23" t="s">
        <v>175</v>
      </c>
      <c r="AY962" s="23" t="s">
        <v>167</v>
      </c>
      <c r="BE962" s="203">
        <f>IF(N962="základní",J962,0)</f>
        <v>0</v>
      </c>
      <c r="BF962" s="203">
        <f>IF(N962="snížená",J962,0)</f>
        <v>0</v>
      </c>
      <c r="BG962" s="203">
        <f>IF(N962="zákl. přenesená",J962,0)</f>
        <v>0</v>
      </c>
      <c r="BH962" s="203">
        <f>IF(N962="sníž. přenesená",J962,0)</f>
        <v>0</v>
      </c>
      <c r="BI962" s="203">
        <f>IF(N962="nulová",J962,0)</f>
        <v>0</v>
      </c>
      <c r="BJ962" s="23" t="s">
        <v>175</v>
      </c>
      <c r="BK962" s="203">
        <f>ROUND(I962*H962,2)</f>
        <v>0</v>
      </c>
      <c r="BL962" s="23" t="s">
        <v>308</v>
      </c>
      <c r="BM962" s="23" t="s">
        <v>1006</v>
      </c>
    </row>
    <row r="963" spans="2:65" s="11" customFormat="1">
      <c r="B963" s="204"/>
      <c r="C963" s="205"/>
      <c r="D963" s="206" t="s">
        <v>177</v>
      </c>
      <c r="E963" s="207" t="s">
        <v>21</v>
      </c>
      <c r="F963" s="208" t="s">
        <v>880</v>
      </c>
      <c r="G963" s="205"/>
      <c r="H963" s="209" t="s">
        <v>21</v>
      </c>
      <c r="I963" s="210"/>
      <c r="J963" s="205"/>
      <c r="K963" s="205"/>
      <c r="L963" s="211"/>
      <c r="M963" s="212"/>
      <c r="N963" s="213"/>
      <c r="O963" s="213"/>
      <c r="P963" s="213"/>
      <c r="Q963" s="213"/>
      <c r="R963" s="213"/>
      <c r="S963" s="213"/>
      <c r="T963" s="214"/>
      <c r="AT963" s="215" t="s">
        <v>177</v>
      </c>
      <c r="AU963" s="215" t="s">
        <v>175</v>
      </c>
      <c r="AV963" s="11" t="s">
        <v>77</v>
      </c>
      <c r="AW963" s="11" t="s">
        <v>33</v>
      </c>
      <c r="AX963" s="11" t="s">
        <v>69</v>
      </c>
      <c r="AY963" s="215" t="s">
        <v>167</v>
      </c>
    </row>
    <row r="964" spans="2:65" s="11" customFormat="1">
      <c r="B964" s="204"/>
      <c r="C964" s="205"/>
      <c r="D964" s="206" t="s">
        <v>177</v>
      </c>
      <c r="E964" s="207" t="s">
        <v>21</v>
      </c>
      <c r="F964" s="208" t="s">
        <v>881</v>
      </c>
      <c r="G964" s="205"/>
      <c r="H964" s="209" t="s">
        <v>21</v>
      </c>
      <c r="I964" s="210"/>
      <c r="J964" s="205"/>
      <c r="K964" s="205"/>
      <c r="L964" s="211"/>
      <c r="M964" s="212"/>
      <c r="N964" s="213"/>
      <c r="O964" s="213"/>
      <c r="P964" s="213"/>
      <c r="Q964" s="213"/>
      <c r="R964" s="213"/>
      <c r="S964" s="213"/>
      <c r="T964" s="214"/>
      <c r="AT964" s="215" t="s">
        <v>177</v>
      </c>
      <c r="AU964" s="215" t="s">
        <v>175</v>
      </c>
      <c r="AV964" s="11" t="s">
        <v>77</v>
      </c>
      <c r="AW964" s="11" t="s">
        <v>33</v>
      </c>
      <c r="AX964" s="11" t="s">
        <v>69</v>
      </c>
      <c r="AY964" s="215" t="s">
        <v>167</v>
      </c>
    </row>
    <row r="965" spans="2:65" s="12" customFormat="1">
      <c r="B965" s="216"/>
      <c r="C965" s="217"/>
      <c r="D965" s="206" t="s">
        <v>177</v>
      </c>
      <c r="E965" s="218" t="s">
        <v>21</v>
      </c>
      <c r="F965" s="219" t="s">
        <v>882</v>
      </c>
      <c r="G965" s="217"/>
      <c r="H965" s="220">
        <v>27.885000000000002</v>
      </c>
      <c r="I965" s="221"/>
      <c r="J965" s="217"/>
      <c r="K965" s="217"/>
      <c r="L965" s="222"/>
      <c r="M965" s="223"/>
      <c r="N965" s="224"/>
      <c r="O965" s="224"/>
      <c r="P965" s="224"/>
      <c r="Q965" s="224"/>
      <c r="R965" s="224"/>
      <c r="S965" s="224"/>
      <c r="T965" s="225"/>
      <c r="AT965" s="226" t="s">
        <v>177</v>
      </c>
      <c r="AU965" s="226" t="s">
        <v>175</v>
      </c>
      <c r="AV965" s="12" t="s">
        <v>175</v>
      </c>
      <c r="AW965" s="12" t="s">
        <v>33</v>
      </c>
      <c r="AX965" s="12" t="s">
        <v>69</v>
      </c>
      <c r="AY965" s="226" t="s">
        <v>167</v>
      </c>
    </row>
    <row r="966" spans="2:65" s="12" customFormat="1">
      <c r="B966" s="216"/>
      <c r="C966" s="217"/>
      <c r="D966" s="206" t="s">
        <v>177</v>
      </c>
      <c r="E966" s="218" t="s">
        <v>21</v>
      </c>
      <c r="F966" s="219" t="s">
        <v>883</v>
      </c>
      <c r="G966" s="217"/>
      <c r="H966" s="220">
        <v>22.478000000000002</v>
      </c>
      <c r="I966" s="221"/>
      <c r="J966" s="217"/>
      <c r="K966" s="217"/>
      <c r="L966" s="222"/>
      <c r="M966" s="223"/>
      <c r="N966" s="224"/>
      <c r="O966" s="224"/>
      <c r="P966" s="224"/>
      <c r="Q966" s="224"/>
      <c r="R966" s="224"/>
      <c r="S966" s="224"/>
      <c r="T966" s="225"/>
      <c r="AT966" s="226" t="s">
        <v>177</v>
      </c>
      <c r="AU966" s="226" t="s">
        <v>175</v>
      </c>
      <c r="AV966" s="12" t="s">
        <v>175</v>
      </c>
      <c r="AW966" s="12" t="s">
        <v>33</v>
      </c>
      <c r="AX966" s="12" t="s">
        <v>69</v>
      </c>
      <c r="AY966" s="226" t="s">
        <v>167</v>
      </c>
    </row>
    <row r="967" spans="2:65" s="13" customFormat="1">
      <c r="B967" s="227"/>
      <c r="C967" s="228"/>
      <c r="D967" s="229" t="s">
        <v>177</v>
      </c>
      <c r="E967" s="230" t="s">
        <v>21</v>
      </c>
      <c r="F967" s="231" t="s">
        <v>181</v>
      </c>
      <c r="G967" s="228"/>
      <c r="H967" s="232">
        <v>50.363</v>
      </c>
      <c r="I967" s="233"/>
      <c r="J967" s="228"/>
      <c r="K967" s="228"/>
      <c r="L967" s="234"/>
      <c r="M967" s="235"/>
      <c r="N967" s="236"/>
      <c r="O967" s="236"/>
      <c r="P967" s="236"/>
      <c r="Q967" s="236"/>
      <c r="R967" s="236"/>
      <c r="S967" s="236"/>
      <c r="T967" s="237"/>
      <c r="AT967" s="238" t="s">
        <v>177</v>
      </c>
      <c r="AU967" s="238" t="s">
        <v>175</v>
      </c>
      <c r="AV967" s="13" t="s">
        <v>174</v>
      </c>
      <c r="AW967" s="13" t="s">
        <v>33</v>
      </c>
      <c r="AX967" s="13" t="s">
        <v>77</v>
      </c>
      <c r="AY967" s="238" t="s">
        <v>167</v>
      </c>
    </row>
    <row r="968" spans="2:65" s="1" customFormat="1" ht="22.5" customHeight="1">
      <c r="B968" s="40"/>
      <c r="C968" s="242" t="s">
        <v>1007</v>
      </c>
      <c r="D968" s="242" t="s">
        <v>364</v>
      </c>
      <c r="E968" s="243" t="s">
        <v>1008</v>
      </c>
      <c r="F968" s="244" t="s">
        <v>1009</v>
      </c>
      <c r="G968" s="245" t="s">
        <v>245</v>
      </c>
      <c r="H968" s="246">
        <v>55.399000000000001</v>
      </c>
      <c r="I968" s="247"/>
      <c r="J968" s="248">
        <f>ROUND(I968*H968,2)</f>
        <v>0</v>
      </c>
      <c r="K968" s="244" t="s">
        <v>173</v>
      </c>
      <c r="L968" s="249"/>
      <c r="M968" s="250" t="s">
        <v>21</v>
      </c>
      <c r="N968" s="251" t="s">
        <v>41</v>
      </c>
      <c r="O968" s="41"/>
      <c r="P968" s="201">
        <f>O968*H968</f>
        <v>0</v>
      </c>
      <c r="Q968" s="201">
        <v>3.0000000000000001E-3</v>
      </c>
      <c r="R968" s="201">
        <f>Q968*H968</f>
        <v>0.16619700000000001</v>
      </c>
      <c r="S968" s="201">
        <v>0</v>
      </c>
      <c r="T968" s="202">
        <f>S968*H968</f>
        <v>0</v>
      </c>
      <c r="AR968" s="23" t="s">
        <v>426</v>
      </c>
      <c r="AT968" s="23" t="s">
        <v>364</v>
      </c>
      <c r="AU968" s="23" t="s">
        <v>175</v>
      </c>
      <c r="AY968" s="23" t="s">
        <v>167</v>
      </c>
      <c r="BE968" s="203">
        <f>IF(N968="základní",J968,0)</f>
        <v>0</v>
      </c>
      <c r="BF968" s="203">
        <f>IF(N968="snížená",J968,0)</f>
        <v>0</v>
      </c>
      <c r="BG968" s="203">
        <f>IF(N968="zákl. přenesená",J968,0)</f>
        <v>0</v>
      </c>
      <c r="BH968" s="203">
        <f>IF(N968="sníž. přenesená",J968,0)</f>
        <v>0</v>
      </c>
      <c r="BI968" s="203">
        <f>IF(N968="nulová",J968,0)</f>
        <v>0</v>
      </c>
      <c r="BJ968" s="23" t="s">
        <v>175</v>
      </c>
      <c r="BK968" s="203">
        <f>ROUND(I968*H968,2)</f>
        <v>0</v>
      </c>
      <c r="BL968" s="23" t="s">
        <v>308</v>
      </c>
      <c r="BM968" s="23" t="s">
        <v>1010</v>
      </c>
    </row>
    <row r="969" spans="2:65" s="11" customFormat="1">
      <c r="B969" s="204"/>
      <c r="C969" s="205"/>
      <c r="D969" s="206" t="s">
        <v>177</v>
      </c>
      <c r="E969" s="207" t="s">
        <v>21</v>
      </c>
      <c r="F969" s="208" t="s">
        <v>645</v>
      </c>
      <c r="G969" s="205"/>
      <c r="H969" s="209" t="s">
        <v>21</v>
      </c>
      <c r="I969" s="210"/>
      <c r="J969" s="205"/>
      <c r="K969" s="205"/>
      <c r="L969" s="211"/>
      <c r="M969" s="212"/>
      <c r="N969" s="213"/>
      <c r="O969" s="213"/>
      <c r="P969" s="213"/>
      <c r="Q969" s="213"/>
      <c r="R969" s="213"/>
      <c r="S969" s="213"/>
      <c r="T969" s="214"/>
      <c r="AT969" s="215" t="s">
        <v>177</v>
      </c>
      <c r="AU969" s="215" t="s">
        <v>175</v>
      </c>
      <c r="AV969" s="11" t="s">
        <v>77</v>
      </c>
      <c r="AW969" s="11" t="s">
        <v>33</v>
      </c>
      <c r="AX969" s="11" t="s">
        <v>69</v>
      </c>
      <c r="AY969" s="215" t="s">
        <v>167</v>
      </c>
    </row>
    <row r="970" spans="2:65" s="12" customFormat="1">
      <c r="B970" s="216"/>
      <c r="C970" s="217"/>
      <c r="D970" s="206" t="s">
        <v>177</v>
      </c>
      <c r="E970" s="218" t="s">
        <v>21</v>
      </c>
      <c r="F970" s="219" t="s">
        <v>1011</v>
      </c>
      <c r="G970" s="217"/>
      <c r="H970" s="220">
        <v>55.399000000000001</v>
      </c>
      <c r="I970" s="221"/>
      <c r="J970" s="217"/>
      <c r="K970" s="217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177</v>
      </c>
      <c r="AU970" s="226" t="s">
        <v>175</v>
      </c>
      <c r="AV970" s="12" t="s">
        <v>175</v>
      </c>
      <c r="AW970" s="12" t="s">
        <v>33</v>
      </c>
      <c r="AX970" s="12" t="s">
        <v>69</v>
      </c>
      <c r="AY970" s="226" t="s">
        <v>167</v>
      </c>
    </row>
    <row r="971" spans="2:65" s="13" customFormat="1">
      <c r="B971" s="227"/>
      <c r="C971" s="228"/>
      <c r="D971" s="229" t="s">
        <v>177</v>
      </c>
      <c r="E971" s="230" t="s">
        <v>21</v>
      </c>
      <c r="F971" s="231" t="s">
        <v>181</v>
      </c>
      <c r="G971" s="228"/>
      <c r="H971" s="232">
        <v>55.399000000000001</v>
      </c>
      <c r="I971" s="233"/>
      <c r="J971" s="228"/>
      <c r="K971" s="228"/>
      <c r="L971" s="234"/>
      <c r="M971" s="235"/>
      <c r="N971" s="236"/>
      <c r="O971" s="236"/>
      <c r="P971" s="236"/>
      <c r="Q971" s="236"/>
      <c r="R971" s="236"/>
      <c r="S971" s="236"/>
      <c r="T971" s="237"/>
      <c r="AT971" s="238" t="s">
        <v>177</v>
      </c>
      <c r="AU971" s="238" t="s">
        <v>175</v>
      </c>
      <c r="AV971" s="13" t="s">
        <v>174</v>
      </c>
      <c r="AW971" s="13" t="s">
        <v>33</v>
      </c>
      <c r="AX971" s="13" t="s">
        <v>77</v>
      </c>
      <c r="AY971" s="238" t="s">
        <v>167</v>
      </c>
    </row>
    <row r="972" spans="2:65" s="1" customFormat="1" ht="31.5" customHeight="1">
      <c r="B972" s="40"/>
      <c r="C972" s="192" t="s">
        <v>1012</v>
      </c>
      <c r="D972" s="192" t="s">
        <v>169</v>
      </c>
      <c r="E972" s="193" t="s">
        <v>1013</v>
      </c>
      <c r="F972" s="194" t="s">
        <v>1014</v>
      </c>
      <c r="G972" s="195" t="s">
        <v>245</v>
      </c>
      <c r="H972" s="196">
        <v>74.13</v>
      </c>
      <c r="I972" s="197"/>
      <c r="J972" s="198">
        <f>ROUND(I972*H972,2)</f>
        <v>0</v>
      </c>
      <c r="K972" s="194" t="s">
        <v>173</v>
      </c>
      <c r="L972" s="60"/>
      <c r="M972" s="199" t="s">
        <v>21</v>
      </c>
      <c r="N972" s="200" t="s">
        <v>41</v>
      </c>
      <c r="O972" s="41"/>
      <c r="P972" s="201">
        <f>O972*H972</f>
        <v>0</v>
      </c>
      <c r="Q972" s="201">
        <v>0</v>
      </c>
      <c r="R972" s="201">
        <f>Q972*H972</f>
        <v>0</v>
      </c>
      <c r="S972" s="201">
        <v>0</v>
      </c>
      <c r="T972" s="202">
        <f>S972*H972</f>
        <v>0</v>
      </c>
      <c r="AR972" s="23" t="s">
        <v>308</v>
      </c>
      <c r="AT972" s="23" t="s">
        <v>169</v>
      </c>
      <c r="AU972" s="23" t="s">
        <v>175</v>
      </c>
      <c r="AY972" s="23" t="s">
        <v>167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23" t="s">
        <v>175</v>
      </c>
      <c r="BK972" s="203">
        <f>ROUND(I972*H972,2)</f>
        <v>0</v>
      </c>
      <c r="BL972" s="23" t="s">
        <v>308</v>
      </c>
      <c r="BM972" s="23" t="s">
        <v>1015</v>
      </c>
    </row>
    <row r="973" spans="2:65" s="11" customFormat="1">
      <c r="B973" s="204"/>
      <c r="C973" s="205"/>
      <c r="D973" s="206" t="s">
        <v>177</v>
      </c>
      <c r="E973" s="207" t="s">
        <v>21</v>
      </c>
      <c r="F973" s="208" t="s">
        <v>746</v>
      </c>
      <c r="G973" s="205"/>
      <c r="H973" s="209" t="s">
        <v>21</v>
      </c>
      <c r="I973" s="210"/>
      <c r="J973" s="205"/>
      <c r="K973" s="205"/>
      <c r="L973" s="211"/>
      <c r="M973" s="212"/>
      <c r="N973" s="213"/>
      <c r="O973" s="213"/>
      <c r="P973" s="213"/>
      <c r="Q973" s="213"/>
      <c r="R973" s="213"/>
      <c r="S973" s="213"/>
      <c r="T973" s="214"/>
      <c r="AT973" s="215" t="s">
        <v>177</v>
      </c>
      <c r="AU973" s="215" t="s">
        <v>175</v>
      </c>
      <c r="AV973" s="11" t="s">
        <v>77</v>
      </c>
      <c r="AW973" s="11" t="s">
        <v>33</v>
      </c>
      <c r="AX973" s="11" t="s">
        <v>69</v>
      </c>
      <c r="AY973" s="215" t="s">
        <v>167</v>
      </c>
    </row>
    <row r="974" spans="2:65" s="12" customFormat="1">
      <c r="B974" s="216"/>
      <c r="C974" s="217"/>
      <c r="D974" s="206" t="s">
        <v>177</v>
      </c>
      <c r="E974" s="218" t="s">
        <v>21</v>
      </c>
      <c r="F974" s="219" t="s">
        <v>986</v>
      </c>
      <c r="G974" s="217"/>
      <c r="H974" s="220">
        <v>74.13</v>
      </c>
      <c r="I974" s="221"/>
      <c r="J974" s="217"/>
      <c r="K974" s="217"/>
      <c r="L974" s="222"/>
      <c r="M974" s="223"/>
      <c r="N974" s="224"/>
      <c r="O974" s="224"/>
      <c r="P974" s="224"/>
      <c r="Q974" s="224"/>
      <c r="R974" s="224"/>
      <c r="S974" s="224"/>
      <c r="T974" s="225"/>
      <c r="AT974" s="226" t="s">
        <v>177</v>
      </c>
      <c r="AU974" s="226" t="s">
        <v>175</v>
      </c>
      <c r="AV974" s="12" t="s">
        <v>175</v>
      </c>
      <c r="AW974" s="12" t="s">
        <v>33</v>
      </c>
      <c r="AX974" s="12" t="s">
        <v>69</v>
      </c>
      <c r="AY974" s="226" t="s">
        <v>167</v>
      </c>
    </row>
    <row r="975" spans="2:65" s="13" customFormat="1">
      <c r="B975" s="227"/>
      <c r="C975" s="228"/>
      <c r="D975" s="229" t="s">
        <v>177</v>
      </c>
      <c r="E975" s="230" t="s">
        <v>21</v>
      </c>
      <c r="F975" s="231" t="s">
        <v>181</v>
      </c>
      <c r="G975" s="228"/>
      <c r="H975" s="232">
        <v>74.13</v>
      </c>
      <c r="I975" s="233"/>
      <c r="J975" s="228"/>
      <c r="K975" s="228"/>
      <c r="L975" s="234"/>
      <c r="M975" s="235"/>
      <c r="N975" s="236"/>
      <c r="O975" s="236"/>
      <c r="P975" s="236"/>
      <c r="Q975" s="236"/>
      <c r="R975" s="236"/>
      <c r="S975" s="236"/>
      <c r="T975" s="237"/>
      <c r="AT975" s="238" t="s">
        <v>177</v>
      </c>
      <c r="AU975" s="238" t="s">
        <v>175</v>
      </c>
      <c r="AV975" s="13" t="s">
        <v>174</v>
      </c>
      <c r="AW975" s="13" t="s">
        <v>33</v>
      </c>
      <c r="AX975" s="13" t="s">
        <v>77</v>
      </c>
      <c r="AY975" s="238" t="s">
        <v>167</v>
      </c>
    </row>
    <row r="976" spans="2:65" s="1" customFormat="1" ht="22.5" customHeight="1">
      <c r="B976" s="40"/>
      <c r="C976" s="242" t="s">
        <v>1016</v>
      </c>
      <c r="D976" s="242" t="s">
        <v>364</v>
      </c>
      <c r="E976" s="243" t="s">
        <v>1017</v>
      </c>
      <c r="F976" s="244" t="s">
        <v>1018</v>
      </c>
      <c r="G976" s="245" t="s">
        <v>245</v>
      </c>
      <c r="H976" s="246">
        <v>81.543000000000006</v>
      </c>
      <c r="I976" s="247"/>
      <c r="J976" s="248">
        <f>ROUND(I976*H976,2)</f>
        <v>0</v>
      </c>
      <c r="K976" s="244" t="s">
        <v>173</v>
      </c>
      <c r="L976" s="249"/>
      <c r="M976" s="250" t="s">
        <v>21</v>
      </c>
      <c r="N976" s="251" t="s">
        <v>41</v>
      </c>
      <c r="O976" s="41"/>
      <c r="P976" s="201">
        <f>O976*H976</f>
        <v>0</v>
      </c>
      <c r="Q976" s="201">
        <v>1.1E-4</v>
      </c>
      <c r="R976" s="201">
        <f>Q976*H976</f>
        <v>8.9697300000000004E-3</v>
      </c>
      <c r="S976" s="201">
        <v>0</v>
      </c>
      <c r="T976" s="202">
        <f>S976*H976</f>
        <v>0</v>
      </c>
      <c r="AR976" s="23" t="s">
        <v>426</v>
      </c>
      <c r="AT976" s="23" t="s">
        <v>364</v>
      </c>
      <c r="AU976" s="23" t="s">
        <v>175</v>
      </c>
      <c r="AY976" s="23" t="s">
        <v>167</v>
      </c>
      <c r="BE976" s="203">
        <f>IF(N976="základní",J976,0)</f>
        <v>0</v>
      </c>
      <c r="BF976" s="203">
        <f>IF(N976="snížená",J976,0)</f>
        <v>0</v>
      </c>
      <c r="BG976" s="203">
        <f>IF(N976="zákl. přenesená",J976,0)</f>
        <v>0</v>
      </c>
      <c r="BH976" s="203">
        <f>IF(N976="sníž. přenesená",J976,0)</f>
        <v>0</v>
      </c>
      <c r="BI976" s="203">
        <f>IF(N976="nulová",J976,0)</f>
        <v>0</v>
      </c>
      <c r="BJ976" s="23" t="s">
        <v>175</v>
      </c>
      <c r="BK976" s="203">
        <f>ROUND(I976*H976,2)</f>
        <v>0</v>
      </c>
      <c r="BL976" s="23" t="s">
        <v>308</v>
      </c>
      <c r="BM976" s="23" t="s">
        <v>1019</v>
      </c>
    </row>
    <row r="977" spans="2:65" s="1" customFormat="1" ht="27">
      <c r="B977" s="40"/>
      <c r="C977" s="62"/>
      <c r="D977" s="206" t="s">
        <v>368</v>
      </c>
      <c r="E977" s="62"/>
      <c r="F977" s="252" t="s">
        <v>1020</v>
      </c>
      <c r="G977" s="62"/>
      <c r="H977" s="62"/>
      <c r="I977" s="162"/>
      <c r="J977" s="62"/>
      <c r="K977" s="62"/>
      <c r="L977" s="60"/>
      <c r="M977" s="253"/>
      <c r="N977" s="41"/>
      <c r="O977" s="41"/>
      <c r="P977" s="41"/>
      <c r="Q977" s="41"/>
      <c r="R977" s="41"/>
      <c r="S977" s="41"/>
      <c r="T977" s="77"/>
      <c r="AT977" s="23" t="s">
        <v>368</v>
      </c>
      <c r="AU977" s="23" t="s">
        <v>175</v>
      </c>
    </row>
    <row r="978" spans="2:65" s="12" customFormat="1">
      <c r="B978" s="216"/>
      <c r="C978" s="217"/>
      <c r="D978" s="229" t="s">
        <v>177</v>
      </c>
      <c r="E978" s="217"/>
      <c r="F978" s="254" t="s">
        <v>1021</v>
      </c>
      <c r="G978" s="217"/>
      <c r="H978" s="255">
        <v>81.543000000000006</v>
      </c>
      <c r="I978" s="221"/>
      <c r="J978" s="217"/>
      <c r="K978" s="217"/>
      <c r="L978" s="222"/>
      <c r="M978" s="223"/>
      <c r="N978" s="224"/>
      <c r="O978" s="224"/>
      <c r="P978" s="224"/>
      <c r="Q978" s="224"/>
      <c r="R978" s="224"/>
      <c r="S978" s="224"/>
      <c r="T978" s="225"/>
      <c r="AT978" s="226" t="s">
        <v>177</v>
      </c>
      <c r="AU978" s="226" t="s">
        <v>175</v>
      </c>
      <c r="AV978" s="12" t="s">
        <v>175</v>
      </c>
      <c r="AW978" s="12" t="s">
        <v>6</v>
      </c>
      <c r="AX978" s="12" t="s">
        <v>77</v>
      </c>
      <c r="AY978" s="226" t="s">
        <v>167</v>
      </c>
    </row>
    <row r="979" spans="2:65" s="1" customFormat="1" ht="44.25" customHeight="1">
      <c r="B979" s="40"/>
      <c r="C979" s="192" t="s">
        <v>1022</v>
      </c>
      <c r="D979" s="192" t="s">
        <v>169</v>
      </c>
      <c r="E979" s="193" t="s">
        <v>1023</v>
      </c>
      <c r="F979" s="194" t="s">
        <v>1024</v>
      </c>
      <c r="G979" s="195" t="s">
        <v>305</v>
      </c>
      <c r="H979" s="196">
        <v>98</v>
      </c>
      <c r="I979" s="197"/>
      <c r="J979" s="198">
        <f t="shared" ref="J979:J984" si="0">ROUND(I979*H979,2)</f>
        <v>0</v>
      </c>
      <c r="K979" s="194" t="s">
        <v>1025</v>
      </c>
      <c r="L979" s="60"/>
      <c r="M979" s="199" t="s">
        <v>21</v>
      </c>
      <c r="N979" s="200" t="s">
        <v>41</v>
      </c>
      <c r="O979" s="41"/>
      <c r="P979" s="201">
        <f t="shared" ref="P979:P984" si="1">O979*H979</f>
        <v>0</v>
      </c>
      <c r="Q979" s="201">
        <v>1E-4</v>
      </c>
      <c r="R979" s="201">
        <f t="shared" ref="R979:R984" si="2">Q979*H979</f>
        <v>9.7999999999999997E-3</v>
      </c>
      <c r="S979" s="201">
        <v>0</v>
      </c>
      <c r="T979" s="202">
        <f t="shared" ref="T979:T984" si="3">S979*H979</f>
        <v>0</v>
      </c>
      <c r="AR979" s="23" t="s">
        <v>308</v>
      </c>
      <c r="AT979" s="23" t="s">
        <v>169</v>
      </c>
      <c r="AU979" s="23" t="s">
        <v>175</v>
      </c>
      <c r="AY979" s="23" t="s">
        <v>167</v>
      </c>
      <c r="BE979" s="203">
        <f t="shared" ref="BE979:BE984" si="4">IF(N979="základní",J979,0)</f>
        <v>0</v>
      </c>
      <c r="BF979" s="203">
        <f t="shared" ref="BF979:BF984" si="5">IF(N979="snížená",J979,0)</f>
        <v>0</v>
      </c>
      <c r="BG979" s="203">
        <f t="shared" ref="BG979:BG984" si="6">IF(N979="zákl. přenesená",J979,0)</f>
        <v>0</v>
      </c>
      <c r="BH979" s="203">
        <f t="shared" ref="BH979:BH984" si="7">IF(N979="sníž. přenesená",J979,0)</f>
        <v>0</v>
      </c>
      <c r="BI979" s="203">
        <f t="shared" ref="BI979:BI984" si="8">IF(N979="nulová",J979,0)</f>
        <v>0</v>
      </c>
      <c r="BJ979" s="23" t="s">
        <v>175</v>
      </c>
      <c r="BK979" s="203">
        <f t="shared" ref="BK979:BK984" si="9">ROUND(I979*H979,2)</f>
        <v>0</v>
      </c>
      <c r="BL979" s="23" t="s">
        <v>308</v>
      </c>
      <c r="BM979" s="23" t="s">
        <v>1026</v>
      </c>
    </row>
    <row r="980" spans="2:65" s="1" customFormat="1" ht="31.5" customHeight="1">
      <c r="B980" s="40"/>
      <c r="C980" s="242" t="s">
        <v>1027</v>
      </c>
      <c r="D980" s="242" t="s">
        <v>364</v>
      </c>
      <c r="E980" s="243" t="s">
        <v>1028</v>
      </c>
      <c r="F980" s="244" t="s">
        <v>1029</v>
      </c>
      <c r="G980" s="245" t="s">
        <v>305</v>
      </c>
      <c r="H980" s="246">
        <v>12</v>
      </c>
      <c r="I980" s="247"/>
      <c r="J980" s="248">
        <f t="shared" si="0"/>
        <v>0</v>
      </c>
      <c r="K980" s="244" t="s">
        <v>1030</v>
      </c>
      <c r="L980" s="249"/>
      <c r="M980" s="250" t="s">
        <v>21</v>
      </c>
      <c r="N980" s="251" t="s">
        <v>41</v>
      </c>
      <c r="O980" s="41"/>
      <c r="P980" s="201">
        <f t="shared" si="1"/>
        <v>0</v>
      </c>
      <c r="Q980" s="201">
        <v>9.0000000000000006E-5</v>
      </c>
      <c r="R980" s="201">
        <f t="shared" si="2"/>
        <v>1.08E-3</v>
      </c>
      <c r="S980" s="201">
        <v>0</v>
      </c>
      <c r="T980" s="202">
        <f t="shared" si="3"/>
        <v>0</v>
      </c>
      <c r="AR980" s="23" t="s">
        <v>426</v>
      </c>
      <c r="AT980" s="23" t="s">
        <v>364</v>
      </c>
      <c r="AU980" s="23" t="s">
        <v>175</v>
      </c>
      <c r="AY980" s="23" t="s">
        <v>167</v>
      </c>
      <c r="BE980" s="203">
        <f t="shared" si="4"/>
        <v>0</v>
      </c>
      <c r="BF980" s="203">
        <f t="shared" si="5"/>
        <v>0</v>
      </c>
      <c r="BG980" s="203">
        <f t="shared" si="6"/>
        <v>0</v>
      </c>
      <c r="BH980" s="203">
        <f t="shared" si="7"/>
        <v>0</v>
      </c>
      <c r="BI980" s="203">
        <f t="shared" si="8"/>
        <v>0</v>
      </c>
      <c r="BJ980" s="23" t="s">
        <v>175</v>
      </c>
      <c r="BK980" s="203">
        <f t="shared" si="9"/>
        <v>0</v>
      </c>
      <c r="BL980" s="23" t="s">
        <v>308</v>
      </c>
      <c r="BM980" s="23" t="s">
        <v>1031</v>
      </c>
    </row>
    <row r="981" spans="2:65" s="1" customFormat="1" ht="31.5" customHeight="1">
      <c r="B981" s="40"/>
      <c r="C981" s="242" t="s">
        <v>1032</v>
      </c>
      <c r="D981" s="242" t="s">
        <v>364</v>
      </c>
      <c r="E981" s="243" t="s">
        <v>1033</v>
      </c>
      <c r="F981" s="244" t="s">
        <v>1034</v>
      </c>
      <c r="G981" s="245" t="s">
        <v>305</v>
      </c>
      <c r="H981" s="246">
        <v>28</v>
      </c>
      <c r="I981" s="247"/>
      <c r="J981" s="248">
        <f t="shared" si="0"/>
        <v>0</v>
      </c>
      <c r="K981" s="244" t="s">
        <v>1030</v>
      </c>
      <c r="L981" s="249"/>
      <c r="M981" s="250" t="s">
        <v>21</v>
      </c>
      <c r="N981" s="251" t="s">
        <v>41</v>
      </c>
      <c r="O981" s="41"/>
      <c r="P981" s="201">
        <f t="shared" si="1"/>
        <v>0</v>
      </c>
      <c r="Q981" s="201">
        <v>7.8999999999999996E-5</v>
      </c>
      <c r="R981" s="201">
        <f t="shared" si="2"/>
        <v>2.212E-3</v>
      </c>
      <c r="S981" s="201">
        <v>0</v>
      </c>
      <c r="T981" s="202">
        <f t="shared" si="3"/>
        <v>0</v>
      </c>
      <c r="AR981" s="23" t="s">
        <v>426</v>
      </c>
      <c r="AT981" s="23" t="s">
        <v>364</v>
      </c>
      <c r="AU981" s="23" t="s">
        <v>175</v>
      </c>
      <c r="AY981" s="23" t="s">
        <v>167</v>
      </c>
      <c r="BE981" s="203">
        <f t="shared" si="4"/>
        <v>0</v>
      </c>
      <c r="BF981" s="203">
        <f t="shared" si="5"/>
        <v>0</v>
      </c>
      <c r="BG981" s="203">
        <f t="shared" si="6"/>
        <v>0</v>
      </c>
      <c r="BH981" s="203">
        <f t="shared" si="7"/>
        <v>0</v>
      </c>
      <c r="BI981" s="203">
        <f t="shared" si="8"/>
        <v>0</v>
      </c>
      <c r="BJ981" s="23" t="s">
        <v>175</v>
      </c>
      <c r="BK981" s="203">
        <f t="shared" si="9"/>
        <v>0</v>
      </c>
      <c r="BL981" s="23" t="s">
        <v>308</v>
      </c>
      <c r="BM981" s="23" t="s">
        <v>1035</v>
      </c>
    </row>
    <row r="982" spans="2:65" s="1" customFormat="1" ht="22.5" customHeight="1">
      <c r="B982" s="40"/>
      <c r="C982" s="242" t="s">
        <v>1036</v>
      </c>
      <c r="D982" s="242" t="s">
        <v>364</v>
      </c>
      <c r="E982" s="243" t="s">
        <v>1037</v>
      </c>
      <c r="F982" s="244" t="s">
        <v>1038</v>
      </c>
      <c r="G982" s="245" t="s">
        <v>305</v>
      </c>
      <c r="H982" s="246">
        <v>41</v>
      </c>
      <c r="I982" s="247"/>
      <c r="J982" s="248">
        <f t="shared" si="0"/>
        <v>0</v>
      </c>
      <c r="K982" s="244" t="s">
        <v>173</v>
      </c>
      <c r="L982" s="249"/>
      <c r="M982" s="250" t="s">
        <v>21</v>
      </c>
      <c r="N982" s="251" t="s">
        <v>41</v>
      </c>
      <c r="O982" s="41"/>
      <c r="P982" s="201">
        <f t="shared" si="1"/>
        <v>0</v>
      </c>
      <c r="Q982" s="201">
        <v>4.0000000000000003E-5</v>
      </c>
      <c r="R982" s="201">
        <f t="shared" si="2"/>
        <v>1.6400000000000002E-3</v>
      </c>
      <c r="S982" s="201">
        <v>0</v>
      </c>
      <c r="T982" s="202">
        <f t="shared" si="3"/>
        <v>0</v>
      </c>
      <c r="AR982" s="23" t="s">
        <v>426</v>
      </c>
      <c r="AT982" s="23" t="s">
        <v>364</v>
      </c>
      <c r="AU982" s="23" t="s">
        <v>175</v>
      </c>
      <c r="AY982" s="23" t="s">
        <v>167</v>
      </c>
      <c r="BE982" s="203">
        <f t="shared" si="4"/>
        <v>0</v>
      </c>
      <c r="BF982" s="203">
        <f t="shared" si="5"/>
        <v>0</v>
      </c>
      <c r="BG982" s="203">
        <f t="shared" si="6"/>
        <v>0</v>
      </c>
      <c r="BH982" s="203">
        <f t="shared" si="7"/>
        <v>0</v>
      </c>
      <c r="BI982" s="203">
        <f t="shared" si="8"/>
        <v>0</v>
      </c>
      <c r="BJ982" s="23" t="s">
        <v>175</v>
      </c>
      <c r="BK982" s="203">
        <f t="shared" si="9"/>
        <v>0</v>
      </c>
      <c r="BL982" s="23" t="s">
        <v>308</v>
      </c>
      <c r="BM982" s="23" t="s">
        <v>1039</v>
      </c>
    </row>
    <row r="983" spans="2:65" s="1" customFormat="1" ht="22.5" customHeight="1">
      <c r="B983" s="40"/>
      <c r="C983" s="242" t="s">
        <v>1040</v>
      </c>
      <c r="D983" s="242" t="s">
        <v>364</v>
      </c>
      <c r="E983" s="243" t="s">
        <v>1041</v>
      </c>
      <c r="F983" s="244" t="s">
        <v>1042</v>
      </c>
      <c r="G983" s="245" t="s">
        <v>305</v>
      </c>
      <c r="H983" s="246">
        <v>17</v>
      </c>
      <c r="I983" s="247"/>
      <c r="J983" s="248">
        <f t="shared" si="0"/>
        <v>0</v>
      </c>
      <c r="K983" s="244" t="s">
        <v>173</v>
      </c>
      <c r="L983" s="249"/>
      <c r="M983" s="250" t="s">
        <v>21</v>
      </c>
      <c r="N983" s="251" t="s">
        <v>41</v>
      </c>
      <c r="O983" s="41"/>
      <c r="P983" s="201">
        <f t="shared" si="1"/>
        <v>0</v>
      </c>
      <c r="Q983" s="201">
        <v>3.0000000000000001E-5</v>
      </c>
      <c r="R983" s="201">
        <f t="shared" si="2"/>
        <v>5.1000000000000004E-4</v>
      </c>
      <c r="S983" s="201">
        <v>0</v>
      </c>
      <c r="T983" s="202">
        <f t="shared" si="3"/>
        <v>0</v>
      </c>
      <c r="AR983" s="23" t="s">
        <v>426</v>
      </c>
      <c r="AT983" s="23" t="s">
        <v>364</v>
      </c>
      <c r="AU983" s="23" t="s">
        <v>175</v>
      </c>
      <c r="AY983" s="23" t="s">
        <v>167</v>
      </c>
      <c r="BE983" s="203">
        <f t="shared" si="4"/>
        <v>0</v>
      </c>
      <c r="BF983" s="203">
        <f t="shared" si="5"/>
        <v>0</v>
      </c>
      <c r="BG983" s="203">
        <f t="shared" si="6"/>
        <v>0</v>
      </c>
      <c r="BH983" s="203">
        <f t="shared" si="7"/>
        <v>0</v>
      </c>
      <c r="BI983" s="203">
        <f t="shared" si="8"/>
        <v>0</v>
      </c>
      <c r="BJ983" s="23" t="s">
        <v>175</v>
      </c>
      <c r="BK983" s="203">
        <f t="shared" si="9"/>
        <v>0</v>
      </c>
      <c r="BL983" s="23" t="s">
        <v>308</v>
      </c>
      <c r="BM983" s="23" t="s">
        <v>1043</v>
      </c>
    </row>
    <row r="984" spans="2:65" s="1" customFormat="1" ht="31.5" customHeight="1">
      <c r="B984" s="40"/>
      <c r="C984" s="192" t="s">
        <v>1044</v>
      </c>
      <c r="D984" s="192" t="s">
        <v>169</v>
      </c>
      <c r="E984" s="193" t="s">
        <v>1045</v>
      </c>
      <c r="F984" s="194" t="s">
        <v>1046</v>
      </c>
      <c r="G984" s="195" t="s">
        <v>944</v>
      </c>
      <c r="H984" s="256"/>
      <c r="I984" s="197"/>
      <c r="J984" s="198">
        <f t="shared" si="0"/>
        <v>0</v>
      </c>
      <c r="K984" s="194" t="s">
        <v>173</v>
      </c>
      <c r="L984" s="60"/>
      <c r="M984" s="199" t="s">
        <v>21</v>
      </c>
      <c r="N984" s="200" t="s">
        <v>41</v>
      </c>
      <c r="O984" s="41"/>
      <c r="P984" s="201">
        <f t="shared" si="1"/>
        <v>0</v>
      </c>
      <c r="Q984" s="201">
        <v>0</v>
      </c>
      <c r="R984" s="201">
        <f t="shared" si="2"/>
        <v>0</v>
      </c>
      <c r="S984" s="201">
        <v>0</v>
      </c>
      <c r="T984" s="202">
        <f t="shared" si="3"/>
        <v>0</v>
      </c>
      <c r="AR984" s="23" t="s">
        <v>308</v>
      </c>
      <c r="AT984" s="23" t="s">
        <v>169</v>
      </c>
      <c r="AU984" s="23" t="s">
        <v>175</v>
      </c>
      <c r="AY984" s="23" t="s">
        <v>167</v>
      </c>
      <c r="BE984" s="203">
        <f t="shared" si="4"/>
        <v>0</v>
      </c>
      <c r="BF984" s="203">
        <f t="shared" si="5"/>
        <v>0</v>
      </c>
      <c r="BG984" s="203">
        <f t="shared" si="6"/>
        <v>0</v>
      </c>
      <c r="BH984" s="203">
        <f t="shared" si="7"/>
        <v>0</v>
      </c>
      <c r="BI984" s="203">
        <f t="shared" si="8"/>
        <v>0</v>
      </c>
      <c r="BJ984" s="23" t="s">
        <v>175</v>
      </c>
      <c r="BK984" s="203">
        <f t="shared" si="9"/>
        <v>0</v>
      </c>
      <c r="BL984" s="23" t="s">
        <v>308</v>
      </c>
      <c r="BM984" s="23" t="s">
        <v>1047</v>
      </c>
    </row>
    <row r="985" spans="2:65" s="10" customFormat="1" ht="29.85" customHeight="1">
      <c r="B985" s="175"/>
      <c r="C985" s="176"/>
      <c r="D985" s="189" t="s">
        <v>68</v>
      </c>
      <c r="E985" s="190" t="s">
        <v>1048</v>
      </c>
      <c r="F985" s="190" t="s">
        <v>1049</v>
      </c>
      <c r="G985" s="176"/>
      <c r="H985" s="176"/>
      <c r="I985" s="179"/>
      <c r="J985" s="191">
        <f>BK985</f>
        <v>0</v>
      </c>
      <c r="K985" s="176"/>
      <c r="L985" s="181"/>
      <c r="M985" s="182"/>
      <c r="N985" s="183"/>
      <c r="O985" s="183"/>
      <c r="P985" s="184">
        <f>SUM(P986:P1041)</f>
        <v>0</v>
      </c>
      <c r="Q985" s="183"/>
      <c r="R985" s="184">
        <f>SUM(R986:R1041)</f>
        <v>6.7955200000000007E-2</v>
      </c>
      <c r="S985" s="183"/>
      <c r="T985" s="185">
        <f>SUM(T986:T1041)</f>
        <v>0</v>
      </c>
      <c r="AR985" s="186" t="s">
        <v>175</v>
      </c>
      <c r="AT985" s="187" t="s">
        <v>68</v>
      </c>
      <c r="AU985" s="187" t="s">
        <v>77</v>
      </c>
      <c r="AY985" s="186" t="s">
        <v>167</v>
      </c>
      <c r="BK985" s="188">
        <f>SUM(BK986:BK1041)</f>
        <v>0</v>
      </c>
    </row>
    <row r="986" spans="2:65" s="1" customFormat="1" ht="22.5" customHeight="1">
      <c r="B986" s="40"/>
      <c r="C986" s="192" t="s">
        <v>1050</v>
      </c>
      <c r="D986" s="192" t="s">
        <v>169</v>
      </c>
      <c r="E986" s="193" t="s">
        <v>1051</v>
      </c>
      <c r="F986" s="194" t="s">
        <v>1052</v>
      </c>
      <c r="G986" s="195" t="s">
        <v>226</v>
      </c>
      <c r="H986" s="196">
        <v>1</v>
      </c>
      <c r="I986" s="197"/>
      <c r="J986" s="198">
        <f>ROUND(I986*H986,2)</f>
        <v>0</v>
      </c>
      <c r="K986" s="194" t="s">
        <v>1030</v>
      </c>
      <c r="L986" s="60"/>
      <c r="M986" s="199" t="s">
        <v>21</v>
      </c>
      <c r="N986" s="200" t="s">
        <v>41</v>
      </c>
      <c r="O986" s="41"/>
      <c r="P986" s="201">
        <f>O986*H986</f>
        <v>0</v>
      </c>
      <c r="Q986" s="201">
        <v>2.0400000000000001E-3</v>
      </c>
      <c r="R986" s="201">
        <f>Q986*H986</f>
        <v>2.0400000000000001E-3</v>
      </c>
      <c r="S986" s="201">
        <v>0</v>
      </c>
      <c r="T986" s="202">
        <f>S986*H986</f>
        <v>0</v>
      </c>
      <c r="AR986" s="23" t="s">
        <v>308</v>
      </c>
      <c r="AT986" s="23" t="s">
        <v>169</v>
      </c>
      <c r="AU986" s="23" t="s">
        <v>175</v>
      </c>
      <c r="AY986" s="23" t="s">
        <v>167</v>
      </c>
      <c r="BE986" s="203">
        <f>IF(N986="základní",J986,0)</f>
        <v>0</v>
      </c>
      <c r="BF986" s="203">
        <f>IF(N986="snížená",J986,0)</f>
        <v>0</v>
      </c>
      <c r="BG986" s="203">
        <f>IF(N986="zákl. přenesená",J986,0)</f>
        <v>0</v>
      </c>
      <c r="BH986" s="203">
        <f>IF(N986="sníž. přenesená",J986,0)</f>
        <v>0</v>
      </c>
      <c r="BI986" s="203">
        <f>IF(N986="nulová",J986,0)</f>
        <v>0</v>
      </c>
      <c r="BJ986" s="23" t="s">
        <v>175</v>
      </c>
      <c r="BK986" s="203">
        <f>ROUND(I986*H986,2)</f>
        <v>0</v>
      </c>
      <c r="BL986" s="23" t="s">
        <v>308</v>
      </c>
      <c r="BM986" s="23" t="s">
        <v>1053</v>
      </c>
    </row>
    <row r="987" spans="2:65" s="1" customFormat="1" ht="22.5" customHeight="1">
      <c r="B987" s="40"/>
      <c r="C987" s="192" t="s">
        <v>1054</v>
      </c>
      <c r="D987" s="192" t="s">
        <v>169</v>
      </c>
      <c r="E987" s="193" t="s">
        <v>1055</v>
      </c>
      <c r="F987" s="194" t="s">
        <v>1056</v>
      </c>
      <c r="G987" s="195" t="s">
        <v>305</v>
      </c>
      <c r="H987" s="196">
        <v>6</v>
      </c>
      <c r="I987" s="197"/>
      <c r="J987" s="198">
        <f>ROUND(I987*H987,2)</f>
        <v>0</v>
      </c>
      <c r="K987" s="194" t="s">
        <v>1025</v>
      </c>
      <c r="L987" s="60"/>
      <c r="M987" s="199" t="s">
        <v>21</v>
      </c>
      <c r="N987" s="200" t="s">
        <v>41</v>
      </c>
      <c r="O987" s="41"/>
      <c r="P987" s="201">
        <f>O987*H987</f>
        <v>0</v>
      </c>
      <c r="Q987" s="201">
        <v>1.5097000000000001E-3</v>
      </c>
      <c r="R987" s="201">
        <f>Q987*H987</f>
        <v>9.0582000000000006E-3</v>
      </c>
      <c r="S987" s="201">
        <v>0</v>
      </c>
      <c r="T987" s="202">
        <f>S987*H987</f>
        <v>0</v>
      </c>
      <c r="AR987" s="23" t="s">
        <v>308</v>
      </c>
      <c r="AT987" s="23" t="s">
        <v>169</v>
      </c>
      <c r="AU987" s="23" t="s">
        <v>175</v>
      </c>
      <c r="AY987" s="23" t="s">
        <v>167</v>
      </c>
      <c r="BE987" s="203">
        <f>IF(N987="základní",J987,0)</f>
        <v>0</v>
      </c>
      <c r="BF987" s="203">
        <f>IF(N987="snížená",J987,0)</f>
        <v>0</v>
      </c>
      <c r="BG987" s="203">
        <f>IF(N987="zákl. přenesená",J987,0)</f>
        <v>0</v>
      </c>
      <c r="BH987" s="203">
        <f>IF(N987="sníž. přenesená",J987,0)</f>
        <v>0</v>
      </c>
      <c r="BI987" s="203">
        <f>IF(N987="nulová",J987,0)</f>
        <v>0</v>
      </c>
      <c r="BJ987" s="23" t="s">
        <v>175</v>
      </c>
      <c r="BK987" s="203">
        <f>ROUND(I987*H987,2)</f>
        <v>0</v>
      </c>
      <c r="BL987" s="23" t="s">
        <v>308</v>
      </c>
      <c r="BM987" s="23" t="s">
        <v>1057</v>
      </c>
    </row>
    <row r="988" spans="2:65" s="1" customFormat="1" ht="22.5" customHeight="1">
      <c r="B988" s="40"/>
      <c r="C988" s="192" t="s">
        <v>1058</v>
      </c>
      <c r="D988" s="192" t="s">
        <v>169</v>
      </c>
      <c r="E988" s="193" t="s">
        <v>1059</v>
      </c>
      <c r="F988" s="194" t="s">
        <v>1060</v>
      </c>
      <c r="G988" s="195" t="s">
        <v>305</v>
      </c>
      <c r="H988" s="196">
        <v>13</v>
      </c>
      <c r="I988" s="197"/>
      <c r="J988" s="198">
        <f>ROUND(I988*H988,2)</f>
        <v>0</v>
      </c>
      <c r="K988" s="194" t="s">
        <v>1025</v>
      </c>
      <c r="L988" s="60"/>
      <c r="M988" s="199" t="s">
        <v>21</v>
      </c>
      <c r="N988" s="200" t="s">
        <v>41</v>
      </c>
      <c r="O988" s="41"/>
      <c r="P988" s="201">
        <f>O988*H988</f>
        <v>0</v>
      </c>
      <c r="Q988" s="201">
        <v>1.7700000000000001E-3</v>
      </c>
      <c r="R988" s="201">
        <f>Q988*H988</f>
        <v>2.3010000000000003E-2</v>
      </c>
      <c r="S988" s="201">
        <v>0</v>
      </c>
      <c r="T988" s="202">
        <f>S988*H988</f>
        <v>0</v>
      </c>
      <c r="AR988" s="23" t="s">
        <v>308</v>
      </c>
      <c r="AT988" s="23" t="s">
        <v>169</v>
      </c>
      <c r="AU988" s="23" t="s">
        <v>175</v>
      </c>
      <c r="AY988" s="23" t="s">
        <v>167</v>
      </c>
      <c r="BE988" s="203">
        <f>IF(N988="základní",J988,0)</f>
        <v>0</v>
      </c>
      <c r="BF988" s="203">
        <f>IF(N988="snížená",J988,0)</f>
        <v>0</v>
      </c>
      <c r="BG988" s="203">
        <f>IF(N988="zákl. přenesená",J988,0)</f>
        <v>0</v>
      </c>
      <c r="BH988" s="203">
        <f>IF(N988="sníž. přenesená",J988,0)</f>
        <v>0</v>
      </c>
      <c r="BI988" s="203">
        <f>IF(N988="nulová",J988,0)</f>
        <v>0</v>
      </c>
      <c r="BJ988" s="23" t="s">
        <v>175</v>
      </c>
      <c r="BK988" s="203">
        <f>ROUND(I988*H988,2)</f>
        <v>0</v>
      </c>
      <c r="BL988" s="23" t="s">
        <v>308</v>
      </c>
      <c r="BM988" s="23" t="s">
        <v>1061</v>
      </c>
    </row>
    <row r="989" spans="2:65" s="1" customFormat="1" ht="22.5" customHeight="1">
      <c r="B989" s="40"/>
      <c r="C989" s="192" t="s">
        <v>1062</v>
      </c>
      <c r="D989" s="192" t="s">
        <v>169</v>
      </c>
      <c r="E989" s="193" t="s">
        <v>1063</v>
      </c>
      <c r="F989" s="194" t="s">
        <v>1064</v>
      </c>
      <c r="G989" s="195" t="s">
        <v>305</v>
      </c>
      <c r="H989" s="196">
        <v>2</v>
      </c>
      <c r="I989" s="197"/>
      <c r="J989" s="198">
        <f>ROUND(I989*H989,2)</f>
        <v>0</v>
      </c>
      <c r="K989" s="194" t="s">
        <v>1030</v>
      </c>
      <c r="L989" s="60"/>
      <c r="M989" s="199" t="s">
        <v>21</v>
      </c>
      <c r="N989" s="200" t="s">
        <v>41</v>
      </c>
      <c r="O989" s="41"/>
      <c r="P989" s="201">
        <f>O989*H989</f>
        <v>0</v>
      </c>
      <c r="Q989" s="201">
        <v>2.7699999999999999E-3</v>
      </c>
      <c r="R989" s="201">
        <f>Q989*H989</f>
        <v>5.5399999999999998E-3</v>
      </c>
      <c r="S989" s="201">
        <v>0</v>
      </c>
      <c r="T989" s="202">
        <f>S989*H989</f>
        <v>0</v>
      </c>
      <c r="AR989" s="23" t="s">
        <v>308</v>
      </c>
      <c r="AT989" s="23" t="s">
        <v>169</v>
      </c>
      <c r="AU989" s="23" t="s">
        <v>175</v>
      </c>
      <c r="AY989" s="23" t="s">
        <v>167</v>
      </c>
      <c r="BE989" s="203">
        <f>IF(N989="základní",J989,0)</f>
        <v>0</v>
      </c>
      <c r="BF989" s="203">
        <f>IF(N989="snížená",J989,0)</f>
        <v>0</v>
      </c>
      <c r="BG989" s="203">
        <f>IF(N989="zákl. přenesená",J989,0)</f>
        <v>0</v>
      </c>
      <c r="BH989" s="203">
        <f>IF(N989="sníž. přenesená",J989,0)</f>
        <v>0</v>
      </c>
      <c r="BI989" s="203">
        <f>IF(N989="nulová",J989,0)</f>
        <v>0</v>
      </c>
      <c r="BJ989" s="23" t="s">
        <v>175</v>
      </c>
      <c r="BK989" s="203">
        <f>ROUND(I989*H989,2)</f>
        <v>0</v>
      </c>
      <c r="BL989" s="23" t="s">
        <v>308</v>
      </c>
      <c r="BM989" s="23" t="s">
        <v>1065</v>
      </c>
    </row>
    <row r="990" spans="2:65" s="1" customFormat="1" ht="22.5" customHeight="1">
      <c r="B990" s="40"/>
      <c r="C990" s="192" t="s">
        <v>1066</v>
      </c>
      <c r="D990" s="192" t="s">
        <v>169</v>
      </c>
      <c r="E990" s="193" t="s">
        <v>1067</v>
      </c>
      <c r="F990" s="194" t="s">
        <v>1068</v>
      </c>
      <c r="G990" s="195" t="s">
        <v>305</v>
      </c>
      <c r="H990" s="196">
        <v>5</v>
      </c>
      <c r="I990" s="197"/>
      <c r="J990" s="198">
        <f>ROUND(I990*H990,2)</f>
        <v>0</v>
      </c>
      <c r="K990" s="194" t="s">
        <v>173</v>
      </c>
      <c r="L990" s="60"/>
      <c r="M990" s="199" t="s">
        <v>21</v>
      </c>
      <c r="N990" s="200" t="s">
        <v>41</v>
      </c>
      <c r="O990" s="41"/>
      <c r="P990" s="201">
        <f>O990*H990</f>
        <v>0</v>
      </c>
      <c r="Q990" s="201">
        <v>1.7700000000000001E-3</v>
      </c>
      <c r="R990" s="201">
        <f>Q990*H990</f>
        <v>8.8500000000000002E-3</v>
      </c>
      <c r="S990" s="201">
        <v>0</v>
      </c>
      <c r="T990" s="202">
        <f>S990*H990</f>
        <v>0</v>
      </c>
      <c r="AR990" s="23" t="s">
        <v>308</v>
      </c>
      <c r="AT990" s="23" t="s">
        <v>169</v>
      </c>
      <c r="AU990" s="23" t="s">
        <v>175</v>
      </c>
      <c r="AY990" s="23" t="s">
        <v>167</v>
      </c>
      <c r="BE990" s="203">
        <f>IF(N990="základní",J990,0)</f>
        <v>0</v>
      </c>
      <c r="BF990" s="203">
        <f>IF(N990="snížená",J990,0)</f>
        <v>0</v>
      </c>
      <c r="BG990" s="203">
        <f>IF(N990="zákl. přenesená",J990,0)</f>
        <v>0</v>
      </c>
      <c r="BH990" s="203">
        <f>IF(N990="sníž. přenesená",J990,0)</f>
        <v>0</v>
      </c>
      <c r="BI990" s="203">
        <f>IF(N990="nulová",J990,0)</f>
        <v>0</v>
      </c>
      <c r="BJ990" s="23" t="s">
        <v>175</v>
      </c>
      <c r="BK990" s="203">
        <f>ROUND(I990*H990,2)</f>
        <v>0</v>
      </c>
      <c r="BL990" s="23" t="s">
        <v>308</v>
      </c>
      <c r="BM990" s="23" t="s">
        <v>1069</v>
      </c>
    </row>
    <row r="991" spans="2:65" s="11" customFormat="1">
      <c r="B991" s="204"/>
      <c r="C991" s="205"/>
      <c r="D991" s="206" t="s">
        <v>177</v>
      </c>
      <c r="E991" s="207" t="s">
        <v>21</v>
      </c>
      <c r="F991" s="208" t="s">
        <v>1070</v>
      </c>
      <c r="G991" s="205"/>
      <c r="H991" s="209" t="s">
        <v>21</v>
      </c>
      <c r="I991" s="210"/>
      <c r="J991" s="205"/>
      <c r="K991" s="205"/>
      <c r="L991" s="211"/>
      <c r="M991" s="212"/>
      <c r="N991" s="213"/>
      <c r="O991" s="213"/>
      <c r="P991" s="213"/>
      <c r="Q991" s="213"/>
      <c r="R991" s="213"/>
      <c r="S991" s="213"/>
      <c r="T991" s="214"/>
      <c r="AT991" s="215" t="s">
        <v>177</v>
      </c>
      <c r="AU991" s="215" t="s">
        <v>175</v>
      </c>
      <c r="AV991" s="11" t="s">
        <v>77</v>
      </c>
      <c r="AW991" s="11" t="s">
        <v>33</v>
      </c>
      <c r="AX991" s="11" t="s">
        <v>69</v>
      </c>
      <c r="AY991" s="215" t="s">
        <v>167</v>
      </c>
    </row>
    <row r="992" spans="2:65" s="12" customFormat="1">
      <c r="B992" s="216"/>
      <c r="C992" s="217"/>
      <c r="D992" s="206" t="s">
        <v>177</v>
      </c>
      <c r="E992" s="218" t="s">
        <v>21</v>
      </c>
      <c r="F992" s="219" t="s">
        <v>1071</v>
      </c>
      <c r="G992" s="217"/>
      <c r="H992" s="220">
        <v>5</v>
      </c>
      <c r="I992" s="221"/>
      <c r="J992" s="217"/>
      <c r="K992" s="217"/>
      <c r="L992" s="222"/>
      <c r="M992" s="223"/>
      <c r="N992" s="224"/>
      <c r="O992" s="224"/>
      <c r="P992" s="224"/>
      <c r="Q992" s="224"/>
      <c r="R992" s="224"/>
      <c r="S992" s="224"/>
      <c r="T992" s="225"/>
      <c r="AT992" s="226" t="s">
        <v>177</v>
      </c>
      <c r="AU992" s="226" t="s">
        <v>175</v>
      </c>
      <c r="AV992" s="12" t="s">
        <v>175</v>
      </c>
      <c r="AW992" s="12" t="s">
        <v>33</v>
      </c>
      <c r="AX992" s="12" t="s">
        <v>69</v>
      </c>
      <c r="AY992" s="226" t="s">
        <v>167</v>
      </c>
    </row>
    <row r="993" spans="2:65" s="13" customFormat="1">
      <c r="B993" s="227"/>
      <c r="C993" s="228"/>
      <c r="D993" s="229" t="s">
        <v>177</v>
      </c>
      <c r="E993" s="230" t="s">
        <v>21</v>
      </c>
      <c r="F993" s="231" t="s">
        <v>181</v>
      </c>
      <c r="G993" s="228"/>
      <c r="H993" s="232">
        <v>5</v>
      </c>
      <c r="I993" s="233"/>
      <c r="J993" s="228"/>
      <c r="K993" s="228"/>
      <c r="L993" s="234"/>
      <c r="M993" s="235"/>
      <c r="N993" s="236"/>
      <c r="O993" s="236"/>
      <c r="P993" s="236"/>
      <c r="Q993" s="236"/>
      <c r="R993" s="236"/>
      <c r="S993" s="236"/>
      <c r="T993" s="237"/>
      <c r="AT993" s="238" t="s">
        <v>177</v>
      </c>
      <c r="AU993" s="238" t="s">
        <v>175</v>
      </c>
      <c r="AV993" s="13" t="s">
        <v>174</v>
      </c>
      <c r="AW993" s="13" t="s">
        <v>33</v>
      </c>
      <c r="AX993" s="13" t="s">
        <v>77</v>
      </c>
      <c r="AY993" s="238" t="s">
        <v>167</v>
      </c>
    </row>
    <row r="994" spans="2:65" s="1" customFormat="1" ht="22.5" customHeight="1">
      <c r="B994" s="40"/>
      <c r="C994" s="192" t="s">
        <v>1072</v>
      </c>
      <c r="D994" s="192" t="s">
        <v>169</v>
      </c>
      <c r="E994" s="193" t="s">
        <v>1073</v>
      </c>
      <c r="F994" s="194" t="s">
        <v>1074</v>
      </c>
      <c r="G994" s="195" t="s">
        <v>305</v>
      </c>
      <c r="H994" s="196">
        <v>2</v>
      </c>
      <c r="I994" s="197"/>
      <c r="J994" s="198">
        <f>ROUND(I994*H994,2)</f>
        <v>0</v>
      </c>
      <c r="K994" s="194" t="s">
        <v>1025</v>
      </c>
      <c r="L994" s="60"/>
      <c r="M994" s="199" t="s">
        <v>21</v>
      </c>
      <c r="N994" s="200" t="s">
        <v>41</v>
      </c>
      <c r="O994" s="41"/>
      <c r="P994" s="201">
        <f>O994*H994</f>
        <v>0</v>
      </c>
      <c r="Q994" s="201">
        <v>1.4499999999999999E-3</v>
      </c>
      <c r="R994" s="201">
        <f>Q994*H994</f>
        <v>2.8999999999999998E-3</v>
      </c>
      <c r="S994" s="201">
        <v>0</v>
      </c>
      <c r="T994" s="202">
        <f>S994*H994</f>
        <v>0</v>
      </c>
      <c r="AR994" s="23" t="s">
        <v>308</v>
      </c>
      <c r="AT994" s="23" t="s">
        <v>169</v>
      </c>
      <c r="AU994" s="23" t="s">
        <v>175</v>
      </c>
      <c r="AY994" s="23" t="s">
        <v>167</v>
      </c>
      <c r="BE994" s="203">
        <f>IF(N994="základní",J994,0)</f>
        <v>0</v>
      </c>
      <c r="BF994" s="203">
        <f>IF(N994="snížená",J994,0)</f>
        <v>0</v>
      </c>
      <c r="BG994" s="203">
        <f>IF(N994="zákl. přenesená",J994,0)</f>
        <v>0</v>
      </c>
      <c r="BH994" s="203">
        <f>IF(N994="sníž. přenesená",J994,0)</f>
        <v>0</v>
      </c>
      <c r="BI994" s="203">
        <f>IF(N994="nulová",J994,0)</f>
        <v>0</v>
      </c>
      <c r="BJ994" s="23" t="s">
        <v>175</v>
      </c>
      <c r="BK994" s="203">
        <f>ROUND(I994*H994,2)</f>
        <v>0</v>
      </c>
      <c r="BL994" s="23" t="s">
        <v>308</v>
      </c>
      <c r="BM994" s="23" t="s">
        <v>1075</v>
      </c>
    </row>
    <row r="995" spans="2:65" s="1" customFormat="1" ht="22.5" customHeight="1">
      <c r="B995" s="40"/>
      <c r="C995" s="192" t="s">
        <v>1076</v>
      </c>
      <c r="D995" s="192" t="s">
        <v>169</v>
      </c>
      <c r="E995" s="193" t="s">
        <v>1077</v>
      </c>
      <c r="F995" s="194" t="s">
        <v>1078</v>
      </c>
      <c r="G995" s="195" t="s">
        <v>305</v>
      </c>
      <c r="H995" s="196">
        <v>2</v>
      </c>
      <c r="I995" s="197"/>
      <c r="J995" s="198">
        <f>ROUND(I995*H995,2)</f>
        <v>0</v>
      </c>
      <c r="K995" s="194" t="s">
        <v>1025</v>
      </c>
      <c r="L995" s="60"/>
      <c r="M995" s="199" t="s">
        <v>21</v>
      </c>
      <c r="N995" s="200" t="s">
        <v>41</v>
      </c>
      <c r="O995" s="41"/>
      <c r="P995" s="201">
        <f>O995*H995</f>
        <v>0</v>
      </c>
      <c r="Q995" s="201">
        <v>5.9000000000000003E-4</v>
      </c>
      <c r="R995" s="201">
        <f>Q995*H995</f>
        <v>1.1800000000000001E-3</v>
      </c>
      <c r="S995" s="201">
        <v>0</v>
      </c>
      <c r="T995" s="202">
        <f>S995*H995</f>
        <v>0</v>
      </c>
      <c r="AR995" s="23" t="s">
        <v>308</v>
      </c>
      <c r="AT995" s="23" t="s">
        <v>169</v>
      </c>
      <c r="AU995" s="23" t="s">
        <v>175</v>
      </c>
      <c r="AY995" s="23" t="s">
        <v>167</v>
      </c>
      <c r="BE995" s="203">
        <f>IF(N995="základní",J995,0)</f>
        <v>0</v>
      </c>
      <c r="BF995" s="203">
        <f>IF(N995="snížená",J995,0)</f>
        <v>0</v>
      </c>
      <c r="BG995" s="203">
        <f>IF(N995="zákl. přenesená",J995,0)</f>
        <v>0</v>
      </c>
      <c r="BH995" s="203">
        <f>IF(N995="sníž. přenesená",J995,0)</f>
        <v>0</v>
      </c>
      <c r="BI995" s="203">
        <f>IF(N995="nulová",J995,0)</f>
        <v>0</v>
      </c>
      <c r="BJ995" s="23" t="s">
        <v>175</v>
      </c>
      <c r="BK995" s="203">
        <f>ROUND(I995*H995,2)</f>
        <v>0</v>
      </c>
      <c r="BL995" s="23" t="s">
        <v>308</v>
      </c>
      <c r="BM995" s="23" t="s">
        <v>1079</v>
      </c>
    </row>
    <row r="996" spans="2:65" s="1" customFormat="1" ht="22.5" customHeight="1">
      <c r="B996" s="40"/>
      <c r="C996" s="192" t="s">
        <v>1080</v>
      </c>
      <c r="D996" s="192" t="s">
        <v>169</v>
      </c>
      <c r="E996" s="193" t="s">
        <v>1081</v>
      </c>
      <c r="F996" s="194" t="s">
        <v>1082</v>
      </c>
      <c r="G996" s="195" t="s">
        <v>305</v>
      </c>
      <c r="H996" s="196">
        <v>4</v>
      </c>
      <c r="I996" s="197"/>
      <c r="J996" s="198">
        <f>ROUND(I996*H996,2)</f>
        <v>0</v>
      </c>
      <c r="K996" s="194" t="s">
        <v>1025</v>
      </c>
      <c r="L996" s="60"/>
      <c r="M996" s="199" t="s">
        <v>21</v>
      </c>
      <c r="N996" s="200" t="s">
        <v>41</v>
      </c>
      <c r="O996" s="41"/>
      <c r="P996" s="201">
        <f>O996*H996</f>
        <v>0</v>
      </c>
      <c r="Q996" s="201">
        <v>1.1999999999999999E-3</v>
      </c>
      <c r="R996" s="201">
        <f>Q996*H996</f>
        <v>4.7999999999999996E-3</v>
      </c>
      <c r="S996" s="201">
        <v>0</v>
      </c>
      <c r="T996" s="202">
        <f>S996*H996</f>
        <v>0</v>
      </c>
      <c r="AR996" s="23" t="s">
        <v>308</v>
      </c>
      <c r="AT996" s="23" t="s">
        <v>169</v>
      </c>
      <c r="AU996" s="23" t="s">
        <v>175</v>
      </c>
      <c r="AY996" s="23" t="s">
        <v>167</v>
      </c>
      <c r="BE996" s="203">
        <f>IF(N996="základní",J996,0)</f>
        <v>0</v>
      </c>
      <c r="BF996" s="203">
        <f>IF(N996="snížená",J996,0)</f>
        <v>0</v>
      </c>
      <c r="BG996" s="203">
        <f>IF(N996="zákl. přenesená",J996,0)</f>
        <v>0</v>
      </c>
      <c r="BH996" s="203">
        <f>IF(N996="sníž. přenesená",J996,0)</f>
        <v>0</v>
      </c>
      <c r="BI996" s="203">
        <f>IF(N996="nulová",J996,0)</f>
        <v>0</v>
      </c>
      <c r="BJ996" s="23" t="s">
        <v>175</v>
      </c>
      <c r="BK996" s="203">
        <f>ROUND(I996*H996,2)</f>
        <v>0</v>
      </c>
      <c r="BL996" s="23" t="s">
        <v>308</v>
      </c>
      <c r="BM996" s="23" t="s">
        <v>1083</v>
      </c>
    </row>
    <row r="997" spans="2:65" s="1" customFormat="1" ht="22.5" customHeight="1">
      <c r="B997" s="40"/>
      <c r="C997" s="192" t="s">
        <v>1084</v>
      </c>
      <c r="D997" s="192" t="s">
        <v>169</v>
      </c>
      <c r="E997" s="193" t="s">
        <v>1085</v>
      </c>
      <c r="F997" s="194" t="s">
        <v>1086</v>
      </c>
      <c r="G997" s="195" t="s">
        <v>305</v>
      </c>
      <c r="H997" s="196">
        <v>5.5</v>
      </c>
      <c r="I997" s="197"/>
      <c r="J997" s="198">
        <f>ROUND(I997*H997,2)</f>
        <v>0</v>
      </c>
      <c r="K997" s="194" t="s">
        <v>1025</v>
      </c>
      <c r="L997" s="60"/>
      <c r="M997" s="199" t="s">
        <v>21</v>
      </c>
      <c r="N997" s="200" t="s">
        <v>41</v>
      </c>
      <c r="O997" s="41"/>
      <c r="P997" s="201">
        <f>O997*H997</f>
        <v>0</v>
      </c>
      <c r="Q997" s="201">
        <v>2.9E-4</v>
      </c>
      <c r="R997" s="201">
        <f>Q997*H997</f>
        <v>1.5950000000000001E-3</v>
      </c>
      <c r="S997" s="201">
        <v>0</v>
      </c>
      <c r="T997" s="202">
        <f>S997*H997</f>
        <v>0</v>
      </c>
      <c r="AR997" s="23" t="s">
        <v>308</v>
      </c>
      <c r="AT997" s="23" t="s">
        <v>169</v>
      </c>
      <c r="AU997" s="23" t="s">
        <v>175</v>
      </c>
      <c r="AY997" s="23" t="s">
        <v>167</v>
      </c>
      <c r="BE997" s="203">
        <f>IF(N997="základní",J997,0)</f>
        <v>0</v>
      </c>
      <c r="BF997" s="203">
        <f>IF(N997="snížená",J997,0)</f>
        <v>0</v>
      </c>
      <c r="BG997" s="203">
        <f>IF(N997="zákl. přenesená",J997,0)</f>
        <v>0</v>
      </c>
      <c r="BH997" s="203">
        <f>IF(N997="sníž. přenesená",J997,0)</f>
        <v>0</v>
      </c>
      <c r="BI997" s="203">
        <f>IF(N997="nulová",J997,0)</f>
        <v>0</v>
      </c>
      <c r="BJ997" s="23" t="s">
        <v>175</v>
      </c>
      <c r="BK997" s="203">
        <f>ROUND(I997*H997,2)</f>
        <v>0</v>
      </c>
      <c r="BL997" s="23" t="s">
        <v>308</v>
      </c>
      <c r="BM997" s="23" t="s">
        <v>1087</v>
      </c>
    </row>
    <row r="998" spans="2:65" s="11" customFormat="1">
      <c r="B998" s="204"/>
      <c r="C998" s="205"/>
      <c r="D998" s="206" t="s">
        <v>177</v>
      </c>
      <c r="E998" s="207" t="s">
        <v>21</v>
      </c>
      <c r="F998" s="208" t="s">
        <v>1088</v>
      </c>
      <c r="G998" s="205"/>
      <c r="H998" s="209" t="s">
        <v>21</v>
      </c>
      <c r="I998" s="210"/>
      <c r="J998" s="205"/>
      <c r="K998" s="205"/>
      <c r="L998" s="211"/>
      <c r="M998" s="212"/>
      <c r="N998" s="213"/>
      <c r="O998" s="213"/>
      <c r="P998" s="213"/>
      <c r="Q998" s="213"/>
      <c r="R998" s="213"/>
      <c r="S998" s="213"/>
      <c r="T998" s="214"/>
      <c r="AT998" s="215" t="s">
        <v>177</v>
      </c>
      <c r="AU998" s="215" t="s">
        <v>175</v>
      </c>
      <c r="AV998" s="11" t="s">
        <v>77</v>
      </c>
      <c r="AW998" s="11" t="s">
        <v>33</v>
      </c>
      <c r="AX998" s="11" t="s">
        <v>69</v>
      </c>
      <c r="AY998" s="215" t="s">
        <v>167</v>
      </c>
    </row>
    <row r="999" spans="2:65" s="12" customFormat="1">
      <c r="B999" s="216"/>
      <c r="C999" s="217"/>
      <c r="D999" s="206" t="s">
        <v>177</v>
      </c>
      <c r="E999" s="218" t="s">
        <v>21</v>
      </c>
      <c r="F999" s="219" t="s">
        <v>1089</v>
      </c>
      <c r="G999" s="217"/>
      <c r="H999" s="220">
        <v>4</v>
      </c>
      <c r="I999" s="221"/>
      <c r="J999" s="217"/>
      <c r="K999" s="217"/>
      <c r="L999" s="222"/>
      <c r="M999" s="223"/>
      <c r="N999" s="224"/>
      <c r="O999" s="224"/>
      <c r="P999" s="224"/>
      <c r="Q999" s="224"/>
      <c r="R999" s="224"/>
      <c r="S999" s="224"/>
      <c r="T999" s="225"/>
      <c r="AT999" s="226" t="s">
        <v>177</v>
      </c>
      <c r="AU999" s="226" t="s">
        <v>175</v>
      </c>
      <c r="AV999" s="12" t="s">
        <v>175</v>
      </c>
      <c r="AW999" s="12" t="s">
        <v>33</v>
      </c>
      <c r="AX999" s="12" t="s">
        <v>69</v>
      </c>
      <c r="AY999" s="226" t="s">
        <v>167</v>
      </c>
    </row>
    <row r="1000" spans="2:65" s="11" customFormat="1">
      <c r="B1000" s="204"/>
      <c r="C1000" s="205"/>
      <c r="D1000" s="206" t="s">
        <v>177</v>
      </c>
      <c r="E1000" s="207" t="s">
        <v>21</v>
      </c>
      <c r="F1000" s="208" t="s">
        <v>1090</v>
      </c>
      <c r="G1000" s="205"/>
      <c r="H1000" s="209" t="s">
        <v>21</v>
      </c>
      <c r="I1000" s="210"/>
      <c r="J1000" s="205"/>
      <c r="K1000" s="205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177</v>
      </c>
      <c r="AU1000" s="215" t="s">
        <v>175</v>
      </c>
      <c r="AV1000" s="11" t="s">
        <v>77</v>
      </c>
      <c r="AW1000" s="11" t="s">
        <v>33</v>
      </c>
      <c r="AX1000" s="11" t="s">
        <v>69</v>
      </c>
      <c r="AY1000" s="215" t="s">
        <v>167</v>
      </c>
    </row>
    <row r="1001" spans="2:65" s="12" customFormat="1">
      <c r="B1001" s="216"/>
      <c r="C1001" s="217"/>
      <c r="D1001" s="206" t="s">
        <v>177</v>
      </c>
      <c r="E1001" s="218" t="s">
        <v>21</v>
      </c>
      <c r="F1001" s="219" t="s">
        <v>1091</v>
      </c>
      <c r="G1001" s="217"/>
      <c r="H1001" s="220">
        <v>1.5</v>
      </c>
      <c r="I1001" s="221"/>
      <c r="J1001" s="217"/>
      <c r="K1001" s="217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177</v>
      </c>
      <c r="AU1001" s="226" t="s">
        <v>175</v>
      </c>
      <c r="AV1001" s="12" t="s">
        <v>175</v>
      </c>
      <c r="AW1001" s="12" t="s">
        <v>33</v>
      </c>
      <c r="AX1001" s="12" t="s">
        <v>69</v>
      </c>
      <c r="AY1001" s="226" t="s">
        <v>167</v>
      </c>
    </row>
    <row r="1002" spans="2:65" s="13" customFormat="1">
      <c r="B1002" s="227"/>
      <c r="C1002" s="228"/>
      <c r="D1002" s="229" t="s">
        <v>177</v>
      </c>
      <c r="E1002" s="230" t="s">
        <v>21</v>
      </c>
      <c r="F1002" s="231" t="s">
        <v>181</v>
      </c>
      <c r="G1002" s="228"/>
      <c r="H1002" s="232">
        <v>5.5</v>
      </c>
      <c r="I1002" s="233"/>
      <c r="J1002" s="228"/>
      <c r="K1002" s="228"/>
      <c r="L1002" s="234"/>
      <c r="M1002" s="235"/>
      <c r="N1002" s="236"/>
      <c r="O1002" s="236"/>
      <c r="P1002" s="236"/>
      <c r="Q1002" s="236"/>
      <c r="R1002" s="236"/>
      <c r="S1002" s="236"/>
      <c r="T1002" s="237"/>
      <c r="AT1002" s="238" t="s">
        <v>177</v>
      </c>
      <c r="AU1002" s="238" t="s">
        <v>175</v>
      </c>
      <c r="AV1002" s="13" t="s">
        <v>174</v>
      </c>
      <c r="AW1002" s="13" t="s">
        <v>33</v>
      </c>
      <c r="AX1002" s="13" t="s">
        <v>77</v>
      </c>
      <c r="AY1002" s="238" t="s">
        <v>167</v>
      </c>
    </row>
    <row r="1003" spans="2:65" s="1" customFormat="1" ht="22.5" customHeight="1">
      <c r="B1003" s="40"/>
      <c r="C1003" s="192" t="s">
        <v>1092</v>
      </c>
      <c r="D1003" s="192" t="s">
        <v>169</v>
      </c>
      <c r="E1003" s="193" t="s">
        <v>1093</v>
      </c>
      <c r="F1003" s="194" t="s">
        <v>1094</v>
      </c>
      <c r="G1003" s="195" t="s">
        <v>305</v>
      </c>
      <c r="H1003" s="196">
        <v>14.4</v>
      </c>
      <c r="I1003" s="197"/>
      <c r="J1003" s="198">
        <f>ROUND(I1003*H1003,2)</f>
        <v>0</v>
      </c>
      <c r="K1003" s="194" t="s">
        <v>1025</v>
      </c>
      <c r="L1003" s="60"/>
      <c r="M1003" s="199" t="s">
        <v>21</v>
      </c>
      <c r="N1003" s="200" t="s">
        <v>41</v>
      </c>
      <c r="O1003" s="41"/>
      <c r="P1003" s="201">
        <f>O1003*H1003</f>
        <v>0</v>
      </c>
      <c r="Q1003" s="201">
        <v>3.5E-4</v>
      </c>
      <c r="R1003" s="201">
        <f>Q1003*H1003</f>
        <v>5.0400000000000002E-3</v>
      </c>
      <c r="S1003" s="201">
        <v>0</v>
      </c>
      <c r="T1003" s="202">
        <f>S1003*H1003</f>
        <v>0</v>
      </c>
      <c r="AR1003" s="23" t="s">
        <v>308</v>
      </c>
      <c r="AT1003" s="23" t="s">
        <v>169</v>
      </c>
      <c r="AU1003" s="23" t="s">
        <v>175</v>
      </c>
      <c r="AY1003" s="23" t="s">
        <v>167</v>
      </c>
      <c r="BE1003" s="203">
        <f>IF(N1003="základní",J1003,0)</f>
        <v>0</v>
      </c>
      <c r="BF1003" s="203">
        <f>IF(N1003="snížená",J1003,0)</f>
        <v>0</v>
      </c>
      <c r="BG1003" s="203">
        <f>IF(N1003="zákl. přenesená",J1003,0)</f>
        <v>0</v>
      </c>
      <c r="BH1003" s="203">
        <f>IF(N1003="sníž. přenesená",J1003,0)</f>
        <v>0</v>
      </c>
      <c r="BI1003" s="203">
        <f>IF(N1003="nulová",J1003,0)</f>
        <v>0</v>
      </c>
      <c r="BJ1003" s="23" t="s">
        <v>175</v>
      </c>
      <c r="BK1003" s="203">
        <f>ROUND(I1003*H1003,2)</f>
        <v>0</v>
      </c>
      <c r="BL1003" s="23" t="s">
        <v>308</v>
      </c>
      <c r="BM1003" s="23" t="s">
        <v>1095</v>
      </c>
    </row>
    <row r="1004" spans="2:65" s="11" customFormat="1">
      <c r="B1004" s="204"/>
      <c r="C1004" s="205"/>
      <c r="D1004" s="206" t="s">
        <v>177</v>
      </c>
      <c r="E1004" s="207" t="s">
        <v>21</v>
      </c>
      <c r="F1004" s="208" t="s">
        <v>1088</v>
      </c>
      <c r="G1004" s="205"/>
      <c r="H1004" s="209" t="s">
        <v>21</v>
      </c>
      <c r="I1004" s="210"/>
      <c r="J1004" s="205"/>
      <c r="K1004" s="205"/>
      <c r="L1004" s="211"/>
      <c r="M1004" s="212"/>
      <c r="N1004" s="213"/>
      <c r="O1004" s="213"/>
      <c r="P1004" s="213"/>
      <c r="Q1004" s="213"/>
      <c r="R1004" s="213"/>
      <c r="S1004" s="213"/>
      <c r="T1004" s="214"/>
      <c r="AT1004" s="215" t="s">
        <v>177</v>
      </c>
      <c r="AU1004" s="215" t="s">
        <v>175</v>
      </c>
      <c r="AV1004" s="11" t="s">
        <v>77</v>
      </c>
      <c r="AW1004" s="11" t="s">
        <v>33</v>
      </c>
      <c r="AX1004" s="11" t="s">
        <v>69</v>
      </c>
      <c r="AY1004" s="215" t="s">
        <v>167</v>
      </c>
    </row>
    <row r="1005" spans="2:65" s="12" customFormat="1">
      <c r="B1005" s="216"/>
      <c r="C1005" s="217"/>
      <c r="D1005" s="206" t="s">
        <v>177</v>
      </c>
      <c r="E1005" s="218" t="s">
        <v>21</v>
      </c>
      <c r="F1005" s="219" t="s">
        <v>1096</v>
      </c>
      <c r="G1005" s="217"/>
      <c r="H1005" s="220">
        <v>1.8</v>
      </c>
      <c r="I1005" s="221"/>
      <c r="J1005" s="217"/>
      <c r="K1005" s="217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177</v>
      </c>
      <c r="AU1005" s="226" t="s">
        <v>175</v>
      </c>
      <c r="AV1005" s="12" t="s">
        <v>175</v>
      </c>
      <c r="AW1005" s="12" t="s">
        <v>33</v>
      </c>
      <c r="AX1005" s="12" t="s">
        <v>69</v>
      </c>
      <c r="AY1005" s="226" t="s">
        <v>167</v>
      </c>
    </row>
    <row r="1006" spans="2:65" s="12" customFormat="1">
      <c r="B1006" s="216"/>
      <c r="C1006" s="217"/>
      <c r="D1006" s="206" t="s">
        <v>177</v>
      </c>
      <c r="E1006" s="218" t="s">
        <v>21</v>
      </c>
      <c r="F1006" s="219" t="s">
        <v>1097</v>
      </c>
      <c r="G1006" s="217"/>
      <c r="H1006" s="220">
        <v>2.5</v>
      </c>
      <c r="I1006" s="221"/>
      <c r="J1006" s="217"/>
      <c r="K1006" s="217"/>
      <c r="L1006" s="222"/>
      <c r="M1006" s="223"/>
      <c r="N1006" s="224"/>
      <c r="O1006" s="224"/>
      <c r="P1006" s="224"/>
      <c r="Q1006" s="224"/>
      <c r="R1006" s="224"/>
      <c r="S1006" s="224"/>
      <c r="T1006" s="225"/>
      <c r="AT1006" s="226" t="s">
        <v>177</v>
      </c>
      <c r="AU1006" s="226" t="s">
        <v>175</v>
      </c>
      <c r="AV1006" s="12" t="s">
        <v>175</v>
      </c>
      <c r="AW1006" s="12" t="s">
        <v>33</v>
      </c>
      <c r="AX1006" s="12" t="s">
        <v>69</v>
      </c>
      <c r="AY1006" s="226" t="s">
        <v>167</v>
      </c>
    </row>
    <row r="1007" spans="2:65" s="11" customFormat="1">
      <c r="B1007" s="204"/>
      <c r="C1007" s="205"/>
      <c r="D1007" s="206" t="s">
        <v>177</v>
      </c>
      <c r="E1007" s="207" t="s">
        <v>21</v>
      </c>
      <c r="F1007" s="208" t="s">
        <v>1090</v>
      </c>
      <c r="G1007" s="205"/>
      <c r="H1007" s="209" t="s">
        <v>21</v>
      </c>
      <c r="I1007" s="210"/>
      <c r="J1007" s="205"/>
      <c r="K1007" s="205"/>
      <c r="L1007" s="211"/>
      <c r="M1007" s="212"/>
      <c r="N1007" s="213"/>
      <c r="O1007" s="213"/>
      <c r="P1007" s="213"/>
      <c r="Q1007" s="213"/>
      <c r="R1007" s="213"/>
      <c r="S1007" s="213"/>
      <c r="T1007" s="214"/>
      <c r="AT1007" s="215" t="s">
        <v>177</v>
      </c>
      <c r="AU1007" s="215" t="s">
        <v>175</v>
      </c>
      <c r="AV1007" s="11" t="s">
        <v>77</v>
      </c>
      <c r="AW1007" s="11" t="s">
        <v>33</v>
      </c>
      <c r="AX1007" s="11" t="s">
        <v>69</v>
      </c>
      <c r="AY1007" s="215" t="s">
        <v>167</v>
      </c>
    </row>
    <row r="1008" spans="2:65" s="12" customFormat="1">
      <c r="B1008" s="216"/>
      <c r="C1008" s="217"/>
      <c r="D1008" s="206" t="s">
        <v>177</v>
      </c>
      <c r="E1008" s="218" t="s">
        <v>21</v>
      </c>
      <c r="F1008" s="219" t="s">
        <v>1098</v>
      </c>
      <c r="G1008" s="217"/>
      <c r="H1008" s="220">
        <v>10.1</v>
      </c>
      <c r="I1008" s="221"/>
      <c r="J1008" s="217"/>
      <c r="K1008" s="217"/>
      <c r="L1008" s="222"/>
      <c r="M1008" s="223"/>
      <c r="N1008" s="224"/>
      <c r="O1008" s="224"/>
      <c r="P1008" s="224"/>
      <c r="Q1008" s="224"/>
      <c r="R1008" s="224"/>
      <c r="S1008" s="224"/>
      <c r="T1008" s="225"/>
      <c r="AT1008" s="226" t="s">
        <v>177</v>
      </c>
      <c r="AU1008" s="226" t="s">
        <v>175</v>
      </c>
      <c r="AV1008" s="12" t="s">
        <v>175</v>
      </c>
      <c r="AW1008" s="12" t="s">
        <v>33</v>
      </c>
      <c r="AX1008" s="12" t="s">
        <v>69</v>
      </c>
      <c r="AY1008" s="226" t="s">
        <v>167</v>
      </c>
    </row>
    <row r="1009" spans="2:65" s="13" customFormat="1">
      <c r="B1009" s="227"/>
      <c r="C1009" s="228"/>
      <c r="D1009" s="229" t="s">
        <v>177</v>
      </c>
      <c r="E1009" s="230" t="s">
        <v>21</v>
      </c>
      <c r="F1009" s="231" t="s">
        <v>181</v>
      </c>
      <c r="G1009" s="228"/>
      <c r="H1009" s="232">
        <v>14.4</v>
      </c>
      <c r="I1009" s="233"/>
      <c r="J1009" s="228"/>
      <c r="K1009" s="228"/>
      <c r="L1009" s="234"/>
      <c r="M1009" s="235"/>
      <c r="N1009" s="236"/>
      <c r="O1009" s="236"/>
      <c r="P1009" s="236"/>
      <c r="Q1009" s="236"/>
      <c r="R1009" s="236"/>
      <c r="S1009" s="236"/>
      <c r="T1009" s="237"/>
      <c r="AT1009" s="238" t="s">
        <v>177</v>
      </c>
      <c r="AU1009" s="238" t="s">
        <v>175</v>
      </c>
      <c r="AV1009" s="13" t="s">
        <v>174</v>
      </c>
      <c r="AW1009" s="13" t="s">
        <v>33</v>
      </c>
      <c r="AX1009" s="13" t="s">
        <v>77</v>
      </c>
      <c r="AY1009" s="238" t="s">
        <v>167</v>
      </c>
    </row>
    <row r="1010" spans="2:65" s="1" customFormat="1" ht="22.5" customHeight="1">
      <c r="B1010" s="40"/>
      <c r="C1010" s="192" t="s">
        <v>1099</v>
      </c>
      <c r="D1010" s="192" t="s">
        <v>169</v>
      </c>
      <c r="E1010" s="193" t="s">
        <v>1100</v>
      </c>
      <c r="F1010" s="194" t="s">
        <v>1101</v>
      </c>
      <c r="G1010" s="195" t="s">
        <v>305</v>
      </c>
      <c r="H1010" s="196">
        <v>2.2999999999999998</v>
      </c>
      <c r="I1010" s="197"/>
      <c r="J1010" s="198">
        <f>ROUND(I1010*H1010,2)</f>
        <v>0</v>
      </c>
      <c r="K1010" s="194" t="s">
        <v>1025</v>
      </c>
      <c r="L1010" s="60"/>
      <c r="M1010" s="199" t="s">
        <v>21</v>
      </c>
      <c r="N1010" s="200" t="s">
        <v>41</v>
      </c>
      <c r="O1010" s="41"/>
      <c r="P1010" s="201">
        <f>O1010*H1010</f>
        <v>0</v>
      </c>
      <c r="Q1010" s="201">
        <v>1.14E-3</v>
      </c>
      <c r="R1010" s="201">
        <f>Q1010*H1010</f>
        <v>2.6219999999999998E-3</v>
      </c>
      <c r="S1010" s="201">
        <v>0</v>
      </c>
      <c r="T1010" s="202">
        <f>S1010*H1010</f>
        <v>0</v>
      </c>
      <c r="AR1010" s="23" t="s">
        <v>308</v>
      </c>
      <c r="AT1010" s="23" t="s">
        <v>169</v>
      </c>
      <c r="AU1010" s="23" t="s">
        <v>175</v>
      </c>
      <c r="AY1010" s="23" t="s">
        <v>167</v>
      </c>
      <c r="BE1010" s="203">
        <f>IF(N1010="základní",J1010,0)</f>
        <v>0</v>
      </c>
      <c r="BF1010" s="203">
        <f>IF(N1010="snížená",J1010,0)</f>
        <v>0</v>
      </c>
      <c r="BG1010" s="203">
        <f>IF(N1010="zákl. přenesená",J1010,0)</f>
        <v>0</v>
      </c>
      <c r="BH1010" s="203">
        <f>IF(N1010="sníž. přenesená",J1010,0)</f>
        <v>0</v>
      </c>
      <c r="BI1010" s="203">
        <f>IF(N1010="nulová",J1010,0)</f>
        <v>0</v>
      </c>
      <c r="BJ1010" s="23" t="s">
        <v>175</v>
      </c>
      <c r="BK1010" s="203">
        <f>ROUND(I1010*H1010,2)</f>
        <v>0</v>
      </c>
      <c r="BL1010" s="23" t="s">
        <v>308</v>
      </c>
      <c r="BM1010" s="23" t="s">
        <v>1102</v>
      </c>
    </row>
    <row r="1011" spans="2:65" s="11" customFormat="1">
      <c r="B1011" s="204"/>
      <c r="C1011" s="205"/>
      <c r="D1011" s="206" t="s">
        <v>177</v>
      </c>
      <c r="E1011" s="207" t="s">
        <v>21</v>
      </c>
      <c r="F1011" s="208" t="s">
        <v>1088</v>
      </c>
      <c r="G1011" s="205"/>
      <c r="H1011" s="209" t="s">
        <v>21</v>
      </c>
      <c r="I1011" s="210"/>
      <c r="J1011" s="205"/>
      <c r="K1011" s="205"/>
      <c r="L1011" s="211"/>
      <c r="M1011" s="212"/>
      <c r="N1011" s="213"/>
      <c r="O1011" s="213"/>
      <c r="P1011" s="213"/>
      <c r="Q1011" s="213"/>
      <c r="R1011" s="213"/>
      <c r="S1011" s="213"/>
      <c r="T1011" s="214"/>
      <c r="AT1011" s="215" t="s">
        <v>177</v>
      </c>
      <c r="AU1011" s="215" t="s">
        <v>175</v>
      </c>
      <c r="AV1011" s="11" t="s">
        <v>77</v>
      </c>
      <c r="AW1011" s="11" t="s">
        <v>33</v>
      </c>
      <c r="AX1011" s="11" t="s">
        <v>69</v>
      </c>
      <c r="AY1011" s="215" t="s">
        <v>167</v>
      </c>
    </row>
    <row r="1012" spans="2:65" s="12" customFormat="1">
      <c r="B1012" s="216"/>
      <c r="C1012" s="217"/>
      <c r="D1012" s="206" t="s">
        <v>177</v>
      </c>
      <c r="E1012" s="218" t="s">
        <v>21</v>
      </c>
      <c r="F1012" s="219" t="s">
        <v>1103</v>
      </c>
      <c r="G1012" s="217"/>
      <c r="H1012" s="220">
        <v>1.2</v>
      </c>
      <c r="I1012" s="221"/>
      <c r="J1012" s="217"/>
      <c r="K1012" s="217"/>
      <c r="L1012" s="222"/>
      <c r="M1012" s="223"/>
      <c r="N1012" s="224"/>
      <c r="O1012" s="224"/>
      <c r="P1012" s="224"/>
      <c r="Q1012" s="224"/>
      <c r="R1012" s="224"/>
      <c r="S1012" s="224"/>
      <c r="T1012" s="225"/>
      <c r="AT1012" s="226" t="s">
        <v>177</v>
      </c>
      <c r="AU1012" s="226" t="s">
        <v>175</v>
      </c>
      <c r="AV1012" s="12" t="s">
        <v>175</v>
      </c>
      <c r="AW1012" s="12" t="s">
        <v>33</v>
      </c>
      <c r="AX1012" s="12" t="s">
        <v>69</v>
      </c>
      <c r="AY1012" s="226" t="s">
        <v>167</v>
      </c>
    </row>
    <row r="1013" spans="2:65" s="11" customFormat="1">
      <c r="B1013" s="204"/>
      <c r="C1013" s="205"/>
      <c r="D1013" s="206" t="s">
        <v>177</v>
      </c>
      <c r="E1013" s="207" t="s">
        <v>21</v>
      </c>
      <c r="F1013" s="208" t="s">
        <v>1090</v>
      </c>
      <c r="G1013" s="205"/>
      <c r="H1013" s="209" t="s">
        <v>21</v>
      </c>
      <c r="I1013" s="210"/>
      <c r="J1013" s="205"/>
      <c r="K1013" s="205"/>
      <c r="L1013" s="211"/>
      <c r="M1013" s="212"/>
      <c r="N1013" s="213"/>
      <c r="O1013" s="213"/>
      <c r="P1013" s="213"/>
      <c r="Q1013" s="213"/>
      <c r="R1013" s="213"/>
      <c r="S1013" s="213"/>
      <c r="T1013" s="214"/>
      <c r="AT1013" s="215" t="s">
        <v>177</v>
      </c>
      <c r="AU1013" s="215" t="s">
        <v>175</v>
      </c>
      <c r="AV1013" s="11" t="s">
        <v>77</v>
      </c>
      <c r="AW1013" s="11" t="s">
        <v>33</v>
      </c>
      <c r="AX1013" s="11" t="s">
        <v>69</v>
      </c>
      <c r="AY1013" s="215" t="s">
        <v>167</v>
      </c>
    </row>
    <row r="1014" spans="2:65" s="12" customFormat="1">
      <c r="B1014" s="216"/>
      <c r="C1014" s="217"/>
      <c r="D1014" s="206" t="s">
        <v>177</v>
      </c>
      <c r="E1014" s="218" t="s">
        <v>21</v>
      </c>
      <c r="F1014" s="219" t="s">
        <v>1104</v>
      </c>
      <c r="G1014" s="217"/>
      <c r="H1014" s="220">
        <v>1.1000000000000001</v>
      </c>
      <c r="I1014" s="221"/>
      <c r="J1014" s="217"/>
      <c r="K1014" s="217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177</v>
      </c>
      <c r="AU1014" s="226" t="s">
        <v>175</v>
      </c>
      <c r="AV1014" s="12" t="s">
        <v>175</v>
      </c>
      <c r="AW1014" s="12" t="s">
        <v>33</v>
      </c>
      <c r="AX1014" s="12" t="s">
        <v>69</v>
      </c>
      <c r="AY1014" s="226" t="s">
        <v>167</v>
      </c>
    </row>
    <row r="1015" spans="2:65" s="13" customFormat="1">
      <c r="B1015" s="227"/>
      <c r="C1015" s="228"/>
      <c r="D1015" s="229" t="s">
        <v>177</v>
      </c>
      <c r="E1015" s="230" t="s">
        <v>21</v>
      </c>
      <c r="F1015" s="231" t="s">
        <v>181</v>
      </c>
      <c r="G1015" s="228"/>
      <c r="H1015" s="232">
        <v>2.2999999999999998</v>
      </c>
      <c r="I1015" s="233"/>
      <c r="J1015" s="228"/>
      <c r="K1015" s="228"/>
      <c r="L1015" s="234"/>
      <c r="M1015" s="235"/>
      <c r="N1015" s="236"/>
      <c r="O1015" s="236"/>
      <c r="P1015" s="236"/>
      <c r="Q1015" s="236"/>
      <c r="R1015" s="236"/>
      <c r="S1015" s="236"/>
      <c r="T1015" s="237"/>
      <c r="AT1015" s="238" t="s">
        <v>177</v>
      </c>
      <c r="AU1015" s="238" t="s">
        <v>175</v>
      </c>
      <c r="AV1015" s="13" t="s">
        <v>174</v>
      </c>
      <c r="AW1015" s="13" t="s">
        <v>33</v>
      </c>
      <c r="AX1015" s="13" t="s">
        <v>77</v>
      </c>
      <c r="AY1015" s="238" t="s">
        <v>167</v>
      </c>
    </row>
    <row r="1016" spans="2:65" s="1" customFormat="1" ht="22.5" customHeight="1">
      <c r="B1016" s="40"/>
      <c r="C1016" s="192" t="s">
        <v>1105</v>
      </c>
      <c r="D1016" s="192" t="s">
        <v>169</v>
      </c>
      <c r="E1016" s="193" t="s">
        <v>1106</v>
      </c>
      <c r="F1016" s="194" t="s">
        <v>1107</v>
      </c>
      <c r="G1016" s="195" t="s">
        <v>226</v>
      </c>
      <c r="H1016" s="196">
        <v>6</v>
      </c>
      <c r="I1016" s="197"/>
      <c r="J1016" s="198">
        <f>ROUND(I1016*H1016,2)</f>
        <v>0</v>
      </c>
      <c r="K1016" s="194" t="s">
        <v>1025</v>
      </c>
      <c r="L1016" s="60"/>
      <c r="M1016" s="199" t="s">
        <v>21</v>
      </c>
      <c r="N1016" s="200" t="s">
        <v>41</v>
      </c>
      <c r="O1016" s="41"/>
      <c r="P1016" s="201">
        <f>O1016*H1016</f>
        <v>0</v>
      </c>
      <c r="Q1016" s="201">
        <v>0</v>
      </c>
      <c r="R1016" s="201">
        <f>Q1016*H1016</f>
        <v>0</v>
      </c>
      <c r="S1016" s="201">
        <v>0</v>
      </c>
      <c r="T1016" s="202">
        <f>S1016*H1016</f>
        <v>0</v>
      </c>
      <c r="AR1016" s="23" t="s">
        <v>308</v>
      </c>
      <c r="AT1016" s="23" t="s">
        <v>169</v>
      </c>
      <c r="AU1016" s="23" t="s">
        <v>175</v>
      </c>
      <c r="AY1016" s="23" t="s">
        <v>167</v>
      </c>
      <c r="BE1016" s="203">
        <f>IF(N1016="základní",J1016,0)</f>
        <v>0</v>
      </c>
      <c r="BF1016" s="203">
        <f>IF(N1016="snížená",J1016,0)</f>
        <v>0</v>
      </c>
      <c r="BG1016" s="203">
        <f>IF(N1016="zákl. přenesená",J1016,0)</f>
        <v>0</v>
      </c>
      <c r="BH1016" s="203">
        <f>IF(N1016="sníž. přenesená",J1016,0)</f>
        <v>0</v>
      </c>
      <c r="BI1016" s="203">
        <f>IF(N1016="nulová",J1016,0)</f>
        <v>0</v>
      </c>
      <c r="BJ1016" s="23" t="s">
        <v>175</v>
      </c>
      <c r="BK1016" s="203">
        <f>ROUND(I1016*H1016,2)</f>
        <v>0</v>
      </c>
      <c r="BL1016" s="23" t="s">
        <v>308</v>
      </c>
      <c r="BM1016" s="23" t="s">
        <v>1108</v>
      </c>
    </row>
    <row r="1017" spans="2:65" s="11" customFormat="1">
      <c r="B1017" s="204"/>
      <c r="C1017" s="205"/>
      <c r="D1017" s="206" t="s">
        <v>177</v>
      </c>
      <c r="E1017" s="207" t="s">
        <v>21</v>
      </c>
      <c r="F1017" s="208" t="s">
        <v>1088</v>
      </c>
      <c r="G1017" s="205"/>
      <c r="H1017" s="209" t="s">
        <v>21</v>
      </c>
      <c r="I1017" s="210"/>
      <c r="J1017" s="205"/>
      <c r="K1017" s="205"/>
      <c r="L1017" s="211"/>
      <c r="M1017" s="212"/>
      <c r="N1017" s="213"/>
      <c r="O1017" s="213"/>
      <c r="P1017" s="213"/>
      <c r="Q1017" s="213"/>
      <c r="R1017" s="213"/>
      <c r="S1017" s="213"/>
      <c r="T1017" s="214"/>
      <c r="AT1017" s="215" t="s">
        <v>177</v>
      </c>
      <c r="AU1017" s="215" t="s">
        <v>175</v>
      </c>
      <c r="AV1017" s="11" t="s">
        <v>77</v>
      </c>
      <c r="AW1017" s="11" t="s">
        <v>33</v>
      </c>
      <c r="AX1017" s="11" t="s">
        <v>69</v>
      </c>
      <c r="AY1017" s="215" t="s">
        <v>167</v>
      </c>
    </row>
    <row r="1018" spans="2:65" s="12" customFormat="1">
      <c r="B1018" s="216"/>
      <c r="C1018" s="217"/>
      <c r="D1018" s="206" t="s">
        <v>177</v>
      </c>
      <c r="E1018" s="218" t="s">
        <v>21</v>
      </c>
      <c r="F1018" s="219" t="s">
        <v>1109</v>
      </c>
      <c r="G1018" s="217"/>
      <c r="H1018" s="220">
        <v>5</v>
      </c>
      <c r="I1018" s="221"/>
      <c r="J1018" s="217"/>
      <c r="K1018" s="217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177</v>
      </c>
      <c r="AU1018" s="226" t="s">
        <v>175</v>
      </c>
      <c r="AV1018" s="12" t="s">
        <v>175</v>
      </c>
      <c r="AW1018" s="12" t="s">
        <v>33</v>
      </c>
      <c r="AX1018" s="12" t="s">
        <v>69</v>
      </c>
      <c r="AY1018" s="226" t="s">
        <v>167</v>
      </c>
    </row>
    <row r="1019" spans="2:65" s="11" customFormat="1">
      <c r="B1019" s="204"/>
      <c r="C1019" s="205"/>
      <c r="D1019" s="206" t="s">
        <v>177</v>
      </c>
      <c r="E1019" s="207" t="s">
        <v>21</v>
      </c>
      <c r="F1019" s="208" t="s">
        <v>1090</v>
      </c>
      <c r="G1019" s="205"/>
      <c r="H1019" s="209" t="s">
        <v>21</v>
      </c>
      <c r="I1019" s="210"/>
      <c r="J1019" s="205"/>
      <c r="K1019" s="205"/>
      <c r="L1019" s="211"/>
      <c r="M1019" s="212"/>
      <c r="N1019" s="213"/>
      <c r="O1019" s="213"/>
      <c r="P1019" s="213"/>
      <c r="Q1019" s="213"/>
      <c r="R1019" s="213"/>
      <c r="S1019" s="213"/>
      <c r="T1019" s="214"/>
      <c r="AT1019" s="215" t="s">
        <v>177</v>
      </c>
      <c r="AU1019" s="215" t="s">
        <v>175</v>
      </c>
      <c r="AV1019" s="11" t="s">
        <v>77</v>
      </c>
      <c r="AW1019" s="11" t="s">
        <v>33</v>
      </c>
      <c r="AX1019" s="11" t="s">
        <v>69</v>
      </c>
      <c r="AY1019" s="215" t="s">
        <v>167</v>
      </c>
    </row>
    <row r="1020" spans="2:65" s="12" customFormat="1">
      <c r="B1020" s="216"/>
      <c r="C1020" s="217"/>
      <c r="D1020" s="206" t="s">
        <v>177</v>
      </c>
      <c r="E1020" s="218" t="s">
        <v>21</v>
      </c>
      <c r="F1020" s="219" t="s">
        <v>77</v>
      </c>
      <c r="G1020" s="217"/>
      <c r="H1020" s="220">
        <v>1</v>
      </c>
      <c r="I1020" s="221"/>
      <c r="J1020" s="217"/>
      <c r="K1020" s="217"/>
      <c r="L1020" s="222"/>
      <c r="M1020" s="223"/>
      <c r="N1020" s="224"/>
      <c r="O1020" s="224"/>
      <c r="P1020" s="224"/>
      <c r="Q1020" s="224"/>
      <c r="R1020" s="224"/>
      <c r="S1020" s="224"/>
      <c r="T1020" s="225"/>
      <c r="AT1020" s="226" t="s">
        <v>177</v>
      </c>
      <c r="AU1020" s="226" t="s">
        <v>175</v>
      </c>
      <c r="AV1020" s="12" t="s">
        <v>175</v>
      </c>
      <c r="AW1020" s="12" t="s">
        <v>33</v>
      </c>
      <c r="AX1020" s="12" t="s">
        <v>69</v>
      </c>
      <c r="AY1020" s="226" t="s">
        <v>167</v>
      </c>
    </row>
    <row r="1021" spans="2:65" s="13" customFormat="1">
      <c r="B1021" s="227"/>
      <c r="C1021" s="228"/>
      <c r="D1021" s="229" t="s">
        <v>177</v>
      </c>
      <c r="E1021" s="230" t="s">
        <v>21</v>
      </c>
      <c r="F1021" s="231" t="s">
        <v>181</v>
      </c>
      <c r="G1021" s="228"/>
      <c r="H1021" s="232">
        <v>6</v>
      </c>
      <c r="I1021" s="233"/>
      <c r="J1021" s="228"/>
      <c r="K1021" s="228"/>
      <c r="L1021" s="234"/>
      <c r="M1021" s="235"/>
      <c r="N1021" s="236"/>
      <c r="O1021" s="236"/>
      <c r="P1021" s="236"/>
      <c r="Q1021" s="236"/>
      <c r="R1021" s="236"/>
      <c r="S1021" s="236"/>
      <c r="T1021" s="237"/>
      <c r="AT1021" s="238" t="s">
        <v>177</v>
      </c>
      <c r="AU1021" s="238" t="s">
        <v>175</v>
      </c>
      <c r="AV1021" s="13" t="s">
        <v>174</v>
      </c>
      <c r="AW1021" s="13" t="s">
        <v>33</v>
      </c>
      <c r="AX1021" s="13" t="s">
        <v>77</v>
      </c>
      <c r="AY1021" s="238" t="s">
        <v>167</v>
      </c>
    </row>
    <row r="1022" spans="2:65" s="1" customFormat="1" ht="22.5" customHeight="1">
      <c r="B1022" s="40"/>
      <c r="C1022" s="192" t="s">
        <v>1110</v>
      </c>
      <c r="D1022" s="192" t="s">
        <v>169</v>
      </c>
      <c r="E1022" s="193" t="s">
        <v>1111</v>
      </c>
      <c r="F1022" s="194" t="s">
        <v>1112</v>
      </c>
      <c r="G1022" s="195" t="s">
        <v>226</v>
      </c>
      <c r="H1022" s="196">
        <v>3</v>
      </c>
      <c r="I1022" s="197"/>
      <c r="J1022" s="198">
        <f>ROUND(I1022*H1022,2)</f>
        <v>0</v>
      </c>
      <c r="K1022" s="194" t="s">
        <v>1025</v>
      </c>
      <c r="L1022" s="60"/>
      <c r="M1022" s="199" t="s">
        <v>21</v>
      </c>
      <c r="N1022" s="200" t="s">
        <v>41</v>
      </c>
      <c r="O1022" s="41"/>
      <c r="P1022" s="201">
        <f>O1022*H1022</f>
        <v>0</v>
      </c>
      <c r="Q1022" s="201">
        <v>0</v>
      </c>
      <c r="R1022" s="201">
        <f>Q1022*H1022</f>
        <v>0</v>
      </c>
      <c r="S1022" s="201">
        <v>0</v>
      </c>
      <c r="T1022" s="202">
        <f>S1022*H1022</f>
        <v>0</v>
      </c>
      <c r="AR1022" s="23" t="s">
        <v>308</v>
      </c>
      <c r="AT1022" s="23" t="s">
        <v>169</v>
      </c>
      <c r="AU1022" s="23" t="s">
        <v>175</v>
      </c>
      <c r="AY1022" s="23" t="s">
        <v>167</v>
      </c>
      <c r="BE1022" s="203">
        <f>IF(N1022="základní",J1022,0)</f>
        <v>0</v>
      </c>
      <c r="BF1022" s="203">
        <f>IF(N1022="snížená",J1022,0)</f>
        <v>0</v>
      </c>
      <c r="BG1022" s="203">
        <f>IF(N1022="zákl. přenesená",J1022,0)</f>
        <v>0</v>
      </c>
      <c r="BH1022" s="203">
        <f>IF(N1022="sníž. přenesená",J1022,0)</f>
        <v>0</v>
      </c>
      <c r="BI1022" s="203">
        <f>IF(N1022="nulová",J1022,0)</f>
        <v>0</v>
      </c>
      <c r="BJ1022" s="23" t="s">
        <v>175</v>
      </c>
      <c r="BK1022" s="203">
        <f>ROUND(I1022*H1022,2)</f>
        <v>0</v>
      </c>
      <c r="BL1022" s="23" t="s">
        <v>308</v>
      </c>
      <c r="BM1022" s="23" t="s">
        <v>1113</v>
      </c>
    </row>
    <row r="1023" spans="2:65" s="11" customFormat="1">
      <c r="B1023" s="204"/>
      <c r="C1023" s="205"/>
      <c r="D1023" s="206" t="s">
        <v>177</v>
      </c>
      <c r="E1023" s="207" t="s">
        <v>21</v>
      </c>
      <c r="F1023" s="208" t="s">
        <v>1088</v>
      </c>
      <c r="G1023" s="205"/>
      <c r="H1023" s="209" t="s">
        <v>21</v>
      </c>
      <c r="I1023" s="210"/>
      <c r="J1023" s="205"/>
      <c r="K1023" s="205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177</v>
      </c>
      <c r="AU1023" s="215" t="s">
        <v>175</v>
      </c>
      <c r="AV1023" s="11" t="s">
        <v>77</v>
      </c>
      <c r="AW1023" s="11" t="s">
        <v>33</v>
      </c>
      <c r="AX1023" s="11" t="s">
        <v>69</v>
      </c>
      <c r="AY1023" s="215" t="s">
        <v>167</v>
      </c>
    </row>
    <row r="1024" spans="2:65" s="12" customFormat="1">
      <c r="B1024" s="216"/>
      <c r="C1024" s="217"/>
      <c r="D1024" s="206" t="s">
        <v>177</v>
      </c>
      <c r="E1024" s="218" t="s">
        <v>21</v>
      </c>
      <c r="F1024" s="219" t="s">
        <v>77</v>
      </c>
      <c r="G1024" s="217"/>
      <c r="H1024" s="220">
        <v>1</v>
      </c>
      <c r="I1024" s="221"/>
      <c r="J1024" s="217"/>
      <c r="K1024" s="217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177</v>
      </c>
      <c r="AU1024" s="226" t="s">
        <v>175</v>
      </c>
      <c r="AV1024" s="12" t="s">
        <v>175</v>
      </c>
      <c r="AW1024" s="12" t="s">
        <v>33</v>
      </c>
      <c r="AX1024" s="12" t="s">
        <v>69</v>
      </c>
      <c r="AY1024" s="226" t="s">
        <v>167</v>
      </c>
    </row>
    <row r="1025" spans="2:65" s="11" customFormat="1">
      <c r="B1025" s="204"/>
      <c r="C1025" s="205"/>
      <c r="D1025" s="206" t="s">
        <v>177</v>
      </c>
      <c r="E1025" s="207" t="s">
        <v>21</v>
      </c>
      <c r="F1025" s="208" t="s">
        <v>1090</v>
      </c>
      <c r="G1025" s="205"/>
      <c r="H1025" s="209" t="s">
        <v>21</v>
      </c>
      <c r="I1025" s="210"/>
      <c r="J1025" s="205"/>
      <c r="K1025" s="205"/>
      <c r="L1025" s="211"/>
      <c r="M1025" s="212"/>
      <c r="N1025" s="213"/>
      <c r="O1025" s="213"/>
      <c r="P1025" s="213"/>
      <c r="Q1025" s="213"/>
      <c r="R1025" s="213"/>
      <c r="S1025" s="213"/>
      <c r="T1025" s="214"/>
      <c r="AT1025" s="215" t="s">
        <v>177</v>
      </c>
      <c r="AU1025" s="215" t="s">
        <v>175</v>
      </c>
      <c r="AV1025" s="11" t="s">
        <v>77</v>
      </c>
      <c r="AW1025" s="11" t="s">
        <v>33</v>
      </c>
      <c r="AX1025" s="11" t="s">
        <v>69</v>
      </c>
      <c r="AY1025" s="215" t="s">
        <v>167</v>
      </c>
    </row>
    <row r="1026" spans="2:65" s="12" customFormat="1">
      <c r="B1026" s="216"/>
      <c r="C1026" s="217"/>
      <c r="D1026" s="206" t="s">
        <v>177</v>
      </c>
      <c r="E1026" s="218" t="s">
        <v>21</v>
      </c>
      <c r="F1026" s="219" t="s">
        <v>1114</v>
      </c>
      <c r="G1026" s="217"/>
      <c r="H1026" s="220">
        <v>2</v>
      </c>
      <c r="I1026" s="221"/>
      <c r="J1026" s="217"/>
      <c r="K1026" s="217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177</v>
      </c>
      <c r="AU1026" s="226" t="s">
        <v>175</v>
      </c>
      <c r="AV1026" s="12" t="s">
        <v>175</v>
      </c>
      <c r="AW1026" s="12" t="s">
        <v>33</v>
      </c>
      <c r="AX1026" s="12" t="s">
        <v>69</v>
      </c>
      <c r="AY1026" s="226" t="s">
        <v>167</v>
      </c>
    </row>
    <row r="1027" spans="2:65" s="13" customFormat="1">
      <c r="B1027" s="227"/>
      <c r="C1027" s="228"/>
      <c r="D1027" s="229" t="s">
        <v>177</v>
      </c>
      <c r="E1027" s="230" t="s">
        <v>21</v>
      </c>
      <c r="F1027" s="231" t="s">
        <v>181</v>
      </c>
      <c r="G1027" s="228"/>
      <c r="H1027" s="232">
        <v>3</v>
      </c>
      <c r="I1027" s="233"/>
      <c r="J1027" s="228"/>
      <c r="K1027" s="228"/>
      <c r="L1027" s="234"/>
      <c r="M1027" s="235"/>
      <c r="N1027" s="236"/>
      <c r="O1027" s="236"/>
      <c r="P1027" s="236"/>
      <c r="Q1027" s="236"/>
      <c r="R1027" s="236"/>
      <c r="S1027" s="236"/>
      <c r="T1027" s="237"/>
      <c r="AT1027" s="238" t="s">
        <v>177</v>
      </c>
      <c r="AU1027" s="238" t="s">
        <v>175</v>
      </c>
      <c r="AV1027" s="13" t="s">
        <v>174</v>
      </c>
      <c r="AW1027" s="13" t="s">
        <v>33</v>
      </c>
      <c r="AX1027" s="13" t="s">
        <v>77</v>
      </c>
      <c r="AY1027" s="238" t="s">
        <v>167</v>
      </c>
    </row>
    <row r="1028" spans="2:65" s="1" customFormat="1" ht="22.5" customHeight="1">
      <c r="B1028" s="40"/>
      <c r="C1028" s="192" t="s">
        <v>1115</v>
      </c>
      <c r="D1028" s="192" t="s">
        <v>169</v>
      </c>
      <c r="E1028" s="193" t="s">
        <v>1116</v>
      </c>
      <c r="F1028" s="194" t="s">
        <v>1117</v>
      </c>
      <c r="G1028" s="195" t="s">
        <v>226</v>
      </c>
      <c r="H1028" s="196">
        <v>1</v>
      </c>
      <c r="I1028" s="197"/>
      <c r="J1028" s="198">
        <f>ROUND(I1028*H1028,2)</f>
        <v>0</v>
      </c>
      <c r="K1028" s="194" t="s">
        <v>1025</v>
      </c>
      <c r="L1028" s="60"/>
      <c r="M1028" s="199" t="s">
        <v>21</v>
      </c>
      <c r="N1028" s="200" t="s">
        <v>41</v>
      </c>
      <c r="O1028" s="41"/>
      <c r="P1028" s="201">
        <f>O1028*H1028</f>
        <v>0</v>
      </c>
      <c r="Q1028" s="201">
        <v>0</v>
      </c>
      <c r="R1028" s="201">
        <f>Q1028*H1028</f>
        <v>0</v>
      </c>
      <c r="S1028" s="201">
        <v>0</v>
      </c>
      <c r="T1028" s="202">
        <f>S1028*H1028</f>
        <v>0</v>
      </c>
      <c r="AR1028" s="23" t="s">
        <v>308</v>
      </c>
      <c r="AT1028" s="23" t="s">
        <v>169</v>
      </c>
      <c r="AU1028" s="23" t="s">
        <v>175</v>
      </c>
      <c r="AY1028" s="23" t="s">
        <v>167</v>
      </c>
      <c r="BE1028" s="203">
        <f>IF(N1028="základní",J1028,0)</f>
        <v>0</v>
      </c>
      <c r="BF1028" s="203">
        <f>IF(N1028="snížená",J1028,0)</f>
        <v>0</v>
      </c>
      <c r="BG1028" s="203">
        <f>IF(N1028="zákl. přenesená",J1028,0)</f>
        <v>0</v>
      </c>
      <c r="BH1028" s="203">
        <f>IF(N1028="sníž. přenesená",J1028,0)</f>
        <v>0</v>
      </c>
      <c r="BI1028" s="203">
        <f>IF(N1028="nulová",J1028,0)</f>
        <v>0</v>
      </c>
      <c r="BJ1028" s="23" t="s">
        <v>175</v>
      </c>
      <c r="BK1028" s="203">
        <f>ROUND(I1028*H1028,2)</f>
        <v>0</v>
      </c>
      <c r="BL1028" s="23" t="s">
        <v>308</v>
      </c>
      <c r="BM1028" s="23" t="s">
        <v>1118</v>
      </c>
    </row>
    <row r="1029" spans="2:65" s="11" customFormat="1">
      <c r="B1029" s="204"/>
      <c r="C1029" s="205"/>
      <c r="D1029" s="206" t="s">
        <v>177</v>
      </c>
      <c r="E1029" s="207" t="s">
        <v>21</v>
      </c>
      <c r="F1029" s="208" t="s">
        <v>1088</v>
      </c>
      <c r="G1029" s="205"/>
      <c r="H1029" s="209" t="s">
        <v>21</v>
      </c>
      <c r="I1029" s="210"/>
      <c r="J1029" s="205"/>
      <c r="K1029" s="205"/>
      <c r="L1029" s="211"/>
      <c r="M1029" s="212"/>
      <c r="N1029" s="213"/>
      <c r="O1029" s="213"/>
      <c r="P1029" s="213"/>
      <c r="Q1029" s="213"/>
      <c r="R1029" s="213"/>
      <c r="S1029" s="213"/>
      <c r="T1029" s="214"/>
      <c r="AT1029" s="215" t="s">
        <v>177</v>
      </c>
      <c r="AU1029" s="215" t="s">
        <v>175</v>
      </c>
      <c r="AV1029" s="11" t="s">
        <v>77</v>
      </c>
      <c r="AW1029" s="11" t="s">
        <v>33</v>
      </c>
      <c r="AX1029" s="11" t="s">
        <v>69</v>
      </c>
      <c r="AY1029" s="215" t="s">
        <v>167</v>
      </c>
    </row>
    <row r="1030" spans="2:65" s="12" customFormat="1">
      <c r="B1030" s="216"/>
      <c r="C1030" s="217"/>
      <c r="D1030" s="206" t="s">
        <v>177</v>
      </c>
      <c r="E1030" s="218" t="s">
        <v>21</v>
      </c>
      <c r="F1030" s="219" t="s">
        <v>77</v>
      </c>
      <c r="G1030" s="217"/>
      <c r="H1030" s="220">
        <v>1</v>
      </c>
      <c r="I1030" s="221"/>
      <c r="J1030" s="217"/>
      <c r="K1030" s="217"/>
      <c r="L1030" s="222"/>
      <c r="M1030" s="223"/>
      <c r="N1030" s="224"/>
      <c r="O1030" s="224"/>
      <c r="P1030" s="224"/>
      <c r="Q1030" s="224"/>
      <c r="R1030" s="224"/>
      <c r="S1030" s="224"/>
      <c r="T1030" s="225"/>
      <c r="AT1030" s="226" t="s">
        <v>177</v>
      </c>
      <c r="AU1030" s="226" t="s">
        <v>175</v>
      </c>
      <c r="AV1030" s="12" t="s">
        <v>175</v>
      </c>
      <c r="AW1030" s="12" t="s">
        <v>33</v>
      </c>
      <c r="AX1030" s="12" t="s">
        <v>69</v>
      </c>
      <c r="AY1030" s="226" t="s">
        <v>167</v>
      </c>
    </row>
    <row r="1031" spans="2:65" s="11" customFormat="1">
      <c r="B1031" s="204"/>
      <c r="C1031" s="205"/>
      <c r="D1031" s="206" t="s">
        <v>177</v>
      </c>
      <c r="E1031" s="207" t="s">
        <v>21</v>
      </c>
      <c r="F1031" s="208" t="s">
        <v>1090</v>
      </c>
      <c r="G1031" s="205"/>
      <c r="H1031" s="209" t="s">
        <v>21</v>
      </c>
      <c r="I1031" s="210"/>
      <c r="J1031" s="205"/>
      <c r="K1031" s="205"/>
      <c r="L1031" s="211"/>
      <c r="M1031" s="212"/>
      <c r="N1031" s="213"/>
      <c r="O1031" s="213"/>
      <c r="P1031" s="213"/>
      <c r="Q1031" s="213"/>
      <c r="R1031" s="213"/>
      <c r="S1031" s="213"/>
      <c r="T1031" s="214"/>
      <c r="AT1031" s="215" t="s">
        <v>177</v>
      </c>
      <c r="AU1031" s="215" t="s">
        <v>175</v>
      </c>
      <c r="AV1031" s="11" t="s">
        <v>77</v>
      </c>
      <c r="AW1031" s="11" t="s">
        <v>33</v>
      </c>
      <c r="AX1031" s="11" t="s">
        <v>69</v>
      </c>
      <c r="AY1031" s="215" t="s">
        <v>167</v>
      </c>
    </row>
    <row r="1032" spans="2:65" s="12" customFormat="1">
      <c r="B1032" s="216"/>
      <c r="C1032" s="217"/>
      <c r="D1032" s="229" t="s">
        <v>177</v>
      </c>
      <c r="E1032" s="257" t="s">
        <v>21</v>
      </c>
      <c r="F1032" s="254" t="s">
        <v>77</v>
      </c>
      <c r="G1032" s="217"/>
      <c r="H1032" s="255">
        <v>1</v>
      </c>
      <c r="I1032" s="221"/>
      <c r="J1032" s="217"/>
      <c r="K1032" s="217"/>
      <c r="L1032" s="222"/>
      <c r="M1032" s="223"/>
      <c r="N1032" s="224"/>
      <c r="O1032" s="224"/>
      <c r="P1032" s="224"/>
      <c r="Q1032" s="224"/>
      <c r="R1032" s="224"/>
      <c r="S1032" s="224"/>
      <c r="T1032" s="225"/>
      <c r="AT1032" s="226" t="s">
        <v>177</v>
      </c>
      <c r="AU1032" s="226" t="s">
        <v>175</v>
      </c>
      <c r="AV1032" s="12" t="s">
        <v>175</v>
      </c>
      <c r="AW1032" s="12" t="s">
        <v>33</v>
      </c>
      <c r="AX1032" s="12" t="s">
        <v>77</v>
      </c>
      <c r="AY1032" s="226" t="s">
        <v>167</v>
      </c>
    </row>
    <row r="1033" spans="2:65" s="1" customFormat="1" ht="31.5" customHeight="1">
      <c r="B1033" s="40"/>
      <c r="C1033" s="192" t="s">
        <v>1119</v>
      </c>
      <c r="D1033" s="192" t="s">
        <v>169</v>
      </c>
      <c r="E1033" s="193" t="s">
        <v>1120</v>
      </c>
      <c r="F1033" s="194" t="s">
        <v>1121</v>
      </c>
      <c r="G1033" s="195" t="s">
        <v>226</v>
      </c>
      <c r="H1033" s="196">
        <v>2</v>
      </c>
      <c r="I1033" s="197"/>
      <c r="J1033" s="198">
        <f>ROUND(I1033*H1033,2)</f>
        <v>0</v>
      </c>
      <c r="K1033" s="194" t="s">
        <v>1025</v>
      </c>
      <c r="L1033" s="60"/>
      <c r="M1033" s="199" t="s">
        <v>21</v>
      </c>
      <c r="N1033" s="200" t="s">
        <v>41</v>
      </c>
      <c r="O1033" s="41"/>
      <c r="P1033" s="201">
        <f>O1033*H1033</f>
        <v>0</v>
      </c>
      <c r="Q1033" s="201">
        <v>2.2000000000000001E-4</v>
      </c>
      <c r="R1033" s="201">
        <f>Q1033*H1033</f>
        <v>4.4000000000000002E-4</v>
      </c>
      <c r="S1033" s="201">
        <v>0</v>
      </c>
      <c r="T1033" s="202">
        <f>S1033*H1033</f>
        <v>0</v>
      </c>
      <c r="AR1033" s="23" t="s">
        <v>308</v>
      </c>
      <c r="AT1033" s="23" t="s">
        <v>169</v>
      </c>
      <c r="AU1033" s="23" t="s">
        <v>175</v>
      </c>
      <c r="AY1033" s="23" t="s">
        <v>167</v>
      </c>
      <c r="BE1033" s="203">
        <f>IF(N1033="základní",J1033,0)</f>
        <v>0</v>
      </c>
      <c r="BF1033" s="203">
        <f>IF(N1033="snížená",J1033,0)</f>
        <v>0</v>
      </c>
      <c r="BG1033" s="203">
        <f>IF(N1033="zákl. přenesená",J1033,0)</f>
        <v>0</v>
      </c>
      <c r="BH1033" s="203">
        <f>IF(N1033="sníž. přenesená",J1033,0)</f>
        <v>0</v>
      </c>
      <c r="BI1033" s="203">
        <f>IF(N1033="nulová",J1033,0)</f>
        <v>0</v>
      </c>
      <c r="BJ1033" s="23" t="s">
        <v>175</v>
      </c>
      <c r="BK1033" s="203">
        <f>ROUND(I1033*H1033,2)</f>
        <v>0</v>
      </c>
      <c r="BL1033" s="23" t="s">
        <v>308</v>
      </c>
      <c r="BM1033" s="23" t="s">
        <v>1122</v>
      </c>
    </row>
    <row r="1034" spans="2:65" s="1" customFormat="1" ht="22.5" customHeight="1">
      <c r="B1034" s="40"/>
      <c r="C1034" s="192" t="s">
        <v>1123</v>
      </c>
      <c r="D1034" s="192" t="s">
        <v>169</v>
      </c>
      <c r="E1034" s="193" t="s">
        <v>1124</v>
      </c>
      <c r="F1034" s="194" t="s">
        <v>1125</v>
      </c>
      <c r="G1034" s="195" t="s">
        <v>226</v>
      </c>
      <c r="H1034" s="196">
        <v>1</v>
      </c>
      <c r="I1034" s="197"/>
      <c r="J1034" s="198">
        <f>ROUND(I1034*H1034,2)</f>
        <v>0</v>
      </c>
      <c r="K1034" s="194" t="s">
        <v>173</v>
      </c>
      <c r="L1034" s="60"/>
      <c r="M1034" s="199" t="s">
        <v>21</v>
      </c>
      <c r="N1034" s="200" t="s">
        <v>41</v>
      </c>
      <c r="O1034" s="41"/>
      <c r="P1034" s="201">
        <f>O1034*H1034</f>
        <v>0</v>
      </c>
      <c r="Q1034" s="201">
        <v>5.0000000000000001E-4</v>
      </c>
      <c r="R1034" s="201">
        <f>Q1034*H1034</f>
        <v>5.0000000000000001E-4</v>
      </c>
      <c r="S1034" s="201">
        <v>0</v>
      </c>
      <c r="T1034" s="202">
        <f>S1034*H1034</f>
        <v>0</v>
      </c>
      <c r="AR1034" s="23" t="s">
        <v>308</v>
      </c>
      <c r="AT1034" s="23" t="s">
        <v>169</v>
      </c>
      <c r="AU1034" s="23" t="s">
        <v>175</v>
      </c>
      <c r="AY1034" s="23" t="s">
        <v>167</v>
      </c>
      <c r="BE1034" s="203">
        <f>IF(N1034="základní",J1034,0)</f>
        <v>0</v>
      </c>
      <c r="BF1034" s="203">
        <f>IF(N1034="snížená",J1034,0)</f>
        <v>0</v>
      </c>
      <c r="BG1034" s="203">
        <f>IF(N1034="zákl. přenesená",J1034,0)</f>
        <v>0</v>
      </c>
      <c r="BH1034" s="203">
        <f>IF(N1034="sníž. přenesená",J1034,0)</f>
        <v>0</v>
      </c>
      <c r="BI1034" s="203">
        <f>IF(N1034="nulová",J1034,0)</f>
        <v>0</v>
      </c>
      <c r="BJ1034" s="23" t="s">
        <v>175</v>
      </c>
      <c r="BK1034" s="203">
        <f>ROUND(I1034*H1034,2)</f>
        <v>0</v>
      </c>
      <c r="BL1034" s="23" t="s">
        <v>308</v>
      </c>
      <c r="BM1034" s="23" t="s">
        <v>1126</v>
      </c>
    </row>
    <row r="1035" spans="2:65" s="1" customFormat="1" ht="22.5" customHeight="1">
      <c r="B1035" s="40"/>
      <c r="C1035" s="192" t="s">
        <v>1127</v>
      </c>
      <c r="D1035" s="192" t="s">
        <v>169</v>
      </c>
      <c r="E1035" s="193" t="s">
        <v>1128</v>
      </c>
      <c r="F1035" s="194" t="s">
        <v>1129</v>
      </c>
      <c r="G1035" s="195" t="s">
        <v>226</v>
      </c>
      <c r="H1035" s="196">
        <v>1</v>
      </c>
      <c r="I1035" s="197"/>
      <c r="J1035" s="198">
        <f>ROUND(I1035*H1035,2)</f>
        <v>0</v>
      </c>
      <c r="K1035" s="194" t="s">
        <v>1030</v>
      </c>
      <c r="L1035" s="60"/>
      <c r="M1035" s="199" t="s">
        <v>21</v>
      </c>
      <c r="N1035" s="200" t="s">
        <v>41</v>
      </c>
      <c r="O1035" s="41"/>
      <c r="P1035" s="201">
        <f>O1035*H1035</f>
        <v>0</v>
      </c>
      <c r="Q1035" s="201">
        <v>2.9E-4</v>
      </c>
      <c r="R1035" s="201">
        <f>Q1035*H1035</f>
        <v>2.9E-4</v>
      </c>
      <c r="S1035" s="201">
        <v>0</v>
      </c>
      <c r="T1035" s="202">
        <f>S1035*H1035</f>
        <v>0</v>
      </c>
      <c r="AR1035" s="23" t="s">
        <v>308</v>
      </c>
      <c r="AT1035" s="23" t="s">
        <v>169</v>
      </c>
      <c r="AU1035" s="23" t="s">
        <v>175</v>
      </c>
      <c r="AY1035" s="23" t="s">
        <v>167</v>
      </c>
      <c r="BE1035" s="203">
        <f>IF(N1035="základní",J1035,0)</f>
        <v>0</v>
      </c>
      <c r="BF1035" s="203">
        <f>IF(N1035="snížená",J1035,0)</f>
        <v>0</v>
      </c>
      <c r="BG1035" s="203">
        <f>IF(N1035="zákl. přenesená",J1035,0)</f>
        <v>0</v>
      </c>
      <c r="BH1035" s="203">
        <f>IF(N1035="sníž. přenesená",J1035,0)</f>
        <v>0</v>
      </c>
      <c r="BI1035" s="203">
        <f>IF(N1035="nulová",J1035,0)</f>
        <v>0</v>
      </c>
      <c r="BJ1035" s="23" t="s">
        <v>175</v>
      </c>
      <c r="BK1035" s="203">
        <f>ROUND(I1035*H1035,2)</f>
        <v>0</v>
      </c>
      <c r="BL1035" s="23" t="s">
        <v>308</v>
      </c>
      <c r="BM1035" s="23" t="s">
        <v>1130</v>
      </c>
    </row>
    <row r="1036" spans="2:65" s="1" customFormat="1" ht="22.5" customHeight="1">
      <c r="B1036" s="40"/>
      <c r="C1036" s="192" t="s">
        <v>1131</v>
      </c>
      <c r="D1036" s="192" t="s">
        <v>169</v>
      </c>
      <c r="E1036" s="193" t="s">
        <v>1132</v>
      </c>
      <c r="F1036" s="194" t="s">
        <v>1133</v>
      </c>
      <c r="G1036" s="195" t="s">
        <v>226</v>
      </c>
      <c r="H1036" s="196">
        <v>1</v>
      </c>
      <c r="I1036" s="197"/>
      <c r="J1036" s="198">
        <f>ROUND(I1036*H1036,2)</f>
        <v>0</v>
      </c>
      <c r="K1036" s="194" t="s">
        <v>1030</v>
      </c>
      <c r="L1036" s="60"/>
      <c r="M1036" s="199" t="s">
        <v>21</v>
      </c>
      <c r="N1036" s="200" t="s">
        <v>41</v>
      </c>
      <c r="O1036" s="41"/>
      <c r="P1036" s="201">
        <f>O1036*H1036</f>
        <v>0</v>
      </c>
      <c r="Q1036" s="201">
        <v>9.0000000000000006E-5</v>
      </c>
      <c r="R1036" s="201">
        <f>Q1036*H1036</f>
        <v>9.0000000000000006E-5</v>
      </c>
      <c r="S1036" s="201">
        <v>0</v>
      </c>
      <c r="T1036" s="202">
        <f>S1036*H1036</f>
        <v>0</v>
      </c>
      <c r="AR1036" s="23" t="s">
        <v>308</v>
      </c>
      <c r="AT1036" s="23" t="s">
        <v>169</v>
      </c>
      <c r="AU1036" s="23" t="s">
        <v>175</v>
      </c>
      <c r="AY1036" s="23" t="s">
        <v>167</v>
      </c>
      <c r="BE1036" s="203">
        <f>IF(N1036="základní",J1036,0)</f>
        <v>0</v>
      </c>
      <c r="BF1036" s="203">
        <f>IF(N1036="snížená",J1036,0)</f>
        <v>0</v>
      </c>
      <c r="BG1036" s="203">
        <f>IF(N1036="zákl. přenesená",J1036,0)</f>
        <v>0</v>
      </c>
      <c r="BH1036" s="203">
        <f>IF(N1036="sníž. přenesená",J1036,0)</f>
        <v>0</v>
      </c>
      <c r="BI1036" s="203">
        <f>IF(N1036="nulová",J1036,0)</f>
        <v>0</v>
      </c>
      <c r="BJ1036" s="23" t="s">
        <v>175</v>
      </c>
      <c r="BK1036" s="203">
        <f>ROUND(I1036*H1036,2)</f>
        <v>0</v>
      </c>
      <c r="BL1036" s="23" t="s">
        <v>308</v>
      </c>
      <c r="BM1036" s="23" t="s">
        <v>1134</v>
      </c>
    </row>
    <row r="1037" spans="2:65" s="1" customFormat="1" ht="22.5" customHeight="1">
      <c r="B1037" s="40"/>
      <c r="C1037" s="192" t="s">
        <v>1135</v>
      </c>
      <c r="D1037" s="192" t="s">
        <v>169</v>
      </c>
      <c r="E1037" s="193" t="s">
        <v>1136</v>
      </c>
      <c r="F1037" s="194" t="s">
        <v>1137</v>
      </c>
      <c r="G1037" s="195" t="s">
        <v>305</v>
      </c>
      <c r="H1037" s="196">
        <v>47.2</v>
      </c>
      <c r="I1037" s="197"/>
      <c r="J1037" s="198">
        <f>ROUND(I1037*H1037,2)</f>
        <v>0</v>
      </c>
      <c r="K1037" s="194" t="s">
        <v>1025</v>
      </c>
      <c r="L1037" s="60"/>
      <c r="M1037" s="199" t="s">
        <v>21</v>
      </c>
      <c r="N1037" s="200" t="s">
        <v>41</v>
      </c>
      <c r="O1037" s="41"/>
      <c r="P1037" s="201">
        <f>O1037*H1037</f>
        <v>0</v>
      </c>
      <c r="Q1037" s="201">
        <v>0</v>
      </c>
      <c r="R1037" s="201">
        <f>Q1037*H1037</f>
        <v>0</v>
      </c>
      <c r="S1037" s="201">
        <v>0</v>
      </c>
      <c r="T1037" s="202">
        <f>S1037*H1037</f>
        <v>0</v>
      </c>
      <c r="AR1037" s="23" t="s">
        <v>308</v>
      </c>
      <c r="AT1037" s="23" t="s">
        <v>169</v>
      </c>
      <c r="AU1037" s="23" t="s">
        <v>175</v>
      </c>
      <c r="AY1037" s="23" t="s">
        <v>167</v>
      </c>
      <c r="BE1037" s="203">
        <f>IF(N1037="základní",J1037,0)</f>
        <v>0</v>
      </c>
      <c r="BF1037" s="203">
        <f>IF(N1037="snížená",J1037,0)</f>
        <v>0</v>
      </c>
      <c r="BG1037" s="203">
        <f>IF(N1037="zákl. přenesená",J1037,0)</f>
        <v>0</v>
      </c>
      <c r="BH1037" s="203">
        <f>IF(N1037="sníž. přenesená",J1037,0)</f>
        <v>0</v>
      </c>
      <c r="BI1037" s="203">
        <f>IF(N1037="nulová",J1037,0)</f>
        <v>0</v>
      </c>
      <c r="BJ1037" s="23" t="s">
        <v>175</v>
      </c>
      <c r="BK1037" s="203">
        <f>ROUND(I1037*H1037,2)</f>
        <v>0</v>
      </c>
      <c r="BL1037" s="23" t="s">
        <v>308</v>
      </c>
      <c r="BM1037" s="23" t="s">
        <v>1138</v>
      </c>
    </row>
    <row r="1038" spans="2:65" s="12" customFormat="1">
      <c r="B1038" s="216"/>
      <c r="C1038" s="217"/>
      <c r="D1038" s="206" t="s">
        <v>177</v>
      </c>
      <c r="E1038" s="218" t="s">
        <v>21</v>
      </c>
      <c r="F1038" s="219" t="s">
        <v>1139</v>
      </c>
      <c r="G1038" s="217"/>
      <c r="H1038" s="220">
        <v>47.2</v>
      </c>
      <c r="I1038" s="221"/>
      <c r="J1038" s="217"/>
      <c r="K1038" s="217"/>
      <c r="L1038" s="222"/>
      <c r="M1038" s="223"/>
      <c r="N1038" s="224"/>
      <c r="O1038" s="224"/>
      <c r="P1038" s="224"/>
      <c r="Q1038" s="224"/>
      <c r="R1038" s="224"/>
      <c r="S1038" s="224"/>
      <c r="T1038" s="225"/>
      <c r="AT1038" s="226" t="s">
        <v>177</v>
      </c>
      <c r="AU1038" s="226" t="s">
        <v>175</v>
      </c>
      <c r="AV1038" s="12" t="s">
        <v>175</v>
      </c>
      <c r="AW1038" s="12" t="s">
        <v>33</v>
      </c>
      <c r="AX1038" s="12" t="s">
        <v>69</v>
      </c>
      <c r="AY1038" s="226" t="s">
        <v>167</v>
      </c>
    </row>
    <row r="1039" spans="2:65" s="13" customFormat="1">
      <c r="B1039" s="227"/>
      <c r="C1039" s="228"/>
      <c r="D1039" s="229" t="s">
        <v>177</v>
      </c>
      <c r="E1039" s="230" t="s">
        <v>21</v>
      </c>
      <c r="F1039" s="231" t="s">
        <v>181</v>
      </c>
      <c r="G1039" s="228"/>
      <c r="H1039" s="232">
        <v>47.2</v>
      </c>
      <c r="I1039" s="233"/>
      <c r="J1039" s="228"/>
      <c r="K1039" s="228"/>
      <c r="L1039" s="234"/>
      <c r="M1039" s="235"/>
      <c r="N1039" s="236"/>
      <c r="O1039" s="236"/>
      <c r="P1039" s="236"/>
      <c r="Q1039" s="236"/>
      <c r="R1039" s="236"/>
      <c r="S1039" s="236"/>
      <c r="T1039" s="237"/>
      <c r="AT1039" s="238" t="s">
        <v>177</v>
      </c>
      <c r="AU1039" s="238" t="s">
        <v>175</v>
      </c>
      <c r="AV1039" s="13" t="s">
        <v>174</v>
      </c>
      <c r="AW1039" s="13" t="s">
        <v>33</v>
      </c>
      <c r="AX1039" s="13" t="s">
        <v>77</v>
      </c>
      <c r="AY1039" s="238" t="s">
        <v>167</v>
      </c>
    </row>
    <row r="1040" spans="2:65" s="1" customFormat="1" ht="22.5" customHeight="1">
      <c r="B1040" s="40"/>
      <c r="C1040" s="192" t="s">
        <v>1140</v>
      </c>
      <c r="D1040" s="192" t="s">
        <v>169</v>
      </c>
      <c r="E1040" s="193" t="s">
        <v>1141</v>
      </c>
      <c r="F1040" s="194" t="s">
        <v>1142</v>
      </c>
      <c r="G1040" s="195" t="s">
        <v>305</v>
      </c>
      <c r="H1040" s="196">
        <v>2</v>
      </c>
      <c r="I1040" s="197"/>
      <c r="J1040" s="198">
        <f>ROUND(I1040*H1040,2)</f>
        <v>0</v>
      </c>
      <c r="K1040" s="194" t="s">
        <v>1030</v>
      </c>
      <c r="L1040" s="60"/>
      <c r="M1040" s="199" t="s">
        <v>21</v>
      </c>
      <c r="N1040" s="200" t="s">
        <v>41</v>
      </c>
      <c r="O1040" s="41"/>
      <c r="P1040" s="201">
        <f>O1040*H1040</f>
        <v>0</v>
      </c>
      <c r="Q1040" s="201">
        <v>0</v>
      </c>
      <c r="R1040" s="201">
        <f>Q1040*H1040</f>
        <v>0</v>
      </c>
      <c r="S1040" s="201">
        <v>0</v>
      </c>
      <c r="T1040" s="202">
        <f>S1040*H1040</f>
        <v>0</v>
      </c>
      <c r="AR1040" s="23" t="s">
        <v>308</v>
      </c>
      <c r="AT1040" s="23" t="s">
        <v>169</v>
      </c>
      <c r="AU1040" s="23" t="s">
        <v>175</v>
      </c>
      <c r="AY1040" s="23" t="s">
        <v>167</v>
      </c>
      <c r="BE1040" s="203">
        <f>IF(N1040="základní",J1040,0)</f>
        <v>0</v>
      </c>
      <c r="BF1040" s="203">
        <f>IF(N1040="snížená",J1040,0)</f>
        <v>0</v>
      </c>
      <c r="BG1040" s="203">
        <f>IF(N1040="zákl. přenesená",J1040,0)</f>
        <v>0</v>
      </c>
      <c r="BH1040" s="203">
        <f>IF(N1040="sníž. přenesená",J1040,0)</f>
        <v>0</v>
      </c>
      <c r="BI1040" s="203">
        <f>IF(N1040="nulová",J1040,0)</f>
        <v>0</v>
      </c>
      <c r="BJ1040" s="23" t="s">
        <v>175</v>
      </c>
      <c r="BK1040" s="203">
        <f>ROUND(I1040*H1040,2)</f>
        <v>0</v>
      </c>
      <c r="BL1040" s="23" t="s">
        <v>308</v>
      </c>
      <c r="BM1040" s="23" t="s">
        <v>1143</v>
      </c>
    </row>
    <row r="1041" spans="2:65" s="1" customFormat="1" ht="31.5" customHeight="1">
      <c r="B1041" s="40"/>
      <c r="C1041" s="192" t="s">
        <v>1144</v>
      </c>
      <c r="D1041" s="192" t="s">
        <v>169</v>
      </c>
      <c r="E1041" s="193" t="s">
        <v>1145</v>
      </c>
      <c r="F1041" s="194" t="s">
        <v>1146</v>
      </c>
      <c r="G1041" s="195" t="s">
        <v>253</v>
      </c>
      <c r="H1041" s="196">
        <v>5.8999999999999997E-2</v>
      </c>
      <c r="I1041" s="197"/>
      <c r="J1041" s="198">
        <f>ROUND(I1041*H1041,2)</f>
        <v>0</v>
      </c>
      <c r="K1041" s="194" t="s">
        <v>1025</v>
      </c>
      <c r="L1041" s="60"/>
      <c r="M1041" s="199" t="s">
        <v>21</v>
      </c>
      <c r="N1041" s="200" t="s">
        <v>41</v>
      </c>
      <c r="O1041" s="41"/>
      <c r="P1041" s="201">
        <f>O1041*H1041</f>
        <v>0</v>
      </c>
      <c r="Q1041" s="201">
        <v>0</v>
      </c>
      <c r="R1041" s="201">
        <f>Q1041*H1041</f>
        <v>0</v>
      </c>
      <c r="S1041" s="201">
        <v>0</v>
      </c>
      <c r="T1041" s="202">
        <f>S1041*H1041</f>
        <v>0</v>
      </c>
      <c r="AR1041" s="23" t="s">
        <v>308</v>
      </c>
      <c r="AT1041" s="23" t="s">
        <v>169</v>
      </c>
      <c r="AU1041" s="23" t="s">
        <v>175</v>
      </c>
      <c r="AY1041" s="23" t="s">
        <v>167</v>
      </c>
      <c r="BE1041" s="203">
        <f>IF(N1041="základní",J1041,0)</f>
        <v>0</v>
      </c>
      <c r="BF1041" s="203">
        <f>IF(N1041="snížená",J1041,0)</f>
        <v>0</v>
      </c>
      <c r="BG1041" s="203">
        <f>IF(N1041="zákl. přenesená",J1041,0)</f>
        <v>0</v>
      </c>
      <c r="BH1041" s="203">
        <f>IF(N1041="sníž. přenesená",J1041,0)</f>
        <v>0</v>
      </c>
      <c r="BI1041" s="203">
        <f>IF(N1041="nulová",J1041,0)</f>
        <v>0</v>
      </c>
      <c r="BJ1041" s="23" t="s">
        <v>175</v>
      </c>
      <c r="BK1041" s="203">
        <f>ROUND(I1041*H1041,2)</f>
        <v>0</v>
      </c>
      <c r="BL1041" s="23" t="s">
        <v>308</v>
      </c>
      <c r="BM1041" s="23" t="s">
        <v>1147</v>
      </c>
    </row>
    <row r="1042" spans="2:65" s="10" customFormat="1" ht="29.85" customHeight="1">
      <c r="B1042" s="175"/>
      <c r="C1042" s="176"/>
      <c r="D1042" s="189" t="s">
        <v>68</v>
      </c>
      <c r="E1042" s="190" t="s">
        <v>1148</v>
      </c>
      <c r="F1042" s="190" t="s">
        <v>1149</v>
      </c>
      <c r="G1042" s="176"/>
      <c r="H1042" s="176"/>
      <c r="I1042" s="179"/>
      <c r="J1042" s="191">
        <f>BK1042</f>
        <v>0</v>
      </c>
      <c r="K1042" s="176"/>
      <c r="L1042" s="181"/>
      <c r="M1042" s="182"/>
      <c r="N1042" s="183"/>
      <c r="O1042" s="183"/>
      <c r="P1042" s="184">
        <f>SUM(P1043:P1112)</f>
        <v>0</v>
      </c>
      <c r="Q1042" s="183"/>
      <c r="R1042" s="184">
        <f>SUM(R1043:R1112)</f>
        <v>0.13024300000000005</v>
      </c>
      <c r="S1042" s="183"/>
      <c r="T1042" s="185">
        <f>SUM(T1043:T1112)</f>
        <v>0</v>
      </c>
      <c r="AR1042" s="186" t="s">
        <v>175</v>
      </c>
      <c r="AT1042" s="187" t="s">
        <v>68</v>
      </c>
      <c r="AU1042" s="187" t="s">
        <v>77</v>
      </c>
      <c r="AY1042" s="186" t="s">
        <v>167</v>
      </c>
      <c r="BK1042" s="188">
        <f>SUM(BK1043:BK1112)</f>
        <v>0</v>
      </c>
    </row>
    <row r="1043" spans="2:65" s="1" customFormat="1" ht="31.5" customHeight="1">
      <c r="B1043" s="40"/>
      <c r="C1043" s="192" t="s">
        <v>1150</v>
      </c>
      <c r="D1043" s="192" t="s">
        <v>169</v>
      </c>
      <c r="E1043" s="193" t="s">
        <v>1151</v>
      </c>
      <c r="F1043" s="194" t="s">
        <v>1152</v>
      </c>
      <c r="G1043" s="195" t="s">
        <v>305</v>
      </c>
      <c r="H1043" s="196">
        <v>64.5</v>
      </c>
      <c r="I1043" s="197"/>
      <c r="J1043" s="198">
        <f>ROUND(I1043*H1043,2)</f>
        <v>0</v>
      </c>
      <c r="K1043" s="194" t="s">
        <v>1030</v>
      </c>
      <c r="L1043" s="60"/>
      <c r="M1043" s="199" t="s">
        <v>21</v>
      </c>
      <c r="N1043" s="200" t="s">
        <v>41</v>
      </c>
      <c r="O1043" s="41"/>
      <c r="P1043" s="201">
        <f>O1043*H1043</f>
        <v>0</v>
      </c>
      <c r="Q1043" s="201">
        <v>6.6E-4</v>
      </c>
      <c r="R1043" s="201">
        <f>Q1043*H1043</f>
        <v>4.2569999999999997E-2</v>
      </c>
      <c r="S1043" s="201">
        <v>0</v>
      </c>
      <c r="T1043" s="202">
        <f>S1043*H1043</f>
        <v>0</v>
      </c>
      <c r="AR1043" s="23" t="s">
        <v>308</v>
      </c>
      <c r="AT1043" s="23" t="s">
        <v>169</v>
      </c>
      <c r="AU1043" s="23" t="s">
        <v>175</v>
      </c>
      <c r="AY1043" s="23" t="s">
        <v>167</v>
      </c>
      <c r="BE1043" s="203">
        <f>IF(N1043="základní",J1043,0)</f>
        <v>0</v>
      </c>
      <c r="BF1043" s="203">
        <f>IF(N1043="snížená",J1043,0)</f>
        <v>0</v>
      </c>
      <c r="BG1043" s="203">
        <f>IF(N1043="zákl. přenesená",J1043,0)</f>
        <v>0</v>
      </c>
      <c r="BH1043" s="203">
        <f>IF(N1043="sníž. přenesená",J1043,0)</f>
        <v>0</v>
      </c>
      <c r="BI1043" s="203">
        <f>IF(N1043="nulová",J1043,0)</f>
        <v>0</v>
      </c>
      <c r="BJ1043" s="23" t="s">
        <v>175</v>
      </c>
      <c r="BK1043" s="203">
        <f>ROUND(I1043*H1043,2)</f>
        <v>0</v>
      </c>
      <c r="BL1043" s="23" t="s">
        <v>308</v>
      </c>
      <c r="BM1043" s="23" t="s">
        <v>1153</v>
      </c>
    </row>
    <row r="1044" spans="2:65" s="11" customFormat="1">
      <c r="B1044" s="204"/>
      <c r="C1044" s="205"/>
      <c r="D1044" s="206" t="s">
        <v>177</v>
      </c>
      <c r="E1044" s="207" t="s">
        <v>21</v>
      </c>
      <c r="F1044" s="208" t="s">
        <v>1154</v>
      </c>
      <c r="G1044" s="205"/>
      <c r="H1044" s="209" t="s">
        <v>21</v>
      </c>
      <c r="I1044" s="210"/>
      <c r="J1044" s="205"/>
      <c r="K1044" s="205"/>
      <c r="L1044" s="211"/>
      <c r="M1044" s="212"/>
      <c r="N1044" s="213"/>
      <c r="O1044" s="213"/>
      <c r="P1044" s="213"/>
      <c r="Q1044" s="213"/>
      <c r="R1044" s="213"/>
      <c r="S1044" s="213"/>
      <c r="T1044" s="214"/>
      <c r="AT1044" s="215" t="s">
        <v>177</v>
      </c>
      <c r="AU1044" s="215" t="s">
        <v>175</v>
      </c>
      <c r="AV1044" s="11" t="s">
        <v>77</v>
      </c>
      <c r="AW1044" s="11" t="s">
        <v>33</v>
      </c>
      <c r="AX1044" s="11" t="s">
        <v>69</v>
      </c>
      <c r="AY1044" s="215" t="s">
        <v>167</v>
      </c>
    </row>
    <row r="1045" spans="2:65" s="12" customFormat="1">
      <c r="B1045" s="216"/>
      <c r="C1045" s="217"/>
      <c r="D1045" s="206" t="s">
        <v>177</v>
      </c>
      <c r="E1045" s="218" t="s">
        <v>21</v>
      </c>
      <c r="F1045" s="219" t="s">
        <v>1155</v>
      </c>
      <c r="G1045" s="217"/>
      <c r="H1045" s="220">
        <v>18.2</v>
      </c>
      <c r="I1045" s="221"/>
      <c r="J1045" s="217"/>
      <c r="K1045" s="217"/>
      <c r="L1045" s="222"/>
      <c r="M1045" s="223"/>
      <c r="N1045" s="224"/>
      <c r="O1045" s="224"/>
      <c r="P1045" s="224"/>
      <c r="Q1045" s="224"/>
      <c r="R1045" s="224"/>
      <c r="S1045" s="224"/>
      <c r="T1045" s="225"/>
      <c r="AT1045" s="226" t="s">
        <v>177</v>
      </c>
      <c r="AU1045" s="226" t="s">
        <v>175</v>
      </c>
      <c r="AV1045" s="12" t="s">
        <v>175</v>
      </c>
      <c r="AW1045" s="12" t="s">
        <v>33</v>
      </c>
      <c r="AX1045" s="12" t="s">
        <v>69</v>
      </c>
      <c r="AY1045" s="226" t="s">
        <v>167</v>
      </c>
    </row>
    <row r="1046" spans="2:65" s="11" customFormat="1">
      <c r="B1046" s="204"/>
      <c r="C1046" s="205"/>
      <c r="D1046" s="206" t="s">
        <v>177</v>
      </c>
      <c r="E1046" s="207" t="s">
        <v>21</v>
      </c>
      <c r="F1046" s="208" t="s">
        <v>1156</v>
      </c>
      <c r="G1046" s="205"/>
      <c r="H1046" s="209" t="s">
        <v>21</v>
      </c>
      <c r="I1046" s="210"/>
      <c r="J1046" s="205"/>
      <c r="K1046" s="205"/>
      <c r="L1046" s="211"/>
      <c r="M1046" s="212"/>
      <c r="N1046" s="213"/>
      <c r="O1046" s="213"/>
      <c r="P1046" s="213"/>
      <c r="Q1046" s="213"/>
      <c r="R1046" s="213"/>
      <c r="S1046" s="213"/>
      <c r="T1046" s="214"/>
      <c r="AT1046" s="215" t="s">
        <v>177</v>
      </c>
      <c r="AU1046" s="215" t="s">
        <v>175</v>
      </c>
      <c r="AV1046" s="11" t="s">
        <v>77</v>
      </c>
      <c r="AW1046" s="11" t="s">
        <v>33</v>
      </c>
      <c r="AX1046" s="11" t="s">
        <v>69</v>
      </c>
      <c r="AY1046" s="215" t="s">
        <v>167</v>
      </c>
    </row>
    <row r="1047" spans="2:65" s="12" customFormat="1">
      <c r="B1047" s="216"/>
      <c r="C1047" s="217"/>
      <c r="D1047" s="206" t="s">
        <v>177</v>
      </c>
      <c r="E1047" s="218" t="s">
        <v>21</v>
      </c>
      <c r="F1047" s="219" t="s">
        <v>1157</v>
      </c>
      <c r="G1047" s="217"/>
      <c r="H1047" s="220">
        <v>8.1999999999999993</v>
      </c>
      <c r="I1047" s="221"/>
      <c r="J1047" s="217"/>
      <c r="K1047" s="217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177</v>
      </c>
      <c r="AU1047" s="226" t="s">
        <v>175</v>
      </c>
      <c r="AV1047" s="12" t="s">
        <v>175</v>
      </c>
      <c r="AW1047" s="12" t="s">
        <v>33</v>
      </c>
      <c r="AX1047" s="12" t="s">
        <v>69</v>
      </c>
      <c r="AY1047" s="226" t="s">
        <v>167</v>
      </c>
    </row>
    <row r="1048" spans="2:65" s="11" customFormat="1">
      <c r="B1048" s="204"/>
      <c r="C1048" s="205"/>
      <c r="D1048" s="206" t="s">
        <v>177</v>
      </c>
      <c r="E1048" s="207" t="s">
        <v>21</v>
      </c>
      <c r="F1048" s="208" t="s">
        <v>1158</v>
      </c>
      <c r="G1048" s="205"/>
      <c r="H1048" s="209" t="s">
        <v>21</v>
      </c>
      <c r="I1048" s="210"/>
      <c r="J1048" s="205"/>
      <c r="K1048" s="205"/>
      <c r="L1048" s="211"/>
      <c r="M1048" s="212"/>
      <c r="N1048" s="213"/>
      <c r="O1048" s="213"/>
      <c r="P1048" s="213"/>
      <c r="Q1048" s="213"/>
      <c r="R1048" s="213"/>
      <c r="S1048" s="213"/>
      <c r="T1048" s="214"/>
      <c r="AT1048" s="215" t="s">
        <v>177</v>
      </c>
      <c r="AU1048" s="215" t="s">
        <v>175</v>
      </c>
      <c r="AV1048" s="11" t="s">
        <v>77</v>
      </c>
      <c r="AW1048" s="11" t="s">
        <v>33</v>
      </c>
      <c r="AX1048" s="11" t="s">
        <v>69</v>
      </c>
      <c r="AY1048" s="215" t="s">
        <v>167</v>
      </c>
    </row>
    <row r="1049" spans="2:65" s="12" customFormat="1">
      <c r="B1049" s="216"/>
      <c r="C1049" s="217"/>
      <c r="D1049" s="206" t="s">
        <v>177</v>
      </c>
      <c r="E1049" s="218" t="s">
        <v>21</v>
      </c>
      <c r="F1049" s="219" t="s">
        <v>1159</v>
      </c>
      <c r="G1049" s="217"/>
      <c r="H1049" s="220">
        <v>14.5</v>
      </c>
      <c r="I1049" s="221"/>
      <c r="J1049" s="217"/>
      <c r="K1049" s="217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177</v>
      </c>
      <c r="AU1049" s="226" t="s">
        <v>175</v>
      </c>
      <c r="AV1049" s="12" t="s">
        <v>175</v>
      </c>
      <c r="AW1049" s="12" t="s">
        <v>33</v>
      </c>
      <c r="AX1049" s="12" t="s">
        <v>69</v>
      </c>
      <c r="AY1049" s="226" t="s">
        <v>167</v>
      </c>
    </row>
    <row r="1050" spans="2:65" s="11" customFormat="1">
      <c r="B1050" s="204"/>
      <c r="C1050" s="205"/>
      <c r="D1050" s="206" t="s">
        <v>177</v>
      </c>
      <c r="E1050" s="207" t="s">
        <v>21</v>
      </c>
      <c r="F1050" s="208" t="s">
        <v>1160</v>
      </c>
      <c r="G1050" s="205"/>
      <c r="H1050" s="209" t="s">
        <v>21</v>
      </c>
      <c r="I1050" s="210"/>
      <c r="J1050" s="205"/>
      <c r="K1050" s="205"/>
      <c r="L1050" s="211"/>
      <c r="M1050" s="212"/>
      <c r="N1050" s="213"/>
      <c r="O1050" s="213"/>
      <c r="P1050" s="213"/>
      <c r="Q1050" s="213"/>
      <c r="R1050" s="213"/>
      <c r="S1050" s="213"/>
      <c r="T1050" s="214"/>
      <c r="AT1050" s="215" t="s">
        <v>177</v>
      </c>
      <c r="AU1050" s="215" t="s">
        <v>175</v>
      </c>
      <c r="AV1050" s="11" t="s">
        <v>77</v>
      </c>
      <c r="AW1050" s="11" t="s">
        <v>33</v>
      </c>
      <c r="AX1050" s="11" t="s">
        <v>69</v>
      </c>
      <c r="AY1050" s="215" t="s">
        <v>167</v>
      </c>
    </row>
    <row r="1051" spans="2:65" s="12" customFormat="1">
      <c r="B1051" s="216"/>
      <c r="C1051" s="217"/>
      <c r="D1051" s="206" t="s">
        <v>177</v>
      </c>
      <c r="E1051" s="218" t="s">
        <v>21</v>
      </c>
      <c r="F1051" s="219" t="s">
        <v>1161</v>
      </c>
      <c r="G1051" s="217"/>
      <c r="H1051" s="220">
        <v>5.7</v>
      </c>
      <c r="I1051" s="221"/>
      <c r="J1051" s="217"/>
      <c r="K1051" s="217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177</v>
      </c>
      <c r="AU1051" s="226" t="s">
        <v>175</v>
      </c>
      <c r="AV1051" s="12" t="s">
        <v>175</v>
      </c>
      <c r="AW1051" s="12" t="s">
        <v>33</v>
      </c>
      <c r="AX1051" s="12" t="s">
        <v>69</v>
      </c>
      <c r="AY1051" s="226" t="s">
        <v>167</v>
      </c>
    </row>
    <row r="1052" spans="2:65" s="11" customFormat="1">
      <c r="B1052" s="204"/>
      <c r="C1052" s="205"/>
      <c r="D1052" s="206" t="s">
        <v>177</v>
      </c>
      <c r="E1052" s="207" t="s">
        <v>21</v>
      </c>
      <c r="F1052" s="208" t="s">
        <v>1156</v>
      </c>
      <c r="G1052" s="205"/>
      <c r="H1052" s="209" t="s">
        <v>21</v>
      </c>
      <c r="I1052" s="210"/>
      <c r="J1052" s="205"/>
      <c r="K1052" s="205"/>
      <c r="L1052" s="211"/>
      <c r="M1052" s="212"/>
      <c r="N1052" s="213"/>
      <c r="O1052" s="213"/>
      <c r="P1052" s="213"/>
      <c r="Q1052" s="213"/>
      <c r="R1052" s="213"/>
      <c r="S1052" s="213"/>
      <c r="T1052" s="214"/>
      <c r="AT1052" s="215" t="s">
        <v>177</v>
      </c>
      <c r="AU1052" s="215" t="s">
        <v>175</v>
      </c>
      <c r="AV1052" s="11" t="s">
        <v>77</v>
      </c>
      <c r="AW1052" s="11" t="s">
        <v>33</v>
      </c>
      <c r="AX1052" s="11" t="s">
        <v>69</v>
      </c>
      <c r="AY1052" s="215" t="s">
        <v>167</v>
      </c>
    </row>
    <row r="1053" spans="2:65" s="12" customFormat="1">
      <c r="B1053" s="216"/>
      <c r="C1053" s="217"/>
      <c r="D1053" s="206" t="s">
        <v>177</v>
      </c>
      <c r="E1053" s="218" t="s">
        <v>21</v>
      </c>
      <c r="F1053" s="219" t="s">
        <v>1162</v>
      </c>
      <c r="G1053" s="217"/>
      <c r="H1053" s="220">
        <v>4.9000000000000004</v>
      </c>
      <c r="I1053" s="221"/>
      <c r="J1053" s="217"/>
      <c r="K1053" s="217"/>
      <c r="L1053" s="222"/>
      <c r="M1053" s="223"/>
      <c r="N1053" s="224"/>
      <c r="O1053" s="224"/>
      <c r="P1053" s="224"/>
      <c r="Q1053" s="224"/>
      <c r="R1053" s="224"/>
      <c r="S1053" s="224"/>
      <c r="T1053" s="225"/>
      <c r="AT1053" s="226" t="s">
        <v>177</v>
      </c>
      <c r="AU1053" s="226" t="s">
        <v>175</v>
      </c>
      <c r="AV1053" s="12" t="s">
        <v>175</v>
      </c>
      <c r="AW1053" s="12" t="s">
        <v>33</v>
      </c>
      <c r="AX1053" s="12" t="s">
        <v>69</v>
      </c>
      <c r="AY1053" s="226" t="s">
        <v>167</v>
      </c>
    </row>
    <row r="1054" spans="2:65" s="11" customFormat="1">
      <c r="B1054" s="204"/>
      <c r="C1054" s="205"/>
      <c r="D1054" s="206" t="s">
        <v>177</v>
      </c>
      <c r="E1054" s="207" t="s">
        <v>21</v>
      </c>
      <c r="F1054" s="208" t="s">
        <v>1163</v>
      </c>
      <c r="G1054" s="205"/>
      <c r="H1054" s="209" t="s">
        <v>21</v>
      </c>
      <c r="I1054" s="210"/>
      <c r="J1054" s="205"/>
      <c r="K1054" s="205"/>
      <c r="L1054" s="211"/>
      <c r="M1054" s="212"/>
      <c r="N1054" s="213"/>
      <c r="O1054" s="213"/>
      <c r="P1054" s="213"/>
      <c r="Q1054" s="213"/>
      <c r="R1054" s="213"/>
      <c r="S1054" s="213"/>
      <c r="T1054" s="214"/>
      <c r="AT1054" s="215" t="s">
        <v>177</v>
      </c>
      <c r="AU1054" s="215" t="s">
        <v>175</v>
      </c>
      <c r="AV1054" s="11" t="s">
        <v>77</v>
      </c>
      <c r="AW1054" s="11" t="s">
        <v>33</v>
      </c>
      <c r="AX1054" s="11" t="s">
        <v>69</v>
      </c>
      <c r="AY1054" s="215" t="s">
        <v>167</v>
      </c>
    </row>
    <row r="1055" spans="2:65" s="12" customFormat="1">
      <c r="B1055" s="216"/>
      <c r="C1055" s="217"/>
      <c r="D1055" s="206" t="s">
        <v>177</v>
      </c>
      <c r="E1055" s="218" t="s">
        <v>21</v>
      </c>
      <c r="F1055" s="219" t="s">
        <v>1164</v>
      </c>
      <c r="G1055" s="217"/>
      <c r="H1055" s="220">
        <v>13</v>
      </c>
      <c r="I1055" s="221"/>
      <c r="J1055" s="217"/>
      <c r="K1055" s="217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177</v>
      </c>
      <c r="AU1055" s="226" t="s">
        <v>175</v>
      </c>
      <c r="AV1055" s="12" t="s">
        <v>175</v>
      </c>
      <c r="AW1055" s="12" t="s">
        <v>33</v>
      </c>
      <c r="AX1055" s="12" t="s">
        <v>69</v>
      </c>
      <c r="AY1055" s="226" t="s">
        <v>167</v>
      </c>
    </row>
    <row r="1056" spans="2:65" s="13" customFormat="1">
      <c r="B1056" s="227"/>
      <c r="C1056" s="228"/>
      <c r="D1056" s="229" t="s">
        <v>177</v>
      </c>
      <c r="E1056" s="230" t="s">
        <v>21</v>
      </c>
      <c r="F1056" s="231" t="s">
        <v>181</v>
      </c>
      <c r="G1056" s="228"/>
      <c r="H1056" s="232">
        <v>64.5</v>
      </c>
      <c r="I1056" s="233"/>
      <c r="J1056" s="228"/>
      <c r="K1056" s="228"/>
      <c r="L1056" s="234"/>
      <c r="M1056" s="235"/>
      <c r="N1056" s="236"/>
      <c r="O1056" s="236"/>
      <c r="P1056" s="236"/>
      <c r="Q1056" s="236"/>
      <c r="R1056" s="236"/>
      <c r="S1056" s="236"/>
      <c r="T1056" s="237"/>
      <c r="AT1056" s="238" t="s">
        <v>177</v>
      </c>
      <c r="AU1056" s="238" t="s">
        <v>175</v>
      </c>
      <c r="AV1056" s="13" t="s">
        <v>174</v>
      </c>
      <c r="AW1056" s="13" t="s">
        <v>33</v>
      </c>
      <c r="AX1056" s="13" t="s">
        <v>77</v>
      </c>
      <c r="AY1056" s="238" t="s">
        <v>167</v>
      </c>
    </row>
    <row r="1057" spans="2:65" s="1" customFormat="1" ht="31.5" customHeight="1">
      <c r="B1057" s="40"/>
      <c r="C1057" s="192" t="s">
        <v>1165</v>
      </c>
      <c r="D1057" s="192" t="s">
        <v>169</v>
      </c>
      <c r="E1057" s="193" t="s">
        <v>1166</v>
      </c>
      <c r="F1057" s="194" t="s">
        <v>1167</v>
      </c>
      <c r="G1057" s="195" t="s">
        <v>305</v>
      </c>
      <c r="H1057" s="196">
        <v>50.4</v>
      </c>
      <c r="I1057" s="197"/>
      <c r="J1057" s="198">
        <f>ROUND(I1057*H1057,2)</f>
        <v>0</v>
      </c>
      <c r="K1057" s="194" t="s">
        <v>1030</v>
      </c>
      <c r="L1057" s="60"/>
      <c r="M1057" s="199" t="s">
        <v>21</v>
      </c>
      <c r="N1057" s="200" t="s">
        <v>41</v>
      </c>
      <c r="O1057" s="41"/>
      <c r="P1057" s="201">
        <f>O1057*H1057</f>
        <v>0</v>
      </c>
      <c r="Q1057" s="201">
        <v>9.1E-4</v>
      </c>
      <c r="R1057" s="201">
        <f>Q1057*H1057</f>
        <v>4.5864000000000002E-2</v>
      </c>
      <c r="S1057" s="201">
        <v>0</v>
      </c>
      <c r="T1057" s="202">
        <f>S1057*H1057</f>
        <v>0</v>
      </c>
      <c r="AR1057" s="23" t="s">
        <v>308</v>
      </c>
      <c r="AT1057" s="23" t="s">
        <v>169</v>
      </c>
      <c r="AU1057" s="23" t="s">
        <v>175</v>
      </c>
      <c r="AY1057" s="23" t="s">
        <v>167</v>
      </c>
      <c r="BE1057" s="203">
        <f>IF(N1057="základní",J1057,0)</f>
        <v>0</v>
      </c>
      <c r="BF1057" s="203">
        <f>IF(N1057="snížená",J1057,0)</f>
        <v>0</v>
      </c>
      <c r="BG1057" s="203">
        <f>IF(N1057="zákl. přenesená",J1057,0)</f>
        <v>0</v>
      </c>
      <c r="BH1057" s="203">
        <f>IF(N1057="sníž. přenesená",J1057,0)</f>
        <v>0</v>
      </c>
      <c r="BI1057" s="203">
        <f>IF(N1057="nulová",J1057,0)</f>
        <v>0</v>
      </c>
      <c r="BJ1057" s="23" t="s">
        <v>175</v>
      </c>
      <c r="BK1057" s="203">
        <f>ROUND(I1057*H1057,2)</f>
        <v>0</v>
      </c>
      <c r="BL1057" s="23" t="s">
        <v>308</v>
      </c>
      <c r="BM1057" s="23" t="s">
        <v>1168</v>
      </c>
    </row>
    <row r="1058" spans="2:65" s="11" customFormat="1">
      <c r="B1058" s="204"/>
      <c r="C1058" s="205"/>
      <c r="D1058" s="206" t="s">
        <v>177</v>
      </c>
      <c r="E1058" s="207" t="s">
        <v>21</v>
      </c>
      <c r="F1058" s="208" t="s">
        <v>1154</v>
      </c>
      <c r="G1058" s="205"/>
      <c r="H1058" s="209" t="s">
        <v>21</v>
      </c>
      <c r="I1058" s="210"/>
      <c r="J1058" s="205"/>
      <c r="K1058" s="205"/>
      <c r="L1058" s="211"/>
      <c r="M1058" s="212"/>
      <c r="N1058" s="213"/>
      <c r="O1058" s="213"/>
      <c r="P1058" s="213"/>
      <c r="Q1058" s="213"/>
      <c r="R1058" s="213"/>
      <c r="S1058" s="213"/>
      <c r="T1058" s="214"/>
      <c r="AT1058" s="215" t="s">
        <v>177</v>
      </c>
      <c r="AU1058" s="215" t="s">
        <v>175</v>
      </c>
      <c r="AV1058" s="11" t="s">
        <v>77</v>
      </c>
      <c r="AW1058" s="11" t="s">
        <v>33</v>
      </c>
      <c r="AX1058" s="11" t="s">
        <v>69</v>
      </c>
      <c r="AY1058" s="215" t="s">
        <v>167</v>
      </c>
    </row>
    <row r="1059" spans="2:65" s="12" customFormat="1">
      <c r="B1059" s="216"/>
      <c r="C1059" s="217"/>
      <c r="D1059" s="206" t="s">
        <v>177</v>
      </c>
      <c r="E1059" s="218" t="s">
        <v>21</v>
      </c>
      <c r="F1059" s="219" t="s">
        <v>1169</v>
      </c>
      <c r="G1059" s="217"/>
      <c r="H1059" s="220">
        <v>15.2</v>
      </c>
      <c r="I1059" s="221"/>
      <c r="J1059" s="217"/>
      <c r="K1059" s="217"/>
      <c r="L1059" s="222"/>
      <c r="M1059" s="223"/>
      <c r="N1059" s="224"/>
      <c r="O1059" s="224"/>
      <c r="P1059" s="224"/>
      <c r="Q1059" s="224"/>
      <c r="R1059" s="224"/>
      <c r="S1059" s="224"/>
      <c r="T1059" s="225"/>
      <c r="AT1059" s="226" t="s">
        <v>177</v>
      </c>
      <c r="AU1059" s="226" t="s">
        <v>175</v>
      </c>
      <c r="AV1059" s="12" t="s">
        <v>175</v>
      </c>
      <c r="AW1059" s="12" t="s">
        <v>33</v>
      </c>
      <c r="AX1059" s="12" t="s">
        <v>69</v>
      </c>
      <c r="AY1059" s="226" t="s">
        <v>167</v>
      </c>
    </row>
    <row r="1060" spans="2:65" s="11" customFormat="1">
      <c r="B1060" s="204"/>
      <c r="C1060" s="205"/>
      <c r="D1060" s="206" t="s">
        <v>177</v>
      </c>
      <c r="E1060" s="207" t="s">
        <v>21</v>
      </c>
      <c r="F1060" s="208" t="s">
        <v>1156</v>
      </c>
      <c r="G1060" s="205"/>
      <c r="H1060" s="209" t="s">
        <v>21</v>
      </c>
      <c r="I1060" s="210"/>
      <c r="J1060" s="205"/>
      <c r="K1060" s="205"/>
      <c r="L1060" s="211"/>
      <c r="M1060" s="212"/>
      <c r="N1060" s="213"/>
      <c r="O1060" s="213"/>
      <c r="P1060" s="213"/>
      <c r="Q1060" s="213"/>
      <c r="R1060" s="213"/>
      <c r="S1060" s="213"/>
      <c r="T1060" s="214"/>
      <c r="AT1060" s="215" t="s">
        <v>177</v>
      </c>
      <c r="AU1060" s="215" t="s">
        <v>175</v>
      </c>
      <c r="AV1060" s="11" t="s">
        <v>77</v>
      </c>
      <c r="AW1060" s="11" t="s">
        <v>33</v>
      </c>
      <c r="AX1060" s="11" t="s">
        <v>69</v>
      </c>
      <c r="AY1060" s="215" t="s">
        <v>167</v>
      </c>
    </row>
    <row r="1061" spans="2:65" s="12" customFormat="1">
      <c r="B1061" s="216"/>
      <c r="C1061" s="217"/>
      <c r="D1061" s="206" t="s">
        <v>177</v>
      </c>
      <c r="E1061" s="218" t="s">
        <v>21</v>
      </c>
      <c r="F1061" s="219" t="s">
        <v>1169</v>
      </c>
      <c r="G1061" s="217"/>
      <c r="H1061" s="220">
        <v>15.2</v>
      </c>
      <c r="I1061" s="221"/>
      <c r="J1061" s="217"/>
      <c r="K1061" s="217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177</v>
      </c>
      <c r="AU1061" s="226" t="s">
        <v>175</v>
      </c>
      <c r="AV1061" s="12" t="s">
        <v>175</v>
      </c>
      <c r="AW1061" s="12" t="s">
        <v>33</v>
      </c>
      <c r="AX1061" s="12" t="s">
        <v>69</v>
      </c>
      <c r="AY1061" s="226" t="s">
        <v>167</v>
      </c>
    </row>
    <row r="1062" spans="2:65" s="11" customFormat="1">
      <c r="B1062" s="204"/>
      <c r="C1062" s="205"/>
      <c r="D1062" s="206" t="s">
        <v>177</v>
      </c>
      <c r="E1062" s="207" t="s">
        <v>21</v>
      </c>
      <c r="F1062" s="208" t="s">
        <v>1170</v>
      </c>
      <c r="G1062" s="205"/>
      <c r="H1062" s="209" t="s">
        <v>21</v>
      </c>
      <c r="I1062" s="210"/>
      <c r="J1062" s="205"/>
      <c r="K1062" s="205"/>
      <c r="L1062" s="211"/>
      <c r="M1062" s="212"/>
      <c r="N1062" s="213"/>
      <c r="O1062" s="213"/>
      <c r="P1062" s="213"/>
      <c r="Q1062" s="213"/>
      <c r="R1062" s="213"/>
      <c r="S1062" s="213"/>
      <c r="T1062" s="214"/>
      <c r="AT1062" s="215" t="s">
        <v>177</v>
      </c>
      <c r="AU1062" s="215" t="s">
        <v>175</v>
      </c>
      <c r="AV1062" s="11" t="s">
        <v>77</v>
      </c>
      <c r="AW1062" s="11" t="s">
        <v>33</v>
      </c>
      <c r="AX1062" s="11" t="s">
        <v>69</v>
      </c>
      <c r="AY1062" s="215" t="s">
        <v>167</v>
      </c>
    </row>
    <row r="1063" spans="2:65" s="12" customFormat="1">
      <c r="B1063" s="216"/>
      <c r="C1063" s="217"/>
      <c r="D1063" s="206" t="s">
        <v>177</v>
      </c>
      <c r="E1063" s="218" t="s">
        <v>21</v>
      </c>
      <c r="F1063" s="219" t="s">
        <v>1171</v>
      </c>
      <c r="G1063" s="217"/>
      <c r="H1063" s="220">
        <v>8</v>
      </c>
      <c r="I1063" s="221"/>
      <c r="J1063" s="217"/>
      <c r="K1063" s="217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177</v>
      </c>
      <c r="AU1063" s="226" t="s">
        <v>175</v>
      </c>
      <c r="AV1063" s="12" t="s">
        <v>175</v>
      </c>
      <c r="AW1063" s="12" t="s">
        <v>33</v>
      </c>
      <c r="AX1063" s="12" t="s">
        <v>69</v>
      </c>
      <c r="AY1063" s="226" t="s">
        <v>167</v>
      </c>
    </row>
    <row r="1064" spans="2:65" s="11" customFormat="1">
      <c r="B1064" s="204"/>
      <c r="C1064" s="205"/>
      <c r="D1064" s="206" t="s">
        <v>177</v>
      </c>
      <c r="E1064" s="207" t="s">
        <v>21</v>
      </c>
      <c r="F1064" s="208" t="s">
        <v>1172</v>
      </c>
      <c r="G1064" s="205"/>
      <c r="H1064" s="209" t="s">
        <v>21</v>
      </c>
      <c r="I1064" s="210"/>
      <c r="J1064" s="205"/>
      <c r="K1064" s="205"/>
      <c r="L1064" s="211"/>
      <c r="M1064" s="212"/>
      <c r="N1064" s="213"/>
      <c r="O1064" s="213"/>
      <c r="P1064" s="213"/>
      <c r="Q1064" s="213"/>
      <c r="R1064" s="213"/>
      <c r="S1064" s="213"/>
      <c r="T1064" s="214"/>
      <c r="AT1064" s="215" t="s">
        <v>177</v>
      </c>
      <c r="AU1064" s="215" t="s">
        <v>175</v>
      </c>
      <c r="AV1064" s="11" t="s">
        <v>77</v>
      </c>
      <c r="AW1064" s="11" t="s">
        <v>33</v>
      </c>
      <c r="AX1064" s="11" t="s">
        <v>69</v>
      </c>
      <c r="AY1064" s="215" t="s">
        <v>167</v>
      </c>
    </row>
    <row r="1065" spans="2:65" s="12" customFormat="1">
      <c r="B1065" s="216"/>
      <c r="C1065" s="217"/>
      <c r="D1065" s="206" t="s">
        <v>177</v>
      </c>
      <c r="E1065" s="218" t="s">
        <v>21</v>
      </c>
      <c r="F1065" s="219" t="s">
        <v>1173</v>
      </c>
      <c r="G1065" s="217"/>
      <c r="H1065" s="220">
        <v>6</v>
      </c>
      <c r="I1065" s="221"/>
      <c r="J1065" s="217"/>
      <c r="K1065" s="217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177</v>
      </c>
      <c r="AU1065" s="226" t="s">
        <v>175</v>
      </c>
      <c r="AV1065" s="12" t="s">
        <v>175</v>
      </c>
      <c r="AW1065" s="12" t="s">
        <v>33</v>
      </c>
      <c r="AX1065" s="12" t="s">
        <v>69</v>
      </c>
      <c r="AY1065" s="226" t="s">
        <v>167</v>
      </c>
    </row>
    <row r="1066" spans="2:65" s="11" customFormat="1">
      <c r="B1066" s="204"/>
      <c r="C1066" s="205"/>
      <c r="D1066" s="206" t="s">
        <v>177</v>
      </c>
      <c r="E1066" s="207" t="s">
        <v>21</v>
      </c>
      <c r="F1066" s="208" t="s">
        <v>1156</v>
      </c>
      <c r="G1066" s="205"/>
      <c r="H1066" s="209" t="s">
        <v>21</v>
      </c>
      <c r="I1066" s="210"/>
      <c r="J1066" s="205"/>
      <c r="K1066" s="205"/>
      <c r="L1066" s="211"/>
      <c r="M1066" s="212"/>
      <c r="N1066" s="213"/>
      <c r="O1066" s="213"/>
      <c r="P1066" s="213"/>
      <c r="Q1066" s="213"/>
      <c r="R1066" s="213"/>
      <c r="S1066" s="213"/>
      <c r="T1066" s="214"/>
      <c r="AT1066" s="215" t="s">
        <v>177</v>
      </c>
      <c r="AU1066" s="215" t="s">
        <v>175</v>
      </c>
      <c r="AV1066" s="11" t="s">
        <v>77</v>
      </c>
      <c r="AW1066" s="11" t="s">
        <v>33</v>
      </c>
      <c r="AX1066" s="11" t="s">
        <v>69</v>
      </c>
      <c r="AY1066" s="215" t="s">
        <v>167</v>
      </c>
    </row>
    <row r="1067" spans="2:65" s="12" customFormat="1">
      <c r="B1067" s="216"/>
      <c r="C1067" s="217"/>
      <c r="D1067" s="206" t="s">
        <v>177</v>
      </c>
      <c r="E1067" s="218" t="s">
        <v>21</v>
      </c>
      <c r="F1067" s="219" t="s">
        <v>1173</v>
      </c>
      <c r="G1067" s="217"/>
      <c r="H1067" s="220">
        <v>6</v>
      </c>
      <c r="I1067" s="221"/>
      <c r="J1067" s="217"/>
      <c r="K1067" s="217"/>
      <c r="L1067" s="222"/>
      <c r="M1067" s="223"/>
      <c r="N1067" s="224"/>
      <c r="O1067" s="224"/>
      <c r="P1067" s="224"/>
      <c r="Q1067" s="224"/>
      <c r="R1067" s="224"/>
      <c r="S1067" s="224"/>
      <c r="T1067" s="225"/>
      <c r="AT1067" s="226" t="s">
        <v>177</v>
      </c>
      <c r="AU1067" s="226" t="s">
        <v>175</v>
      </c>
      <c r="AV1067" s="12" t="s">
        <v>175</v>
      </c>
      <c r="AW1067" s="12" t="s">
        <v>33</v>
      </c>
      <c r="AX1067" s="12" t="s">
        <v>69</v>
      </c>
      <c r="AY1067" s="226" t="s">
        <v>167</v>
      </c>
    </row>
    <row r="1068" spans="2:65" s="13" customFormat="1">
      <c r="B1068" s="227"/>
      <c r="C1068" s="228"/>
      <c r="D1068" s="229" t="s">
        <v>177</v>
      </c>
      <c r="E1068" s="230" t="s">
        <v>21</v>
      </c>
      <c r="F1068" s="231" t="s">
        <v>181</v>
      </c>
      <c r="G1068" s="228"/>
      <c r="H1068" s="232">
        <v>50.4</v>
      </c>
      <c r="I1068" s="233"/>
      <c r="J1068" s="228"/>
      <c r="K1068" s="228"/>
      <c r="L1068" s="234"/>
      <c r="M1068" s="235"/>
      <c r="N1068" s="236"/>
      <c r="O1068" s="236"/>
      <c r="P1068" s="236"/>
      <c r="Q1068" s="236"/>
      <c r="R1068" s="236"/>
      <c r="S1068" s="236"/>
      <c r="T1068" s="237"/>
      <c r="AT1068" s="238" t="s">
        <v>177</v>
      </c>
      <c r="AU1068" s="238" t="s">
        <v>175</v>
      </c>
      <c r="AV1068" s="13" t="s">
        <v>174</v>
      </c>
      <c r="AW1068" s="13" t="s">
        <v>33</v>
      </c>
      <c r="AX1068" s="13" t="s">
        <v>77</v>
      </c>
      <c r="AY1068" s="238" t="s">
        <v>167</v>
      </c>
    </row>
    <row r="1069" spans="2:65" s="1" customFormat="1" ht="44.25" customHeight="1">
      <c r="B1069" s="40"/>
      <c r="C1069" s="192" t="s">
        <v>1174</v>
      </c>
      <c r="D1069" s="192" t="s">
        <v>169</v>
      </c>
      <c r="E1069" s="193" t="s">
        <v>1175</v>
      </c>
      <c r="F1069" s="194" t="s">
        <v>1176</v>
      </c>
      <c r="G1069" s="195" t="s">
        <v>305</v>
      </c>
      <c r="H1069" s="196">
        <v>23.9</v>
      </c>
      <c r="I1069" s="197"/>
      <c r="J1069" s="198">
        <f>ROUND(I1069*H1069,2)</f>
        <v>0</v>
      </c>
      <c r="K1069" s="194" t="s">
        <v>1025</v>
      </c>
      <c r="L1069" s="60"/>
      <c r="M1069" s="199" t="s">
        <v>21</v>
      </c>
      <c r="N1069" s="200" t="s">
        <v>41</v>
      </c>
      <c r="O1069" s="41"/>
      <c r="P1069" s="201">
        <f>O1069*H1069</f>
        <v>0</v>
      </c>
      <c r="Q1069" s="201">
        <v>5.0000000000000002E-5</v>
      </c>
      <c r="R1069" s="201">
        <f>Q1069*H1069</f>
        <v>1.1949999999999999E-3</v>
      </c>
      <c r="S1069" s="201">
        <v>0</v>
      </c>
      <c r="T1069" s="202">
        <f>S1069*H1069</f>
        <v>0</v>
      </c>
      <c r="AR1069" s="23" t="s">
        <v>308</v>
      </c>
      <c r="AT1069" s="23" t="s">
        <v>169</v>
      </c>
      <c r="AU1069" s="23" t="s">
        <v>175</v>
      </c>
      <c r="AY1069" s="23" t="s">
        <v>167</v>
      </c>
      <c r="BE1069" s="203">
        <f>IF(N1069="základní",J1069,0)</f>
        <v>0</v>
      </c>
      <c r="BF1069" s="203">
        <f>IF(N1069="snížená",J1069,0)</f>
        <v>0</v>
      </c>
      <c r="BG1069" s="203">
        <f>IF(N1069="zákl. přenesená",J1069,0)</f>
        <v>0</v>
      </c>
      <c r="BH1069" s="203">
        <f>IF(N1069="sníž. přenesená",J1069,0)</f>
        <v>0</v>
      </c>
      <c r="BI1069" s="203">
        <f>IF(N1069="nulová",J1069,0)</f>
        <v>0</v>
      </c>
      <c r="BJ1069" s="23" t="s">
        <v>175</v>
      </c>
      <c r="BK1069" s="203">
        <f>ROUND(I1069*H1069,2)</f>
        <v>0</v>
      </c>
      <c r="BL1069" s="23" t="s">
        <v>308</v>
      </c>
      <c r="BM1069" s="23" t="s">
        <v>1177</v>
      </c>
    </row>
    <row r="1070" spans="2:65" s="12" customFormat="1">
      <c r="B1070" s="216"/>
      <c r="C1070" s="217"/>
      <c r="D1070" s="206" t="s">
        <v>177</v>
      </c>
      <c r="E1070" s="218" t="s">
        <v>21</v>
      </c>
      <c r="F1070" s="219" t="s">
        <v>1178</v>
      </c>
      <c r="G1070" s="217"/>
      <c r="H1070" s="220">
        <v>23.9</v>
      </c>
      <c r="I1070" s="221"/>
      <c r="J1070" s="217"/>
      <c r="K1070" s="217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177</v>
      </c>
      <c r="AU1070" s="226" t="s">
        <v>175</v>
      </c>
      <c r="AV1070" s="12" t="s">
        <v>175</v>
      </c>
      <c r="AW1070" s="12" t="s">
        <v>33</v>
      </c>
      <c r="AX1070" s="12" t="s">
        <v>69</v>
      </c>
      <c r="AY1070" s="226" t="s">
        <v>167</v>
      </c>
    </row>
    <row r="1071" spans="2:65" s="13" customFormat="1">
      <c r="B1071" s="227"/>
      <c r="C1071" s="228"/>
      <c r="D1071" s="229" t="s">
        <v>177</v>
      </c>
      <c r="E1071" s="230" t="s">
        <v>21</v>
      </c>
      <c r="F1071" s="231" t="s">
        <v>181</v>
      </c>
      <c r="G1071" s="228"/>
      <c r="H1071" s="232">
        <v>23.9</v>
      </c>
      <c r="I1071" s="233"/>
      <c r="J1071" s="228"/>
      <c r="K1071" s="228"/>
      <c r="L1071" s="234"/>
      <c r="M1071" s="235"/>
      <c r="N1071" s="236"/>
      <c r="O1071" s="236"/>
      <c r="P1071" s="236"/>
      <c r="Q1071" s="236"/>
      <c r="R1071" s="236"/>
      <c r="S1071" s="236"/>
      <c r="T1071" s="237"/>
      <c r="AT1071" s="238" t="s">
        <v>177</v>
      </c>
      <c r="AU1071" s="238" t="s">
        <v>175</v>
      </c>
      <c r="AV1071" s="13" t="s">
        <v>174</v>
      </c>
      <c r="AW1071" s="13" t="s">
        <v>33</v>
      </c>
      <c r="AX1071" s="13" t="s">
        <v>77</v>
      </c>
      <c r="AY1071" s="238" t="s">
        <v>167</v>
      </c>
    </row>
    <row r="1072" spans="2:65" s="1" customFormat="1" ht="44.25" customHeight="1">
      <c r="B1072" s="40"/>
      <c r="C1072" s="192" t="s">
        <v>1179</v>
      </c>
      <c r="D1072" s="192" t="s">
        <v>169</v>
      </c>
      <c r="E1072" s="193" t="s">
        <v>1180</v>
      </c>
      <c r="F1072" s="194" t="s">
        <v>1181</v>
      </c>
      <c r="G1072" s="195" t="s">
        <v>305</v>
      </c>
      <c r="H1072" s="196">
        <v>25.2</v>
      </c>
      <c r="I1072" s="197"/>
      <c r="J1072" s="198">
        <f>ROUND(I1072*H1072,2)</f>
        <v>0</v>
      </c>
      <c r="K1072" s="194" t="s">
        <v>1025</v>
      </c>
      <c r="L1072" s="60"/>
      <c r="M1072" s="199" t="s">
        <v>21</v>
      </c>
      <c r="N1072" s="200" t="s">
        <v>41</v>
      </c>
      <c r="O1072" s="41"/>
      <c r="P1072" s="201">
        <f>O1072*H1072</f>
        <v>0</v>
      </c>
      <c r="Q1072" s="201">
        <v>6.9999999999999994E-5</v>
      </c>
      <c r="R1072" s="201">
        <f>Q1072*H1072</f>
        <v>1.7639999999999997E-3</v>
      </c>
      <c r="S1072" s="201">
        <v>0</v>
      </c>
      <c r="T1072" s="202">
        <f>S1072*H1072</f>
        <v>0</v>
      </c>
      <c r="AR1072" s="23" t="s">
        <v>308</v>
      </c>
      <c r="AT1072" s="23" t="s">
        <v>169</v>
      </c>
      <c r="AU1072" s="23" t="s">
        <v>175</v>
      </c>
      <c r="AY1072" s="23" t="s">
        <v>167</v>
      </c>
      <c r="BE1072" s="203">
        <f>IF(N1072="základní",J1072,0)</f>
        <v>0</v>
      </c>
      <c r="BF1072" s="203">
        <f>IF(N1072="snížená",J1072,0)</f>
        <v>0</v>
      </c>
      <c r="BG1072" s="203">
        <f>IF(N1072="zákl. přenesená",J1072,0)</f>
        <v>0</v>
      </c>
      <c r="BH1072" s="203">
        <f>IF(N1072="sníž. přenesená",J1072,0)</f>
        <v>0</v>
      </c>
      <c r="BI1072" s="203">
        <f>IF(N1072="nulová",J1072,0)</f>
        <v>0</v>
      </c>
      <c r="BJ1072" s="23" t="s">
        <v>175</v>
      </c>
      <c r="BK1072" s="203">
        <f>ROUND(I1072*H1072,2)</f>
        <v>0</v>
      </c>
      <c r="BL1072" s="23" t="s">
        <v>308</v>
      </c>
      <c r="BM1072" s="23" t="s">
        <v>1182</v>
      </c>
    </row>
    <row r="1073" spans="2:65" s="12" customFormat="1">
      <c r="B1073" s="216"/>
      <c r="C1073" s="217"/>
      <c r="D1073" s="206" t="s">
        <v>177</v>
      </c>
      <c r="E1073" s="218" t="s">
        <v>21</v>
      </c>
      <c r="F1073" s="219" t="s">
        <v>1183</v>
      </c>
      <c r="G1073" s="217"/>
      <c r="H1073" s="220">
        <v>25.2</v>
      </c>
      <c r="I1073" s="221"/>
      <c r="J1073" s="217"/>
      <c r="K1073" s="217"/>
      <c r="L1073" s="222"/>
      <c r="M1073" s="223"/>
      <c r="N1073" s="224"/>
      <c r="O1073" s="224"/>
      <c r="P1073" s="224"/>
      <c r="Q1073" s="224"/>
      <c r="R1073" s="224"/>
      <c r="S1073" s="224"/>
      <c r="T1073" s="225"/>
      <c r="AT1073" s="226" t="s">
        <v>177</v>
      </c>
      <c r="AU1073" s="226" t="s">
        <v>175</v>
      </c>
      <c r="AV1073" s="12" t="s">
        <v>175</v>
      </c>
      <c r="AW1073" s="12" t="s">
        <v>33</v>
      </c>
      <c r="AX1073" s="12" t="s">
        <v>69</v>
      </c>
      <c r="AY1073" s="226" t="s">
        <v>167</v>
      </c>
    </row>
    <row r="1074" spans="2:65" s="13" customFormat="1">
      <c r="B1074" s="227"/>
      <c r="C1074" s="228"/>
      <c r="D1074" s="229" t="s">
        <v>177</v>
      </c>
      <c r="E1074" s="230" t="s">
        <v>21</v>
      </c>
      <c r="F1074" s="231" t="s">
        <v>181</v>
      </c>
      <c r="G1074" s="228"/>
      <c r="H1074" s="232">
        <v>25.2</v>
      </c>
      <c r="I1074" s="233"/>
      <c r="J1074" s="228"/>
      <c r="K1074" s="228"/>
      <c r="L1074" s="234"/>
      <c r="M1074" s="235"/>
      <c r="N1074" s="236"/>
      <c r="O1074" s="236"/>
      <c r="P1074" s="236"/>
      <c r="Q1074" s="236"/>
      <c r="R1074" s="236"/>
      <c r="S1074" s="236"/>
      <c r="T1074" s="237"/>
      <c r="AT1074" s="238" t="s">
        <v>177</v>
      </c>
      <c r="AU1074" s="238" t="s">
        <v>175</v>
      </c>
      <c r="AV1074" s="13" t="s">
        <v>174</v>
      </c>
      <c r="AW1074" s="13" t="s">
        <v>33</v>
      </c>
      <c r="AX1074" s="13" t="s">
        <v>77</v>
      </c>
      <c r="AY1074" s="238" t="s">
        <v>167</v>
      </c>
    </row>
    <row r="1075" spans="2:65" s="1" customFormat="1" ht="44.25" customHeight="1">
      <c r="B1075" s="40"/>
      <c r="C1075" s="192" t="s">
        <v>1184</v>
      </c>
      <c r="D1075" s="192" t="s">
        <v>169</v>
      </c>
      <c r="E1075" s="193" t="s">
        <v>1185</v>
      </c>
      <c r="F1075" s="194" t="s">
        <v>1186</v>
      </c>
      <c r="G1075" s="195" t="s">
        <v>305</v>
      </c>
      <c r="H1075" s="196">
        <v>40.6</v>
      </c>
      <c r="I1075" s="197"/>
      <c r="J1075" s="198">
        <f>ROUND(I1075*H1075,2)</f>
        <v>0</v>
      </c>
      <c r="K1075" s="194" t="s">
        <v>1030</v>
      </c>
      <c r="L1075" s="60"/>
      <c r="M1075" s="199" t="s">
        <v>21</v>
      </c>
      <c r="N1075" s="200" t="s">
        <v>41</v>
      </c>
      <c r="O1075" s="41"/>
      <c r="P1075" s="201">
        <f>O1075*H1075</f>
        <v>0</v>
      </c>
      <c r="Q1075" s="201">
        <v>6.9999999999999994E-5</v>
      </c>
      <c r="R1075" s="201">
        <f>Q1075*H1075</f>
        <v>2.8419999999999999E-3</v>
      </c>
      <c r="S1075" s="201">
        <v>0</v>
      </c>
      <c r="T1075" s="202">
        <f>S1075*H1075</f>
        <v>0</v>
      </c>
      <c r="AR1075" s="23" t="s">
        <v>308</v>
      </c>
      <c r="AT1075" s="23" t="s">
        <v>169</v>
      </c>
      <c r="AU1075" s="23" t="s">
        <v>175</v>
      </c>
      <c r="AY1075" s="23" t="s">
        <v>167</v>
      </c>
      <c r="BE1075" s="203">
        <f>IF(N1075="základní",J1075,0)</f>
        <v>0</v>
      </c>
      <c r="BF1075" s="203">
        <f>IF(N1075="snížená",J1075,0)</f>
        <v>0</v>
      </c>
      <c r="BG1075" s="203">
        <f>IF(N1075="zákl. přenesená",J1075,0)</f>
        <v>0</v>
      </c>
      <c r="BH1075" s="203">
        <f>IF(N1075="sníž. přenesená",J1075,0)</f>
        <v>0</v>
      </c>
      <c r="BI1075" s="203">
        <f>IF(N1075="nulová",J1075,0)</f>
        <v>0</v>
      </c>
      <c r="BJ1075" s="23" t="s">
        <v>175</v>
      </c>
      <c r="BK1075" s="203">
        <f>ROUND(I1075*H1075,2)</f>
        <v>0</v>
      </c>
      <c r="BL1075" s="23" t="s">
        <v>308</v>
      </c>
      <c r="BM1075" s="23" t="s">
        <v>1187</v>
      </c>
    </row>
    <row r="1076" spans="2:65" s="12" customFormat="1">
      <c r="B1076" s="216"/>
      <c r="C1076" s="217"/>
      <c r="D1076" s="206" t="s">
        <v>177</v>
      </c>
      <c r="E1076" s="218" t="s">
        <v>21</v>
      </c>
      <c r="F1076" s="219" t="s">
        <v>1188</v>
      </c>
      <c r="G1076" s="217"/>
      <c r="H1076" s="220">
        <v>40.6</v>
      </c>
      <c r="I1076" s="221"/>
      <c r="J1076" s="217"/>
      <c r="K1076" s="217"/>
      <c r="L1076" s="222"/>
      <c r="M1076" s="223"/>
      <c r="N1076" s="224"/>
      <c r="O1076" s="224"/>
      <c r="P1076" s="224"/>
      <c r="Q1076" s="224"/>
      <c r="R1076" s="224"/>
      <c r="S1076" s="224"/>
      <c r="T1076" s="225"/>
      <c r="AT1076" s="226" t="s">
        <v>177</v>
      </c>
      <c r="AU1076" s="226" t="s">
        <v>175</v>
      </c>
      <c r="AV1076" s="12" t="s">
        <v>175</v>
      </c>
      <c r="AW1076" s="12" t="s">
        <v>33</v>
      </c>
      <c r="AX1076" s="12" t="s">
        <v>69</v>
      </c>
      <c r="AY1076" s="226" t="s">
        <v>167</v>
      </c>
    </row>
    <row r="1077" spans="2:65" s="13" customFormat="1">
      <c r="B1077" s="227"/>
      <c r="C1077" s="228"/>
      <c r="D1077" s="229" t="s">
        <v>177</v>
      </c>
      <c r="E1077" s="230" t="s">
        <v>21</v>
      </c>
      <c r="F1077" s="231" t="s">
        <v>181</v>
      </c>
      <c r="G1077" s="228"/>
      <c r="H1077" s="232">
        <v>40.6</v>
      </c>
      <c r="I1077" s="233"/>
      <c r="J1077" s="228"/>
      <c r="K1077" s="228"/>
      <c r="L1077" s="234"/>
      <c r="M1077" s="235"/>
      <c r="N1077" s="236"/>
      <c r="O1077" s="236"/>
      <c r="P1077" s="236"/>
      <c r="Q1077" s="236"/>
      <c r="R1077" s="236"/>
      <c r="S1077" s="236"/>
      <c r="T1077" s="237"/>
      <c r="AT1077" s="238" t="s">
        <v>177</v>
      </c>
      <c r="AU1077" s="238" t="s">
        <v>175</v>
      </c>
      <c r="AV1077" s="13" t="s">
        <v>174</v>
      </c>
      <c r="AW1077" s="13" t="s">
        <v>33</v>
      </c>
      <c r="AX1077" s="13" t="s">
        <v>77</v>
      </c>
      <c r="AY1077" s="238" t="s">
        <v>167</v>
      </c>
    </row>
    <row r="1078" spans="2:65" s="1" customFormat="1" ht="44.25" customHeight="1">
      <c r="B1078" s="40"/>
      <c r="C1078" s="192" t="s">
        <v>1189</v>
      </c>
      <c r="D1078" s="192" t="s">
        <v>169</v>
      </c>
      <c r="E1078" s="193" t="s">
        <v>1190</v>
      </c>
      <c r="F1078" s="194" t="s">
        <v>1191</v>
      </c>
      <c r="G1078" s="195" t="s">
        <v>305</v>
      </c>
      <c r="H1078" s="196">
        <v>25.2</v>
      </c>
      <c r="I1078" s="197"/>
      <c r="J1078" s="198">
        <f>ROUND(I1078*H1078,2)</f>
        <v>0</v>
      </c>
      <c r="K1078" s="194" t="s">
        <v>1030</v>
      </c>
      <c r="L1078" s="60"/>
      <c r="M1078" s="199" t="s">
        <v>21</v>
      </c>
      <c r="N1078" s="200" t="s">
        <v>41</v>
      </c>
      <c r="O1078" s="41"/>
      <c r="P1078" s="201">
        <f>O1078*H1078</f>
        <v>0</v>
      </c>
      <c r="Q1078" s="201">
        <v>9.0000000000000006E-5</v>
      </c>
      <c r="R1078" s="201">
        <f>Q1078*H1078</f>
        <v>2.2680000000000001E-3</v>
      </c>
      <c r="S1078" s="201">
        <v>0</v>
      </c>
      <c r="T1078" s="202">
        <f>S1078*H1078</f>
        <v>0</v>
      </c>
      <c r="AR1078" s="23" t="s">
        <v>308</v>
      </c>
      <c r="AT1078" s="23" t="s">
        <v>169</v>
      </c>
      <c r="AU1078" s="23" t="s">
        <v>175</v>
      </c>
      <c r="AY1078" s="23" t="s">
        <v>167</v>
      </c>
      <c r="BE1078" s="203">
        <f>IF(N1078="základní",J1078,0)</f>
        <v>0</v>
      </c>
      <c r="BF1078" s="203">
        <f>IF(N1078="snížená",J1078,0)</f>
        <v>0</v>
      </c>
      <c r="BG1078" s="203">
        <f>IF(N1078="zákl. přenesená",J1078,0)</f>
        <v>0</v>
      </c>
      <c r="BH1078" s="203">
        <f>IF(N1078="sníž. přenesená",J1078,0)</f>
        <v>0</v>
      </c>
      <c r="BI1078" s="203">
        <f>IF(N1078="nulová",J1078,0)</f>
        <v>0</v>
      </c>
      <c r="BJ1078" s="23" t="s">
        <v>175</v>
      </c>
      <c r="BK1078" s="203">
        <f>ROUND(I1078*H1078,2)</f>
        <v>0</v>
      </c>
      <c r="BL1078" s="23" t="s">
        <v>308</v>
      </c>
      <c r="BM1078" s="23" t="s">
        <v>1192</v>
      </c>
    </row>
    <row r="1079" spans="2:65" s="12" customFormat="1">
      <c r="B1079" s="216"/>
      <c r="C1079" s="217"/>
      <c r="D1079" s="206" t="s">
        <v>177</v>
      </c>
      <c r="E1079" s="218" t="s">
        <v>21</v>
      </c>
      <c r="F1079" s="219" t="s">
        <v>1183</v>
      </c>
      <c r="G1079" s="217"/>
      <c r="H1079" s="220">
        <v>25.2</v>
      </c>
      <c r="I1079" s="221"/>
      <c r="J1079" s="217"/>
      <c r="K1079" s="217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177</v>
      </c>
      <c r="AU1079" s="226" t="s">
        <v>175</v>
      </c>
      <c r="AV1079" s="12" t="s">
        <v>175</v>
      </c>
      <c r="AW1079" s="12" t="s">
        <v>33</v>
      </c>
      <c r="AX1079" s="12" t="s">
        <v>69</v>
      </c>
      <c r="AY1079" s="226" t="s">
        <v>167</v>
      </c>
    </row>
    <row r="1080" spans="2:65" s="13" customFormat="1">
      <c r="B1080" s="227"/>
      <c r="C1080" s="228"/>
      <c r="D1080" s="229" t="s">
        <v>177</v>
      </c>
      <c r="E1080" s="230" t="s">
        <v>21</v>
      </c>
      <c r="F1080" s="231" t="s">
        <v>181</v>
      </c>
      <c r="G1080" s="228"/>
      <c r="H1080" s="232">
        <v>25.2</v>
      </c>
      <c r="I1080" s="233"/>
      <c r="J1080" s="228"/>
      <c r="K1080" s="228"/>
      <c r="L1080" s="234"/>
      <c r="M1080" s="235"/>
      <c r="N1080" s="236"/>
      <c r="O1080" s="236"/>
      <c r="P1080" s="236"/>
      <c r="Q1080" s="236"/>
      <c r="R1080" s="236"/>
      <c r="S1080" s="236"/>
      <c r="T1080" s="237"/>
      <c r="AT1080" s="238" t="s">
        <v>177</v>
      </c>
      <c r="AU1080" s="238" t="s">
        <v>175</v>
      </c>
      <c r="AV1080" s="13" t="s">
        <v>174</v>
      </c>
      <c r="AW1080" s="13" t="s">
        <v>33</v>
      </c>
      <c r="AX1080" s="13" t="s">
        <v>77</v>
      </c>
      <c r="AY1080" s="238" t="s">
        <v>167</v>
      </c>
    </row>
    <row r="1081" spans="2:65" s="1" customFormat="1" ht="22.5" customHeight="1">
      <c r="B1081" s="40"/>
      <c r="C1081" s="192" t="s">
        <v>1193</v>
      </c>
      <c r="D1081" s="192" t="s">
        <v>169</v>
      </c>
      <c r="E1081" s="193" t="s">
        <v>1194</v>
      </c>
      <c r="F1081" s="194" t="s">
        <v>1195</v>
      </c>
      <c r="G1081" s="195" t="s">
        <v>226</v>
      </c>
      <c r="H1081" s="196">
        <v>7</v>
      </c>
      <c r="I1081" s="197"/>
      <c r="J1081" s="198">
        <f>ROUND(I1081*H1081,2)</f>
        <v>0</v>
      </c>
      <c r="K1081" s="194" t="s">
        <v>1025</v>
      </c>
      <c r="L1081" s="60"/>
      <c r="M1081" s="199" t="s">
        <v>21</v>
      </c>
      <c r="N1081" s="200" t="s">
        <v>41</v>
      </c>
      <c r="O1081" s="41"/>
      <c r="P1081" s="201">
        <f>O1081*H1081</f>
        <v>0</v>
      </c>
      <c r="Q1081" s="201">
        <v>0</v>
      </c>
      <c r="R1081" s="201">
        <f>Q1081*H1081</f>
        <v>0</v>
      </c>
      <c r="S1081" s="201">
        <v>0</v>
      </c>
      <c r="T1081" s="202">
        <f>S1081*H1081</f>
        <v>0</v>
      </c>
      <c r="AR1081" s="23" t="s">
        <v>308</v>
      </c>
      <c r="AT1081" s="23" t="s">
        <v>169</v>
      </c>
      <c r="AU1081" s="23" t="s">
        <v>175</v>
      </c>
      <c r="AY1081" s="23" t="s">
        <v>167</v>
      </c>
      <c r="BE1081" s="203">
        <f>IF(N1081="základní",J1081,0)</f>
        <v>0</v>
      </c>
      <c r="BF1081" s="203">
        <f>IF(N1081="snížená",J1081,0)</f>
        <v>0</v>
      </c>
      <c r="BG1081" s="203">
        <f>IF(N1081="zákl. přenesená",J1081,0)</f>
        <v>0</v>
      </c>
      <c r="BH1081" s="203">
        <f>IF(N1081="sníž. přenesená",J1081,0)</f>
        <v>0</v>
      </c>
      <c r="BI1081" s="203">
        <f>IF(N1081="nulová",J1081,0)</f>
        <v>0</v>
      </c>
      <c r="BJ1081" s="23" t="s">
        <v>175</v>
      </c>
      <c r="BK1081" s="203">
        <f>ROUND(I1081*H1081,2)</f>
        <v>0</v>
      </c>
      <c r="BL1081" s="23" t="s">
        <v>308</v>
      </c>
      <c r="BM1081" s="23" t="s">
        <v>1196</v>
      </c>
    </row>
    <row r="1082" spans="2:65" s="11" customFormat="1">
      <c r="B1082" s="204"/>
      <c r="C1082" s="205"/>
      <c r="D1082" s="206" t="s">
        <v>177</v>
      </c>
      <c r="E1082" s="207" t="s">
        <v>21</v>
      </c>
      <c r="F1082" s="208" t="s">
        <v>1088</v>
      </c>
      <c r="G1082" s="205"/>
      <c r="H1082" s="209" t="s">
        <v>21</v>
      </c>
      <c r="I1082" s="210"/>
      <c r="J1082" s="205"/>
      <c r="K1082" s="205"/>
      <c r="L1082" s="211"/>
      <c r="M1082" s="212"/>
      <c r="N1082" s="213"/>
      <c r="O1082" s="213"/>
      <c r="P1082" s="213"/>
      <c r="Q1082" s="213"/>
      <c r="R1082" s="213"/>
      <c r="S1082" s="213"/>
      <c r="T1082" s="214"/>
      <c r="AT1082" s="215" t="s">
        <v>177</v>
      </c>
      <c r="AU1082" s="215" t="s">
        <v>175</v>
      </c>
      <c r="AV1082" s="11" t="s">
        <v>77</v>
      </c>
      <c r="AW1082" s="11" t="s">
        <v>33</v>
      </c>
      <c r="AX1082" s="11" t="s">
        <v>69</v>
      </c>
      <c r="AY1082" s="215" t="s">
        <v>167</v>
      </c>
    </row>
    <row r="1083" spans="2:65" s="12" customFormat="1">
      <c r="B1083" s="216"/>
      <c r="C1083" s="217"/>
      <c r="D1083" s="206" t="s">
        <v>177</v>
      </c>
      <c r="E1083" s="218" t="s">
        <v>21</v>
      </c>
      <c r="F1083" s="219" t="s">
        <v>1197</v>
      </c>
      <c r="G1083" s="217"/>
      <c r="H1083" s="220">
        <v>9</v>
      </c>
      <c r="I1083" s="221"/>
      <c r="J1083" s="217"/>
      <c r="K1083" s="217"/>
      <c r="L1083" s="222"/>
      <c r="M1083" s="223"/>
      <c r="N1083" s="224"/>
      <c r="O1083" s="224"/>
      <c r="P1083" s="224"/>
      <c r="Q1083" s="224"/>
      <c r="R1083" s="224"/>
      <c r="S1083" s="224"/>
      <c r="T1083" s="225"/>
      <c r="AT1083" s="226" t="s">
        <v>177</v>
      </c>
      <c r="AU1083" s="226" t="s">
        <v>175</v>
      </c>
      <c r="AV1083" s="12" t="s">
        <v>175</v>
      </c>
      <c r="AW1083" s="12" t="s">
        <v>33</v>
      </c>
      <c r="AX1083" s="12" t="s">
        <v>69</v>
      </c>
      <c r="AY1083" s="226" t="s">
        <v>167</v>
      </c>
    </row>
    <row r="1084" spans="2:65" s="11" customFormat="1">
      <c r="B1084" s="204"/>
      <c r="C1084" s="205"/>
      <c r="D1084" s="206" t="s">
        <v>177</v>
      </c>
      <c r="E1084" s="207" t="s">
        <v>21</v>
      </c>
      <c r="F1084" s="208" t="s">
        <v>1198</v>
      </c>
      <c r="G1084" s="205"/>
      <c r="H1084" s="209" t="s">
        <v>21</v>
      </c>
      <c r="I1084" s="210"/>
      <c r="J1084" s="205"/>
      <c r="K1084" s="205"/>
      <c r="L1084" s="211"/>
      <c r="M1084" s="212"/>
      <c r="N1084" s="213"/>
      <c r="O1084" s="213"/>
      <c r="P1084" s="213"/>
      <c r="Q1084" s="213"/>
      <c r="R1084" s="213"/>
      <c r="S1084" s="213"/>
      <c r="T1084" s="214"/>
      <c r="AT1084" s="215" t="s">
        <v>177</v>
      </c>
      <c r="AU1084" s="215" t="s">
        <v>175</v>
      </c>
      <c r="AV1084" s="11" t="s">
        <v>77</v>
      </c>
      <c r="AW1084" s="11" t="s">
        <v>33</v>
      </c>
      <c r="AX1084" s="11" t="s">
        <v>69</v>
      </c>
      <c r="AY1084" s="215" t="s">
        <v>167</v>
      </c>
    </row>
    <row r="1085" spans="2:65" s="12" customFormat="1">
      <c r="B1085" s="216"/>
      <c r="C1085" s="217"/>
      <c r="D1085" s="229" t="s">
        <v>177</v>
      </c>
      <c r="E1085" s="257" t="s">
        <v>21</v>
      </c>
      <c r="F1085" s="254" t="s">
        <v>1199</v>
      </c>
      <c r="G1085" s="217"/>
      <c r="H1085" s="255">
        <v>7</v>
      </c>
      <c r="I1085" s="221"/>
      <c r="J1085" s="217"/>
      <c r="K1085" s="217"/>
      <c r="L1085" s="222"/>
      <c r="M1085" s="223"/>
      <c r="N1085" s="224"/>
      <c r="O1085" s="224"/>
      <c r="P1085" s="224"/>
      <c r="Q1085" s="224"/>
      <c r="R1085" s="224"/>
      <c r="S1085" s="224"/>
      <c r="T1085" s="225"/>
      <c r="AT1085" s="226" t="s">
        <v>177</v>
      </c>
      <c r="AU1085" s="226" t="s">
        <v>175</v>
      </c>
      <c r="AV1085" s="12" t="s">
        <v>175</v>
      </c>
      <c r="AW1085" s="12" t="s">
        <v>33</v>
      </c>
      <c r="AX1085" s="12" t="s">
        <v>77</v>
      </c>
      <c r="AY1085" s="226" t="s">
        <v>167</v>
      </c>
    </row>
    <row r="1086" spans="2:65" s="1" customFormat="1" ht="22.5" customHeight="1">
      <c r="B1086" s="40"/>
      <c r="C1086" s="192" t="s">
        <v>1200</v>
      </c>
      <c r="D1086" s="192" t="s">
        <v>169</v>
      </c>
      <c r="E1086" s="193" t="s">
        <v>1201</v>
      </c>
      <c r="F1086" s="194" t="s">
        <v>1202</v>
      </c>
      <c r="G1086" s="195" t="s">
        <v>226</v>
      </c>
      <c r="H1086" s="196">
        <v>11</v>
      </c>
      <c r="I1086" s="197"/>
      <c r="J1086" s="198">
        <f>ROUND(I1086*H1086,2)</f>
        <v>0</v>
      </c>
      <c r="K1086" s="194" t="s">
        <v>1025</v>
      </c>
      <c r="L1086" s="60"/>
      <c r="M1086" s="199" t="s">
        <v>21</v>
      </c>
      <c r="N1086" s="200" t="s">
        <v>41</v>
      </c>
      <c r="O1086" s="41"/>
      <c r="P1086" s="201">
        <f>O1086*H1086</f>
        <v>0</v>
      </c>
      <c r="Q1086" s="201">
        <v>1.2999999999999999E-4</v>
      </c>
      <c r="R1086" s="201">
        <f>Q1086*H1086</f>
        <v>1.4299999999999998E-3</v>
      </c>
      <c r="S1086" s="201">
        <v>0</v>
      </c>
      <c r="T1086" s="202">
        <f>S1086*H1086</f>
        <v>0</v>
      </c>
      <c r="AR1086" s="23" t="s">
        <v>308</v>
      </c>
      <c r="AT1086" s="23" t="s">
        <v>169</v>
      </c>
      <c r="AU1086" s="23" t="s">
        <v>175</v>
      </c>
      <c r="AY1086" s="23" t="s">
        <v>167</v>
      </c>
      <c r="BE1086" s="203">
        <f>IF(N1086="základní",J1086,0)</f>
        <v>0</v>
      </c>
      <c r="BF1086" s="203">
        <f>IF(N1086="snížená",J1086,0)</f>
        <v>0</v>
      </c>
      <c r="BG1086" s="203">
        <f>IF(N1086="zákl. přenesená",J1086,0)</f>
        <v>0</v>
      </c>
      <c r="BH1086" s="203">
        <f>IF(N1086="sníž. přenesená",J1086,0)</f>
        <v>0</v>
      </c>
      <c r="BI1086" s="203">
        <f>IF(N1086="nulová",J1086,0)</f>
        <v>0</v>
      </c>
      <c r="BJ1086" s="23" t="s">
        <v>175</v>
      </c>
      <c r="BK1086" s="203">
        <f>ROUND(I1086*H1086,2)</f>
        <v>0</v>
      </c>
      <c r="BL1086" s="23" t="s">
        <v>308</v>
      </c>
      <c r="BM1086" s="23" t="s">
        <v>1203</v>
      </c>
    </row>
    <row r="1087" spans="2:65" s="11" customFormat="1">
      <c r="B1087" s="204"/>
      <c r="C1087" s="205"/>
      <c r="D1087" s="206" t="s">
        <v>177</v>
      </c>
      <c r="E1087" s="207" t="s">
        <v>21</v>
      </c>
      <c r="F1087" s="208" t="s">
        <v>1088</v>
      </c>
      <c r="G1087" s="205"/>
      <c r="H1087" s="209" t="s">
        <v>21</v>
      </c>
      <c r="I1087" s="210"/>
      <c r="J1087" s="205"/>
      <c r="K1087" s="205"/>
      <c r="L1087" s="211"/>
      <c r="M1087" s="212"/>
      <c r="N1087" s="213"/>
      <c r="O1087" s="213"/>
      <c r="P1087" s="213"/>
      <c r="Q1087" s="213"/>
      <c r="R1087" s="213"/>
      <c r="S1087" s="213"/>
      <c r="T1087" s="214"/>
      <c r="AT1087" s="215" t="s">
        <v>177</v>
      </c>
      <c r="AU1087" s="215" t="s">
        <v>175</v>
      </c>
      <c r="AV1087" s="11" t="s">
        <v>77</v>
      </c>
      <c r="AW1087" s="11" t="s">
        <v>33</v>
      </c>
      <c r="AX1087" s="11" t="s">
        <v>69</v>
      </c>
      <c r="AY1087" s="215" t="s">
        <v>167</v>
      </c>
    </row>
    <row r="1088" spans="2:65" s="12" customFormat="1">
      <c r="B1088" s="216"/>
      <c r="C1088" s="217"/>
      <c r="D1088" s="206" t="s">
        <v>177</v>
      </c>
      <c r="E1088" s="218" t="s">
        <v>21</v>
      </c>
      <c r="F1088" s="219" t="s">
        <v>1204</v>
      </c>
      <c r="G1088" s="217"/>
      <c r="H1088" s="220">
        <v>8</v>
      </c>
      <c r="I1088" s="221"/>
      <c r="J1088" s="217"/>
      <c r="K1088" s="217"/>
      <c r="L1088" s="222"/>
      <c r="M1088" s="223"/>
      <c r="N1088" s="224"/>
      <c r="O1088" s="224"/>
      <c r="P1088" s="224"/>
      <c r="Q1088" s="224"/>
      <c r="R1088" s="224"/>
      <c r="S1088" s="224"/>
      <c r="T1088" s="225"/>
      <c r="AT1088" s="226" t="s">
        <v>177</v>
      </c>
      <c r="AU1088" s="226" t="s">
        <v>175</v>
      </c>
      <c r="AV1088" s="12" t="s">
        <v>175</v>
      </c>
      <c r="AW1088" s="12" t="s">
        <v>33</v>
      </c>
      <c r="AX1088" s="12" t="s">
        <v>69</v>
      </c>
      <c r="AY1088" s="226" t="s">
        <v>167</v>
      </c>
    </row>
    <row r="1089" spans="2:65" s="11" customFormat="1">
      <c r="B1089" s="204"/>
      <c r="C1089" s="205"/>
      <c r="D1089" s="206" t="s">
        <v>177</v>
      </c>
      <c r="E1089" s="207" t="s">
        <v>21</v>
      </c>
      <c r="F1089" s="208" t="s">
        <v>1090</v>
      </c>
      <c r="G1089" s="205"/>
      <c r="H1089" s="209" t="s">
        <v>21</v>
      </c>
      <c r="I1089" s="210"/>
      <c r="J1089" s="205"/>
      <c r="K1089" s="205"/>
      <c r="L1089" s="211"/>
      <c r="M1089" s="212"/>
      <c r="N1089" s="213"/>
      <c r="O1089" s="213"/>
      <c r="P1089" s="213"/>
      <c r="Q1089" s="213"/>
      <c r="R1089" s="213"/>
      <c r="S1089" s="213"/>
      <c r="T1089" s="214"/>
      <c r="AT1089" s="215" t="s">
        <v>177</v>
      </c>
      <c r="AU1089" s="215" t="s">
        <v>175</v>
      </c>
      <c r="AV1089" s="11" t="s">
        <v>77</v>
      </c>
      <c r="AW1089" s="11" t="s">
        <v>33</v>
      </c>
      <c r="AX1089" s="11" t="s">
        <v>69</v>
      </c>
      <c r="AY1089" s="215" t="s">
        <v>167</v>
      </c>
    </row>
    <row r="1090" spans="2:65" s="12" customFormat="1">
      <c r="B1090" s="216"/>
      <c r="C1090" s="217"/>
      <c r="D1090" s="206" t="s">
        <v>177</v>
      </c>
      <c r="E1090" s="218" t="s">
        <v>21</v>
      </c>
      <c r="F1090" s="219" t="s">
        <v>1205</v>
      </c>
      <c r="G1090" s="217"/>
      <c r="H1090" s="220">
        <v>3</v>
      </c>
      <c r="I1090" s="221"/>
      <c r="J1090" s="217"/>
      <c r="K1090" s="217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177</v>
      </c>
      <c r="AU1090" s="226" t="s">
        <v>175</v>
      </c>
      <c r="AV1090" s="12" t="s">
        <v>175</v>
      </c>
      <c r="AW1090" s="12" t="s">
        <v>33</v>
      </c>
      <c r="AX1090" s="12" t="s">
        <v>69</v>
      </c>
      <c r="AY1090" s="226" t="s">
        <v>167</v>
      </c>
    </row>
    <row r="1091" spans="2:65" s="13" customFormat="1">
      <c r="B1091" s="227"/>
      <c r="C1091" s="228"/>
      <c r="D1091" s="229" t="s">
        <v>177</v>
      </c>
      <c r="E1091" s="230" t="s">
        <v>21</v>
      </c>
      <c r="F1091" s="231" t="s">
        <v>181</v>
      </c>
      <c r="G1091" s="228"/>
      <c r="H1091" s="232">
        <v>11</v>
      </c>
      <c r="I1091" s="233"/>
      <c r="J1091" s="228"/>
      <c r="K1091" s="228"/>
      <c r="L1091" s="234"/>
      <c r="M1091" s="235"/>
      <c r="N1091" s="236"/>
      <c r="O1091" s="236"/>
      <c r="P1091" s="236"/>
      <c r="Q1091" s="236"/>
      <c r="R1091" s="236"/>
      <c r="S1091" s="236"/>
      <c r="T1091" s="237"/>
      <c r="AT1091" s="238" t="s">
        <v>177</v>
      </c>
      <c r="AU1091" s="238" t="s">
        <v>175</v>
      </c>
      <c r="AV1091" s="13" t="s">
        <v>174</v>
      </c>
      <c r="AW1091" s="13" t="s">
        <v>33</v>
      </c>
      <c r="AX1091" s="13" t="s">
        <v>77</v>
      </c>
      <c r="AY1091" s="238" t="s">
        <v>167</v>
      </c>
    </row>
    <row r="1092" spans="2:65" s="1" customFormat="1" ht="22.5" customHeight="1">
      <c r="B1092" s="40"/>
      <c r="C1092" s="192" t="s">
        <v>1206</v>
      </c>
      <c r="D1092" s="192" t="s">
        <v>169</v>
      </c>
      <c r="E1092" s="193" t="s">
        <v>1207</v>
      </c>
      <c r="F1092" s="194" t="s">
        <v>1208</v>
      </c>
      <c r="G1092" s="195" t="s">
        <v>1209</v>
      </c>
      <c r="H1092" s="196">
        <v>2</v>
      </c>
      <c r="I1092" s="197"/>
      <c r="J1092" s="198">
        <f>ROUND(I1092*H1092,2)</f>
        <v>0</v>
      </c>
      <c r="K1092" s="194" t="s">
        <v>1025</v>
      </c>
      <c r="L1092" s="60"/>
      <c r="M1092" s="199" t="s">
        <v>21</v>
      </c>
      <c r="N1092" s="200" t="s">
        <v>41</v>
      </c>
      <c r="O1092" s="41"/>
      <c r="P1092" s="201">
        <f>O1092*H1092</f>
        <v>0</v>
      </c>
      <c r="Q1092" s="201">
        <v>2.5999999999999998E-4</v>
      </c>
      <c r="R1092" s="201">
        <f>Q1092*H1092</f>
        <v>5.1999999999999995E-4</v>
      </c>
      <c r="S1092" s="201">
        <v>0</v>
      </c>
      <c r="T1092" s="202">
        <f>S1092*H1092</f>
        <v>0</v>
      </c>
      <c r="AR1092" s="23" t="s">
        <v>308</v>
      </c>
      <c r="AT1092" s="23" t="s">
        <v>169</v>
      </c>
      <c r="AU1092" s="23" t="s">
        <v>175</v>
      </c>
      <c r="AY1092" s="23" t="s">
        <v>167</v>
      </c>
      <c r="BE1092" s="203">
        <f>IF(N1092="základní",J1092,0)</f>
        <v>0</v>
      </c>
      <c r="BF1092" s="203">
        <f>IF(N1092="snížená",J1092,0)</f>
        <v>0</v>
      </c>
      <c r="BG1092" s="203">
        <f>IF(N1092="zákl. přenesená",J1092,0)</f>
        <v>0</v>
      </c>
      <c r="BH1092" s="203">
        <f>IF(N1092="sníž. přenesená",J1092,0)</f>
        <v>0</v>
      </c>
      <c r="BI1092" s="203">
        <f>IF(N1092="nulová",J1092,0)</f>
        <v>0</v>
      </c>
      <c r="BJ1092" s="23" t="s">
        <v>175</v>
      </c>
      <c r="BK1092" s="203">
        <f>ROUND(I1092*H1092,2)</f>
        <v>0</v>
      </c>
      <c r="BL1092" s="23" t="s">
        <v>308</v>
      </c>
      <c r="BM1092" s="23" t="s">
        <v>1210</v>
      </c>
    </row>
    <row r="1093" spans="2:65" s="11" customFormat="1">
      <c r="B1093" s="204"/>
      <c r="C1093" s="205"/>
      <c r="D1093" s="206" t="s">
        <v>177</v>
      </c>
      <c r="E1093" s="207" t="s">
        <v>21</v>
      </c>
      <c r="F1093" s="208" t="s">
        <v>1090</v>
      </c>
      <c r="G1093" s="205"/>
      <c r="H1093" s="209" t="s">
        <v>21</v>
      </c>
      <c r="I1093" s="210"/>
      <c r="J1093" s="205"/>
      <c r="K1093" s="205"/>
      <c r="L1093" s="211"/>
      <c r="M1093" s="212"/>
      <c r="N1093" s="213"/>
      <c r="O1093" s="213"/>
      <c r="P1093" s="213"/>
      <c r="Q1093" s="213"/>
      <c r="R1093" s="213"/>
      <c r="S1093" s="213"/>
      <c r="T1093" s="214"/>
      <c r="AT1093" s="215" t="s">
        <v>177</v>
      </c>
      <c r="AU1093" s="215" t="s">
        <v>175</v>
      </c>
      <c r="AV1093" s="11" t="s">
        <v>77</v>
      </c>
      <c r="AW1093" s="11" t="s">
        <v>33</v>
      </c>
      <c r="AX1093" s="11" t="s">
        <v>69</v>
      </c>
      <c r="AY1093" s="215" t="s">
        <v>167</v>
      </c>
    </row>
    <row r="1094" spans="2:65" s="12" customFormat="1">
      <c r="B1094" s="216"/>
      <c r="C1094" s="217"/>
      <c r="D1094" s="206" t="s">
        <v>177</v>
      </c>
      <c r="E1094" s="218" t="s">
        <v>21</v>
      </c>
      <c r="F1094" s="219" t="s">
        <v>1114</v>
      </c>
      <c r="G1094" s="217"/>
      <c r="H1094" s="220">
        <v>2</v>
      </c>
      <c r="I1094" s="221"/>
      <c r="J1094" s="217"/>
      <c r="K1094" s="217"/>
      <c r="L1094" s="222"/>
      <c r="M1094" s="223"/>
      <c r="N1094" s="224"/>
      <c r="O1094" s="224"/>
      <c r="P1094" s="224"/>
      <c r="Q1094" s="224"/>
      <c r="R1094" s="224"/>
      <c r="S1094" s="224"/>
      <c r="T1094" s="225"/>
      <c r="AT1094" s="226" t="s">
        <v>177</v>
      </c>
      <c r="AU1094" s="226" t="s">
        <v>175</v>
      </c>
      <c r="AV1094" s="12" t="s">
        <v>175</v>
      </c>
      <c r="AW1094" s="12" t="s">
        <v>33</v>
      </c>
      <c r="AX1094" s="12" t="s">
        <v>69</v>
      </c>
      <c r="AY1094" s="226" t="s">
        <v>167</v>
      </c>
    </row>
    <row r="1095" spans="2:65" s="13" customFormat="1">
      <c r="B1095" s="227"/>
      <c r="C1095" s="228"/>
      <c r="D1095" s="229" t="s">
        <v>177</v>
      </c>
      <c r="E1095" s="230" t="s">
        <v>21</v>
      </c>
      <c r="F1095" s="231" t="s">
        <v>181</v>
      </c>
      <c r="G1095" s="228"/>
      <c r="H1095" s="232">
        <v>2</v>
      </c>
      <c r="I1095" s="233"/>
      <c r="J1095" s="228"/>
      <c r="K1095" s="228"/>
      <c r="L1095" s="234"/>
      <c r="M1095" s="235"/>
      <c r="N1095" s="236"/>
      <c r="O1095" s="236"/>
      <c r="P1095" s="236"/>
      <c r="Q1095" s="236"/>
      <c r="R1095" s="236"/>
      <c r="S1095" s="236"/>
      <c r="T1095" s="237"/>
      <c r="AT1095" s="238" t="s">
        <v>177</v>
      </c>
      <c r="AU1095" s="238" t="s">
        <v>175</v>
      </c>
      <c r="AV1095" s="13" t="s">
        <v>174</v>
      </c>
      <c r="AW1095" s="13" t="s">
        <v>33</v>
      </c>
      <c r="AX1095" s="13" t="s">
        <v>77</v>
      </c>
      <c r="AY1095" s="238" t="s">
        <v>167</v>
      </c>
    </row>
    <row r="1096" spans="2:65" s="1" customFormat="1" ht="22.5" customHeight="1">
      <c r="B1096" s="40"/>
      <c r="C1096" s="192" t="s">
        <v>1211</v>
      </c>
      <c r="D1096" s="192" t="s">
        <v>169</v>
      </c>
      <c r="E1096" s="193" t="s">
        <v>1212</v>
      </c>
      <c r="F1096" s="194" t="s">
        <v>1213</v>
      </c>
      <c r="G1096" s="195" t="s">
        <v>226</v>
      </c>
      <c r="H1096" s="196">
        <v>1</v>
      </c>
      <c r="I1096" s="197"/>
      <c r="J1096" s="198">
        <f t="shared" ref="J1096:J1107" si="10">ROUND(I1096*H1096,2)</f>
        <v>0</v>
      </c>
      <c r="K1096" s="194" t="s">
        <v>1025</v>
      </c>
      <c r="L1096" s="60"/>
      <c r="M1096" s="199" t="s">
        <v>21</v>
      </c>
      <c r="N1096" s="200" t="s">
        <v>41</v>
      </c>
      <c r="O1096" s="41"/>
      <c r="P1096" s="201">
        <f t="shared" ref="P1096:P1107" si="11">O1096*H1096</f>
        <v>0</v>
      </c>
      <c r="Q1096" s="201">
        <v>2.2000000000000001E-4</v>
      </c>
      <c r="R1096" s="201">
        <f t="shared" ref="R1096:R1107" si="12">Q1096*H1096</f>
        <v>2.2000000000000001E-4</v>
      </c>
      <c r="S1096" s="201">
        <v>0</v>
      </c>
      <c r="T1096" s="202">
        <f t="shared" ref="T1096:T1107" si="13">S1096*H1096</f>
        <v>0</v>
      </c>
      <c r="AR1096" s="23" t="s">
        <v>308</v>
      </c>
      <c r="AT1096" s="23" t="s">
        <v>169</v>
      </c>
      <c r="AU1096" s="23" t="s">
        <v>175</v>
      </c>
      <c r="AY1096" s="23" t="s">
        <v>167</v>
      </c>
      <c r="BE1096" s="203">
        <f t="shared" ref="BE1096:BE1107" si="14">IF(N1096="základní",J1096,0)</f>
        <v>0</v>
      </c>
      <c r="BF1096" s="203">
        <f t="shared" ref="BF1096:BF1107" si="15">IF(N1096="snížená",J1096,0)</f>
        <v>0</v>
      </c>
      <c r="BG1096" s="203">
        <f t="shared" ref="BG1096:BG1107" si="16">IF(N1096="zákl. přenesená",J1096,0)</f>
        <v>0</v>
      </c>
      <c r="BH1096" s="203">
        <f t="shared" ref="BH1096:BH1107" si="17">IF(N1096="sníž. přenesená",J1096,0)</f>
        <v>0</v>
      </c>
      <c r="BI1096" s="203">
        <f t="shared" ref="BI1096:BI1107" si="18">IF(N1096="nulová",J1096,0)</f>
        <v>0</v>
      </c>
      <c r="BJ1096" s="23" t="s">
        <v>175</v>
      </c>
      <c r="BK1096" s="203">
        <f t="shared" ref="BK1096:BK1107" si="19">ROUND(I1096*H1096,2)</f>
        <v>0</v>
      </c>
      <c r="BL1096" s="23" t="s">
        <v>308</v>
      </c>
      <c r="BM1096" s="23" t="s">
        <v>1214</v>
      </c>
    </row>
    <row r="1097" spans="2:65" s="1" customFormat="1" ht="31.5" customHeight="1">
      <c r="B1097" s="40"/>
      <c r="C1097" s="192" t="s">
        <v>1215</v>
      </c>
      <c r="D1097" s="192" t="s">
        <v>169</v>
      </c>
      <c r="E1097" s="193" t="s">
        <v>1216</v>
      </c>
      <c r="F1097" s="194" t="s">
        <v>1217</v>
      </c>
      <c r="G1097" s="195" t="s">
        <v>226</v>
      </c>
      <c r="H1097" s="196">
        <v>1</v>
      </c>
      <c r="I1097" s="197"/>
      <c r="J1097" s="198">
        <f t="shared" si="10"/>
        <v>0</v>
      </c>
      <c r="K1097" s="194" t="s">
        <v>173</v>
      </c>
      <c r="L1097" s="60"/>
      <c r="M1097" s="199" t="s">
        <v>21</v>
      </c>
      <c r="N1097" s="200" t="s">
        <v>41</v>
      </c>
      <c r="O1097" s="41"/>
      <c r="P1097" s="201">
        <f t="shared" si="11"/>
        <v>0</v>
      </c>
      <c r="Q1097" s="201">
        <v>2.0000000000000002E-5</v>
      </c>
      <c r="R1097" s="201">
        <f t="shared" si="12"/>
        <v>2.0000000000000002E-5</v>
      </c>
      <c r="S1097" s="201">
        <v>0</v>
      </c>
      <c r="T1097" s="202">
        <f t="shared" si="13"/>
        <v>0</v>
      </c>
      <c r="AR1097" s="23" t="s">
        <v>308</v>
      </c>
      <c r="AT1097" s="23" t="s">
        <v>169</v>
      </c>
      <c r="AU1097" s="23" t="s">
        <v>175</v>
      </c>
      <c r="AY1097" s="23" t="s">
        <v>167</v>
      </c>
      <c r="BE1097" s="203">
        <f t="shared" si="14"/>
        <v>0</v>
      </c>
      <c r="BF1097" s="203">
        <f t="shared" si="15"/>
        <v>0</v>
      </c>
      <c r="BG1097" s="203">
        <f t="shared" si="16"/>
        <v>0</v>
      </c>
      <c r="BH1097" s="203">
        <f t="shared" si="17"/>
        <v>0</v>
      </c>
      <c r="BI1097" s="203">
        <f t="shared" si="18"/>
        <v>0</v>
      </c>
      <c r="BJ1097" s="23" t="s">
        <v>175</v>
      </c>
      <c r="BK1097" s="203">
        <f t="shared" si="19"/>
        <v>0</v>
      </c>
      <c r="BL1097" s="23" t="s">
        <v>308</v>
      </c>
      <c r="BM1097" s="23" t="s">
        <v>1218</v>
      </c>
    </row>
    <row r="1098" spans="2:65" s="1" customFormat="1" ht="22.5" customHeight="1">
      <c r="B1098" s="40"/>
      <c r="C1098" s="242" t="s">
        <v>1219</v>
      </c>
      <c r="D1098" s="242" t="s">
        <v>364</v>
      </c>
      <c r="E1098" s="243" t="s">
        <v>1220</v>
      </c>
      <c r="F1098" s="244" t="s">
        <v>1221</v>
      </c>
      <c r="G1098" s="245" t="s">
        <v>226</v>
      </c>
      <c r="H1098" s="246">
        <v>1</v>
      </c>
      <c r="I1098" s="247"/>
      <c r="J1098" s="248">
        <f t="shared" si="10"/>
        <v>0</v>
      </c>
      <c r="K1098" s="244" t="s">
        <v>21</v>
      </c>
      <c r="L1098" s="249"/>
      <c r="M1098" s="250" t="s">
        <v>21</v>
      </c>
      <c r="N1098" s="251" t="s">
        <v>41</v>
      </c>
      <c r="O1098" s="41"/>
      <c r="P1098" s="201">
        <f t="shared" si="11"/>
        <v>0</v>
      </c>
      <c r="Q1098" s="201">
        <v>0</v>
      </c>
      <c r="R1098" s="201">
        <f t="shared" si="12"/>
        <v>0</v>
      </c>
      <c r="S1098" s="201">
        <v>0</v>
      </c>
      <c r="T1098" s="202">
        <f t="shared" si="13"/>
        <v>0</v>
      </c>
      <c r="AR1098" s="23" t="s">
        <v>426</v>
      </c>
      <c r="AT1098" s="23" t="s">
        <v>364</v>
      </c>
      <c r="AU1098" s="23" t="s">
        <v>175</v>
      </c>
      <c r="AY1098" s="23" t="s">
        <v>167</v>
      </c>
      <c r="BE1098" s="203">
        <f t="shared" si="14"/>
        <v>0</v>
      </c>
      <c r="BF1098" s="203">
        <f t="shared" si="15"/>
        <v>0</v>
      </c>
      <c r="BG1098" s="203">
        <f t="shared" si="16"/>
        <v>0</v>
      </c>
      <c r="BH1098" s="203">
        <f t="shared" si="17"/>
        <v>0</v>
      </c>
      <c r="BI1098" s="203">
        <f t="shared" si="18"/>
        <v>0</v>
      </c>
      <c r="BJ1098" s="23" t="s">
        <v>175</v>
      </c>
      <c r="BK1098" s="203">
        <f t="shared" si="19"/>
        <v>0</v>
      </c>
      <c r="BL1098" s="23" t="s">
        <v>308</v>
      </c>
      <c r="BM1098" s="23" t="s">
        <v>1222</v>
      </c>
    </row>
    <row r="1099" spans="2:65" s="1" customFormat="1" ht="22.5" customHeight="1">
      <c r="B1099" s="40"/>
      <c r="C1099" s="192" t="s">
        <v>1223</v>
      </c>
      <c r="D1099" s="192" t="s">
        <v>169</v>
      </c>
      <c r="E1099" s="193" t="s">
        <v>1224</v>
      </c>
      <c r="F1099" s="194" t="s">
        <v>1225</v>
      </c>
      <c r="G1099" s="195" t="s">
        <v>226</v>
      </c>
      <c r="H1099" s="196">
        <v>1</v>
      </c>
      <c r="I1099" s="197"/>
      <c r="J1099" s="198">
        <f t="shared" si="10"/>
        <v>0</v>
      </c>
      <c r="K1099" s="194" t="s">
        <v>1025</v>
      </c>
      <c r="L1099" s="60"/>
      <c r="M1099" s="199" t="s">
        <v>21</v>
      </c>
      <c r="N1099" s="200" t="s">
        <v>41</v>
      </c>
      <c r="O1099" s="41"/>
      <c r="P1099" s="201">
        <f t="shared" si="11"/>
        <v>0</v>
      </c>
      <c r="Q1099" s="201">
        <v>1.7000000000000001E-4</v>
      </c>
      <c r="R1099" s="201">
        <f t="shared" si="12"/>
        <v>1.7000000000000001E-4</v>
      </c>
      <c r="S1099" s="201">
        <v>0</v>
      </c>
      <c r="T1099" s="202">
        <f t="shared" si="13"/>
        <v>0</v>
      </c>
      <c r="AR1099" s="23" t="s">
        <v>308</v>
      </c>
      <c r="AT1099" s="23" t="s">
        <v>169</v>
      </c>
      <c r="AU1099" s="23" t="s">
        <v>175</v>
      </c>
      <c r="AY1099" s="23" t="s">
        <v>167</v>
      </c>
      <c r="BE1099" s="203">
        <f t="shared" si="14"/>
        <v>0</v>
      </c>
      <c r="BF1099" s="203">
        <f t="shared" si="15"/>
        <v>0</v>
      </c>
      <c r="BG1099" s="203">
        <f t="shared" si="16"/>
        <v>0</v>
      </c>
      <c r="BH1099" s="203">
        <f t="shared" si="17"/>
        <v>0</v>
      </c>
      <c r="BI1099" s="203">
        <f t="shared" si="18"/>
        <v>0</v>
      </c>
      <c r="BJ1099" s="23" t="s">
        <v>175</v>
      </c>
      <c r="BK1099" s="203">
        <f t="shared" si="19"/>
        <v>0</v>
      </c>
      <c r="BL1099" s="23" t="s">
        <v>308</v>
      </c>
      <c r="BM1099" s="23" t="s">
        <v>1226</v>
      </c>
    </row>
    <row r="1100" spans="2:65" s="1" customFormat="1" ht="31.5" customHeight="1">
      <c r="B1100" s="40"/>
      <c r="C1100" s="192" t="s">
        <v>1227</v>
      </c>
      <c r="D1100" s="192" t="s">
        <v>169</v>
      </c>
      <c r="E1100" s="193" t="s">
        <v>1228</v>
      </c>
      <c r="F1100" s="194" t="s">
        <v>1229</v>
      </c>
      <c r="G1100" s="195" t="s">
        <v>226</v>
      </c>
      <c r="H1100" s="196">
        <v>1</v>
      </c>
      <c r="I1100" s="197"/>
      <c r="J1100" s="198">
        <f t="shared" si="10"/>
        <v>0</v>
      </c>
      <c r="K1100" s="194" t="s">
        <v>1030</v>
      </c>
      <c r="L1100" s="60"/>
      <c r="M1100" s="199" t="s">
        <v>21</v>
      </c>
      <c r="N1100" s="200" t="s">
        <v>41</v>
      </c>
      <c r="O1100" s="41"/>
      <c r="P1100" s="201">
        <f t="shared" si="11"/>
        <v>0</v>
      </c>
      <c r="Q1100" s="201">
        <v>3.0000000000000001E-5</v>
      </c>
      <c r="R1100" s="201">
        <f t="shared" si="12"/>
        <v>3.0000000000000001E-5</v>
      </c>
      <c r="S1100" s="201">
        <v>0</v>
      </c>
      <c r="T1100" s="202">
        <f t="shared" si="13"/>
        <v>0</v>
      </c>
      <c r="AR1100" s="23" t="s">
        <v>308</v>
      </c>
      <c r="AT1100" s="23" t="s">
        <v>169</v>
      </c>
      <c r="AU1100" s="23" t="s">
        <v>175</v>
      </c>
      <c r="AY1100" s="23" t="s">
        <v>167</v>
      </c>
      <c r="BE1100" s="203">
        <f t="shared" si="14"/>
        <v>0</v>
      </c>
      <c r="BF1100" s="203">
        <f t="shared" si="15"/>
        <v>0</v>
      </c>
      <c r="BG1100" s="203">
        <f t="shared" si="16"/>
        <v>0</v>
      </c>
      <c r="BH1100" s="203">
        <f t="shared" si="17"/>
        <v>0</v>
      </c>
      <c r="BI1100" s="203">
        <f t="shared" si="18"/>
        <v>0</v>
      </c>
      <c r="BJ1100" s="23" t="s">
        <v>175</v>
      </c>
      <c r="BK1100" s="203">
        <f t="shared" si="19"/>
        <v>0</v>
      </c>
      <c r="BL1100" s="23" t="s">
        <v>308</v>
      </c>
      <c r="BM1100" s="23" t="s">
        <v>1230</v>
      </c>
    </row>
    <row r="1101" spans="2:65" s="1" customFormat="1" ht="31.5" customHeight="1">
      <c r="B1101" s="40"/>
      <c r="C1101" s="192" t="s">
        <v>1231</v>
      </c>
      <c r="D1101" s="192" t="s">
        <v>169</v>
      </c>
      <c r="E1101" s="193" t="s">
        <v>1232</v>
      </c>
      <c r="F1101" s="194" t="s">
        <v>1233</v>
      </c>
      <c r="G1101" s="195" t="s">
        <v>226</v>
      </c>
      <c r="H1101" s="196">
        <v>1</v>
      </c>
      <c r="I1101" s="197"/>
      <c r="J1101" s="198">
        <f t="shared" si="10"/>
        <v>0</v>
      </c>
      <c r="K1101" s="194" t="s">
        <v>1030</v>
      </c>
      <c r="L1101" s="60"/>
      <c r="M1101" s="199" t="s">
        <v>21</v>
      </c>
      <c r="N1101" s="200" t="s">
        <v>41</v>
      </c>
      <c r="O1101" s="41"/>
      <c r="P1101" s="201">
        <f t="shared" si="11"/>
        <v>0</v>
      </c>
      <c r="Q1101" s="201">
        <v>2.1000000000000001E-4</v>
      </c>
      <c r="R1101" s="201">
        <f t="shared" si="12"/>
        <v>2.1000000000000001E-4</v>
      </c>
      <c r="S1101" s="201">
        <v>0</v>
      </c>
      <c r="T1101" s="202">
        <f t="shared" si="13"/>
        <v>0</v>
      </c>
      <c r="AR1101" s="23" t="s">
        <v>308</v>
      </c>
      <c r="AT1101" s="23" t="s">
        <v>169</v>
      </c>
      <c r="AU1101" s="23" t="s">
        <v>175</v>
      </c>
      <c r="AY1101" s="23" t="s">
        <v>167</v>
      </c>
      <c r="BE1101" s="203">
        <f t="shared" si="14"/>
        <v>0</v>
      </c>
      <c r="BF1101" s="203">
        <f t="shared" si="15"/>
        <v>0</v>
      </c>
      <c r="BG1101" s="203">
        <f t="shared" si="16"/>
        <v>0</v>
      </c>
      <c r="BH1101" s="203">
        <f t="shared" si="17"/>
        <v>0</v>
      </c>
      <c r="BI1101" s="203">
        <f t="shared" si="18"/>
        <v>0</v>
      </c>
      <c r="BJ1101" s="23" t="s">
        <v>175</v>
      </c>
      <c r="BK1101" s="203">
        <f t="shared" si="19"/>
        <v>0</v>
      </c>
      <c r="BL1101" s="23" t="s">
        <v>308</v>
      </c>
      <c r="BM1101" s="23" t="s">
        <v>1234</v>
      </c>
    </row>
    <row r="1102" spans="2:65" s="1" customFormat="1" ht="31.5" customHeight="1">
      <c r="B1102" s="40"/>
      <c r="C1102" s="192" t="s">
        <v>1235</v>
      </c>
      <c r="D1102" s="192" t="s">
        <v>169</v>
      </c>
      <c r="E1102" s="193" t="s">
        <v>1236</v>
      </c>
      <c r="F1102" s="194" t="s">
        <v>1237</v>
      </c>
      <c r="G1102" s="195" t="s">
        <v>226</v>
      </c>
      <c r="H1102" s="196">
        <v>2</v>
      </c>
      <c r="I1102" s="197"/>
      <c r="J1102" s="198">
        <f t="shared" si="10"/>
        <v>0</v>
      </c>
      <c r="K1102" s="194" t="s">
        <v>1025</v>
      </c>
      <c r="L1102" s="60"/>
      <c r="M1102" s="199" t="s">
        <v>21</v>
      </c>
      <c r="N1102" s="200" t="s">
        <v>41</v>
      </c>
      <c r="O1102" s="41"/>
      <c r="P1102" s="201">
        <f t="shared" si="11"/>
        <v>0</v>
      </c>
      <c r="Q1102" s="201">
        <v>3.4000000000000002E-4</v>
      </c>
      <c r="R1102" s="201">
        <f t="shared" si="12"/>
        <v>6.8000000000000005E-4</v>
      </c>
      <c r="S1102" s="201">
        <v>0</v>
      </c>
      <c r="T1102" s="202">
        <f t="shared" si="13"/>
        <v>0</v>
      </c>
      <c r="AR1102" s="23" t="s">
        <v>308</v>
      </c>
      <c r="AT1102" s="23" t="s">
        <v>169</v>
      </c>
      <c r="AU1102" s="23" t="s">
        <v>175</v>
      </c>
      <c r="AY1102" s="23" t="s">
        <v>167</v>
      </c>
      <c r="BE1102" s="203">
        <f t="shared" si="14"/>
        <v>0</v>
      </c>
      <c r="BF1102" s="203">
        <f t="shared" si="15"/>
        <v>0</v>
      </c>
      <c r="BG1102" s="203">
        <f t="shared" si="16"/>
        <v>0</v>
      </c>
      <c r="BH1102" s="203">
        <f t="shared" si="17"/>
        <v>0</v>
      </c>
      <c r="BI1102" s="203">
        <f t="shared" si="18"/>
        <v>0</v>
      </c>
      <c r="BJ1102" s="23" t="s">
        <v>175</v>
      </c>
      <c r="BK1102" s="203">
        <f t="shared" si="19"/>
        <v>0</v>
      </c>
      <c r="BL1102" s="23" t="s">
        <v>308</v>
      </c>
      <c r="BM1102" s="23" t="s">
        <v>1238</v>
      </c>
    </row>
    <row r="1103" spans="2:65" s="1" customFormat="1" ht="31.5" customHeight="1">
      <c r="B1103" s="40"/>
      <c r="C1103" s="192" t="s">
        <v>1239</v>
      </c>
      <c r="D1103" s="192" t="s">
        <v>169</v>
      </c>
      <c r="E1103" s="193" t="s">
        <v>1240</v>
      </c>
      <c r="F1103" s="194" t="s">
        <v>1241</v>
      </c>
      <c r="G1103" s="195" t="s">
        <v>226</v>
      </c>
      <c r="H1103" s="196">
        <v>2</v>
      </c>
      <c r="I1103" s="197"/>
      <c r="J1103" s="198">
        <f t="shared" si="10"/>
        <v>0</v>
      </c>
      <c r="K1103" s="194" t="s">
        <v>1025</v>
      </c>
      <c r="L1103" s="60"/>
      <c r="M1103" s="199" t="s">
        <v>21</v>
      </c>
      <c r="N1103" s="200" t="s">
        <v>41</v>
      </c>
      <c r="O1103" s="41"/>
      <c r="P1103" s="201">
        <f t="shared" si="11"/>
        <v>0</v>
      </c>
      <c r="Q1103" s="201">
        <v>5.6999999999999998E-4</v>
      </c>
      <c r="R1103" s="201">
        <f t="shared" si="12"/>
        <v>1.14E-3</v>
      </c>
      <c r="S1103" s="201">
        <v>0</v>
      </c>
      <c r="T1103" s="202">
        <f t="shared" si="13"/>
        <v>0</v>
      </c>
      <c r="AR1103" s="23" t="s">
        <v>308</v>
      </c>
      <c r="AT1103" s="23" t="s">
        <v>169</v>
      </c>
      <c r="AU1103" s="23" t="s">
        <v>175</v>
      </c>
      <c r="AY1103" s="23" t="s">
        <v>167</v>
      </c>
      <c r="BE1103" s="203">
        <f t="shared" si="14"/>
        <v>0</v>
      </c>
      <c r="BF1103" s="203">
        <f t="shared" si="15"/>
        <v>0</v>
      </c>
      <c r="BG1103" s="203">
        <f t="shared" si="16"/>
        <v>0</v>
      </c>
      <c r="BH1103" s="203">
        <f t="shared" si="17"/>
        <v>0</v>
      </c>
      <c r="BI1103" s="203">
        <f t="shared" si="18"/>
        <v>0</v>
      </c>
      <c r="BJ1103" s="23" t="s">
        <v>175</v>
      </c>
      <c r="BK1103" s="203">
        <f t="shared" si="19"/>
        <v>0</v>
      </c>
      <c r="BL1103" s="23" t="s">
        <v>308</v>
      </c>
      <c r="BM1103" s="23" t="s">
        <v>1242</v>
      </c>
    </row>
    <row r="1104" spans="2:65" s="1" customFormat="1" ht="22.5" customHeight="1">
      <c r="B1104" s="40"/>
      <c r="C1104" s="192" t="s">
        <v>1243</v>
      </c>
      <c r="D1104" s="192" t="s">
        <v>169</v>
      </c>
      <c r="E1104" s="193" t="s">
        <v>1244</v>
      </c>
      <c r="F1104" s="194" t="s">
        <v>1245</v>
      </c>
      <c r="G1104" s="195" t="s">
        <v>226</v>
      </c>
      <c r="H1104" s="196">
        <v>1</v>
      </c>
      <c r="I1104" s="197"/>
      <c r="J1104" s="198">
        <f t="shared" si="10"/>
        <v>0</v>
      </c>
      <c r="K1104" s="194" t="s">
        <v>1030</v>
      </c>
      <c r="L1104" s="60"/>
      <c r="M1104" s="199" t="s">
        <v>21</v>
      </c>
      <c r="N1104" s="200" t="s">
        <v>41</v>
      </c>
      <c r="O1104" s="41"/>
      <c r="P1104" s="201">
        <f t="shared" si="11"/>
        <v>0</v>
      </c>
      <c r="Q1104" s="201">
        <v>1.6000000000000001E-4</v>
      </c>
      <c r="R1104" s="201">
        <f t="shared" si="12"/>
        <v>1.6000000000000001E-4</v>
      </c>
      <c r="S1104" s="201">
        <v>0</v>
      </c>
      <c r="T1104" s="202">
        <f t="shared" si="13"/>
        <v>0</v>
      </c>
      <c r="AR1104" s="23" t="s">
        <v>308</v>
      </c>
      <c r="AT1104" s="23" t="s">
        <v>169</v>
      </c>
      <c r="AU1104" s="23" t="s">
        <v>175</v>
      </c>
      <c r="AY1104" s="23" t="s">
        <v>167</v>
      </c>
      <c r="BE1104" s="203">
        <f t="shared" si="14"/>
        <v>0</v>
      </c>
      <c r="BF1104" s="203">
        <f t="shared" si="15"/>
        <v>0</v>
      </c>
      <c r="BG1104" s="203">
        <f t="shared" si="16"/>
        <v>0</v>
      </c>
      <c r="BH1104" s="203">
        <f t="shared" si="17"/>
        <v>0</v>
      </c>
      <c r="BI1104" s="203">
        <f t="shared" si="18"/>
        <v>0</v>
      </c>
      <c r="BJ1104" s="23" t="s">
        <v>175</v>
      </c>
      <c r="BK1104" s="203">
        <f t="shared" si="19"/>
        <v>0</v>
      </c>
      <c r="BL1104" s="23" t="s">
        <v>308</v>
      </c>
      <c r="BM1104" s="23" t="s">
        <v>1246</v>
      </c>
    </row>
    <row r="1105" spans="2:65" s="1" customFormat="1" ht="31.5" customHeight="1">
      <c r="B1105" s="40"/>
      <c r="C1105" s="192" t="s">
        <v>1247</v>
      </c>
      <c r="D1105" s="192" t="s">
        <v>169</v>
      </c>
      <c r="E1105" s="193" t="s">
        <v>1248</v>
      </c>
      <c r="F1105" s="194" t="s">
        <v>1249</v>
      </c>
      <c r="G1105" s="195" t="s">
        <v>226</v>
      </c>
      <c r="H1105" s="196">
        <v>1</v>
      </c>
      <c r="I1105" s="197"/>
      <c r="J1105" s="198">
        <f t="shared" si="10"/>
        <v>0</v>
      </c>
      <c r="K1105" s="194" t="s">
        <v>1025</v>
      </c>
      <c r="L1105" s="60"/>
      <c r="M1105" s="199" t="s">
        <v>21</v>
      </c>
      <c r="N1105" s="200" t="s">
        <v>41</v>
      </c>
      <c r="O1105" s="41"/>
      <c r="P1105" s="201">
        <f t="shared" si="11"/>
        <v>0</v>
      </c>
      <c r="Q1105" s="201">
        <v>3.46E-3</v>
      </c>
      <c r="R1105" s="201">
        <f t="shared" si="12"/>
        <v>3.46E-3</v>
      </c>
      <c r="S1105" s="201">
        <v>0</v>
      </c>
      <c r="T1105" s="202">
        <f t="shared" si="13"/>
        <v>0</v>
      </c>
      <c r="AR1105" s="23" t="s">
        <v>308</v>
      </c>
      <c r="AT1105" s="23" t="s">
        <v>169</v>
      </c>
      <c r="AU1105" s="23" t="s">
        <v>175</v>
      </c>
      <c r="AY1105" s="23" t="s">
        <v>167</v>
      </c>
      <c r="BE1105" s="203">
        <f t="shared" si="14"/>
        <v>0</v>
      </c>
      <c r="BF1105" s="203">
        <f t="shared" si="15"/>
        <v>0</v>
      </c>
      <c r="BG1105" s="203">
        <f t="shared" si="16"/>
        <v>0</v>
      </c>
      <c r="BH1105" s="203">
        <f t="shared" si="17"/>
        <v>0</v>
      </c>
      <c r="BI1105" s="203">
        <f t="shared" si="18"/>
        <v>0</v>
      </c>
      <c r="BJ1105" s="23" t="s">
        <v>175</v>
      </c>
      <c r="BK1105" s="203">
        <f t="shared" si="19"/>
        <v>0</v>
      </c>
      <c r="BL1105" s="23" t="s">
        <v>308</v>
      </c>
      <c r="BM1105" s="23" t="s">
        <v>1250</v>
      </c>
    </row>
    <row r="1106" spans="2:65" s="1" customFormat="1" ht="22.5" customHeight="1">
      <c r="B1106" s="40"/>
      <c r="C1106" s="192" t="s">
        <v>1251</v>
      </c>
      <c r="D1106" s="192" t="s">
        <v>169</v>
      </c>
      <c r="E1106" s="193" t="s">
        <v>1252</v>
      </c>
      <c r="F1106" s="194" t="s">
        <v>1253</v>
      </c>
      <c r="G1106" s="195" t="s">
        <v>301</v>
      </c>
      <c r="H1106" s="196">
        <v>1</v>
      </c>
      <c r="I1106" s="197"/>
      <c r="J1106" s="198">
        <f t="shared" si="10"/>
        <v>0</v>
      </c>
      <c r="K1106" s="194" t="s">
        <v>1030</v>
      </c>
      <c r="L1106" s="60"/>
      <c r="M1106" s="199" t="s">
        <v>21</v>
      </c>
      <c r="N1106" s="200" t="s">
        <v>41</v>
      </c>
      <c r="O1106" s="41"/>
      <c r="P1106" s="201">
        <f t="shared" si="11"/>
        <v>0</v>
      </c>
      <c r="Q1106" s="201">
        <v>2E-3</v>
      </c>
      <c r="R1106" s="201">
        <f t="shared" si="12"/>
        <v>2E-3</v>
      </c>
      <c r="S1106" s="201">
        <v>0</v>
      </c>
      <c r="T1106" s="202">
        <f t="shared" si="13"/>
        <v>0</v>
      </c>
      <c r="AR1106" s="23" t="s">
        <v>308</v>
      </c>
      <c r="AT1106" s="23" t="s">
        <v>169</v>
      </c>
      <c r="AU1106" s="23" t="s">
        <v>175</v>
      </c>
      <c r="AY1106" s="23" t="s">
        <v>167</v>
      </c>
      <c r="BE1106" s="203">
        <f t="shared" si="14"/>
        <v>0</v>
      </c>
      <c r="BF1106" s="203">
        <f t="shared" si="15"/>
        <v>0</v>
      </c>
      <c r="BG1106" s="203">
        <f t="shared" si="16"/>
        <v>0</v>
      </c>
      <c r="BH1106" s="203">
        <f t="shared" si="17"/>
        <v>0</v>
      </c>
      <c r="BI1106" s="203">
        <f t="shared" si="18"/>
        <v>0</v>
      </c>
      <c r="BJ1106" s="23" t="s">
        <v>175</v>
      </c>
      <c r="BK1106" s="203">
        <f t="shared" si="19"/>
        <v>0</v>
      </c>
      <c r="BL1106" s="23" t="s">
        <v>308</v>
      </c>
      <c r="BM1106" s="23" t="s">
        <v>1254</v>
      </c>
    </row>
    <row r="1107" spans="2:65" s="1" customFormat="1" ht="31.5" customHeight="1">
      <c r="B1107" s="40"/>
      <c r="C1107" s="192" t="s">
        <v>1255</v>
      </c>
      <c r="D1107" s="192" t="s">
        <v>169</v>
      </c>
      <c r="E1107" s="193" t="s">
        <v>1256</v>
      </c>
      <c r="F1107" s="194" t="s">
        <v>1257</v>
      </c>
      <c r="G1107" s="195" t="s">
        <v>305</v>
      </c>
      <c r="H1107" s="196">
        <v>114.9</v>
      </c>
      <c r="I1107" s="197"/>
      <c r="J1107" s="198">
        <f t="shared" si="10"/>
        <v>0</v>
      </c>
      <c r="K1107" s="194" t="s">
        <v>1025</v>
      </c>
      <c r="L1107" s="60"/>
      <c r="M1107" s="199" t="s">
        <v>21</v>
      </c>
      <c r="N1107" s="200" t="s">
        <v>41</v>
      </c>
      <c r="O1107" s="41"/>
      <c r="P1107" s="201">
        <f t="shared" si="11"/>
        <v>0</v>
      </c>
      <c r="Q1107" s="201">
        <v>1.9000000000000001E-4</v>
      </c>
      <c r="R1107" s="201">
        <f t="shared" si="12"/>
        <v>2.1831000000000003E-2</v>
      </c>
      <c r="S1107" s="201">
        <v>0</v>
      </c>
      <c r="T1107" s="202">
        <f t="shared" si="13"/>
        <v>0</v>
      </c>
      <c r="AR1107" s="23" t="s">
        <v>308</v>
      </c>
      <c r="AT1107" s="23" t="s">
        <v>169</v>
      </c>
      <c r="AU1107" s="23" t="s">
        <v>175</v>
      </c>
      <c r="AY1107" s="23" t="s">
        <v>167</v>
      </c>
      <c r="BE1107" s="203">
        <f t="shared" si="14"/>
        <v>0</v>
      </c>
      <c r="BF1107" s="203">
        <f t="shared" si="15"/>
        <v>0</v>
      </c>
      <c r="BG1107" s="203">
        <f t="shared" si="16"/>
        <v>0</v>
      </c>
      <c r="BH1107" s="203">
        <f t="shared" si="17"/>
        <v>0</v>
      </c>
      <c r="BI1107" s="203">
        <f t="shared" si="18"/>
        <v>0</v>
      </c>
      <c r="BJ1107" s="23" t="s">
        <v>175</v>
      </c>
      <c r="BK1107" s="203">
        <f t="shared" si="19"/>
        <v>0</v>
      </c>
      <c r="BL1107" s="23" t="s">
        <v>308</v>
      </c>
      <c r="BM1107" s="23" t="s">
        <v>1258</v>
      </c>
    </row>
    <row r="1108" spans="2:65" s="12" customFormat="1">
      <c r="B1108" s="216"/>
      <c r="C1108" s="217"/>
      <c r="D1108" s="206" t="s">
        <v>177</v>
      </c>
      <c r="E1108" s="218" t="s">
        <v>21</v>
      </c>
      <c r="F1108" s="219" t="s">
        <v>1259</v>
      </c>
      <c r="G1108" s="217"/>
      <c r="H1108" s="220">
        <v>114.9</v>
      </c>
      <c r="I1108" s="221"/>
      <c r="J1108" s="217"/>
      <c r="K1108" s="217"/>
      <c r="L1108" s="222"/>
      <c r="M1108" s="223"/>
      <c r="N1108" s="224"/>
      <c r="O1108" s="224"/>
      <c r="P1108" s="224"/>
      <c r="Q1108" s="224"/>
      <c r="R1108" s="224"/>
      <c r="S1108" s="224"/>
      <c r="T1108" s="225"/>
      <c r="AT1108" s="226" t="s">
        <v>177</v>
      </c>
      <c r="AU1108" s="226" t="s">
        <v>175</v>
      </c>
      <c r="AV1108" s="12" t="s">
        <v>175</v>
      </c>
      <c r="AW1108" s="12" t="s">
        <v>33</v>
      </c>
      <c r="AX1108" s="12" t="s">
        <v>69</v>
      </c>
      <c r="AY1108" s="226" t="s">
        <v>167</v>
      </c>
    </row>
    <row r="1109" spans="2:65" s="13" customFormat="1">
      <c r="B1109" s="227"/>
      <c r="C1109" s="228"/>
      <c r="D1109" s="229" t="s">
        <v>177</v>
      </c>
      <c r="E1109" s="230" t="s">
        <v>21</v>
      </c>
      <c r="F1109" s="231" t="s">
        <v>181</v>
      </c>
      <c r="G1109" s="228"/>
      <c r="H1109" s="232">
        <v>114.9</v>
      </c>
      <c r="I1109" s="233"/>
      <c r="J1109" s="228"/>
      <c r="K1109" s="228"/>
      <c r="L1109" s="234"/>
      <c r="M1109" s="235"/>
      <c r="N1109" s="236"/>
      <c r="O1109" s="236"/>
      <c r="P1109" s="236"/>
      <c r="Q1109" s="236"/>
      <c r="R1109" s="236"/>
      <c r="S1109" s="236"/>
      <c r="T1109" s="237"/>
      <c r="AT1109" s="238" t="s">
        <v>177</v>
      </c>
      <c r="AU1109" s="238" t="s">
        <v>175</v>
      </c>
      <c r="AV1109" s="13" t="s">
        <v>174</v>
      </c>
      <c r="AW1109" s="13" t="s">
        <v>33</v>
      </c>
      <c r="AX1109" s="13" t="s">
        <v>77</v>
      </c>
      <c r="AY1109" s="238" t="s">
        <v>167</v>
      </c>
    </row>
    <row r="1110" spans="2:65" s="1" customFormat="1" ht="31.5" customHeight="1">
      <c r="B1110" s="40"/>
      <c r="C1110" s="192" t="s">
        <v>1260</v>
      </c>
      <c r="D1110" s="192" t="s">
        <v>169</v>
      </c>
      <c r="E1110" s="193" t="s">
        <v>1261</v>
      </c>
      <c r="F1110" s="194" t="s">
        <v>1262</v>
      </c>
      <c r="G1110" s="195" t="s">
        <v>305</v>
      </c>
      <c r="H1110" s="196">
        <v>114.9</v>
      </c>
      <c r="I1110" s="197"/>
      <c r="J1110" s="198">
        <f>ROUND(I1110*H1110,2)</f>
        <v>0</v>
      </c>
      <c r="K1110" s="194" t="s">
        <v>1025</v>
      </c>
      <c r="L1110" s="60"/>
      <c r="M1110" s="199" t="s">
        <v>21</v>
      </c>
      <c r="N1110" s="200" t="s">
        <v>41</v>
      </c>
      <c r="O1110" s="41"/>
      <c r="P1110" s="201">
        <f>O1110*H1110</f>
        <v>0</v>
      </c>
      <c r="Q1110" s="201">
        <v>1.0000000000000001E-5</v>
      </c>
      <c r="R1110" s="201">
        <f>Q1110*H1110</f>
        <v>1.1490000000000001E-3</v>
      </c>
      <c r="S1110" s="201">
        <v>0</v>
      </c>
      <c r="T1110" s="202">
        <f>S1110*H1110</f>
        <v>0</v>
      </c>
      <c r="AR1110" s="23" t="s">
        <v>308</v>
      </c>
      <c r="AT1110" s="23" t="s">
        <v>169</v>
      </c>
      <c r="AU1110" s="23" t="s">
        <v>175</v>
      </c>
      <c r="AY1110" s="23" t="s">
        <v>167</v>
      </c>
      <c r="BE1110" s="203">
        <f>IF(N1110="základní",J1110,0)</f>
        <v>0</v>
      </c>
      <c r="BF1110" s="203">
        <f>IF(N1110="snížená",J1110,0)</f>
        <v>0</v>
      </c>
      <c r="BG1110" s="203">
        <f>IF(N1110="zákl. přenesená",J1110,0)</f>
        <v>0</v>
      </c>
      <c r="BH1110" s="203">
        <f>IF(N1110="sníž. přenesená",J1110,0)</f>
        <v>0</v>
      </c>
      <c r="BI1110" s="203">
        <f>IF(N1110="nulová",J1110,0)</f>
        <v>0</v>
      </c>
      <c r="BJ1110" s="23" t="s">
        <v>175</v>
      </c>
      <c r="BK1110" s="203">
        <f>ROUND(I1110*H1110,2)</f>
        <v>0</v>
      </c>
      <c r="BL1110" s="23" t="s">
        <v>308</v>
      </c>
      <c r="BM1110" s="23" t="s">
        <v>1263</v>
      </c>
    </row>
    <row r="1111" spans="2:65" s="1" customFormat="1" ht="22.5" customHeight="1">
      <c r="B1111" s="40"/>
      <c r="C1111" s="192" t="s">
        <v>1264</v>
      </c>
      <c r="D1111" s="192" t="s">
        <v>169</v>
      </c>
      <c r="E1111" s="193" t="s">
        <v>1265</v>
      </c>
      <c r="F1111" s="194" t="s">
        <v>1266</v>
      </c>
      <c r="G1111" s="195" t="s">
        <v>226</v>
      </c>
      <c r="H1111" s="196">
        <v>2</v>
      </c>
      <c r="I1111" s="197"/>
      <c r="J1111" s="198">
        <f>ROUND(I1111*H1111,2)</f>
        <v>0</v>
      </c>
      <c r="K1111" s="194" t="s">
        <v>1030</v>
      </c>
      <c r="L1111" s="60"/>
      <c r="M1111" s="199" t="s">
        <v>21</v>
      </c>
      <c r="N1111" s="200" t="s">
        <v>41</v>
      </c>
      <c r="O1111" s="41"/>
      <c r="P1111" s="201">
        <f>O1111*H1111</f>
        <v>0</v>
      </c>
      <c r="Q1111" s="201">
        <v>3.6000000000000002E-4</v>
      </c>
      <c r="R1111" s="201">
        <f>Q1111*H1111</f>
        <v>7.2000000000000005E-4</v>
      </c>
      <c r="S1111" s="201">
        <v>0</v>
      </c>
      <c r="T1111" s="202">
        <f>S1111*H1111</f>
        <v>0</v>
      </c>
      <c r="AR1111" s="23" t="s">
        <v>308</v>
      </c>
      <c r="AT1111" s="23" t="s">
        <v>169</v>
      </c>
      <c r="AU1111" s="23" t="s">
        <v>175</v>
      </c>
      <c r="AY1111" s="23" t="s">
        <v>167</v>
      </c>
      <c r="BE1111" s="203">
        <f>IF(N1111="základní",J1111,0)</f>
        <v>0</v>
      </c>
      <c r="BF1111" s="203">
        <f>IF(N1111="snížená",J1111,0)</f>
        <v>0</v>
      </c>
      <c r="BG1111" s="203">
        <f>IF(N1111="zákl. přenesená",J1111,0)</f>
        <v>0</v>
      </c>
      <c r="BH1111" s="203">
        <f>IF(N1111="sníž. přenesená",J1111,0)</f>
        <v>0</v>
      </c>
      <c r="BI1111" s="203">
        <f>IF(N1111="nulová",J1111,0)</f>
        <v>0</v>
      </c>
      <c r="BJ1111" s="23" t="s">
        <v>175</v>
      </c>
      <c r="BK1111" s="203">
        <f>ROUND(I1111*H1111,2)</f>
        <v>0</v>
      </c>
      <c r="BL1111" s="23" t="s">
        <v>308</v>
      </c>
      <c r="BM1111" s="23" t="s">
        <v>1267</v>
      </c>
    </row>
    <row r="1112" spans="2:65" s="1" customFormat="1" ht="31.5" customHeight="1">
      <c r="B1112" s="40"/>
      <c r="C1112" s="192" t="s">
        <v>1268</v>
      </c>
      <c r="D1112" s="192" t="s">
        <v>169</v>
      </c>
      <c r="E1112" s="193" t="s">
        <v>1269</v>
      </c>
      <c r="F1112" s="194" t="s">
        <v>1270</v>
      </c>
      <c r="G1112" s="195" t="s">
        <v>253</v>
      </c>
      <c r="H1112" s="196">
        <v>0.13</v>
      </c>
      <c r="I1112" s="197"/>
      <c r="J1112" s="198">
        <f>ROUND(I1112*H1112,2)</f>
        <v>0</v>
      </c>
      <c r="K1112" s="194" t="s">
        <v>1025</v>
      </c>
      <c r="L1112" s="60"/>
      <c r="M1112" s="199" t="s">
        <v>21</v>
      </c>
      <c r="N1112" s="200" t="s">
        <v>41</v>
      </c>
      <c r="O1112" s="41"/>
      <c r="P1112" s="201">
        <f>O1112*H1112</f>
        <v>0</v>
      </c>
      <c r="Q1112" s="201">
        <v>0</v>
      </c>
      <c r="R1112" s="201">
        <f>Q1112*H1112</f>
        <v>0</v>
      </c>
      <c r="S1112" s="201">
        <v>0</v>
      </c>
      <c r="T1112" s="202">
        <f>S1112*H1112</f>
        <v>0</v>
      </c>
      <c r="AR1112" s="23" t="s">
        <v>308</v>
      </c>
      <c r="AT1112" s="23" t="s">
        <v>169</v>
      </c>
      <c r="AU1112" s="23" t="s">
        <v>175</v>
      </c>
      <c r="AY1112" s="23" t="s">
        <v>167</v>
      </c>
      <c r="BE1112" s="203">
        <f>IF(N1112="základní",J1112,0)</f>
        <v>0</v>
      </c>
      <c r="BF1112" s="203">
        <f>IF(N1112="snížená",J1112,0)</f>
        <v>0</v>
      </c>
      <c r="BG1112" s="203">
        <f>IF(N1112="zákl. přenesená",J1112,0)</f>
        <v>0</v>
      </c>
      <c r="BH1112" s="203">
        <f>IF(N1112="sníž. přenesená",J1112,0)</f>
        <v>0</v>
      </c>
      <c r="BI1112" s="203">
        <f>IF(N1112="nulová",J1112,0)</f>
        <v>0</v>
      </c>
      <c r="BJ1112" s="23" t="s">
        <v>175</v>
      </c>
      <c r="BK1112" s="203">
        <f>ROUND(I1112*H1112,2)</f>
        <v>0</v>
      </c>
      <c r="BL1112" s="23" t="s">
        <v>308</v>
      </c>
      <c r="BM1112" s="23" t="s">
        <v>1271</v>
      </c>
    </row>
    <row r="1113" spans="2:65" s="10" customFormat="1" ht="29.85" customHeight="1">
      <c r="B1113" s="175"/>
      <c r="C1113" s="176"/>
      <c r="D1113" s="189" t="s">
        <v>68</v>
      </c>
      <c r="E1113" s="190" t="s">
        <v>1272</v>
      </c>
      <c r="F1113" s="190" t="s">
        <v>1273</v>
      </c>
      <c r="G1113" s="176"/>
      <c r="H1113" s="176"/>
      <c r="I1113" s="179"/>
      <c r="J1113" s="191">
        <f>BK1113</f>
        <v>0</v>
      </c>
      <c r="K1113" s="176"/>
      <c r="L1113" s="181"/>
      <c r="M1113" s="182"/>
      <c r="N1113" s="183"/>
      <c r="O1113" s="183"/>
      <c r="P1113" s="184">
        <f>SUM(P1114:P1115)</f>
        <v>0</v>
      </c>
      <c r="Q1113" s="183"/>
      <c r="R1113" s="184">
        <f>SUM(R1114:R1115)</f>
        <v>2.8800000000000002E-3</v>
      </c>
      <c r="S1113" s="183"/>
      <c r="T1113" s="185">
        <f>SUM(T1114:T1115)</f>
        <v>0</v>
      </c>
      <c r="AR1113" s="186" t="s">
        <v>175</v>
      </c>
      <c r="AT1113" s="187" t="s">
        <v>68</v>
      </c>
      <c r="AU1113" s="187" t="s">
        <v>77</v>
      </c>
      <c r="AY1113" s="186" t="s">
        <v>167</v>
      </c>
      <c r="BK1113" s="188">
        <f>SUM(BK1114:BK1115)</f>
        <v>0</v>
      </c>
    </row>
    <row r="1114" spans="2:65" s="1" customFormat="1" ht="44.25" customHeight="1">
      <c r="B1114" s="40"/>
      <c r="C1114" s="192" t="s">
        <v>1274</v>
      </c>
      <c r="D1114" s="192" t="s">
        <v>169</v>
      </c>
      <c r="E1114" s="193" t="s">
        <v>1275</v>
      </c>
      <c r="F1114" s="194" t="s">
        <v>1276</v>
      </c>
      <c r="G1114" s="195" t="s">
        <v>301</v>
      </c>
      <c r="H1114" s="196">
        <v>1</v>
      </c>
      <c r="I1114" s="197"/>
      <c r="J1114" s="198">
        <f>ROUND(I1114*H1114,2)</f>
        <v>0</v>
      </c>
      <c r="K1114" s="194" t="s">
        <v>173</v>
      </c>
      <c r="L1114" s="60"/>
      <c r="M1114" s="199" t="s">
        <v>21</v>
      </c>
      <c r="N1114" s="200" t="s">
        <v>41</v>
      </c>
      <c r="O1114" s="41"/>
      <c r="P1114" s="201">
        <f>O1114*H1114</f>
        <v>0</v>
      </c>
      <c r="Q1114" s="201">
        <v>2.1900000000000001E-3</v>
      </c>
      <c r="R1114" s="201">
        <f>Q1114*H1114</f>
        <v>2.1900000000000001E-3</v>
      </c>
      <c r="S1114" s="201">
        <v>0</v>
      </c>
      <c r="T1114" s="202">
        <f>S1114*H1114</f>
        <v>0</v>
      </c>
      <c r="AR1114" s="23" t="s">
        <v>308</v>
      </c>
      <c r="AT1114" s="23" t="s">
        <v>169</v>
      </c>
      <c r="AU1114" s="23" t="s">
        <v>175</v>
      </c>
      <c r="AY1114" s="23" t="s">
        <v>167</v>
      </c>
      <c r="BE1114" s="203">
        <f>IF(N1114="základní",J1114,0)</f>
        <v>0</v>
      </c>
      <c r="BF1114" s="203">
        <f>IF(N1114="snížená",J1114,0)</f>
        <v>0</v>
      </c>
      <c r="BG1114" s="203">
        <f>IF(N1114="zákl. přenesená",J1114,0)</f>
        <v>0</v>
      </c>
      <c r="BH1114" s="203">
        <f>IF(N1114="sníž. přenesená",J1114,0)</f>
        <v>0</v>
      </c>
      <c r="BI1114" s="203">
        <f>IF(N1114="nulová",J1114,0)</f>
        <v>0</v>
      </c>
      <c r="BJ1114" s="23" t="s">
        <v>175</v>
      </c>
      <c r="BK1114" s="203">
        <f>ROUND(I1114*H1114,2)</f>
        <v>0</v>
      </c>
      <c r="BL1114" s="23" t="s">
        <v>308</v>
      </c>
      <c r="BM1114" s="23" t="s">
        <v>1277</v>
      </c>
    </row>
    <row r="1115" spans="2:65" s="1" customFormat="1" ht="31.5" customHeight="1">
      <c r="B1115" s="40"/>
      <c r="C1115" s="192" t="s">
        <v>1278</v>
      </c>
      <c r="D1115" s="192" t="s">
        <v>169</v>
      </c>
      <c r="E1115" s="193" t="s">
        <v>1279</v>
      </c>
      <c r="F1115" s="194" t="s">
        <v>1280</v>
      </c>
      <c r="G1115" s="195" t="s">
        <v>301</v>
      </c>
      <c r="H1115" s="196">
        <v>1</v>
      </c>
      <c r="I1115" s="197"/>
      <c r="J1115" s="198">
        <f>ROUND(I1115*H1115,2)</f>
        <v>0</v>
      </c>
      <c r="K1115" s="194" t="s">
        <v>1030</v>
      </c>
      <c r="L1115" s="60"/>
      <c r="M1115" s="199" t="s">
        <v>21</v>
      </c>
      <c r="N1115" s="200" t="s">
        <v>41</v>
      </c>
      <c r="O1115" s="41"/>
      <c r="P1115" s="201">
        <f>O1115*H1115</f>
        <v>0</v>
      </c>
      <c r="Q1115" s="201">
        <v>6.8999999999999997E-4</v>
      </c>
      <c r="R1115" s="201">
        <f>Q1115*H1115</f>
        <v>6.8999999999999997E-4</v>
      </c>
      <c r="S1115" s="201">
        <v>0</v>
      </c>
      <c r="T1115" s="202">
        <f>S1115*H1115</f>
        <v>0</v>
      </c>
      <c r="AR1115" s="23" t="s">
        <v>308</v>
      </c>
      <c r="AT1115" s="23" t="s">
        <v>169</v>
      </c>
      <c r="AU1115" s="23" t="s">
        <v>175</v>
      </c>
      <c r="AY1115" s="23" t="s">
        <v>167</v>
      </c>
      <c r="BE1115" s="203">
        <f>IF(N1115="základní",J1115,0)</f>
        <v>0</v>
      </c>
      <c r="BF1115" s="203">
        <f>IF(N1115="snížená",J1115,0)</f>
        <v>0</v>
      </c>
      <c r="BG1115" s="203">
        <f>IF(N1115="zákl. přenesená",J1115,0)</f>
        <v>0</v>
      </c>
      <c r="BH1115" s="203">
        <f>IF(N1115="sníž. přenesená",J1115,0)</f>
        <v>0</v>
      </c>
      <c r="BI1115" s="203">
        <f>IF(N1115="nulová",J1115,0)</f>
        <v>0</v>
      </c>
      <c r="BJ1115" s="23" t="s">
        <v>175</v>
      </c>
      <c r="BK1115" s="203">
        <f>ROUND(I1115*H1115,2)</f>
        <v>0</v>
      </c>
      <c r="BL1115" s="23" t="s">
        <v>308</v>
      </c>
      <c r="BM1115" s="23" t="s">
        <v>1281</v>
      </c>
    </row>
    <row r="1116" spans="2:65" s="10" customFormat="1" ht="29.85" customHeight="1">
      <c r="B1116" s="175"/>
      <c r="C1116" s="176"/>
      <c r="D1116" s="189" t="s">
        <v>68</v>
      </c>
      <c r="E1116" s="190" t="s">
        <v>1282</v>
      </c>
      <c r="F1116" s="190" t="s">
        <v>1283</v>
      </c>
      <c r="G1116" s="176"/>
      <c r="H1116" s="176"/>
      <c r="I1116" s="179"/>
      <c r="J1116" s="191">
        <f>BK1116</f>
        <v>0</v>
      </c>
      <c r="K1116" s="176"/>
      <c r="L1116" s="181"/>
      <c r="M1116" s="182"/>
      <c r="N1116" s="183"/>
      <c r="O1116" s="183"/>
      <c r="P1116" s="184">
        <f>SUM(P1117:P1130)</f>
        <v>0</v>
      </c>
      <c r="Q1116" s="183"/>
      <c r="R1116" s="184">
        <f>SUM(R1117:R1130)</f>
        <v>0.14919999999999997</v>
      </c>
      <c r="S1116" s="183"/>
      <c r="T1116" s="185">
        <f>SUM(T1117:T1130)</f>
        <v>0</v>
      </c>
      <c r="AR1116" s="186" t="s">
        <v>175</v>
      </c>
      <c r="AT1116" s="187" t="s">
        <v>68</v>
      </c>
      <c r="AU1116" s="187" t="s">
        <v>77</v>
      </c>
      <c r="AY1116" s="186" t="s">
        <v>167</v>
      </c>
      <c r="BK1116" s="188">
        <f>SUM(BK1117:BK1130)</f>
        <v>0</v>
      </c>
    </row>
    <row r="1117" spans="2:65" s="1" customFormat="1" ht="31.5" customHeight="1">
      <c r="B1117" s="40"/>
      <c r="C1117" s="192" t="s">
        <v>1284</v>
      </c>
      <c r="D1117" s="192" t="s">
        <v>169</v>
      </c>
      <c r="E1117" s="193" t="s">
        <v>1285</v>
      </c>
      <c r="F1117" s="194" t="s">
        <v>1286</v>
      </c>
      <c r="G1117" s="195" t="s">
        <v>301</v>
      </c>
      <c r="H1117" s="196">
        <v>2</v>
      </c>
      <c r="I1117" s="197"/>
      <c r="J1117" s="198">
        <f t="shared" ref="J1117:J1130" si="20">ROUND(I1117*H1117,2)</f>
        <v>0</v>
      </c>
      <c r="K1117" s="194" t="s">
        <v>1025</v>
      </c>
      <c r="L1117" s="60"/>
      <c r="M1117" s="199" t="s">
        <v>21</v>
      </c>
      <c r="N1117" s="200" t="s">
        <v>41</v>
      </c>
      <c r="O1117" s="41"/>
      <c r="P1117" s="201">
        <f t="shared" ref="P1117:P1130" si="21">O1117*H1117</f>
        <v>0</v>
      </c>
      <c r="Q1117" s="201">
        <v>2.3720000000000001E-2</v>
      </c>
      <c r="R1117" s="201">
        <f t="shared" ref="R1117:R1130" si="22">Q1117*H1117</f>
        <v>4.7440000000000003E-2</v>
      </c>
      <c r="S1117" s="201">
        <v>0</v>
      </c>
      <c r="T1117" s="202">
        <f t="shared" ref="T1117:T1130" si="23">S1117*H1117</f>
        <v>0</v>
      </c>
      <c r="AR1117" s="23" t="s">
        <v>308</v>
      </c>
      <c r="AT1117" s="23" t="s">
        <v>169</v>
      </c>
      <c r="AU1117" s="23" t="s">
        <v>175</v>
      </c>
      <c r="AY1117" s="23" t="s">
        <v>167</v>
      </c>
      <c r="BE1117" s="203">
        <f t="shared" ref="BE1117:BE1130" si="24">IF(N1117="základní",J1117,0)</f>
        <v>0</v>
      </c>
      <c r="BF1117" s="203">
        <f t="shared" ref="BF1117:BF1130" si="25">IF(N1117="snížená",J1117,0)</f>
        <v>0</v>
      </c>
      <c r="BG1117" s="203">
        <f t="shared" ref="BG1117:BG1130" si="26">IF(N1117="zákl. přenesená",J1117,0)</f>
        <v>0</v>
      </c>
      <c r="BH1117" s="203">
        <f t="shared" ref="BH1117:BH1130" si="27">IF(N1117="sníž. přenesená",J1117,0)</f>
        <v>0</v>
      </c>
      <c r="BI1117" s="203">
        <f t="shared" ref="BI1117:BI1130" si="28">IF(N1117="nulová",J1117,0)</f>
        <v>0</v>
      </c>
      <c r="BJ1117" s="23" t="s">
        <v>175</v>
      </c>
      <c r="BK1117" s="203">
        <f t="shared" ref="BK1117:BK1130" si="29">ROUND(I1117*H1117,2)</f>
        <v>0</v>
      </c>
      <c r="BL1117" s="23" t="s">
        <v>308</v>
      </c>
      <c r="BM1117" s="23" t="s">
        <v>1287</v>
      </c>
    </row>
    <row r="1118" spans="2:65" s="1" customFormat="1" ht="31.5" customHeight="1">
      <c r="B1118" s="40"/>
      <c r="C1118" s="192" t="s">
        <v>1288</v>
      </c>
      <c r="D1118" s="192" t="s">
        <v>169</v>
      </c>
      <c r="E1118" s="193" t="s">
        <v>1289</v>
      </c>
      <c r="F1118" s="194" t="s">
        <v>1290</v>
      </c>
      <c r="G1118" s="195" t="s">
        <v>301</v>
      </c>
      <c r="H1118" s="196">
        <v>1</v>
      </c>
      <c r="I1118" s="197"/>
      <c r="J1118" s="198">
        <f t="shared" si="20"/>
        <v>0</v>
      </c>
      <c r="K1118" s="194" t="s">
        <v>1030</v>
      </c>
      <c r="L1118" s="60"/>
      <c r="M1118" s="199" t="s">
        <v>21</v>
      </c>
      <c r="N1118" s="200" t="s">
        <v>41</v>
      </c>
      <c r="O1118" s="41"/>
      <c r="P1118" s="201">
        <f t="shared" si="21"/>
        <v>0</v>
      </c>
      <c r="Q1118" s="201">
        <v>1.6760000000000001E-2</v>
      </c>
      <c r="R1118" s="201">
        <f t="shared" si="22"/>
        <v>1.6760000000000001E-2</v>
      </c>
      <c r="S1118" s="201">
        <v>0</v>
      </c>
      <c r="T1118" s="202">
        <f t="shared" si="23"/>
        <v>0</v>
      </c>
      <c r="AR1118" s="23" t="s">
        <v>308</v>
      </c>
      <c r="AT1118" s="23" t="s">
        <v>169</v>
      </c>
      <c r="AU1118" s="23" t="s">
        <v>175</v>
      </c>
      <c r="AY1118" s="23" t="s">
        <v>167</v>
      </c>
      <c r="BE1118" s="203">
        <f t="shared" si="24"/>
        <v>0</v>
      </c>
      <c r="BF1118" s="203">
        <f t="shared" si="25"/>
        <v>0</v>
      </c>
      <c r="BG1118" s="203">
        <f t="shared" si="26"/>
        <v>0</v>
      </c>
      <c r="BH1118" s="203">
        <f t="shared" si="27"/>
        <v>0</v>
      </c>
      <c r="BI1118" s="203">
        <f t="shared" si="28"/>
        <v>0</v>
      </c>
      <c r="BJ1118" s="23" t="s">
        <v>175</v>
      </c>
      <c r="BK1118" s="203">
        <f t="shared" si="29"/>
        <v>0</v>
      </c>
      <c r="BL1118" s="23" t="s">
        <v>308</v>
      </c>
      <c r="BM1118" s="23" t="s">
        <v>1291</v>
      </c>
    </row>
    <row r="1119" spans="2:65" s="1" customFormat="1" ht="22.5" customHeight="1">
      <c r="B1119" s="40"/>
      <c r="C1119" s="192" t="s">
        <v>1292</v>
      </c>
      <c r="D1119" s="192" t="s">
        <v>169</v>
      </c>
      <c r="E1119" s="193" t="s">
        <v>1293</v>
      </c>
      <c r="F1119" s="194" t="s">
        <v>1294</v>
      </c>
      <c r="G1119" s="195" t="s">
        <v>301</v>
      </c>
      <c r="H1119" s="196">
        <v>1</v>
      </c>
      <c r="I1119" s="197"/>
      <c r="J1119" s="198">
        <f t="shared" si="20"/>
        <v>0</v>
      </c>
      <c r="K1119" s="194" t="s">
        <v>1025</v>
      </c>
      <c r="L1119" s="60"/>
      <c r="M1119" s="199" t="s">
        <v>21</v>
      </c>
      <c r="N1119" s="200" t="s">
        <v>41</v>
      </c>
      <c r="O1119" s="41"/>
      <c r="P1119" s="201">
        <f t="shared" si="21"/>
        <v>0</v>
      </c>
      <c r="Q1119" s="201">
        <v>1.158E-2</v>
      </c>
      <c r="R1119" s="201">
        <f t="shared" si="22"/>
        <v>1.158E-2</v>
      </c>
      <c r="S1119" s="201">
        <v>0</v>
      </c>
      <c r="T1119" s="202">
        <f t="shared" si="23"/>
        <v>0</v>
      </c>
      <c r="AR1119" s="23" t="s">
        <v>308</v>
      </c>
      <c r="AT1119" s="23" t="s">
        <v>169</v>
      </c>
      <c r="AU1119" s="23" t="s">
        <v>175</v>
      </c>
      <c r="AY1119" s="23" t="s">
        <v>167</v>
      </c>
      <c r="BE1119" s="203">
        <f t="shared" si="24"/>
        <v>0</v>
      </c>
      <c r="BF1119" s="203">
        <f t="shared" si="25"/>
        <v>0</v>
      </c>
      <c r="BG1119" s="203">
        <f t="shared" si="26"/>
        <v>0</v>
      </c>
      <c r="BH1119" s="203">
        <f t="shared" si="27"/>
        <v>0</v>
      </c>
      <c r="BI1119" s="203">
        <f t="shared" si="28"/>
        <v>0</v>
      </c>
      <c r="BJ1119" s="23" t="s">
        <v>175</v>
      </c>
      <c r="BK1119" s="203">
        <f t="shared" si="29"/>
        <v>0</v>
      </c>
      <c r="BL1119" s="23" t="s">
        <v>308</v>
      </c>
      <c r="BM1119" s="23" t="s">
        <v>1295</v>
      </c>
    </row>
    <row r="1120" spans="2:65" s="1" customFormat="1" ht="31.5" customHeight="1">
      <c r="B1120" s="40"/>
      <c r="C1120" s="192" t="s">
        <v>1296</v>
      </c>
      <c r="D1120" s="192" t="s">
        <v>169</v>
      </c>
      <c r="E1120" s="193" t="s">
        <v>1297</v>
      </c>
      <c r="F1120" s="194" t="s">
        <v>1298</v>
      </c>
      <c r="G1120" s="195" t="s">
        <v>301</v>
      </c>
      <c r="H1120" s="196">
        <v>1</v>
      </c>
      <c r="I1120" s="197"/>
      <c r="J1120" s="198">
        <f t="shared" si="20"/>
        <v>0</v>
      </c>
      <c r="K1120" s="194" t="s">
        <v>1030</v>
      </c>
      <c r="L1120" s="60"/>
      <c r="M1120" s="199" t="s">
        <v>21</v>
      </c>
      <c r="N1120" s="200" t="s">
        <v>41</v>
      </c>
      <c r="O1120" s="41"/>
      <c r="P1120" s="201">
        <f t="shared" si="21"/>
        <v>0</v>
      </c>
      <c r="Q1120" s="201">
        <v>2.5999999999999999E-2</v>
      </c>
      <c r="R1120" s="201">
        <f t="shared" si="22"/>
        <v>2.5999999999999999E-2</v>
      </c>
      <c r="S1120" s="201">
        <v>0</v>
      </c>
      <c r="T1120" s="202">
        <f t="shared" si="23"/>
        <v>0</v>
      </c>
      <c r="AR1120" s="23" t="s">
        <v>308</v>
      </c>
      <c r="AT1120" s="23" t="s">
        <v>169</v>
      </c>
      <c r="AU1120" s="23" t="s">
        <v>175</v>
      </c>
      <c r="AY1120" s="23" t="s">
        <v>167</v>
      </c>
      <c r="BE1120" s="203">
        <f t="shared" si="24"/>
        <v>0</v>
      </c>
      <c r="BF1120" s="203">
        <f t="shared" si="25"/>
        <v>0</v>
      </c>
      <c r="BG1120" s="203">
        <f t="shared" si="26"/>
        <v>0</v>
      </c>
      <c r="BH1120" s="203">
        <f t="shared" si="27"/>
        <v>0</v>
      </c>
      <c r="BI1120" s="203">
        <f t="shared" si="28"/>
        <v>0</v>
      </c>
      <c r="BJ1120" s="23" t="s">
        <v>175</v>
      </c>
      <c r="BK1120" s="203">
        <f t="shared" si="29"/>
        <v>0</v>
      </c>
      <c r="BL1120" s="23" t="s">
        <v>308</v>
      </c>
      <c r="BM1120" s="23" t="s">
        <v>1299</v>
      </c>
    </row>
    <row r="1121" spans="2:65" s="1" customFormat="1" ht="31.5" customHeight="1">
      <c r="B1121" s="40"/>
      <c r="C1121" s="192" t="s">
        <v>1300</v>
      </c>
      <c r="D1121" s="192" t="s">
        <v>169</v>
      </c>
      <c r="E1121" s="193" t="s">
        <v>1301</v>
      </c>
      <c r="F1121" s="194" t="s">
        <v>1302</v>
      </c>
      <c r="G1121" s="195" t="s">
        <v>301</v>
      </c>
      <c r="H1121" s="196">
        <v>1</v>
      </c>
      <c r="I1121" s="197"/>
      <c r="J1121" s="198">
        <f t="shared" si="20"/>
        <v>0</v>
      </c>
      <c r="K1121" s="194" t="s">
        <v>1030</v>
      </c>
      <c r="L1121" s="60"/>
      <c r="M1121" s="199" t="s">
        <v>21</v>
      </c>
      <c r="N1121" s="200" t="s">
        <v>41</v>
      </c>
      <c r="O1121" s="41"/>
      <c r="P1121" s="201">
        <f t="shared" si="21"/>
        <v>0</v>
      </c>
      <c r="Q1121" s="201">
        <v>1.388E-2</v>
      </c>
      <c r="R1121" s="201">
        <f t="shared" si="22"/>
        <v>1.388E-2</v>
      </c>
      <c r="S1121" s="201">
        <v>0</v>
      </c>
      <c r="T1121" s="202">
        <f t="shared" si="23"/>
        <v>0</v>
      </c>
      <c r="AR1121" s="23" t="s">
        <v>308</v>
      </c>
      <c r="AT1121" s="23" t="s">
        <v>169</v>
      </c>
      <c r="AU1121" s="23" t="s">
        <v>175</v>
      </c>
      <c r="AY1121" s="23" t="s">
        <v>167</v>
      </c>
      <c r="BE1121" s="203">
        <f t="shared" si="24"/>
        <v>0</v>
      </c>
      <c r="BF1121" s="203">
        <f t="shared" si="25"/>
        <v>0</v>
      </c>
      <c r="BG1121" s="203">
        <f t="shared" si="26"/>
        <v>0</v>
      </c>
      <c r="BH1121" s="203">
        <f t="shared" si="27"/>
        <v>0</v>
      </c>
      <c r="BI1121" s="203">
        <f t="shared" si="28"/>
        <v>0</v>
      </c>
      <c r="BJ1121" s="23" t="s">
        <v>175</v>
      </c>
      <c r="BK1121" s="203">
        <f t="shared" si="29"/>
        <v>0</v>
      </c>
      <c r="BL1121" s="23" t="s">
        <v>308</v>
      </c>
      <c r="BM1121" s="23" t="s">
        <v>1303</v>
      </c>
    </row>
    <row r="1122" spans="2:65" s="1" customFormat="1" ht="44.25" customHeight="1">
      <c r="B1122" s="40"/>
      <c r="C1122" s="192" t="s">
        <v>1304</v>
      </c>
      <c r="D1122" s="192" t="s">
        <v>169</v>
      </c>
      <c r="E1122" s="193" t="s">
        <v>1305</v>
      </c>
      <c r="F1122" s="194" t="s">
        <v>1306</v>
      </c>
      <c r="G1122" s="195" t="s">
        <v>301</v>
      </c>
      <c r="H1122" s="196">
        <v>1</v>
      </c>
      <c r="I1122" s="197"/>
      <c r="J1122" s="198">
        <f t="shared" si="20"/>
        <v>0</v>
      </c>
      <c r="K1122" s="194" t="s">
        <v>1030</v>
      </c>
      <c r="L1122" s="60"/>
      <c r="M1122" s="199" t="s">
        <v>21</v>
      </c>
      <c r="N1122" s="200" t="s">
        <v>41</v>
      </c>
      <c r="O1122" s="41"/>
      <c r="P1122" s="201">
        <f t="shared" si="21"/>
        <v>0</v>
      </c>
      <c r="Q1122" s="201">
        <v>1.5339999999999999E-2</v>
      </c>
      <c r="R1122" s="201">
        <f t="shared" si="22"/>
        <v>1.5339999999999999E-2</v>
      </c>
      <c r="S1122" s="201">
        <v>0</v>
      </c>
      <c r="T1122" s="202">
        <f t="shared" si="23"/>
        <v>0</v>
      </c>
      <c r="AR1122" s="23" t="s">
        <v>308</v>
      </c>
      <c r="AT1122" s="23" t="s">
        <v>169</v>
      </c>
      <c r="AU1122" s="23" t="s">
        <v>175</v>
      </c>
      <c r="AY1122" s="23" t="s">
        <v>167</v>
      </c>
      <c r="BE1122" s="203">
        <f t="shared" si="24"/>
        <v>0</v>
      </c>
      <c r="BF1122" s="203">
        <f t="shared" si="25"/>
        <v>0</v>
      </c>
      <c r="BG1122" s="203">
        <f t="shared" si="26"/>
        <v>0</v>
      </c>
      <c r="BH1122" s="203">
        <f t="shared" si="27"/>
        <v>0</v>
      </c>
      <c r="BI1122" s="203">
        <f t="shared" si="28"/>
        <v>0</v>
      </c>
      <c r="BJ1122" s="23" t="s">
        <v>175</v>
      </c>
      <c r="BK1122" s="203">
        <f t="shared" si="29"/>
        <v>0</v>
      </c>
      <c r="BL1122" s="23" t="s">
        <v>308</v>
      </c>
      <c r="BM1122" s="23" t="s">
        <v>1307</v>
      </c>
    </row>
    <row r="1123" spans="2:65" s="1" customFormat="1" ht="31.5" customHeight="1">
      <c r="B1123" s="40"/>
      <c r="C1123" s="192" t="s">
        <v>1308</v>
      </c>
      <c r="D1123" s="192" t="s">
        <v>169</v>
      </c>
      <c r="E1123" s="193" t="s">
        <v>1309</v>
      </c>
      <c r="F1123" s="194" t="s">
        <v>1310</v>
      </c>
      <c r="G1123" s="195" t="s">
        <v>301</v>
      </c>
      <c r="H1123" s="196">
        <v>1</v>
      </c>
      <c r="I1123" s="197"/>
      <c r="J1123" s="198">
        <f t="shared" si="20"/>
        <v>0</v>
      </c>
      <c r="K1123" s="194" t="s">
        <v>1025</v>
      </c>
      <c r="L1123" s="60"/>
      <c r="M1123" s="199" t="s">
        <v>21</v>
      </c>
      <c r="N1123" s="200" t="s">
        <v>41</v>
      </c>
      <c r="O1123" s="41"/>
      <c r="P1123" s="201">
        <f t="shared" si="21"/>
        <v>0</v>
      </c>
      <c r="Q1123" s="201">
        <v>4.9399999999999999E-3</v>
      </c>
      <c r="R1123" s="201">
        <f t="shared" si="22"/>
        <v>4.9399999999999999E-3</v>
      </c>
      <c r="S1123" s="201">
        <v>0</v>
      </c>
      <c r="T1123" s="202">
        <f t="shared" si="23"/>
        <v>0</v>
      </c>
      <c r="AR1123" s="23" t="s">
        <v>308</v>
      </c>
      <c r="AT1123" s="23" t="s">
        <v>169</v>
      </c>
      <c r="AU1123" s="23" t="s">
        <v>175</v>
      </c>
      <c r="AY1123" s="23" t="s">
        <v>167</v>
      </c>
      <c r="BE1123" s="203">
        <f t="shared" si="24"/>
        <v>0</v>
      </c>
      <c r="BF1123" s="203">
        <f t="shared" si="25"/>
        <v>0</v>
      </c>
      <c r="BG1123" s="203">
        <f t="shared" si="26"/>
        <v>0</v>
      </c>
      <c r="BH1123" s="203">
        <f t="shared" si="27"/>
        <v>0</v>
      </c>
      <c r="BI1123" s="203">
        <f t="shared" si="28"/>
        <v>0</v>
      </c>
      <c r="BJ1123" s="23" t="s">
        <v>175</v>
      </c>
      <c r="BK1123" s="203">
        <f t="shared" si="29"/>
        <v>0</v>
      </c>
      <c r="BL1123" s="23" t="s">
        <v>308</v>
      </c>
      <c r="BM1123" s="23" t="s">
        <v>1311</v>
      </c>
    </row>
    <row r="1124" spans="2:65" s="1" customFormat="1" ht="22.5" customHeight="1">
      <c r="B1124" s="40"/>
      <c r="C1124" s="192" t="s">
        <v>1312</v>
      </c>
      <c r="D1124" s="192" t="s">
        <v>169</v>
      </c>
      <c r="E1124" s="193" t="s">
        <v>1313</v>
      </c>
      <c r="F1124" s="194" t="s">
        <v>1314</v>
      </c>
      <c r="G1124" s="195" t="s">
        <v>301</v>
      </c>
      <c r="H1124" s="196">
        <v>6</v>
      </c>
      <c r="I1124" s="197"/>
      <c r="J1124" s="198">
        <f t="shared" si="20"/>
        <v>0</v>
      </c>
      <c r="K1124" s="194" t="s">
        <v>1025</v>
      </c>
      <c r="L1124" s="60"/>
      <c r="M1124" s="199" t="s">
        <v>21</v>
      </c>
      <c r="N1124" s="200" t="s">
        <v>41</v>
      </c>
      <c r="O1124" s="41"/>
      <c r="P1124" s="201">
        <f t="shared" si="21"/>
        <v>0</v>
      </c>
      <c r="Q1124" s="201">
        <v>2.9999999999999997E-4</v>
      </c>
      <c r="R1124" s="201">
        <f t="shared" si="22"/>
        <v>1.8E-3</v>
      </c>
      <c r="S1124" s="201">
        <v>0</v>
      </c>
      <c r="T1124" s="202">
        <f t="shared" si="23"/>
        <v>0</v>
      </c>
      <c r="AR1124" s="23" t="s">
        <v>308</v>
      </c>
      <c r="AT1124" s="23" t="s">
        <v>169</v>
      </c>
      <c r="AU1124" s="23" t="s">
        <v>175</v>
      </c>
      <c r="AY1124" s="23" t="s">
        <v>167</v>
      </c>
      <c r="BE1124" s="203">
        <f t="shared" si="24"/>
        <v>0</v>
      </c>
      <c r="BF1124" s="203">
        <f t="shared" si="25"/>
        <v>0</v>
      </c>
      <c r="BG1124" s="203">
        <f t="shared" si="26"/>
        <v>0</v>
      </c>
      <c r="BH1124" s="203">
        <f t="shared" si="27"/>
        <v>0</v>
      </c>
      <c r="BI1124" s="203">
        <f t="shared" si="28"/>
        <v>0</v>
      </c>
      <c r="BJ1124" s="23" t="s">
        <v>175</v>
      </c>
      <c r="BK1124" s="203">
        <f t="shared" si="29"/>
        <v>0</v>
      </c>
      <c r="BL1124" s="23" t="s">
        <v>308</v>
      </c>
      <c r="BM1124" s="23" t="s">
        <v>1315</v>
      </c>
    </row>
    <row r="1125" spans="2:65" s="1" customFormat="1" ht="22.5" customHeight="1">
      <c r="B1125" s="40"/>
      <c r="C1125" s="192" t="s">
        <v>1316</v>
      </c>
      <c r="D1125" s="192" t="s">
        <v>169</v>
      </c>
      <c r="E1125" s="193" t="s">
        <v>1317</v>
      </c>
      <c r="F1125" s="194" t="s">
        <v>1318</v>
      </c>
      <c r="G1125" s="195" t="s">
        <v>226</v>
      </c>
      <c r="H1125" s="196">
        <v>2</v>
      </c>
      <c r="I1125" s="197"/>
      <c r="J1125" s="198">
        <f t="shared" si="20"/>
        <v>0</v>
      </c>
      <c r="K1125" s="194" t="s">
        <v>1025</v>
      </c>
      <c r="L1125" s="60"/>
      <c r="M1125" s="199" t="s">
        <v>21</v>
      </c>
      <c r="N1125" s="200" t="s">
        <v>41</v>
      </c>
      <c r="O1125" s="41"/>
      <c r="P1125" s="201">
        <f t="shared" si="21"/>
        <v>0</v>
      </c>
      <c r="Q1125" s="201">
        <v>1.09E-3</v>
      </c>
      <c r="R1125" s="201">
        <f t="shared" si="22"/>
        <v>2.1800000000000001E-3</v>
      </c>
      <c r="S1125" s="201">
        <v>0</v>
      </c>
      <c r="T1125" s="202">
        <f t="shared" si="23"/>
        <v>0</v>
      </c>
      <c r="AR1125" s="23" t="s">
        <v>308</v>
      </c>
      <c r="AT1125" s="23" t="s">
        <v>169</v>
      </c>
      <c r="AU1125" s="23" t="s">
        <v>175</v>
      </c>
      <c r="AY1125" s="23" t="s">
        <v>167</v>
      </c>
      <c r="BE1125" s="203">
        <f t="shared" si="24"/>
        <v>0</v>
      </c>
      <c r="BF1125" s="203">
        <f t="shared" si="25"/>
        <v>0</v>
      </c>
      <c r="BG1125" s="203">
        <f t="shared" si="26"/>
        <v>0</v>
      </c>
      <c r="BH1125" s="203">
        <f t="shared" si="27"/>
        <v>0</v>
      </c>
      <c r="BI1125" s="203">
        <f t="shared" si="28"/>
        <v>0</v>
      </c>
      <c r="BJ1125" s="23" t="s">
        <v>175</v>
      </c>
      <c r="BK1125" s="203">
        <f t="shared" si="29"/>
        <v>0</v>
      </c>
      <c r="BL1125" s="23" t="s">
        <v>308</v>
      </c>
      <c r="BM1125" s="23" t="s">
        <v>1319</v>
      </c>
    </row>
    <row r="1126" spans="2:65" s="1" customFormat="1" ht="31.5" customHeight="1">
      <c r="B1126" s="40"/>
      <c r="C1126" s="192" t="s">
        <v>1320</v>
      </c>
      <c r="D1126" s="192" t="s">
        <v>169</v>
      </c>
      <c r="E1126" s="193" t="s">
        <v>1321</v>
      </c>
      <c r="F1126" s="194" t="s">
        <v>1322</v>
      </c>
      <c r="G1126" s="195" t="s">
        <v>301</v>
      </c>
      <c r="H1126" s="196">
        <v>1</v>
      </c>
      <c r="I1126" s="197"/>
      <c r="J1126" s="198">
        <f t="shared" si="20"/>
        <v>0</v>
      </c>
      <c r="K1126" s="194" t="s">
        <v>1025</v>
      </c>
      <c r="L1126" s="60"/>
      <c r="M1126" s="199" t="s">
        <v>21</v>
      </c>
      <c r="N1126" s="200" t="s">
        <v>41</v>
      </c>
      <c r="O1126" s="41"/>
      <c r="P1126" s="201">
        <f t="shared" si="21"/>
        <v>0</v>
      </c>
      <c r="Q1126" s="201">
        <v>1.8E-3</v>
      </c>
      <c r="R1126" s="201">
        <f t="shared" si="22"/>
        <v>1.8E-3</v>
      </c>
      <c r="S1126" s="201">
        <v>0</v>
      </c>
      <c r="T1126" s="202">
        <f t="shared" si="23"/>
        <v>0</v>
      </c>
      <c r="AR1126" s="23" t="s">
        <v>308</v>
      </c>
      <c r="AT1126" s="23" t="s">
        <v>169</v>
      </c>
      <c r="AU1126" s="23" t="s">
        <v>175</v>
      </c>
      <c r="AY1126" s="23" t="s">
        <v>167</v>
      </c>
      <c r="BE1126" s="203">
        <f t="shared" si="24"/>
        <v>0</v>
      </c>
      <c r="BF1126" s="203">
        <f t="shared" si="25"/>
        <v>0</v>
      </c>
      <c r="BG1126" s="203">
        <f t="shared" si="26"/>
        <v>0</v>
      </c>
      <c r="BH1126" s="203">
        <f t="shared" si="27"/>
        <v>0</v>
      </c>
      <c r="BI1126" s="203">
        <f t="shared" si="28"/>
        <v>0</v>
      </c>
      <c r="BJ1126" s="23" t="s">
        <v>175</v>
      </c>
      <c r="BK1126" s="203">
        <f t="shared" si="29"/>
        <v>0</v>
      </c>
      <c r="BL1126" s="23" t="s">
        <v>308</v>
      </c>
      <c r="BM1126" s="23" t="s">
        <v>1323</v>
      </c>
    </row>
    <row r="1127" spans="2:65" s="1" customFormat="1" ht="22.5" customHeight="1">
      <c r="B1127" s="40"/>
      <c r="C1127" s="192" t="s">
        <v>1324</v>
      </c>
      <c r="D1127" s="192" t="s">
        <v>169</v>
      </c>
      <c r="E1127" s="193" t="s">
        <v>1325</v>
      </c>
      <c r="F1127" s="194" t="s">
        <v>1326</v>
      </c>
      <c r="G1127" s="195" t="s">
        <v>301</v>
      </c>
      <c r="H1127" s="196">
        <v>2</v>
      </c>
      <c r="I1127" s="197"/>
      <c r="J1127" s="198">
        <f t="shared" si="20"/>
        <v>0</v>
      </c>
      <c r="K1127" s="194" t="s">
        <v>1025</v>
      </c>
      <c r="L1127" s="60"/>
      <c r="M1127" s="199" t="s">
        <v>21</v>
      </c>
      <c r="N1127" s="200" t="s">
        <v>41</v>
      </c>
      <c r="O1127" s="41"/>
      <c r="P1127" s="201">
        <f t="shared" si="21"/>
        <v>0</v>
      </c>
      <c r="Q1127" s="201">
        <v>1.8400000000000001E-3</v>
      </c>
      <c r="R1127" s="201">
        <f t="shared" si="22"/>
        <v>3.6800000000000001E-3</v>
      </c>
      <c r="S1127" s="201">
        <v>0</v>
      </c>
      <c r="T1127" s="202">
        <f t="shared" si="23"/>
        <v>0</v>
      </c>
      <c r="AR1127" s="23" t="s">
        <v>308</v>
      </c>
      <c r="AT1127" s="23" t="s">
        <v>169</v>
      </c>
      <c r="AU1127" s="23" t="s">
        <v>175</v>
      </c>
      <c r="AY1127" s="23" t="s">
        <v>167</v>
      </c>
      <c r="BE1127" s="203">
        <f t="shared" si="24"/>
        <v>0</v>
      </c>
      <c r="BF1127" s="203">
        <f t="shared" si="25"/>
        <v>0</v>
      </c>
      <c r="BG1127" s="203">
        <f t="shared" si="26"/>
        <v>0</v>
      </c>
      <c r="BH1127" s="203">
        <f t="shared" si="27"/>
        <v>0</v>
      </c>
      <c r="BI1127" s="203">
        <f t="shared" si="28"/>
        <v>0</v>
      </c>
      <c r="BJ1127" s="23" t="s">
        <v>175</v>
      </c>
      <c r="BK1127" s="203">
        <f t="shared" si="29"/>
        <v>0</v>
      </c>
      <c r="BL1127" s="23" t="s">
        <v>308</v>
      </c>
      <c r="BM1127" s="23" t="s">
        <v>1327</v>
      </c>
    </row>
    <row r="1128" spans="2:65" s="1" customFormat="1" ht="22.5" customHeight="1">
      <c r="B1128" s="40"/>
      <c r="C1128" s="192" t="s">
        <v>1328</v>
      </c>
      <c r="D1128" s="192" t="s">
        <v>169</v>
      </c>
      <c r="E1128" s="193" t="s">
        <v>1329</v>
      </c>
      <c r="F1128" s="194" t="s">
        <v>1330</v>
      </c>
      <c r="G1128" s="195" t="s">
        <v>301</v>
      </c>
      <c r="H1128" s="196">
        <v>1</v>
      </c>
      <c r="I1128" s="197"/>
      <c r="J1128" s="198">
        <f t="shared" si="20"/>
        <v>0</v>
      </c>
      <c r="K1128" s="194" t="s">
        <v>1030</v>
      </c>
      <c r="L1128" s="60"/>
      <c r="M1128" s="199" t="s">
        <v>21</v>
      </c>
      <c r="N1128" s="200" t="s">
        <v>41</v>
      </c>
      <c r="O1128" s="41"/>
      <c r="P1128" s="201">
        <f t="shared" si="21"/>
        <v>0</v>
      </c>
      <c r="Q1128" s="201">
        <v>1.9599999999999999E-3</v>
      </c>
      <c r="R1128" s="201">
        <f t="shared" si="22"/>
        <v>1.9599999999999999E-3</v>
      </c>
      <c r="S1128" s="201">
        <v>0</v>
      </c>
      <c r="T1128" s="202">
        <f t="shared" si="23"/>
        <v>0</v>
      </c>
      <c r="AR1128" s="23" t="s">
        <v>308</v>
      </c>
      <c r="AT1128" s="23" t="s">
        <v>169</v>
      </c>
      <c r="AU1128" s="23" t="s">
        <v>175</v>
      </c>
      <c r="AY1128" s="23" t="s">
        <v>167</v>
      </c>
      <c r="BE1128" s="203">
        <f t="shared" si="24"/>
        <v>0</v>
      </c>
      <c r="BF1128" s="203">
        <f t="shared" si="25"/>
        <v>0</v>
      </c>
      <c r="BG1128" s="203">
        <f t="shared" si="26"/>
        <v>0</v>
      </c>
      <c r="BH1128" s="203">
        <f t="shared" si="27"/>
        <v>0</v>
      </c>
      <c r="BI1128" s="203">
        <f t="shared" si="28"/>
        <v>0</v>
      </c>
      <c r="BJ1128" s="23" t="s">
        <v>175</v>
      </c>
      <c r="BK1128" s="203">
        <f t="shared" si="29"/>
        <v>0</v>
      </c>
      <c r="BL1128" s="23" t="s">
        <v>308</v>
      </c>
      <c r="BM1128" s="23" t="s">
        <v>1331</v>
      </c>
    </row>
    <row r="1129" spans="2:65" s="1" customFormat="1" ht="22.5" customHeight="1">
      <c r="B1129" s="40"/>
      <c r="C1129" s="192" t="s">
        <v>1332</v>
      </c>
      <c r="D1129" s="192" t="s">
        <v>169</v>
      </c>
      <c r="E1129" s="193" t="s">
        <v>1333</v>
      </c>
      <c r="F1129" s="194" t="s">
        <v>1334</v>
      </c>
      <c r="G1129" s="195" t="s">
        <v>301</v>
      </c>
      <c r="H1129" s="196">
        <v>1</v>
      </c>
      <c r="I1129" s="197"/>
      <c r="J1129" s="198">
        <f t="shared" si="20"/>
        <v>0</v>
      </c>
      <c r="K1129" s="194" t="s">
        <v>1025</v>
      </c>
      <c r="L1129" s="60"/>
      <c r="M1129" s="199" t="s">
        <v>21</v>
      </c>
      <c r="N1129" s="200" t="s">
        <v>41</v>
      </c>
      <c r="O1129" s="41"/>
      <c r="P1129" s="201">
        <f t="shared" si="21"/>
        <v>0</v>
      </c>
      <c r="Q1129" s="201">
        <v>1.8400000000000001E-3</v>
      </c>
      <c r="R1129" s="201">
        <f t="shared" si="22"/>
        <v>1.8400000000000001E-3</v>
      </c>
      <c r="S1129" s="201">
        <v>0</v>
      </c>
      <c r="T1129" s="202">
        <f t="shared" si="23"/>
        <v>0</v>
      </c>
      <c r="AR1129" s="23" t="s">
        <v>308</v>
      </c>
      <c r="AT1129" s="23" t="s">
        <v>169</v>
      </c>
      <c r="AU1129" s="23" t="s">
        <v>175</v>
      </c>
      <c r="AY1129" s="23" t="s">
        <v>167</v>
      </c>
      <c r="BE1129" s="203">
        <f t="shared" si="24"/>
        <v>0</v>
      </c>
      <c r="BF1129" s="203">
        <f t="shared" si="25"/>
        <v>0</v>
      </c>
      <c r="BG1129" s="203">
        <f t="shared" si="26"/>
        <v>0</v>
      </c>
      <c r="BH1129" s="203">
        <f t="shared" si="27"/>
        <v>0</v>
      </c>
      <c r="BI1129" s="203">
        <f t="shared" si="28"/>
        <v>0</v>
      </c>
      <c r="BJ1129" s="23" t="s">
        <v>175</v>
      </c>
      <c r="BK1129" s="203">
        <f t="shared" si="29"/>
        <v>0</v>
      </c>
      <c r="BL1129" s="23" t="s">
        <v>308</v>
      </c>
      <c r="BM1129" s="23" t="s">
        <v>1335</v>
      </c>
    </row>
    <row r="1130" spans="2:65" s="1" customFormat="1" ht="31.5" customHeight="1">
      <c r="B1130" s="40"/>
      <c r="C1130" s="192" t="s">
        <v>1336</v>
      </c>
      <c r="D1130" s="192" t="s">
        <v>169</v>
      </c>
      <c r="E1130" s="193" t="s">
        <v>1337</v>
      </c>
      <c r="F1130" s="194" t="s">
        <v>1338</v>
      </c>
      <c r="G1130" s="195" t="s">
        <v>253</v>
      </c>
      <c r="H1130" s="196">
        <v>0.14899999999999999</v>
      </c>
      <c r="I1130" s="197"/>
      <c r="J1130" s="198">
        <f t="shared" si="20"/>
        <v>0</v>
      </c>
      <c r="K1130" s="194" t="s">
        <v>1025</v>
      </c>
      <c r="L1130" s="60"/>
      <c r="M1130" s="199" t="s">
        <v>21</v>
      </c>
      <c r="N1130" s="200" t="s">
        <v>41</v>
      </c>
      <c r="O1130" s="41"/>
      <c r="P1130" s="201">
        <f t="shared" si="21"/>
        <v>0</v>
      </c>
      <c r="Q1130" s="201">
        <v>0</v>
      </c>
      <c r="R1130" s="201">
        <f t="shared" si="22"/>
        <v>0</v>
      </c>
      <c r="S1130" s="201">
        <v>0</v>
      </c>
      <c r="T1130" s="202">
        <f t="shared" si="23"/>
        <v>0</v>
      </c>
      <c r="AR1130" s="23" t="s">
        <v>308</v>
      </c>
      <c r="AT1130" s="23" t="s">
        <v>169</v>
      </c>
      <c r="AU1130" s="23" t="s">
        <v>175</v>
      </c>
      <c r="AY1130" s="23" t="s">
        <v>167</v>
      </c>
      <c r="BE1130" s="203">
        <f t="shared" si="24"/>
        <v>0</v>
      </c>
      <c r="BF1130" s="203">
        <f t="shared" si="25"/>
        <v>0</v>
      </c>
      <c r="BG1130" s="203">
        <f t="shared" si="26"/>
        <v>0</v>
      </c>
      <c r="BH1130" s="203">
        <f t="shared" si="27"/>
        <v>0</v>
      </c>
      <c r="BI1130" s="203">
        <f t="shared" si="28"/>
        <v>0</v>
      </c>
      <c r="BJ1130" s="23" t="s">
        <v>175</v>
      </c>
      <c r="BK1130" s="203">
        <f t="shared" si="29"/>
        <v>0</v>
      </c>
      <c r="BL1130" s="23" t="s">
        <v>308</v>
      </c>
      <c r="BM1130" s="23" t="s">
        <v>1339</v>
      </c>
    </row>
    <row r="1131" spans="2:65" s="10" customFormat="1" ht="29.85" customHeight="1">
      <c r="B1131" s="175"/>
      <c r="C1131" s="176"/>
      <c r="D1131" s="189" t="s">
        <v>68</v>
      </c>
      <c r="E1131" s="190" t="s">
        <v>1340</v>
      </c>
      <c r="F1131" s="190" t="s">
        <v>1341</v>
      </c>
      <c r="G1131" s="176"/>
      <c r="H1131" s="176"/>
      <c r="I1131" s="179"/>
      <c r="J1131" s="191">
        <f>BK1131</f>
        <v>0</v>
      </c>
      <c r="K1131" s="176"/>
      <c r="L1131" s="181"/>
      <c r="M1131" s="182"/>
      <c r="N1131" s="183"/>
      <c r="O1131" s="183"/>
      <c r="P1131" s="184">
        <f>P1132</f>
        <v>0</v>
      </c>
      <c r="Q1131" s="183"/>
      <c r="R1131" s="184">
        <f>R1132</f>
        <v>1.84E-2</v>
      </c>
      <c r="S1131" s="183"/>
      <c r="T1131" s="185">
        <f>T1132</f>
        <v>0</v>
      </c>
      <c r="AR1131" s="186" t="s">
        <v>175</v>
      </c>
      <c r="AT1131" s="187" t="s">
        <v>68</v>
      </c>
      <c r="AU1131" s="187" t="s">
        <v>77</v>
      </c>
      <c r="AY1131" s="186" t="s">
        <v>167</v>
      </c>
      <c r="BK1131" s="188">
        <f>BK1132</f>
        <v>0</v>
      </c>
    </row>
    <row r="1132" spans="2:65" s="1" customFormat="1" ht="31.5" customHeight="1">
      <c r="B1132" s="40"/>
      <c r="C1132" s="192" t="s">
        <v>1342</v>
      </c>
      <c r="D1132" s="192" t="s">
        <v>169</v>
      </c>
      <c r="E1132" s="193" t="s">
        <v>1343</v>
      </c>
      <c r="F1132" s="194" t="s">
        <v>1344</v>
      </c>
      <c r="G1132" s="195" t="s">
        <v>301</v>
      </c>
      <c r="H1132" s="196">
        <v>2</v>
      </c>
      <c r="I1132" s="197"/>
      <c r="J1132" s="198">
        <f>ROUND(I1132*H1132,2)</f>
        <v>0</v>
      </c>
      <c r="K1132" s="194" t="s">
        <v>1025</v>
      </c>
      <c r="L1132" s="60"/>
      <c r="M1132" s="199" t="s">
        <v>21</v>
      </c>
      <c r="N1132" s="200" t="s">
        <v>41</v>
      </c>
      <c r="O1132" s="41"/>
      <c r="P1132" s="201">
        <f>O1132*H1132</f>
        <v>0</v>
      </c>
      <c r="Q1132" s="201">
        <v>9.1999999999999998E-3</v>
      </c>
      <c r="R1132" s="201">
        <f>Q1132*H1132</f>
        <v>1.84E-2</v>
      </c>
      <c r="S1132" s="201">
        <v>0</v>
      </c>
      <c r="T1132" s="202">
        <f>S1132*H1132</f>
        <v>0</v>
      </c>
      <c r="AR1132" s="23" t="s">
        <v>308</v>
      </c>
      <c r="AT1132" s="23" t="s">
        <v>169</v>
      </c>
      <c r="AU1132" s="23" t="s">
        <v>175</v>
      </c>
      <c r="AY1132" s="23" t="s">
        <v>167</v>
      </c>
      <c r="BE1132" s="203">
        <f>IF(N1132="základní",J1132,0)</f>
        <v>0</v>
      </c>
      <c r="BF1132" s="203">
        <f>IF(N1132="snížená",J1132,0)</f>
        <v>0</v>
      </c>
      <c r="BG1132" s="203">
        <f>IF(N1132="zákl. přenesená",J1132,0)</f>
        <v>0</v>
      </c>
      <c r="BH1132" s="203">
        <f>IF(N1132="sníž. přenesená",J1132,0)</f>
        <v>0</v>
      </c>
      <c r="BI1132" s="203">
        <f>IF(N1132="nulová",J1132,0)</f>
        <v>0</v>
      </c>
      <c r="BJ1132" s="23" t="s">
        <v>175</v>
      </c>
      <c r="BK1132" s="203">
        <f>ROUND(I1132*H1132,2)</f>
        <v>0</v>
      </c>
      <c r="BL1132" s="23" t="s">
        <v>308</v>
      </c>
      <c r="BM1132" s="23" t="s">
        <v>1345</v>
      </c>
    </row>
    <row r="1133" spans="2:65" s="10" customFormat="1" ht="29.85" customHeight="1">
      <c r="B1133" s="175"/>
      <c r="C1133" s="176"/>
      <c r="D1133" s="189" t="s">
        <v>68</v>
      </c>
      <c r="E1133" s="190" t="s">
        <v>1346</v>
      </c>
      <c r="F1133" s="190" t="s">
        <v>1347</v>
      </c>
      <c r="G1133" s="176"/>
      <c r="H1133" s="176"/>
      <c r="I1133" s="179"/>
      <c r="J1133" s="191">
        <f>BK1133</f>
        <v>0</v>
      </c>
      <c r="K1133" s="176"/>
      <c r="L1133" s="181"/>
      <c r="M1133" s="182"/>
      <c r="N1133" s="183"/>
      <c r="O1133" s="183"/>
      <c r="P1133" s="184">
        <f>SUM(P1134:P1148)</f>
        <v>0</v>
      </c>
      <c r="Q1133" s="183"/>
      <c r="R1133" s="184">
        <f>SUM(R1134:R1148)</f>
        <v>0.58274925</v>
      </c>
      <c r="S1133" s="183"/>
      <c r="T1133" s="185">
        <f>SUM(T1134:T1148)</f>
        <v>0</v>
      </c>
      <c r="AR1133" s="186" t="s">
        <v>175</v>
      </c>
      <c r="AT1133" s="187" t="s">
        <v>68</v>
      </c>
      <c r="AU1133" s="187" t="s">
        <v>77</v>
      </c>
      <c r="AY1133" s="186" t="s">
        <v>167</v>
      </c>
      <c r="BK1133" s="188">
        <f>SUM(BK1134:BK1148)</f>
        <v>0</v>
      </c>
    </row>
    <row r="1134" spans="2:65" s="1" customFormat="1" ht="22.5" customHeight="1">
      <c r="B1134" s="40"/>
      <c r="C1134" s="192" t="s">
        <v>1348</v>
      </c>
      <c r="D1134" s="192" t="s">
        <v>169</v>
      </c>
      <c r="E1134" s="193" t="s">
        <v>1349</v>
      </c>
      <c r="F1134" s="194" t="s">
        <v>1350</v>
      </c>
      <c r="G1134" s="195" t="s">
        <v>1351</v>
      </c>
      <c r="H1134" s="196">
        <v>48</v>
      </c>
      <c r="I1134" s="197"/>
      <c r="J1134" s="198">
        <f>ROUND(I1134*H1134,2)</f>
        <v>0</v>
      </c>
      <c r="K1134" s="194" t="s">
        <v>21</v>
      </c>
      <c r="L1134" s="60"/>
      <c r="M1134" s="199" t="s">
        <v>21</v>
      </c>
      <c r="N1134" s="200" t="s">
        <v>41</v>
      </c>
      <c r="O1134" s="41"/>
      <c r="P1134" s="201">
        <f>O1134*H1134</f>
        <v>0</v>
      </c>
      <c r="Q1134" s="201">
        <v>0</v>
      </c>
      <c r="R1134" s="201">
        <f>Q1134*H1134</f>
        <v>0</v>
      </c>
      <c r="S1134" s="201">
        <v>0</v>
      </c>
      <c r="T1134" s="202">
        <f>S1134*H1134</f>
        <v>0</v>
      </c>
      <c r="AR1134" s="23" t="s">
        <v>308</v>
      </c>
      <c r="AT1134" s="23" t="s">
        <v>169</v>
      </c>
      <c r="AU1134" s="23" t="s">
        <v>175</v>
      </c>
      <c r="AY1134" s="23" t="s">
        <v>167</v>
      </c>
      <c r="BE1134" s="203">
        <f>IF(N1134="základní",J1134,0)</f>
        <v>0</v>
      </c>
      <c r="BF1134" s="203">
        <f>IF(N1134="snížená",J1134,0)</f>
        <v>0</v>
      </c>
      <c r="BG1134" s="203">
        <f>IF(N1134="zákl. přenesená",J1134,0)</f>
        <v>0</v>
      </c>
      <c r="BH1134" s="203">
        <f>IF(N1134="sníž. přenesená",J1134,0)</f>
        <v>0</v>
      </c>
      <c r="BI1134" s="203">
        <f>IF(N1134="nulová",J1134,0)</f>
        <v>0</v>
      </c>
      <c r="BJ1134" s="23" t="s">
        <v>175</v>
      </c>
      <c r="BK1134" s="203">
        <f>ROUND(I1134*H1134,2)</f>
        <v>0</v>
      </c>
      <c r="BL1134" s="23" t="s">
        <v>308</v>
      </c>
      <c r="BM1134" s="23" t="s">
        <v>1352</v>
      </c>
    </row>
    <row r="1135" spans="2:65" s="1" customFormat="1" ht="22.5" customHeight="1">
      <c r="B1135" s="40"/>
      <c r="C1135" s="192" t="s">
        <v>1353</v>
      </c>
      <c r="D1135" s="192" t="s">
        <v>169</v>
      </c>
      <c r="E1135" s="193" t="s">
        <v>1354</v>
      </c>
      <c r="F1135" s="194" t="s">
        <v>1350</v>
      </c>
      <c r="G1135" s="195" t="s">
        <v>1355</v>
      </c>
      <c r="H1135" s="196">
        <v>1</v>
      </c>
      <c r="I1135" s="197"/>
      <c r="J1135" s="198">
        <f>ROUND(I1135*H1135,2)</f>
        <v>0</v>
      </c>
      <c r="K1135" s="194" t="s">
        <v>21</v>
      </c>
      <c r="L1135" s="60"/>
      <c r="M1135" s="199" t="s">
        <v>21</v>
      </c>
      <c r="N1135" s="200" t="s">
        <v>41</v>
      </c>
      <c r="O1135" s="41"/>
      <c r="P1135" s="201">
        <f>O1135*H1135</f>
        <v>0</v>
      </c>
      <c r="Q1135" s="201">
        <v>0</v>
      </c>
      <c r="R1135" s="201">
        <f>Q1135*H1135</f>
        <v>0</v>
      </c>
      <c r="S1135" s="201">
        <v>0</v>
      </c>
      <c r="T1135" s="202">
        <f>S1135*H1135</f>
        <v>0</v>
      </c>
      <c r="AR1135" s="23" t="s">
        <v>308</v>
      </c>
      <c r="AT1135" s="23" t="s">
        <v>169</v>
      </c>
      <c r="AU1135" s="23" t="s">
        <v>175</v>
      </c>
      <c r="AY1135" s="23" t="s">
        <v>167</v>
      </c>
      <c r="BE1135" s="203">
        <f>IF(N1135="základní",J1135,0)</f>
        <v>0</v>
      </c>
      <c r="BF1135" s="203">
        <f>IF(N1135="snížená",J1135,0)</f>
        <v>0</v>
      </c>
      <c r="BG1135" s="203">
        <f>IF(N1135="zákl. přenesená",J1135,0)</f>
        <v>0</v>
      </c>
      <c r="BH1135" s="203">
        <f>IF(N1135="sníž. přenesená",J1135,0)</f>
        <v>0</v>
      </c>
      <c r="BI1135" s="203">
        <f>IF(N1135="nulová",J1135,0)</f>
        <v>0</v>
      </c>
      <c r="BJ1135" s="23" t="s">
        <v>175</v>
      </c>
      <c r="BK1135" s="203">
        <f>ROUND(I1135*H1135,2)</f>
        <v>0</v>
      </c>
      <c r="BL1135" s="23" t="s">
        <v>308</v>
      </c>
      <c r="BM1135" s="23" t="s">
        <v>1356</v>
      </c>
    </row>
    <row r="1136" spans="2:65" s="1" customFormat="1" ht="22.5" customHeight="1">
      <c r="B1136" s="40"/>
      <c r="C1136" s="192" t="s">
        <v>1357</v>
      </c>
      <c r="D1136" s="192" t="s">
        <v>169</v>
      </c>
      <c r="E1136" s="193" t="s">
        <v>1358</v>
      </c>
      <c r="F1136" s="194" t="s">
        <v>1359</v>
      </c>
      <c r="G1136" s="195" t="s">
        <v>301</v>
      </c>
      <c r="H1136" s="196">
        <v>1</v>
      </c>
      <c r="I1136" s="197"/>
      <c r="J1136" s="198">
        <f>ROUND(I1136*H1136,2)</f>
        <v>0</v>
      </c>
      <c r="K1136" s="194" t="s">
        <v>173</v>
      </c>
      <c r="L1136" s="60"/>
      <c r="M1136" s="199" t="s">
        <v>21</v>
      </c>
      <c r="N1136" s="200" t="s">
        <v>41</v>
      </c>
      <c r="O1136" s="41"/>
      <c r="P1136" s="201">
        <f>O1136*H1136</f>
        <v>0</v>
      </c>
      <c r="Q1136" s="201">
        <v>1.9000000000000001E-4</v>
      </c>
      <c r="R1136" s="201">
        <f>Q1136*H1136</f>
        <v>1.9000000000000001E-4</v>
      </c>
      <c r="S1136" s="201">
        <v>0</v>
      </c>
      <c r="T1136" s="202">
        <f>S1136*H1136</f>
        <v>0</v>
      </c>
      <c r="AR1136" s="23" t="s">
        <v>308</v>
      </c>
      <c r="AT1136" s="23" t="s">
        <v>169</v>
      </c>
      <c r="AU1136" s="23" t="s">
        <v>175</v>
      </c>
      <c r="AY1136" s="23" t="s">
        <v>167</v>
      </c>
      <c r="BE1136" s="203">
        <f>IF(N1136="základní",J1136,0)</f>
        <v>0</v>
      </c>
      <c r="BF1136" s="203">
        <f>IF(N1136="snížená",J1136,0)</f>
        <v>0</v>
      </c>
      <c r="BG1136" s="203">
        <f>IF(N1136="zákl. přenesená",J1136,0)</f>
        <v>0</v>
      </c>
      <c r="BH1136" s="203">
        <f>IF(N1136="sníž. přenesená",J1136,0)</f>
        <v>0</v>
      </c>
      <c r="BI1136" s="203">
        <f>IF(N1136="nulová",J1136,0)</f>
        <v>0</v>
      </c>
      <c r="BJ1136" s="23" t="s">
        <v>175</v>
      </c>
      <c r="BK1136" s="203">
        <f>ROUND(I1136*H1136,2)</f>
        <v>0</v>
      </c>
      <c r="BL1136" s="23" t="s">
        <v>308</v>
      </c>
      <c r="BM1136" s="23" t="s">
        <v>1360</v>
      </c>
    </row>
    <row r="1137" spans="2:65" s="1" customFormat="1" ht="22.5" customHeight="1">
      <c r="B1137" s="40"/>
      <c r="C1137" s="242" t="s">
        <v>1361</v>
      </c>
      <c r="D1137" s="242" t="s">
        <v>364</v>
      </c>
      <c r="E1137" s="243" t="s">
        <v>1362</v>
      </c>
      <c r="F1137" s="244" t="s">
        <v>1363</v>
      </c>
      <c r="G1137" s="245" t="s">
        <v>226</v>
      </c>
      <c r="H1137" s="246">
        <v>1</v>
      </c>
      <c r="I1137" s="247"/>
      <c r="J1137" s="248">
        <f>ROUND(I1137*H1137,2)</f>
        <v>0</v>
      </c>
      <c r="K1137" s="244" t="s">
        <v>173</v>
      </c>
      <c r="L1137" s="249"/>
      <c r="M1137" s="250" t="s">
        <v>21</v>
      </c>
      <c r="N1137" s="251" t="s">
        <v>41</v>
      </c>
      <c r="O1137" s="41"/>
      <c r="P1137" s="201">
        <f>O1137*H1137</f>
        <v>0</v>
      </c>
      <c r="Q1137" s="201">
        <v>0.24</v>
      </c>
      <c r="R1137" s="201">
        <f>Q1137*H1137</f>
        <v>0.24</v>
      </c>
      <c r="S1137" s="201">
        <v>0</v>
      </c>
      <c r="T1137" s="202">
        <f>S1137*H1137</f>
        <v>0</v>
      </c>
      <c r="AR1137" s="23" t="s">
        <v>426</v>
      </c>
      <c r="AT1137" s="23" t="s">
        <v>364</v>
      </c>
      <c r="AU1137" s="23" t="s">
        <v>175</v>
      </c>
      <c r="AY1137" s="23" t="s">
        <v>167</v>
      </c>
      <c r="BE1137" s="203">
        <f>IF(N1137="základní",J1137,0)</f>
        <v>0</v>
      </c>
      <c r="BF1137" s="203">
        <f>IF(N1137="snížená",J1137,0)</f>
        <v>0</v>
      </c>
      <c r="BG1137" s="203">
        <f>IF(N1137="zákl. přenesená",J1137,0)</f>
        <v>0</v>
      </c>
      <c r="BH1137" s="203">
        <f>IF(N1137="sníž. přenesená",J1137,0)</f>
        <v>0</v>
      </c>
      <c r="BI1137" s="203">
        <f>IF(N1137="nulová",J1137,0)</f>
        <v>0</v>
      </c>
      <c r="BJ1137" s="23" t="s">
        <v>175</v>
      </c>
      <c r="BK1137" s="203">
        <f>ROUND(I1137*H1137,2)</f>
        <v>0</v>
      </c>
      <c r="BL1137" s="23" t="s">
        <v>308</v>
      </c>
      <c r="BM1137" s="23" t="s">
        <v>1364</v>
      </c>
    </row>
    <row r="1138" spans="2:65" s="1" customFormat="1" ht="27">
      <c r="B1138" s="40"/>
      <c r="C1138" s="62"/>
      <c r="D1138" s="229" t="s">
        <v>368</v>
      </c>
      <c r="E1138" s="62"/>
      <c r="F1138" s="258" t="s">
        <v>1365</v>
      </c>
      <c r="G1138" s="62"/>
      <c r="H1138" s="62"/>
      <c r="I1138" s="162"/>
      <c r="J1138" s="62"/>
      <c r="K1138" s="62"/>
      <c r="L1138" s="60"/>
      <c r="M1138" s="253"/>
      <c r="N1138" s="41"/>
      <c r="O1138" s="41"/>
      <c r="P1138" s="41"/>
      <c r="Q1138" s="41"/>
      <c r="R1138" s="41"/>
      <c r="S1138" s="41"/>
      <c r="T1138" s="77"/>
      <c r="AT1138" s="23" t="s">
        <v>368</v>
      </c>
      <c r="AU1138" s="23" t="s">
        <v>175</v>
      </c>
    </row>
    <row r="1139" spans="2:65" s="1" customFormat="1" ht="31.5" customHeight="1">
      <c r="B1139" s="40"/>
      <c r="C1139" s="192" t="s">
        <v>1366</v>
      </c>
      <c r="D1139" s="192" t="s">
        <v>169</v>
      </c>
      <c r="E1139" s="193" t="s">
        <v>1367</v>
      </c>
      <c r="F1139" s="194" t="s">
        <v>1368</v>
      </c>
      <c r="G1139" s="195" t="s">
        <v>301</v>
      </c>
      <c r="H1139" s="196">
        <v>1</v>
      </c>
      <c r="I1139" s="197"/>
      <c r="J1139" s="198">
        <f t="shared" ref="J1139:J1148" si="30">ROUND(I1139*H1139,2)</f>
        <v>0</v>
      </c>
      <c r="K1139" s="194" t="s">
        <v>1025</v>
      </c>
      <c r="L1139" s="60"/>
      <c r="M1139" s="199" t="s">
        <v>21</v>
      </c>
      <c r="N1139" s="200" t="s">
        <v>41</v>
      </c>
      <c r="O1139" s="41"/>
      <c r="P1139" s="201">
        <f t="shared" ref="P1139:P1148" si="31">O1139*H1139</f>
        <v>0</v>
      </c>
      <c r="Q1139" s="201">
        <v>2.5592499999999999E-3</v>
      </c>
      <c r="R1139" s="201">
        <f t="shared" ref="R1139:R1148" si="32">Q1139*H1139</f>
        <v>2.5592499999999999E-3</v>
      </c>
      <c r="S1139" s="201">
        <v>0</v>
      </c>
      <c r="T1139" s="202">
        <f t="shared" ref="T1139:T1148" si="33">S1139*H1139</f>
        <v>0</v>
      </c>
      <c r="AR1139" s="23" t="s">
        <v>308</v>
      </c>
      <c r="AT1139" s="23" t="s">
        <v>169</v>
      </c>
      <c r="AU1139" s="23" t="s">
        <v>175</v>
      </c>
      <c r="AY1139" s="23" t="s">
        <v>167</v>
      </c>
      <c r="BE1139" s="203">
        <f t="shared" ref="BE1139:BE1148" si="34">IF(N1139="základní",J1139,0)</f>
        <v>0</v>
      </c>
      <c r="BF1139" s="203">
        <f t="shared" ref="BF1139:BF1148" si="35">IF(N1139="snížená",J1139,0)</f>
        <v>0</v>
      </c>
      <c r="BG1139" s="203">
        <f t="shared" ref="BG1139:BG1148" si="36">IF(N1139="zákl. přenesená",J1139,0)</f>
        <v>0</v>
      </c>
      <c r="BH1139" s="203">
        <f t="shared" ref="BH1139:BH1148" si="37">IF(N1139="sníž. přenesená",J1139,0)</f>
        <v>0</v>
      </c>
      <c r="BI1139" s="203">
        <f t="shared" ref="BI1139:BI1148" si="38">IF(N1139="nulová",J1139,0)</f>
        <v>0</v>
      </c>
      <c r="BJ1139" s="23" t="s">
        <v>175</v>
      </c>
      <c r="BK1139" s="203">
        <f t="shared" ref="BK1139:BK1148" si="39">ROUND(I1139*H1139,2)</f>
        <v>0</v>
      </c>
      <c r="BL1139" s="23" t="s">
        <v>308</v>
      </c>
      <c r="BM1139" s="23" t="s">
        <v>1369</v>
      </c>
    </row>
    <row r="1140" spans="2:65" s="1" customFormat="1" ht="44.25" customHeight="1">
      <c r="B1140" s="40"/>
      <c r="C1140" s="242" t="s">
        <v>1370</v>
      </c>
      <c r="D1140" s="242" t="s">
        <v>364</v>
      </c>
      <c r="E1140" s="243" t="s">
        <v>1371</v>
      </c>
      <c r="F1140" s="244" t="s">
        <v>1372</v>
      </c>
      <c r="G1140" s="245" t="s">
        <v>519</v>
      </c>
      <c r="H1140" s="246">
        <v>1</v>
      </c>
      <c r="I1140" s="247"/>
      <c r="J1140" s="248">
        <f t="shared" si="30"/>
        <v>0</v>
      </c>
      <c r="K1140" s="244" t="s">
        <v>1025</v>
      </c>
      <c r="L1140" s="249"/>
      <c r="M1140" s="250" t="s">
        <v>21</v>
      </c>
      <c r="N1140" s="251" t="s">
        <v>41</v>
      </c>
      <c r="O1140" s="41"/>
      <c r="P1140" s="201">
        <f t="shared" si="31"/>
        <v>0</v>
      </c>
      <c r="Q1140" s="201">
        <v>0.26</v>
      </c>
      <c r="R1140" s="201">
        <f t="shared" si="32"/>
        <v>0.26</v>
      </c>
      <c r="S1140" s="201">
        <v>0</v>
      </c>
      <c r="T1140" s="202">
        <f t="shared" si="33"/>
        <v>0</v>
      </c>
      <c r="AR1140" s="23" t="s">
        <v>426</v>
      </c>
      <c r="AT1140" s="23" t="s">
        <v>364</v>
      </c>
      <c r="AU1140" s="23" t="s">
        <v>175</v>
      </c>
      <c r="AY1140" s="23" t="s">
        <v>167</v>
      </c>
      <c r="BE1140" s="203">
        <f t="shared" si="34"/>
        <v>0</v>
      </c>
      <c r="BF1140" s="203">
        <f t="shared" si="35"/>
        <v>0</v>
      </c>
      <c r="BG1140" s="203">
        <f t="shared" si="36"/>
        <v>0</v>
      </c>
      <c r="BH1140" s="203">
        <f t="shared" si="37"/>
        <v>0</v>
      </c>
      <c r="BI1140" s="203">
        <f t="shared" si="38"/>
        <v>0</v>
      </c>
      <c r="BJ1140" s="23" t="s">
        <v>175</v>
      </c>
      <c r="BK1140" s="203">
        <f t="shared" si="39"/>
        <v>0</v>
      </c>
      <c r="BL1140" s="23" t="s">
        <v>308</v>
      </c>
      <c r="BM1140" s="23" t="s">
        <v>1373</v>
      </c>
    </row>
    <row r="1141" spans="2:65" s="1" customFormat="1" ht="22.5" customHeight="1">
      <c r="B1141" s="40"/>
      <c r="C1141" s="242" t="s">
        <v>1374</v>
      </c>
      <c r="D1141" s="242" t="s">
        <v>364</v>
      </c>
      <c r="E1141" s="243" t="s">
        <v>1375</v>
      </c>
      <c r="F1141" s="244" t="s">
        <v>1376</v>
      </c>
      <c r="G1141" s="245" t="s">
        <v>226</v>
      </c>
      <c r="H1141" s="246">
        <v>1</v>
      </c>
      <c r="I1141" s="247"/>
      <c r="J1141" s="248">
        <f t="shared" si="30"/>
        <v>0</v>
      </c>
      <c r="K1141" s="244" t="s">
        <v>21</v>
      </c>
      <c r="L1141" s="249"/>
      <c r="M1141" s="250" t="s">
        <v>21</v>
      </c>
      <c r="N1141" s="251" t="s">
        <v>41</v>
      </c>
      <c r="O1141" s="41"/>
      <c r="P1141" s="201">
        <f t="shared" si="31"/>
        <v>0</v>
      </c>
      <c r="Q1141" s="201">
        <v>0.08</v>
      </c>
      <c r="R1141" s="201">
        <f t="shared" si="32"/>
        <v>0.08</v>
      </c>
      <c r="S1141" s="201">
        <v>0</v>
      </c>
      <c r="T1141" s="202">
        <f t="shared" si="33"/>
        <v>0</v>
      </c>
      <c r="AR1141" s="23" t="s">
        <v>426</v>
      </c>
      <c r="AT1141" s="23" t="s">
        <v>364</v>
      </c>
      <c r="AU1141" s="23" t="s">
        <v>175</v>
      </c>
      <c r="AY1141" s="23" t="s">
        <v>167</v>
      </c>
      <c r="BE1141" s="203">
        <f t="shared" si="34"/>
        <v>0</v>
      </c>
      <c r="BF1141" s="203">
        <f t="shared" si="35"/>
        <v>0</v>
      </c>
      <c r="BG1141" s="203">
        <f t="shared" si="36"/>
        <v>0</v>
      </c>
      <c r="BH1141" s="203">
        <f t="shared" si="37"/>
        <v>0</v>
      </c>
      <c r="BI1141" s="203">
        <f t="shared" si="38"/>
        <v>0</v>
      </c>
      <c r="BJ1141" s="23" t="s">
        <v>175</v>
      </c>
      <c r="BK1141" s="203">
        <f t="shared" si="39"/>
        <v>0</v>
      </c>
      <c r="BL1141" s="23" t="s">
        <v>308</v>
      </c>
      <c r="BM1141" s="23" t="s">
        <v>1377</v>
      </c>
    </row>
    <row r="1142" spans="2:65" s="1" customFormat="1" ht="22.5" customHeight="1">
      <c r="B1142" s="40"/>
      <c r="C1142" s="242" t="s">
        <v>1378</v>
      </c>
      <c r="D1142" s="242" t="s">
        <v>364</v>
      </c>
      <c r="E1142" s="243" t="s">
        <v>1379</v>
      </c>
      <c r="F1142" s="244" t="s">
        <v>1380</v>
      </c>
      <c r="G1142" s="245" t="s">
        <v>519</v>
      </c>
      <c r="H1142" s="246">
        <v>1</v>
      </c>
      <c r="I1142" s="247"/>
      <c r="J1142" s="248">
        <f t="shared" si="30"/>
        <v>0</v>
      </c>
      <c r="K1142" s="244" t="s">
        <v>21</v>
      </c>
      <c r="L1142" s="249"/>
      <c r="M1142" s="250" t="s">
        <v>21</v>
      </c>
      <c r="N1142" s="251" t="s">
        <v>41</v>
      </c>
      <c r="O1142" s="41"/>
      <c r="P1142" s="201">
        <f t="shared" si="31"/>
        <v>0</v>
      </c>
      <c r="Q1142" s="201">
        <v>0</v>
      </c>
      <c r="R1142" s="201">
        <f t="shared" si="32"/>
        <v>0</v>
      </c>
      <c r="S1142" s="201">
        <v>0</v>
      </c>
      <c r="T1142" s="202">
        <f t="shared" si="33"/>
        <v>0</v>
      </c>
      <c r="AR1142" s="23" t="s">
        <v>426</v>
      </c>
      <c r="AT1142" s="23" t="s">
        <v>364</v>
      </c>
      <c r="AU1142" s="23" t="s">
        <v>175</v>
      </c>
      <c r="AY1142" s="23" t="s">
        <v>167</v>
      </c>
      <c r="BE1142" s="203">
        <f t="shared" si="34"/>
        <v>0</v>
      </c>
      <c r="BF1142" s="203">
        <f t="shared" si="35"/>
        <v>0</v>
      </c>
      <c r="BG1142" s="203">
        <f t="shared" si="36"/>
        <v>0</v>
      </c>
      <c r="BH1142" s="203">
        <f t="shared" si="37"/>
        <v>0</v>
      </c>
      <c r="BI1142" s="203">
        <f t="shared" si="38"/>
        <v>0</v>
      </c>
      <c r="BJ1142" s="23" t="s">
        <v>175</v>
      </c>
      <c r="BK1142" s="203">
        <f t="shared" si="39"/>
        <v>0</v>
      </c>
      <c r="BL1142" s="23" t="s">
        <v>308</v>
      </c>
      <c r="BM1142" s="23" t="s">
        <v>1381</v>
      </c>
    </row>
    <row r="1143" spans="2:65" s="1" customFormat="1" ht="22.5" customHeight="1">
      <c r="B1143" s="40"/>
      <c r="C1143" s="242" t="s">
        <v>1382</v>
      </c>
      <c r="D1143" s="242" t="s">
        <v>364</v>
      </c>
      <c r="E1143" s="243" t="s">
        <v>1383</v>
      </c>
      <c r="F1143" s="244" t="s">
        <v>1384</v>
      </c>
      <c r="G1143" s="245" t="s">
        <v>519</v>
      </c>
      <c r="H1143" s="246">
        <v>1</v>
      </c>
      <c r="I1143" s="247"/>
      <c r="J1143" s="248">
        <f t="shared" si="30"/>
        <v>0</v>
      </c>
      <c r="K1143" s="244" t="s">
        <v>21</v>
      </c>
      <c r="L1143" s="249"/>
      <c r="M1143" s="250" t="s">
        <v>21</v>
      </c>
      <c r="N1143" s="251" t="s">
        <v>41</v>
      </c>
      <c r="O1143" s="41"/>
      <c r="P1143" s="201">
        <f t="shared" si="31"/>
        <v>0</v>
      </c>
      <c r="Q1143" s="201">
        <v>0</v>
      </c>
      <c r="R1143" s="201">
        <f t="shared" si="32"/>
        <v>0</v>
      </c>
      <c r="S1143" s="201">
        <v>0</v>
      </c>
      <c r="T1143" s="202">
        <f t="shared" si="33"/>
        <v>0</v>
      </c>
      <c r="AR1143" s="23" t="s">
        <v>426</v>
      </c>
      <c r="AT1143" s="23" t="s">
        <v>364</v>
      </c>
      <c r="AU1143" s="23" t="s">
        <v>175</v>
      </c>
      <c r="AY1143" s="23" t="s">
        <v>167</v>
      </c>
      <c r="BE1143" s="203">
        <f t="shared" si="34"/>
        <v>0</v>
      </c>
      <c r="BF1143" s="203">
        <f t="shared" si="35"/>
        <v>0</v>
      </c>
      <c r="BG1143" s="203">
        <f t="shared" si="36"/>
        <v>0</v>
      </c>
      <c r="BH1143" s="203">
        <f t="shared" si="37"/>
        <v>0</v>
      </c>
      <c r="BI1143" s="203">
        <f t="shared" si="38"/>
        <v>0</v>
      </c>
      <c r="BJ1143" s="23" t="s">
        <v>175</v>
      </c>
      <c r="BK1143" s="203">
        <f t="shared" si="39"/>
        <v>0</v>
      </c>
      <c r="BL1143" s="23" t="s">
        <v>308</v>
      </c>
      <c r="BM1143" s="23" t="s">
        <v>1385</v>
      </c>
    </row>
    <row r="1144" spans="2:65" s="1" customFormat="1" ht="22.5" customHeight="1">
      <c r="B1144" s="40"/>
      <c r="C1144" s="242" t="s">
        <v>1386</v>
      </c>
      <c r="D1144" s="242" t="s">
        <v>364</v>
      </c>
      <c r="E1144" s="243" t="s">
        <v>1387</v>
      </c>
      <c r="F1144" s="244" t="s">
        <v>1388</v>
      </c>
      <c r="G1144" s="245" t="s">
        <v>519</v>
      </c>
      <c r="H1144" s="246">
        <v>1</v>
      </c>
      <c r="I1144" s="247"/>
      <c r="J1144" s="248">
        <f t="shared" si="30"/>
        <v>0</v>
      </c>
      <c r="K1144" s="244" t="s">
        <v>21</v>
      </c>
      <c r="L1144" s="249"/>
      <c r="M1144" s="250" t="s">
        <v>21</v>
      </c>
      <c r="N1144" s="251" t="s">
        <v>41</v>
      </c>
      <c r="O1144" s="41"/>
      <c r="P1144" s="201">
        <f t="shared" si="31"/>
        <v>0</v>
      </c>
      <c r="Q1144" s="201">
        <v>0</v>
      </c>
      <c r="R1144" s="201">
        <f t="shared" si="32"/>
        <v>0</v>
      </c>
      <c r="S1144" s="201">
        <v>0</v>
      </c>
      <c r="T1144" s="202">
        <f t="shared" si="33"/>
        <v>0</v>
      </c>
      <c r="AR1144" s="23" t="s">
        <v>426</v>
      </c>
      <c r="AT1144" s="23" t="s">
        <v>364</v>
      </c>
      <c r="AU1144" s="23" t="s">
        <v>175</v>
      </c>
      <c r="AY1144" s="23" t="s">
        <v>167</v>
      </c>
      <c r="BE1144" s="203">
        <f t="shared" si="34"/>
        <v>0</v>
      </c>
      <c r="BF1144" s="203">
        <f t="shared" si="35"/>
        <v>0</v>
      </c>
      <c r="BG1144" s="203">
        <f t="shared" si="36"/>
        <v>0</v>
      </c>
      <c r="BH1144" s="203">
        <f t="shared" si="37"/>
        <v>0</v>
      </c>
      <c r="BI1144" s="203">
        <f t="shared" si="38"/>
        <v>0</v>
      </c>
      <c r="BJ1144" s="23" t="s">
        <v>175</v>
      </c>
      <c r="BK1144" s="203">
        <f t="shared" si="39"/>
        <v>0</v>
      </c>
      <c r="BL1144" s="23" t="s">
        <v>308</v>
      </c>
      <c r="BM1144" s="23" t="s">
        <v>1389</v>
      </c>
    </row>
    <row r="1145" spans="2:65" s="1" customFormat="1" ht="22.5" customHeight="1">
      <c r="B1145" s="40"/>
      <c r="C1145" s="242" t="s">
        <v>1390</v>
      </c>
      <c r="D1145" s="242" t="s">
        <v>364</v>
      </c>
      <c r="E1145" s="243" t="s">
        <v>1391</v>
      </c>
      <c r="F1145" s="244" t="s">
        <v>1392</v>
      </c>
      <c r="G1145" s="245" t="s">
        <v>226</v>
      </c>
      <c r="H1145" s="246">
        <v>1</v>
      </c>
      <c r="I1145" s="247"/>
      <c r="J1145" s="248">
        <f t="shared" si="30"/>
        <v>0</v>
      </c>
      <c r="K1145" s="244" t="s">
        <v>21</v>
      </c>
      <c r="L1145" s="249"/>
      <c r="M1145" s="250" t="s">
        <v>21</v>
      </c>
      <c r="N1145" s="251" t="s">
        <v>41</v>
      </c>
      <c r="O1145" s="41"/>
      <c r="P1145" s="201">
        <f t="shared" si="31"/>
        <v>0</v>
      </c>
      <c r="Q1145" s="201">
        <v>0</v>
      </c>
      <c r="R1145" s="201">
        <f t="shared" si="32"/>
        <v>0</v>
      </c>
      <c r="S1145" s="201">
        <v>0</v>
      </c>
      <c r="T1145" s="202">
        <f t="shared" si="33"/>
        <v>0</v>
      </c>
      <c r="AR1145" s="23" t="s">
        <v>426</v>
      </c>
      <c r="AT1145" s="23" t="s">
        <v>364</v>
      </c>
      <c r="AU1145" s="23" t="s">
        <v>175</v>
      </c>
      <c r="AY1145" s="23" t="s">
        <v>167</v>
      </c>
      <c r="BE1145" s="203">
        <f t="shared" si="34"/>
        <v>0</v>
      </c>
      <c r="BF1145" s="203">
        <f t="shared" si="35"/>
        <v>0</v>
      </c>
      <c r="BG1145" s="203">
        <f t="shared" si="36"/>
        <v>0</v>
      </c>
      <c r="BH1145" s="203">
        <f t="shared" si="37"/>
        <v>0</v>
      </c>
      <c r="BI1145" s="203">
        <f t="shared" si="38"/>
        <v>0</v>
      </c>
      <c r="BJ1145" s="23" t="s">
        <v>175</v>
      </c>
      <c r="BK1145" s="203">
        <f t="shared" si="39"/>
        <v>0</v>
      </c>
      <c r="BL1145" s="23" t="s">
        <v>308</v>
      </c>
      <c r="BM1145" s="23" t="s">
        <v>1393</v>
      </c>
    </row>
    <row r="1146" spans="2:65" s="1" customFormat="1" ht="22.5" customHeight="1">
      <c r="B1146" s="40"/>
      <c r="C1146" s="242" t="s">
        <v>1394</v>
      </c>
      <c r="D1146" s="242" t="s">
        <v>364</v>
      </c>
      <c r="E1146" s="243" t="s">
        <v>1395</v>
      </c>
      <c r="F1146" s="244" t="s">
        <v>1396</v>
      </c>
      <c r="G1146" s="245" t="s">
        <v>226</v>
      </c>
      <c r="H1146" s="246">
        <v>1</v>
      </c>
      <c r="I1146" s="247"/>
      <c r="J1146" s="248">
        <f t="shared" si="30"/>
        <v>0</v>
      </c>
      <c r="K1146" s="244" t="s">
        <v>21</v>
      </c>
      <c r="L1146" s="249"/>
      <c r="M1146" s="250" t="s">
        <v>21</v>
      </c>
      <c r="N1146" s="251" t="s">
        <v>41</v>
      </c>
      <c r="O1146" s="41"/>
      <c r="P1146" s="201">
        <f t="shared" si="31"/>
        <v>0</v>
      </c>
      <c r="Q1146" s="201">
        <v>0</v>
      </c>
      <c r="R1146" s="201">
        <f t="shared" si="32"/>
        <v>0</v>
      </c>
      <c r="S1146" s="201">
        <v>0</v>
      </c>
      <c r="T1146" s="202">
        <f t="shared" si="33"/>
        <v>0</v>
      </c>
      <c r="AR1146" s="23" t="s">
        <v>426</v>
      </c>
      <c r="AT1146" s="23" t="s">
        <v>364</v>
      </c>
      <c r="AU1146" s="23" t="s">
        <v>175</v>
      </c>
      <c r="AY1146" s="23" t="s">
        <v>167</v>
      </c>
      <c r="BE1146" s="203">
        <f t="shared" si="34"/>
        <v>0</v>
      </c>
      <c r="BF1146" s="203">
        <f t="shared" si="35"/>
        <v>0</v>
      </c>
      <c r="BG1146" s="203">
        <f t="shared" si="36"/>
        <v>0</v>
      </c>
      <c r="BH1146" s="203">
        <f t="shared" si="37"/>
        <v>0</v>
      </c>
      <c r="BI1146" s="203">
        <f t="shared" si="38"/>
        <v>0</v>
      </c>
      <c r="BJ1146" s="23" t="s">
        <v>175</v>
      </c>
      <c r="BK1146" s="203">
        <f t="shared" si="39"/>
        <v>0</v>
      </c>
      <c r="BL1146" s="23" t="s">
        <v>308</v>
      </c>
      <c r="BM1146" s="23" t="s">
        <v>1397</v>
      </c>
    </row>
    <row r="1147" spans="2:65" s="1" customFormat="1" ht="22.5" customHeight="1">
      <c r="B1147" s="40"/>
      <c r="C1147" s="242" t="s">
        <v>1398</v>
      </c>
      <c r="D1147" s="242" t="s">
        <v>364</v>
      </c>
      <c r="E1147" s="243" t="s">
        <v>1399</v>
      </c>
      <c r="F1147" s="244" t="s">
        <v>1400</v>
      </c>
      <c r="G1147" s="245" t="s">
        <v>519</v>
      </c>
      <c r="H1147" s="246">
        <v>1</v>
      </c>
      <c r="I1147" s="247"/>
      <c r="J1147" s="248">
        <f t="shared" si="30"/>
        <v>0</v>
      </c>
      <c r="K1147" s="244" t="s">
        <v>21</v>
      </c>
      <c r="L1147" s="249"/>
      <c r="M1147" s="250" t="s">
        <v>21</v>
      </c>
      <c r="N1147" s="251" t="s">
        <v>41</v>
      </c>
      <c r="O1147" s="41"/>
      <c r="P1147" s="201">
        <f t="shared" si="31"/>
        <v>0</v>
      </c>
      <c r="Q1147" s="201">
        <v>0</v>
      </c>
      <c r="R1147" s="201">
        <f t="shared" si="32"/>
        <v>0</v>
      </c>
      <c r="S1147" s="201">
        <v>0</v>
      </c>
      <c r="T1147" s="202">
        <f t="shared" si="33"/>
        <v>0</v>
      </c>
      <c r="AR1147" s="23" t="s">
        <v>426</v>
      </c>
      <c r="AT1147" s="23" t="s">
        <v>364</v>
      </c>
      <c r="AU1147" s="23" t="s">
        <v>175</v>
      </c>
      <c r="AY1147" s="23" t="s">
        <v>167</v>
      </c>
      <c r="BE1147" s="203">
        <f t="shared" si="34"/>
        <v>0</v>
      </c>
      <c r="BF1147" s="203">
        <f t="shared" si="35"/>
        <v>0</v>
      </c>
      <c r="BG1147" s="203">
        <f t="shared" si="36"/>
        <v>0</v>
      </c>
      <c r="BH1147" s="203">
        <f t="shared" si="37"/>
        <v>0</v>
      </c>
      <c r="BI1147" s="203">
        <f t="shared" si="38"/>
        <v>0</v>
      </c>
      <c r="BJ1147" s="23" t="s">
        <v>175</v>
      </c>
      <c r="BK1147" s="203">
        <f t="shared" si="39"/>
        <v>0</v>
      </c>
      <c r="BL1147" s="23" t="s">
        <v>308</v>
      </c>
      <c r="BM1147" s="23" t="s">
        <v>1401</v>
      </c>
    </row>
    <row r="1148" spans="2:65" s="1" customFormat="1" ht="22.5" customHeight="1">
      <c r="B1148" s="40"/>
      <c r="C1148" s="192" t="s">
        <v>1402</v>
      </c>
      <c r="D1148" s="192" t="s">
        <v>169</v>
      </c>
      <c r="E1148" s="193" t="s">
        <v>1403</v>
      </c>
      <c r="F1148" s="194" t="s">
        <v>1404</v>
      </c>
      <c r="G1148" s="195" t="s">
        <v>253</v>
      </c>
      <c r="H1148" s="196">
        <v>0.58299999999999996</v>
      </c>
      <c r="I1148" s="197"/>
      <c r="J1148" s="198">
        <f t="shared" si="30"/>
        <v>0</v>
      </c>
      <c r="K1148" s="194" t="s">
        <v>1025</v>
      </c>
      <c r="L1148" s="60"/>
      <c r="M1148" s="199" t="s">
        <v>21</v>
      </c>
      <c r="N1148" s="200" t="s">
        <v>41</v>
      </c>
      <c r="O1148" s="41"/>
      <c r="P1148" s="201">
        <f t="shared" si="31"/>
        <v>0</v>
      </c>
      <c r="Q1148" s="201">
        <v>0</v>
      </c>
      <c r="R1148" s="201">
        <f t="shared" si="32"/>
        <v>0</v>
      </c>
      <c r="S1148" s="201">
        <v>0</v>
      </c>
      <c r="T1148" s="202">
        <f t="shared" si="33"/>
        <v>0</v>
      </c>
      <c r="AR1148" s="23" t="s">
        <v>308</v>
      </c>
      <c r="AT1148" s="23" t="s">
        <v>169</v>
      </c>
      <c r="AU1148" s="23" t="s">
        <v>175</v>
      </c>
      <c r="AY1148" s="23" t="s">
        <v>167</v>
      </c>
      <c r="BE1148" s="203">
        <f t="shared" si="34"/>
        <v>0</v>
      </c>
      <c r="BF1148" s="203">
        <f t="shared" si="35"/>
        <v>0</v>
      </c>
      <c r="BG1148" s="203">
        <f t="shared" si="36"/>
        <v>0</v>
      </c>
      <c r="BH1148" s="203">
        <f t="shared" si="37"/>
        <v>0</v>
      </c>
      <c r="BI1148" s="203">
        <f t="shared" si="38"/>
        <v>0</v>
      </c>
      <c r="BJ1148" s="23" t="s">
        <v>175</v>
      </c>
      <c r="BK1148" s="203">
        <f t="shared" si="39"/>
        <v>0</v>
      </c>
      <c r="BL1148" s="23" t="s">
        <v>308</v>
      </c>
      <c r="BM1148" s="23" t="s">
        <v>1405</v>
      </c>
    </row>
    <row r="1149" spans="2:65" s="10" customFormat="1" ht="29.85" customHeight="1">
      <c r="B1149" s="175"/>
      <c r="C1149" s="176"/>
      <c r="D1149" s="189" t="s">
        <v>68</v>
      </c>
      <c r="E1149" s="190" t="s">
        <v>1406</v>
      </c>
      <c r="F1149" s="190" t="s">
        <v>1407</v>
      </c>
      <c r="G1149" s="176"/>
      <c r="H1149" s="176"/>
      <c r="I1149" s="179"/>
      <c r="J1149" s="191">
        <f>BK1149</f>
        <v>0</v>
      </c>
      <c r="K1149" s="176"/>
      <c r="L1149" s="181"/>
      <c r="M1149" s="182"/>
      <c r="N1149" s="183"/>
      <c r="O1149" s="183"/>
      <c r="P1149" s="184">
        <f>SUM(P1150:P1157)</f>
        <v>0</v>
      </c>
      <c r="Q1149" s="183"/>
      <c r="R1149" s="184">
        <f>SUM(R1150:R1157)</f>
        <v>9.0380000000000002E-2</v>
      </c>
      <c r="S1149" s="183"/>
      <c r="T1149" s="185">
        <f>SUM(T1150:T1157)</f>
        <v>0</v>
      </c>
      <c r="AR1149" s="186" t="s">
        <v>175</v>
      </c>
      <c r="AT1149" s="187" t="s">
        <v>68</v>
      </c>
      <c r="AU1149" s="187" t="s">
        <v>77</v>
      </c>
      <c r="AY1149" s="186" t="s">
        <v>167</v>
      </c>
      <c r="BK1149" s="188">
        <f>SUM(BK1150:BK1157)</f>
        <v>0</v>
      </c>
    </row>
    <row r="1150" spans="2:65" s="1" customFormat="1" ht="22.5" customHeight="1">
      <c r="B1150" s="40"/>
      <c r="C1150" s="192" t="s">
        <v>1408</v>
      </c>
      <c r="D1150" s="192" t="s">
        <v>169</v>
      </c>
      <c r="E1150" s="193" t="s">
        <v>1409</v>
      </c>
      <c r="F1150" s="194" t="s">
        <v>1410</v>
      </c>
      <c r="G1150" s="195" t="s">
        <v>301</v>
      </c>
      <c r="H1150" s="196">
        <v>1</v>
      </c>
      <c r="I1150" s="197"/>
      <c r="J1150" s="198">
        <f t="shared" ref="J1150:J1157" si="40">ROUND(I1150*H1150,2)</f>
        <v>0</v>
      </c>
      <c r="K1150" s="194" t="s">
        <v>173</v>
      </c>
      <c r="L1150" s="60"/>
      <c r="M1150" s="199" t="s">
        <v>21</v>
      </c>
      <c r="N1150" s="200" t="s">
        <v>41</v>
      </c>
      <c r="O1150" s="41"/>
      <c r="P1150" s="201">
        <f t="shared" ref="P1150:P1157" si="41">O1150*H1150</f>
        <v>0</v>
      </c>
      <c r="Q1150" s="201">
        <v>1.023E-2</v>
      </c>
      <c r="R1150" s="201">
        <f t="shared" ref="R1150:R1157" si="42">Q1150*H1150</f>
        <v>1.023E-2</v>
      </c>
      <c r="S1150" s="201">
        <v>0</v>
      </c>
      <c r="T1150" s="202">
        <f t="shared" ref="T1150:T1157" si="43">S1150*H1150</f>
        <v>0</v>
      </c>
      <c r="AR1150" s="23" t="s">
        <v>308</v>
      </c>
      <c r="AT1150" s="23" t="s">
        <v>169</v>
      </c>
      <c r="AU1150" s="23" t="s">
        <v>175</v>
      </c>
      <c r="AY1150" s="23" t="s">
        <v>167</v>
      </c>
      <c r="BE1150" s="203">
        <f t="shared" ref="BE1150:BE1157" si="44">IF(N1150="základní",J1150,0)</f>
        <v>0</v>
      </c>
      <c r="BF1150" s="203">
        <f t="shared" ref="BF1150:BF1157" si="45">IF(N1150="snížená",J1150,0)</f>
        <v>0</v>
      </c>
      <c r="BG1150" s="203">
        <f t="shared" ref="BG1150:BG1157" si="46">IF(N1150="zákl. přenesená",J1150,0)</f>
        <v>0</v>
      </c>
      <c r="BH1150" s="203">
        <f t="shared" ref="BH1150:BH1157" si="47">IF(N1150="sníž. přenesená",J1150,0)</f>
        <v>0</v>
      </c>
      <c r="BI1150" s="203">
        <f t="shared" ref="BI1150:BI1157" si="48">IF(N1150="nulová",J1150,0)</f>
        <v>0</v>
      </c>
      <c r="BJ1150" s="23" t="s">
        <v>175</v>
      </c>
      <c r="BK1150" s="203">
        <f t="shared" ref="BK1150:BK1157" si="49">ROUND(I1150*H1150,2)</f>
        <v>0</v>
      </c>
      <c r="BL1150" s="23" t="s">
        <v>308</v>
      </c>
      <c r="BM1150" s="23" t="s">
        <v>1411</v>
      </c>
    </row>
    <row r="1151" spans="2:65" s="1" customFormat="1" ht="31.5" customHeight="1">
      <c r="B1151" s="40"/>
      <c r="C1151" s="242" t="s">
        <v>1412</v>
      </c>
      <c r="D1151" s="242" t="s">
        <v>364</v>
      </c>
      <c r="E1151" s="243" t="s">
        <v>1413</v>
      </c>
      <c r="F1151" s="244" t="s">
        <v>1414</v>
      </c>
      <c r="G1151" s="245" t="s">
        <v>226</v>
      </c>
      <c r="H1151" s="246">
        <v>1</v>
      </c>
      <c r="I1151" s="247"/>
      <c r="J1151" s="248">
        <f t="shared" si="40"/>
        <v>0</v>
      </c>
      <c r="K1151" s="244" t="s">
        <v>1030</v>
      </c>
      <c r="L1151" s="249"/>
      <c r="M1151" s="250" t="s">
        <v>21</v>
      </c>
      <c r="N1151" s="251" t="s">
        <v>41</v>
      </c>
      <c r="O1151" s="41"/>
      <c r="P1151" s="201">
        <f t="shared" si="41"/>
        <v>0</v>
      </c>
      <c r="Q1151" s="201">
        <v>6.3E-2</v>
      </c>
      <c r="R1151" s="201">
        <f t="shared" si="42"/>
        <v>6.3E-2</v>
      </c>
      <c r="S1151" s="201">
        <v>0</v>
      </c>
      <c r="T1151" s="202">
        <f t="shared" si="43"/>
        <v>0</v>
      </c>
      <c r="AR1151" s="23" t="s">
        <v>426</v>
      </c>
      <c r="AT1151" s="23" t="s">
        <v>364</v>
      </c>
      <c r="AU1151" s="23" t="s">
        <v>175</v>
      </c>
      <c r="AY1151" s="23" t="s">
        <v>167</v>
      </c>
      <c r="BE1151" s="203">
        <f t="shared" si="44"/>
        <v>0</v>
      </c>
      <c r="BF1151" s="203">
        <f t="shared" si="45"/>
        <v>0</v>
      </c>
      <c r="BG1151" s="203">
        <f t="shared" si="46"/>
        <v>0</v>
      </c>
      <c r="BH1151" s="203">
        <f t="shared" si="47"/>
        <v>0</v>
      </c>
      <c r="BI1151" s="203">
        <f t="shared" si="48"/>
        <v>0</v>
      </c>
      <c r="BJ1151" s="23" t="s">
        <v>175</v>
      </c>
      <c r="BK1151" s="203">
        <f t="shared" si="49"/>
        <v>0</v>
      </c>
      <c r="BL1151" s="23" t="s">
        <v>308</v>
      </c>
      <c r="BM1151" s="23" t="s">
        <v>1415</v>
      </c>
    </row>
    <row r="1152" spans="2:65" s="1" customFormat="1" ht="31.5" customHeight="1">
      <c r="B1152" s="40"/>
      <c r="C1152" s="192" t="s">
        <v>1416</v>
      </c>
      <c r="D1152" s="192" t="s">
        <v>169</v>
      </c>
      <c r="E1152" s="193" t="s">
        <v>1417</v>
      </c>
      <c r="F1152" s="194" t="s">
        <v>1418</v>
      </c>
      <c r="G1152" s="195" t="s">
        <v>301</v>
      </c>
      <c r="H1152" s="196">
        <v>1</v>
      </c>
      <c r="I1152" s="197"/>
      <c r="J1152" s="198">
        <f t="shared" si="40"/>
        <v>0</v>
      </c>
      <c r="K1152" s="194" t="s">
        <v>173</v>
      </c>
      <c r="L1152" s="60"/>
      <c r="M1152" s="199" t="s">
        <v>21</v>
      </c>
      <c r="N1152" s="200" t="s">
        <v>41</v>
      </c>
      <c r="O1152" s="41"/>
      <c r="P1152" s="201">
        <f t="shared" si="41"/>
        <v>0</v>
      </c>
      <c r="Q1152" s="201">
        <v>1.0869999999999999E-2</v>
      </c>
      <c r="R1152" s="201">
        <f t="shared" si="42"/>
        <v>1.0869999999999999E-2</v>
      </c>
      <c r="S1152" s="201">
        <v>0</v>
      </c>
      <c r="T1152" s="202">
        <f t="shared" si="43"/>
        <v>0</v>
      </c>
      <c r="AR1152" s="23" t="s">
        <v>308</v>
      </c>
      <c r="AT1152" s="23" t="s">
        <v>169</v>
      </c>
      <c r="AU1152" s="23" t="s">
        <v>175</v>
      </c>
      <c r="AY1152" s="23" t="s">
        <v>167</v>
      </c>
      <c r="BE1152" s="203">
        <f t="shared" si="44"/>
        <v>0</v>
      </c>
      <c r="BF1152" s="203">
        <f t="shared" si="45"/>
        <v>0</v>
      </c>
      <c r="BG1152" s="203">
        <f t="shared" si="46"/>
        <v>0</v>
      </c>
      <c r="BH1152" s="203">
        <f t="shared" si="47"/>
        <v>0</v>
      </c>
      <c r="BI1152" s="203">
        <f t="shared" si="48"/>
        <v>0</v>
      </c>
      <c r="BJ1152" s="23" t="s">
        <v>175</v>
      </c>
      <c r="BK1152" s="203">
        <f t="shared" si="49"/>
        <v>0</v>
      </c>
      <c r="BL1152" s="23" t="s">
        <v>308</v>
      </c>
      <c r="BM1152" s="23" t="s">
        <v>1419</v>
      </c>
    </row>
    <row r="1153" spans="2:65" s="1" customFormat="1" ht="22.5" customHeight="1">
      <c r="B1153" s="40"/>
      <c r="C1153" s="192" t="s">
        <v>1420</v>
      </c>
      <c r="D1153" s="192" t="s">
        <v>169</v>
      </c>
      <c r="E1153" s="193" t="s">
        <v>1421</v>
      </c>
      <c r="F1153" s="194" t="s">
        <v>1422</v>
      </c>
      <c r="G1153" s="195" t="s">
        <v>301</v>
      </c>
      <c r="H1153" s="196">
        <v>1</v>
      </c>
      <c r="I1153" s="197"/>
      <c r="J1153" s="198">
        <f t="shared" si="40"/>
        <v>0</v>
      </c>
      <c r="K1153" s="194" t="s">
        <v>1025</v>
      </c>
      <c r="L1153" s="60"/>
      <c r="M1153" s="199" t="s">
        <v>21</v>
      </c>
      <c r="N1153" s="200" t="s">
        <v>41</v>
      </c>
      <c r="O1153" s="41"/>
      <c r="P1153" s="201">
        <f t="shared" si="41"/>
        <v>0</v>
      </c>
      <c r="Q1153" s="201">
        <v>2.7100000000000002E-3</v>
      </c>
      <c r="R1153" s="201">
        <f t="shared" si="42"/>
        <v>2.7100000000000002E-3</v>
      </c>
      <c r="S1153" s="201">
        <v>0</v>
      </c>
      <c r="T1153" s="202">
        <f t="shared" si="43"/>
        <v>0</v>
      </c>
      <c r="AR1153" s="23" t="s">
        <v>308</v>
      </c>
      <c r="AT1153" s="23" t="s">
        <v>169</v>
      </c>
      <c r="AU1153" s="23" t="s">
        <v>175</v>
      </c>
      <c r="AY1153" s="23" t="s">
        <v>167</v>
      </c>
      <c r="BE1153" s="203">
        <f t="shared" si="44"/>
        <v>0</v>
      </c>
      <c r="BF1153" s="203">
        <f t="shared" si="45"/>
        <v>0</v>
      </c>
      <c r="BG1153" s="203">
        <f t="shared" si="46"/>
        <v>0</v>
      </c>
      <c r="BH1153" s="203">
        <f t="shared" si="47"/>
        <v>0</v>
      </c>
      <c r="BI1153" s="203">
        <f t="shared" si="48"/>
        <v>0</v>
      </c>
      <c r="BJ1153" s="23" t="s">
        <v>175</v>
      </c>
      <c r="BK1153" s="203">
        <f t="shared" si="49"/>
        <v>0</v>
      </c>
      <c r="BL1153" s="23" t="s">
        <v>308</v>
      </c>
      <c r="BM1153" s="23" t="s">
        <v>1423</v>
      </c>
    </row>
    <row r="1154" spans="2:65" s="1" customFormat="1" ht="31.5" customHeight="1">
      <c r="B1154" s="40"/>
      <c r="C1154" s="192" t="s">
        <v>1424</v>
      </c>
      <c r="D1154" s="192" t="s">
        <v>169</v>
      </c>
      <c r="E1154" s="193" t="s">
        <v>1425</v>
      </c>
      <c r="F1154" s="194" t="s">
        <v>1426</v>
      </c>
      <c r="G1154" s="195" t="s">
        <v>226</v>
      </c>
      <c r="H1154" s="196">
        <v>1</v>
      </c>
      <c r="I1154" s="197"/>
      <c r="J1154" s="198">
        <f t="shared" si="40"/>
        <v>0</v>
      </c>
      <c r="K1154" s="194" t="s">
        <v>1025</v>
      </c>
      <c r="L1154" s="60"/>
      <c r="M1154" s="199" t="s">
        <v>21</v>
      </c>
      <c r="N1154" s="200" t="s">
        <v>41</v>
      </c>
      <c r="O1154" s="41"/>
      <c r="P1154" s="201">
        <f t="shared" si="41"/>
        <v>0</v>
      </c>
      <c r="Q1154" s="201">
        <v>6.8000000000000005E-4</v>
      </c>
      <c r="R1154" s="201">
        <f t="shared" si="42"/>
        <v>6.8000000000000005E-4</v>
      </c>
      <c r="S1154" s="201">
        <v>0</v>
      </c>
      <c r="T1154" s="202">
        <f t="shared" si="43"/>
        <v>0</v>
      </c>
      <c r="AR1154" s="23" t="s">
        <v>308</v>
      </c>
      <c r="AT1154" s="23" t="s">
        <v>169</v>
      </c>
      <c r="AU1154" s="23" t="s">
        <v>175</v>
      </c>
      <c r="AY1154" s="23" t="s">
        <v>167</v>
      </c>
      <c r="BE1154" s="203">
        <f t="shared" si="44"/>
        <v>0</v>
      </c>
      <c r="BF1154" s="203">
        <f t="shared" si="45"/>
        <v>0</v>
      </c>
      <c r="BG1154" s="203">
        <f t="shared" si="46"/>
        <v>0</v>
      </c>
      <c r="BH1154" s="203">
        <f t="shared" si="47"/>
        <v>0</v>
      </c>
      <c r="BI1154" s="203">
        <f t="shared" si="48"/>
        <v>0</v>
      </c>
      <c r="BJ1154" s="23" t="s">
        <v>175</v>
      </c>
      <c r="BK1154" s="203">
        <f t="shared" si="49"/>
        <v>0</v>
      </c>
      <c r="BL1154" s="23" t="s">
        <v>308</v>
      </c>
      <c r="BM1154" s="23" t="s">
        <v>1427</v>
      </c>
    </row>
    <row r="1155" spans="2:65" s="1" customFormat="1" ht="31.5" customHeight="1">
      <c r="B1155" s="40"/>
      <c r="C1155" s="192" t="s">
        <v>1428</v>
      </c>
      <c r="D1155" s="192" t="s">
        <v>169</v>
      </c>
      <c r="E1155" s="193" t="s">
        <v>1279</v>
      </c>
      <c r="F1155" s="194" t="s">
        <v>1280</v>
      </c>
      <c r="G1155" s="195" t="s">
        <v>301</v>
      </c>
      <c r="H1155" s="196">
        <v>1</v>
      </c>
      <c r="I1155" s="197"/>
      <c r="J1155" s="198">
        <f t="shared" si="40"/>
        <v>0</v>
      </c>
      <c r="K1155" s="194" t="s">
        <v>1030</v>
      </c>
      <c r="L1155" s="60"/>
      <c r="M1155" s="199" t="s">
        <v>21</v>
      </c>
      <c r="N1155" s="200" t="s">
        <v>41</v>
      </c>
      <c r="O1155" s="41"/>
      <c r="P1155" s="201">
        <f t="shared" si="41"/>
        <v>0</v>
      </c>
      <c r="Q1155" s="201">
        <v>6.8999999999999997E-4</v>
      </c>
      <c r="R1155" s="201">
        <f t="shared" si="42"/>
        <v>6.8999999999999997E-4</v>
      </c>
      <c r="S1155" s="201">
        <v>0</v>
      </c>
      <c r="T1155" s="202">
        <f t="shared" si="43"/>
        <v>0</v>
      </c>
      <c r="AR1155" s="23" t="s">
        <v>308</v>
      </c>
      <c r="AT1155" s="23" t="s">
        <v>169</v>
      </c>
      <c r="AU1155" s="23" t="s">
        <v>175</v>
      </c>
      <c r="AY1155" s="23" t="s">
        <v>167</v>
      </c>
      <c r="BE1155" s="203">
        <f t="shared" si="44"/>
        <v>0</v>
      </c>
      <c r="BF1155" s="203">
        <f t="shared" si="45"/>
        <v>0</v>
      </c>
      <c r="BG1155" s="203">
        <f t="shared" si="46"/>
        <v>0</v>
      </c>
      <c r="BH1155" s="203">
        <f t="shared" si="47"/>
        <v>0</v>
      </c>
      <c r="BI1155" s="203">
        <f t="shared" si="48"/>
        <v>0</v>
      </c>
      <c r="BJ1155" s="23" t="s">
        <v>175</v>
      </c>
      <c r="BK1155" s="203">
        <f t="shared" si="49"/>
        <v>0</v>
      </c>
      <c r="BL1155" s="23" t="s">
        <v>308</v>
      </c>
      <c r="BM1155" s="23" t="s">
        <v>1429</v>
      </c>
    </row>
    <row r="1156" spans="2:65" s="1" customFormat="1" ht="31.5" customHeight="1">
      <c r="B1156" s="40"/>
      <c r="C1156" s="242" t="s">
        <v>1430</v>
      </c>
      <c r="D1156" s="242" t="s">
        <v>364</v>
      </c>
      <c r="E1156" s="243" t="s">
        <v>1431</v>
      </c>
      <c r="F1156" s="244" t="s">
        <v>1432</v>
      </c>
      <c r="G1156" s="245" t="s">
        <v>226</v>
      </c>
      <c r="H1156" s="246">
        <v>1</v>
      </c>
      <c r="I1156" s="247"/>
      <c r="J1156" s="248">
        <f t="shared" si="40"/>
        <v>0</v>
      </c>
      <c r="K1156" s="244" t="s">
        <v>173</v>
      </c>
      <c r="L1156" s="249"/>
      <c r="M1156" s="250" t="s">
        <v>21</v>
      </c>
      <c r="N1156" s="251" t="s">
        <v>41</v>
      </c>
      <c r="O1156" s="41"/>
      <c r="P1156" s="201">
        <f t="shared" si="41"/>
        <v>0</v>
      </c>
      <c r="Q1156" s="201">
        <v>2.2000000000000001E-3</v>
      </c>
      <c r="R1156" s="201">
        <f t="shared" si="42"/>
        <v>2.2000000000000001E-3</v>
      </c>
      <c r="S1156" s="201">
        <v>0</v>
      </c>
      <c r="T1156" s="202">
        <f t="shared" si="43"/>
        <v>0</v>
      </c>
      <c r="AR1156" s="23" t="s">
        <v>426</v>
      </c>
      <c r="AT1156" s="23" t="s">
        <v>364</v>
      </c>
      <c r="AU1156" s="23" t="s">
        <v>175</v>
      </c>
      <c r="AY1156" s="23" t="s">
        <v>167</v>
      </c>
      <c r="BE1156" s="203">
        <f t="shared" si="44"/>
        <v>0</v>
      </c>
      <c r="BF1156" s="203">
        <f t="shared" si="45"/>
        <v>0</v>
      </c>
      <c r="BG1156" s="203">
        <f t="shared" si="46"/>
        <v>0</v>
      </c>
      <c r="BH1156" s="203">
        <f t="shared" si="47"/>
        <v>0</v>
      </c>
      <c r="BI1156" s="203">
        <f t="shared" si="48"/>
        <v>0</v>
      </c>
      <c r="BJ1156" s="23" t="s">
        <v>175</v>
      </c>
      <c r="BK1156" s="203">
        <f t="shared" si="49"/>
        <v>0</v>
      </c>
      <c r="BL1156" s="23" t="s">
        <v>308</v>
      </c>
      <c r="BM1156" s="23" t="s">
        <v>1433</v>
      </c>
    </row>
    <row r="1157" spans="2:65" s="1" customFormat="1" ht="31.5" customHeight="1">
      <c r="B1157" s="40"/>
      <c r="C1157" s="192" t="s">
        <v>1434</v>
      </c>
      <c r="D1157" s="192" t="s">
        <v>169</v>
      </c>
      <c r="E1157" s="193" t="s">
        <v>1435</v>
      </c>
      <c r="F1157" s="194" t="s">
        <v>1436</v>
      </c>
      <c r="G1157" s="195" t="s">
        <v>253</v>
      </c>
      <c r="H1157" s="196">
        <v>0.09</v>
      </c>
      <c r="I1157" s="197"/>
      <c r="J1157" s="198">
        <f t="shared" si="40"/>
        <v>0</v>
      </c>
      <c r="K1157" s="194" t="s">
        <v>1025</v>
      </c>
      <c r="L1157" s="60"/>
      <c r="M1157" s="199" t="s">
        <v>21</v>
      </c>
      <c r="N1157" s="200" t="s">
        <v>41</v>
      </c>
      <c r="O1157" s="41"/>
      <c r="P1157" s="201">
        <f t="shared" si="41"/>
        <v>0</v>
      </c>
      <c r="Q1157" s="201">
        <v>0</v>
      </c>
      <c r="R1157" s="201">
        <f t="shared" si="42"/>
        <v>0</v>
      </c>
      <c r="S1157" s="201">
        <v>0</v>
      </c>
      <c r="T1157" s="202">
        <f t="shared" si="43"/>
        <v>0</v>
      </c>
      <c r="AR1157" s="23" t="s">
        <v>308</v>
      </c>
      <c r="AT1157" s="23" t="s">
        <v>169</v>
      </c>
      <c r="AU1157" s="23" t="s">
        <v>175</v>
      </c>
      <c r="AY1157" s="23" t="s">
        <v>167</v>
      </c>
      <c r="BE1157" s="203">
        <f t="shared" si="44"/>
        <v>0</v>
      </c>
      <c r="BF1157" s="203">
        <f t="shared" si="45"/>
        <v>0</v>
      </c>
      <c r="BG1157" s="203">
        <f t="shared" si="46"/>
        <v>0</v>
      </c>
      <c r="BH1157" s="203">
        <f t="shared" si="47"/>
        <v>0</v>
      </c>
      <c r="BI1157" s="203">
        <f t="shared" si="48"/>
        <v>0</v>
      </c>
      <c r="BJ1157" s="23" t="s">
        <v>175</v>
      </c>
      <c r="BK1157" s="203">
        <f t="shared" si="49"/>
        <v>0</v>
      </c>
      <c r="BL1157" s="23" t="s">
        <v>308</v>
      </c>
      <c r="BM1157" s="23" t="s">
        <v>1437</v>
      </c>
    </row>
    <row r="1158" spans="2:65" s="10" customFormat="1" ht="29.85" customHeight="1">
      <c r="B1158" s="175"/>
      <c r="C1158" s="176"/>
      <c r="D1158" s="189" t="s">
        <v>68</v>
      </c>
      <c r="E1158" s="190" t="s">
        <v>1438</v>
      </c>
      <c r="F1158" s="190" t="s">
        <v>1439</v>
      </c>
      <c r="G1158" s="176"/>
      <c r="H1158" s="176"/>
      <c r="I1158" s="179"/>
      <c r="J1158" s="191">
        <f>BK1158</f>
        <v>0</v>
      </c>
      <c r="K1158" s="176"/>
      <c r="L1158" s="181"/>
      <c r="M1158" s="182"/>
      <c r="N1158" s="183"/>
      <c r="O1158" s="183"/>
      <c r="P1158" s="184">
        <f>SUM(P1159:P1189)</f>
        <v>0</v>
      </c>
      <c r="Q1158" s="183"/>
      <c r="R1158" s="184">
        <f>SUM(R1159:R1189)</f>
        <v>6.6079999999999986E-2</v>
      </c>
      <c r="S1158" s="183"/>
      <c r="T1158" s="185">
        <f>SUM(T1159:T1189)</f>
        <v>0</v>
      </c>
      <c r="AR1158" s="186" t="s">
        <v>175</v>
      </c>
      <c r="AT1158" s="187" t="s">
        <v>68</v>
      </c>
      <c r="AU1158" s="187" t="s">
        <v>77</v>
      </c>
      <c r="AY1158" s="186" t="s">
        <v>167</v>
      </c>
      <c r="BK1158" s="188">
        <f>SUM(BK1159:BK1189)</f>
        <v>0</v>
      </c>
    </row>
    <row r="1159" spans="2:65" s="1" customFormat="1" ht="22.5" customHeight="1">
      <c r="B1159" s="40"/>
      <c r="C1159" s="192" t="s">
        <v>1440</v>
      </c>
      <c r="D1159" s="192" t="s">
        <v>169</v>
      </c>
      <c r="E1159" s="193" t="s">
        <v>1441</v>
      </c>
      <c r="F1159" s="194" t="s">
        <v>1442</v>
      </c>
      <c r="G1159" s="195" t="s">
        <v>305</v>
      </c>
      <c r="H1159" s="196">
        <v>19.2</v>
      </c>
      <c r="I1159" s="197"/>
      <c r="J1159" s="198">
        <f>ROUND(I1159*H1159,2)</f>
        <v>0</v>
      </c>
      <c r="K1159" s="194" t="s">
        <v>173</v>
      </c>
      <c r="L1159" s="60"/>
      <c r="M1159" s="199" t="s">
        <v>21</v>
      </c>
      <c r="N1159" s="200" t="s">
        <v>41</v>
      </c>
      <c r="O1159" s="41"/>
      <c r="P1159" s="201">
        <f>O1159*H1159</f>
        <v>0</v>
      </c>
      <c r="Q1159" s="201">
        <v>4.4999999999999999E-4</v>
      </c>
      <c r="R1159" s="201">
        <f>Q1159*H1159</f>
        <v>8.6400000000000001E-3</v>
      </c>
      <c r="S1159" s="201">
        <v>0</v>
      </c>
      <c r="T1159" s="202">
        <f>S1159*H1159</f>
        <v>0</v>
      </c>
      <c r="AR1159" s="23" t="s">
        <v>308</v>
      </c>
      <c r="AT1159" s="23" t="s">
        <v>169</v>
      </c>
      <c r="AU1159" s="23" t="s">
        <v>175</v>
      </c>
      <c r="AY1159" s="23" t="s">
        <v>167</v>
      </c>
      <c r="BE1159" s="203">
        <f>IF(N1159="základní",J1159,0)</f>
        <v>0</v>
      </c>
      <c r="BF1159" s="203">
        <f>IF(N1159="snížená",J1159,0)</f>
        <v>0</v>
      </c>
      <c r="BG1159" s="203">
        <f>IF(N1159="zákl. přenesená",J1159,0)</f>
        <v>0</v>
      </c>
      <c r="BH1159" s="203">
        <f>IF(N1159="sníž. přenesená",J1159,0)</f>
        <v>0</v>
      </c>
      <c r="BI1159" s="203">
        <f>IF(N1159="nulová",J1159,0)</f>
        <v>0</v>
      </c>
      <c r="BJ1159" s="23" t="s">
        <v>175</v>
      </c>
      <c r="BK1159" s="203">
        <f>ROUND(I1159*H1159,2)</f>
        <v>0</v>
      </c>
      <c r="BL1159" s="23" t="s">
        <v>308</v>
      </c>
      <c r="BM1159" s="23" t="s">
        <v>1443</v>
      </c>
    </row>
    <row r="1160" spans="2:65" s="11" customFormat="1">
      <c r="B1160" s="204"/>
      <c r="C1160" s="205"/>
      <c r="D1160" s="206" t="s">
        <v>177</v>
      </c>
      <c r="E1160" s="207" t="s">
        <v>21</v>
      </c>
      <c r="F1160" s="208" t="s">
        <v>1090</v>
      </c>
      <c r="G1160" s="205"/>
      <c r="H1160" s="209" t="s">
        <v>21</v>
      </c>
      <c r="I1160" s="210"/>
      <c r="J1160" s="205"/>
      <c r="K1160" s="205"/>
      <c r="L1160" s="211"/>
      <c r="M1160" s="212"/>
      <c r="N1160" s="213"/>
      <c r="O1160" s="213"/>
      <c r="P1160" s="213"/>
      <c r="Q1160" s="213"/>
      <c r="R1160" s="213"/>
      <c r="S1160" s="213"/>
      <c r="T1160" s="214"/>
      <c r="AT1160" s="215" t="s">
        <v>177</v>
      </c>
      <c r="AU1160" s="215" t="s">
        <v>175</v>
      </c>
      <c r="AV1160" s="11" t="s">
        <v>77</v>
      </c>
      <c r="AW1160" s="11" t="s">
        <v>33</v>
      </c>
      <c r="AX1160" s="11" t="s">
        <v>69</v>
      </c>
      <c r="AY1160" s="215" t="s">
        <v>167</v>
      </c>
    </row>
    <row r="1161" spans="2:65" s="12" customFormat="1">
      <c r="B1161" s="216"/>
      <c r="C1161" s="217"/>
      <c r="D1161" s="206" t="s">
        <v>177</v>
      </c>
      <c r="E1161" s="218" t="s">
        <v>21</v>
      </c>
      <c r="F1161" s="219" t="s">
        <v>1444</v>
      </c>
      <c r="G1161" s="217"/>
      <c r="H1161" s="220">
        <v>19.2</v>
      </c>
      <c r="I1161" s="221"/>
      <c r="J1161" s="217"/>
      <c r="K1161" s="217"/>
      <c r="L1161" s="222"/>
      <c r="M1161" s="223"/>
      <c r="N1161" s="224"/>
      <c r="O1161" s="224"/>
      <c r="P1161" s="224"/>
      <c r="Q1161" s="224"/>
      <c r="R1161" s="224"/>
      <c r="S1161" s="224"/>
      <c r="T1161" s="225"/>
      <c r="AT1161" s="226" t="s">
        <v>177</v>
      </c>
      <c r="AU1161" s="226" t="s">
        <v>175</v>
      </c>
      <c r="AV1161" s="12" t="s">
        <v>175</v>
      </c>
      <c r="AW1161" s="12" t="s">
        <v>33</v>
      </c>
      <c r="AX1161" s="12" t="s">
        <v>69</v>
      </c>
      <c r="AY1161" s="226" t="s">
        <v>167</v>
      </c>
    </row>
    <row r="1162" spans="2:65" s="13" customFormat="1">
      <c r="B1162" s="227"/>
      <c r="C1162" s="228"/>
      <c r="D1162" s="229" t="s">
        <v>177</v>
      </c>
      <c r="E1162" s="230" t="s">
        <v>21</v>
      </c>
      <c r="F1162" s="231" t="s">
        <v>181</v>
      </c>
      <c r="G1162" s="228"/>
      <c r="H1162" s="232">
        <v>19.2</v>
      </c>
      <c r="I1162" s="233"/>
      <c r="J1162" s="228"/>
      <c r="K1162" s="228"/>
      <c r="L1162" s="234"/>
      <c r="M1162" s="235"/>
      <c r="N1162" s="236"/>
      <c r="O1162" s="236"/>
      <c r="P1162" s="236"/>
      <c r="Q1162" s="236"/>
      <c r="R1162" s="236"/>
      <c r="S1162" s="236"/>
      <c r="T1162" s="237"/>
      <c r="AT1162" s="238" t="s">
        <v>177</v>
      </c>
      <c r="AU1162" s="238" t="s">
        <v>175</v>
      </c>
      <c r="AV1162" s="13" t="s">
        <v>174</v>
      </c>
      <c r="AW1162" s="13" t="s">
        <v>33</v>
      </c>
      <c r="AX1162" s="13" t="s">
        <v>77</v>
      </c>
      <c r="AY1162" s="238" t="s">
        <v>167</v>
      </c>
    </row>
    <row r="1163" spans="2:65" s="1" customFormat="1" ht="22.5" customHeight="1">
      <c r="B1163" s="40"/>
      <c r="C1163" s="192" t="s">
        <v>1445</v>
      </c>
      <c r="D1163" s="192" t="s">
        <v>169</v>
      </c>
      <c r="E1163" s="193" t="s">
        <v>1446</v>
      </c>
      <c r="F1163" s="194" t="s">
        <v>1447</v>
      </c>
      <c r="G1163" s="195" t="s">
        <v>305</v>
      </c>
      <c r="H1163" s="196">
        <v>41</v>
      </c>
      <c r="I1163" s="197"/>
      <c r="J1163" s="198">
        <f>ROUND(I1163*H1163,2)</f>
        <v>0</v>
      </c>
      <c r="K1163" s="194" t="s">
        <v>173</v>
      </c>
      <c r="L1163" s="60"/>
      <c r="M1163" s="199" t="s">
        <v>21</v>
      </c>
      <c r="N1163" s="200" t="s">
        <v>41</v>
      </c>
      <c r="O1163" s="41"/>
      <c r="P1163" s="201">
        <f>O1163*H1163</f>
        <v>0</v>
      </c>
      <c r="Q1163" s="201">
        <v>5.5999999999999995E-4</v>
      </c>
      <c r="R1163" s="201">
        <f>Q1163*H1163</f>
        <v>2.2959999999999998E-2</v>
      </c>
      <c r="S1163" s="201">
        <v>0</v>
      </c>
      <c r="T1163" s="202">
        <f>S1163*H1163</f>
        <v>0</v>
      </c>
      <c r="AR1163" s="23" t="s">
        <v>308</v>
      </c>
      <c r="AT1163" s="23" t="s">
        <v>169</v>
      </c>
      <c r="AU1163" s="23" t="s">
        <v>175</v>
      </c>
      <c r="AY1163" s="23" t="s">
        <v>167</v>
      </c>
      <c r="BE1163" s="203">
        <f>IF(N1163="základní",J1163,0)</f>
        <v>0</v>
      </c>
      <c r="BF1163" s="203">
        <f>IF(N1163="snížená",J1163,0)</f>
        <v>0</v>
      </c>
      <c r="BG1163" s="203">
        <f>IF(N1163="zákl. přenesená",J1163,0)</f>
        <v>0</v>
      </c>
      <c r="BH1163" s="203">
        <f>IF(N1163="sníž. přenesená",J1163,0)</f>
        <v>0</v>
      </c>
      <c r="BI1163" s="203">
        <f>IF(N1163="nulová",J1163,0)</f>
        <v>0</v>
      </c>
      <c r="BJ1163" s="23" t="s">
        <v>175</v>
      </c>
      <c r="BK1163" s="203">
        <f>ROUND(I1163*H1163,2)</f>
        <v>0</v>
      </c>
      <c r="BL1163" s="23" t="s">
        <v>308</v>
      </c>
      <c r="BM1163" s="23" t="s">
        <v>1448</v>
      </c>
    </row>
    <row r="1164" spans="2:65" s="11" customFormat="1">
      <c r="B1164" s="204"/>
      <c r="C1164" s="205"/>
      <c r="D1164" s="206" t="s">
        <v>177</v>
      </c>
      <c r="E1164" s="207" t="s">
        <v>21</v>
      </c>
      <c r="F1164" s="208" t="s">
        <v>1449</v>
      </c>
      <c r="G1164" s="205"/>
      <c r="H1164" s="209" t="s">
        <v>21</v>
      </c>
      <c r="I1164" s="210"/>
      <c r="J1164" s="205"/>
      <c r="K1164" s="205"/>
      <c r="L1164" s="211"/>
      <c r="M1164" s="212"/>
      <c r="N1164" s="213"/>
      <c r="O1164" s="213"/>
      <c r="P1164" s="213"/>
      <c r="Q1164" s="213"/>
      <c r="R1164" s="213"/>
      <c r="S1164" s="213"/>
      <c r="T1164" s="214"/>
      <c r="AT1164" s="215" t="s">
        <v>177</v>
      </c>
      <c r="AU1164" s="215" t="s">
        <v>175</v>
      </c>
      <c r="AV1164" s="11" t="s">
        <v>77</v>
      </c>
      <c r="AW1164" s="11" t="s">
        <v>33</v>
      </c>
      <c r="AX1164" s="11" t="s">
        <v>69</v>
      </c>
      <c r="AY1164" s="215" t="s">
        <v>167</v>
      </c>
    </row>
    <row r="1165" spans="2:65" s="12" customFormat="1">
      <c r="B1165" s="216"/>
      <c r="C1165" s="217"/>
      <c r="D1165" s="206" t="s">
        <v>177</v>
      </c>
      <c r="E1165" s="218" t="s">
        <v>21</v>
      </c>
      <c r="F1165" s="219" t="s">
        <v>1450</v>
      </c>
      <c r="G1165" s="217"/>
      <c r="H1165" s="220">
        <v>28</v>
      </c>
      <c r="I1165" s="221"/>
      <c r="J1165" s="217"/>
      <c r="K1165" s="217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177</v>
      </c>
      <c r="AU1165" s="226" t="s">
        <v>175</v>
      </c>
      <c r="AV1165" s="12" t="s">
        <v>175</v>
      </c>
      <c r="AW1165" s="12" t="s">
        <v>33</v>
      </c>
      <c r="AX1165" s="12" t="s">
        <v>69</v>
      </c>
      <c r="AY1165" s="226" t="s">
        <v>167</v>
      </c>
    </row>
    <row r="1166" spans="2:65" s="11" customFormat="1">
      <c r="B1166" s="204"/>
      <c r="C1166" s="205"/>
      <c r="D1166" s="206" t="s">
        <v>177</v>
      </c>
      <c r="E1166" s="207" t="s">
        <v>21</v>
      </c>
      <c r="F1166" s="208" t="s">
        <v>1090</v>
      </c>
      <c r="G1166" s="205"/>
      <c r="H1166" s="209" t="s">
        <v>21</v>
      </c>
      <c r="I1166" s="210"/>
      <c r="J1166" s="205"/>
      <c r="K1166" s="205"/>
      <c r="L1166" s="211"/>
      <c r="M1166" s="212"/>
      <c r="N1166" s="213"/>
      <c r="O1166" s="213"/>
      <c r="P1166" s="213"/>
      <c r="Q1166" s="213"/>
      <c r="R1166" s="213"/>
      <c r="S1166" s="213"/>
      <c r="T1166" s="214"/>
      <c r="AT1166" s="215" t="s">
        <v>177</v>
      </c>
      <c r="AU1166" s="215" t="s">
        <v>175</v>
      </c>
      <c r="AV1166" s="11" t="s">
        <v>77</v>
      </c>
      <c r="AW1166" s="11" t="s">
        <v>33</v>
      </c>
      <c r="AX1166" s="11" t="s">
        <v>69</v>
      </c>
      <c r="AY1166" s="215" t="s">
        <v>167</v>
      </c>
    </row>
    <row r="1167" spans="2:65" s="12" customFormat="1">
      <c r="B1167" s="216"/>
      <c r="C1167" s="217"/>
      <c r="D1167" s="206" t="s">
        <v>177</v>
      </c>
      <c r="E1167" s="218" t="s">
        <v>21</v>
      </c>
      <c r="F1167" s="219" t="s">
        <v>1451</v>
      </c>
      <c r="G1167" s="217"/>
      <c r="H1167" s="220">
        <v>13</v>
      </c>
      <c r="I1167" s="221"/>
      <c r="J1167" s="217"/>
      <c r="K1167" s="217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177</v>
      </c>
      <c r="AU1167" s="226" t="s">
        <v>175</v>
      </c>
      <c r="AV1167" s="12" t="s">
        <v>175</v>
      </c>
      <c r="AW1167" s="12" t="s">
        <v>33</v>
      </c>
      <c r="AX1167" s="12" t="s">
        <v>69</v>
      </c>
      <c r="AY1167" s="226" t="s">
        <v>167</v>
      </c>
    </row>
    <row r="1168" spans="2:65" s="13" customFormat="1">
      <c r="B1168" s="227"/>
      <c r="C1168" s="228"/>
      <c r="D1168" s="229" t="s">
        <v>177</v>
      </c>
      <c r="E1168" s="230" t="s">
        <v>21</v>
      </c>
      <c r="F1168" s="231" t="s">
        <v>181</v>
      </c>
      <c r="G1168" s="228"/>
      <c r="H1168" s="232">
        <v>41</v>
      </c>
      <c r="I1168" s="233"/>
      <c r="J1168" s="228"/>
      <c r="K1168" s="228"/>
      <c r="L1168" s="234"/>
      <c r="M1168" s="235"/>
      <c r="N1168" s="236"/>
      <c r="O1168" s="236"/>
      <c r="P1168" s="236"/>
      <c r="Q1168" s="236"/>
      <c r="R1168" s="236"/>
      <c r="S1168" s="236"/>
      <c r="T1168" s="237"/>
      <c r="AT1168" s="238" t="s">
        <v>177</v>
      </c>
      <c r="AU1168" s="238" t="s">
        <v>175</v>
      </c>
      <c r="AV1168" s="13" t="s">
        <v>174</v>
      </c>
      <c r="AW1168" s="13" t="s">
        <v>33</v>
      </c>
      <c r="AX1168" s="13" t="s">
        <v>77</v>
      </c>
      <c r="AY1168" s="238" t="s">
        <v>167</v>
      </c>
    </row>
    <row r="1169" spans="2:65" s="1" customFormat="1" ht="22.5" customHeight="1">
      <c r="B1169" s="40"/>
      <c r="C1169" s="192" t="s">
        <v>1452</v>
      </c>
      <c r="D1169" s="192" t="s">
        <v>169</v>
      </c>
      <c r="E1169" s="193" t="s">
        <v>1453</v>
      </c>
      <c r="F1169" s="194" t="s">
        <v>1454</v>
      </c>
      <c r="G1169" s="195" t="s">
        <v>305</v>
      </c>
      <c r="H1169" s="196">
        <v>28</v>
      </c>
      <c r="I1169" s="197"/>
      <c r="J1169" s="198">
        <f>ROUND(I1169*H1169,2)</f>
        <v>0</v>
      </c>
      <c r="K1169" s="194" t="s">
        <v>1025</v>
      </c>
      <c r="L1169" s="60"/>
      <c r="M1169" s="199" t="s">
        <v>21</v>
      </c>
      <c r="N1169" s="200" t="s">
        <v>41</v>
      </c>
      <c r="O1169" s="41"/>
      <c r="P1169" s="201">
        <f>O1169*H1169</f>
        <v>0</v>
      </c>
      <c r="Q1169" s="201">
        <v>6.8999999999999997E-4</v>
      </c>
      <c r="R1169" s="201">
        <f>Q1169*H1169</f>
        <v>1.932E-2</v>
      </c>
      <c r="S1169" s="201">
        <v>0</v>
      </c>
      <c r="T1169" s="202">
        <f>S1169*H1169</f>
        <v>0</v>
      </c>
      <c r="AR1169" s="23" t="s">
        <v>308</v>
      </c>
      <c r="AT1169" s="23" t="s">
        <v>169</v>
      </c>
      <c r="AU1169" s="23" t="s">
        <v>175</v>
      </c>
      <c r="AY1169" s="23" t="s">
        <v>167</v>
      </c>
      <c r="BE1169" s="203">
        <f>IF(N1169="základní",J1169,0)</f>
        <v>0</v>
      </c>
      <c r="BF1169" s="203">
        <f>IF(N1169="snížená",J1169,0)</f>
        <v>0</v>
      </c>
      <c r="BG1169" s="203">
        <f>IF(N1169="zákl. přenesená",J1169,0)</f>
        <v>0</v>
      </c>
      <c r="BH1169" s="203">
        <f>IF(N1169="sníž. přenesená",J1169,0)</f>
        <v>0</v>
      </c>
      <c r="BI1169" s="203">
        <f>IF(N1169="nulová",J1169,0)</f>
        <v>0</v>
      </c>
      <c r="BJ1169" s="23" t="s">
        <v>175</v>
      </c>
      <c r="BK1169" s="203">
        <f>ROUND(I1169*H1169,2)</f>
        <v>0</v>
      </c>
      <c r="BL1169" s="23" t="s">
        <v>308</v>
      </c>
      <c r="BM1169" s="23" t="s">
        <v>1455</v>
      </c>
    </row>
    <row r="1170" spans="2:65" s="11" customFormat="1">
      <c r="B1170" s="204"/>
      <c r="C1170" s="205"/>
      <c r="D1170" s="206" t="s">
        <v>177</v>
      </c>
      <c r="E1170" s="207" t="s">
        <v>21</v>
      </c>
      <c r="F1170" s="208" t="s">
        <v>1088</v>
      </c>
      <c r="G1170" s="205"/>
      <c r="H1170" s="209" t="s">
        <v>21</v>
      </c>
      <c r="I1170" s="210"/>
      <c r="J1170" s="205"/>
      <c r="K1170" s="205"/>
      <c r="L1170" s="211"/>
      <c r="M1170" s="212"/>
      <c r="N1170" s="213"/>
      <c r="O1170" s="213"/>
      <c r="P1170" s="213"/>
      <c r="Q1170" s="213"/>
      <c r="R1170" s="213"/>
      <c r="S1170" s="213"/>
      <c r="T1170" s="214"/>
      <c r="AT1170" s="215" t="s">
        <v>177</v>
      </c>
      <c r="AU1170" s="215" t="s">
        <v>175</v>
      </c>
      <c r="AV1170" s="11" t="s">
        <v>77</v>
      </c>
      <c r="AW1170" s="11" t="s">
        <v>33</v>
      </c>
      <c r="AX1170" s="11" t="s">
        <v>69</v>
      </c>
      <c r="AY1170" s="215" t="s">
        <v>167</v>
      </c>
    </row>
    <row r="1171" spans="2:65" s="12" customFormat="1">
      <c r="B1171" s="216"/>
      <c r="C1171" s="217"/>
      <c r="D1171" s="206" t="s">
        <v>177</v>
      </c>
      <c r="E1171" s="218" t="s">
        <v>21</v>
      </c>
      <c r="F1171" s="219" t="s">
        <v>1456</v>
      </c>
      <c r="G1171" s="217"/>
      <c r="H1171" s="220">
        <v>21</v>
      </c>
      <c r="I1171" s="221"/>
      <c r="J1171" s="217"/>
      <c r="K1171" s="217"/>
      <c r="L1171" s="222"/>
      <c r="M1171" s="223"/>
      <c r="N1171" s="224"/>
      <c r="O1171" s="224"/>
      <c r="P1171" s="224"/>
      <c r="Q1171" s="224"/>
      <c r="R1171" s="224"/>
      <c r="S1171" s="224"/>
      <c r="T1171" s="225"/>
      <c r="AT1171" s="226" t="s">
        <v>177</v>
      </c>
      <c r="AU1171" s="226" t="s">
        <v>175</v>
      </c>
      <c r="AV1171" s="12" t="s">
        <v>175</v>
      </c>
      <c r="AW1171" s="12" t="s">
        <v>33</v>
      </c>
      <c r="AX1171" s="12" t="s">
        <v>69</v>
      </c>
      <c r="AY1171" s="226" t="s">
        <v>167</v>
      </c>
    </row>
    <row r="1172" spans="2:65" s="11" customFormat="1">
      <c r="B1172" s="204"/>
      <c r="C1172" s="205"/>
      <c r="D1172" s="206" t="s">
        <v>177</v>
      </c>
      <c r="E1172" s="207" t="s">
        <v>21</v>
      </c>
      <c r="F1172" s="208" t="s">
        <v>1457</v>
      </c>
      <c r="G1172" s="205"/>
      <c r="H1172" s="209" t="s">
        <v>21</v>
      </c>
      <c r="I1172" s="210"/>
      <c r="J1172" s="205"/>
      <c r="K1172" s="205"/>
      <c r="L1172" s="211"/>
      <c r="M1172" s="212"/>
      <c r="N1172" s="213"/>
      <c r="O1172" s="213"/>
      <c r="P1172" s="213"/>
      <c r="Q1172" s="213"/>
      <c r="R1172" s="213"/>
      <c r="S1172" s="213"/>
      <c r="T1172" s="214"/>
      <c r="AT1172" s="215" t="s">
        <v>177</v>
      </c>
      <c r="AU1172" s="215" t="s">
        <v>175</v>
      </c>
      <c r="AV1172" s="11" t="s">
        <v>77</v>
      </c>
      <c r="AW1172" s="11" t="s">
        <v>33</v>
      </c>
      <c r="AX1172" s="11" t="s">
        <v>69</v>
      </c>
      <c r="AY1172" s="215" t="s">
        <v>167</v>
      </c>
    </row>
    <row r="1173" spans="2:65" s="12" customFormat="1">
      <c r="B1173" s="216"/>
      <c r="C1173" s="217"/>
      <c r="D1173" s="206" t="s">
        <v>177</v>
      </c>
      <c r="E1173" s="218" t="s">
        <v>21</v>
      </c>
      <c r="F1173" s="219" t="s">
        <v>1458</v>
      </c>
      <c r="G1173" s="217"/>
      <c r="H1173" s="220">
        <v>7</v>
      </c>
      <c r="I1173" s="221"/>
      <c r="J1173" s="217"/>
      <c r="K1173" s="217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177</v>
      </c>
      <c r="AU1173" s="226" t="s">
        <v>175</v>
      </c>
      <c r="AV1173" s="12" t="s">
        <v>175</v>
      </c>
      <c r="AW1173" s="12" t="s">
        <v>33</v>
      </c>
      <c r="AX1173" s="12" t="s">
        <v>69</v>
      </c>
      <c r="AY1173" s="226" t="s">
        <v>167</v>
      </c>
    </row>
    <row r="1174" spans="2:65" s="13" customFormat="1">
      <c r="B1174" s="227"/>
      <c r="C1174" s="228"/>
      <c r="D1174" s="229" t="s">
        <v>177</v>
      </c>
      <c r="E1174" s="230" t="s">
        <v>21</v>
      </c>
      <c r="F1174" s="231" t="s">
        <v>181</v>
      </c>
      <c r="G1174" s="228"/>
      <c r="H1174" s="232">
        <v>28</v>
      </c>
      <c r="I1174" s="233"/>
      <c r="J1174" s="228"/>
      <c r="K1174" s="228"/>
      <c r="L1174" s="234"/>
      <c r="M1174" s="235"/>
      <c r="N1174" s="236"/>
      <c r="O1174" s="236"/>
      <c r="P1174" s="236"/>
      <c r="Q1174" s="236"/>
      <c r="R1174" s="236"/>
      <c r="S1174" s="236"/>
      <c r="T1174" s="237"/>
      <c r="AT1174" s="238" t="s">
        <v>177</v>
      </c>
      <c r="AU1174" s="238" t="s">
        <v>175</v>
      </c>
      <c r="AV1174" s="13" t="s">
        <v>174</v>
      </c>
      <c r="AW1174" s="13" t="s">
        <v>33</v>
      </c>
      <c r="AX1174" s="13" t="s">
        <v>77</v>
      </c>
      <c r="AY1174" s="238" t="s">
        <v>167</v>
      </c>
    </row>
    <row r="1175" spans="2:65" s="1" customFormat="1" ht="22.5" customHeight="1">
      <c r="B1175" s="40"/>
      <c r="C1175" s="192" t="s">
        <v>1459</v>
      </c>
      <c r="D1175" s="192" t="s">
        <v>169</v>
      </c>
      <c r="E1175" s="193" t="s">
        <v>1460</v>
      </c>
      <c r="F1175" s="194" t="s">
        <v>1461</v>
      </c>
      <c r="G1175" s="195" t="s">
        <v>305</v>
      </c>
      <c r="H1175" s="196">
        <v>12</v>
      </c>
      <c r="I1175" s="197"/>
      <c r="J1175" s="198">
        <f>ROUND(I1175*H1175,2)</f>
        <v>0</v>
      </c>
      <c r="K1175" s="194" t="s">
        <v>1025</v>
      </c>
      <c r="L1175" s="60"/>
      <c r="M1175" s="199" t="s">
        <v>21</v>
      </c>
      <c r="N1175" s="200" t="s">
        <v>41</v>
      </c>
      <c r="O1175" s="41"/>
      <c r="P1175" s="201">
        <f>O1175*H1175</f>
        <v>0</v>
      </c>
      <c r="Q1175" s="201">
        <v>1.0399999999999999E-3</v>
      </c>
      <c r="R1175" s="201">
        <f>Q1175*H1175</f>
        <v>1.2479999999999998E-2</v>
      </c>
      <c r="S1175" s="201">
        <v>0</v>
      </c>
      <c r="T1175" s="202">
        <f>S1175*H1175</f>
        <v>0</v>
      </c>
      <c r="AR1175" s="23" t="s">
        <v>308</v>
      </c>
      <c r="AT1175" s="23" t="s">
        <v>169</v>
      </c>
      <c r="AU1175" s="23" t="s">
        <v>175</v>
      </c>
      <c r="AY1175" s="23" t="s">
        <v>167</v>
      </c>
      <c r="BE1175" s="203">
        <f>IF(N1175="základní",J1175,0)</f>
        <v>0</v>
      </c>
      <c r="BF1175" s="203">
        <f>IF(N1175="snížená",J1175,0)</f>
        <v>0</v>
      </c>
      <c r="BG1175" s="203">
        <f>IF(N1175="zákl. přenesená",J1175,0)</f>
        <v>0</v>
      </c>
      <c r="BH1175" s="203">
        <f>IF(N1175="sníž. přenesená",J1175,0)</f>
        <v>0</v>
      </c>
      <c r="BI1175" s="203">
        <f>IF(N1175="nulová",J1175,0)</f>
        <v>0</v>
      </c>
      <c r="BJ1175" s="23" t="s">
        <v>175</v>
      </c>
      <c r="BK1175" s="203">
        <f>ROUND(I1175*H1175,2)</f>
        <v>0</v>
      </c>
      <c r="BL1175" s="23" t="s">
        <v>308</v>
      </c>
      <c r="BM1175" s="23" t="s">
        <v>1462</v>
      </c>
    </row>
    <row r="1176" spans="2:65" s="11" customFormat="1">
      <c r="B1176" s="204"/>
      <c r="C1176" s="205"/>
      <c r="D1176" s="206" t="s">
        <v>177</v>
      </c>
      <c r="E1176" s="207" t="s">
        <v>21</v>
      </c>
      <c r="F1176" s="208" t="s">
        <v>1088</v>
      </c>
      <c r="G1176" s="205"/>
      <c r="H1176" s="209" t="s">
        <v>21</v>
      </c>
      <c r="I1176" s="210"/>
      <c r="J1176" s="205"/>
      <c r="K1176" s="205"/>
      <c r="L1176" s="211"/>
      <c r="M1176" s="212"/>
      <c r="N1176" s="213"/>
      <c r="O1176" s="213"/>
      <c r="P1176" s="213"/>
      <c r="Q1176" s="213"/>
      <c r="R1176" s="213"/>
      <c r="S1176" s="213"/>
      <c r="T1176" s="214"/>
      <c r="AT1176" s="215" t="s">
        <v>177</v>
      </c>
      <c r="AU1176" s="215" t="s">
        <v>175</v>
      </c>
      <c r="AV1176" s="11" t="s">
        <v>77</v>
      </c>
      <c r="AW1176" s="11" t="s">
        <v>33</v>
      </c>
      <c r="AX1176" s="11" t="s">
        <v>69</v>
      </c>
      <c r="AY1176" s="215" t="s">
        <v>167</v>
      </c>
    </row>
    <row r="1177" spans="2:65" s="12" customFormat="1">
      <c r="B1177" s="216"/>
      <c r="C1177" s="217"/>
      <c r="D1177" s="206" t="s">
        <v>177</v>
      </c>
      <c r="E1177" s="218" t="s">
        <v>21</v>
      </c>
      <c r="F1177" s="219" t="s">
        <v>1463</v>
      </c>
      <c r="G1177" s="217"/>
      <c r="H1177" s="220">
        <v>12</v>
      </c>
      <c r="I1177" s="221"/>
      <c r="J1177" s="217"/>
      <c r="K1177" s="217"/>
      <c r="L1177" s="222"/>
      <c r="M1177" s="223"/>
      <c r="N1177" s="224"/>
      <c r="O1177" s="224"/>
      <c r="P1177" s="224"/>
      <c r="Q1177" s="224"/>
      <c r="R1177" s="224"/>
      <c r="S1177" s="224"/>
      <c r="T1177" s="225"/>
      <c r="AT1177" s="226" t="s">
        <v>177</v>
      </c>
      <c r="AU1177" s="226" t="s">
        <v>175</v>
      </c>
      <c r="AV1177" s="12" t="s">
        <v>175</v>
      </c>
      <c r="AW1177" s="12" t="s">
        <v>33</v>
      </c>
      <c r="AX1177" s="12" t="s">
        <v>69</v>
      </c>
      <c r="AY1177" s="226" t="s">
        <v>167</v>
      </c>
    </row>
    <row r="1178" spans="2:65" s="13" customFormat="1">
      <c r="B1178" s="227"/>
      <c r="C1178" s="228"/>
      <c r="D1178" s="229" t="s">
        <v>177</v>
      </c>
      <c r="E1178" s="230" t="s">
        <v>21</v>
      </c>
      <c r="F1178" s="231" t="s">
        <v>181</v>
      </c>
      <c r="G1178" s="228"/>
      <c r="H1178" s="232">
        <v>12</v>
      </c>
      <c r="I1178" s="233"/>
      <c r="J1178" s="228"/>
      <c r="K1178" s="228"/>
      <c r="L1178" s="234"/>
      <c r="M1178" s="235"/>
      <c r="N1178" s="236"/>
      <c r="O1178" s="236"/>
      <c r="P1178" s="236"/>
      <c r="Q1178" s="236"/>
      <c r="R1178" s="236"/>
      <c r="S1178" s="236"/>
      <c r="T1178" s="237"/>
      <c r="AT1178" s="238" t="s">
        <v>177</v>
      </c>
      <c r="AU1178" s="238" t="s">
        <v>175</v>
      </c>
      <c r="AV1178" s="13" t="s">
        <v>174</v>
      </c>
      <c r="AW1178" s="13" t="s">
        <v>33</v>
      </c>
      <c r="AX1178" s="13" t="s">
        <v>77</v>
      </c>
      <c r="AY1178" s="238" t="s">
        <v>167</v>
      </c>
    </row>
    <row r="1179" spans="2:65" s="1" customFormat="1" ht="31.5" customHeight="1">
      <c r="B1179" s="40"/>
      <c r="C1179" s="192" t="s">
        <v>1464</v>
      </c>
      <c r="D1179" s="192" t="s">
        <v>169</v>
      </c>
      <c r="E1179" s="193" t="s">
        <v>1465</v>
      </c>
      <c r="F1179" s="194" t="s">
        <v>1466</v>
      </c>
      <c r="G1179" s="195" t="s">
        <v>226</v>
      </c>
      <c r="H1179" s="196">
        <v>2</v>
      </c>
      <c r="I1179" s="197"/>
      <c r="J1179" s="198">
        <f>ROUND(I1179*H1179,2)</f>
        <v>0</v>
      </c>
      <c r="K1179" s="194" t="s">
        <v>1025</v>
      </c>
      <c r="L1179" s="60"/>
      <c r="M1179" s="199" t="s">
        <v>21</v>
      </c>
      <c r="N1179" s="200" t="s">
        <v>41</v>
      </c>
      <c r="O1179" s="41"/>
      <c r="P1179" s="201">
        <f>O1179*H1179</f>
        <v>0</v>
      </c>
      <c r="Q1179" s="201">
        <v>3.0000000000000001E-5</v>
      </c>
      <c r="R1179" s="201">
        <f>Q1179*H1179</f>
        <v>6.0000000000000002E-5</v>
      </c>
      <c r="S1179" s="201">
        <v>0</v>
      </c>
      <c r="T1179" s="202">
        <f>S1179*H1179</f>
        <v>0</v>
      </c>
      <c r="AR1179" s="23" t="s">
        <v>308</v>
      </c>
      <c r="AT1179" s="23" t="s">
        <v>169</v>
      </c>
      <c r="AU1179" s="23" t="s">
        <v>175</v>
      </c>
      <c r="AY1179" s="23" t="s">
        <v>167</v>
      </c>
      <c r="BE1179" s="203">
        <f>IF(N1179="základní",J1179,0)</f>
        <v>0</v>
      </c>
      <c r="BF1179" s="203">
        <f>IF(N1179="snížená",J1179,0)</f>
        <v>0</v>
      </c>
      <c r="BG1179" s="203">
        <f>IF(N1179="zákl. přenesená",J1179,0)</f>
        <v>0</v>
      </c>
      <c r="BH1179" s="203">
        <f>IF(N1179="sníž. přenesená",J1179,0)</f>
        <v>0</v>
      </c>
      <c r="BI1179" s="203">
        <f>IF(N1179="nulová",J1179,0)</f>
        <v>0</v>
      </c>
      <c r="BJ1179" s="23" t="s">
        <v>175</v>
      </c>
      <c r="BK1179" s="203">
        <f>ROUND(I1179*H1179,2)</f>
        <v>0</v>
      </c>
      <c r="BL1179" s="23" t="s">
        <v>308</v>
      </c>
      <c r="BM1179" s="23" t="s">
        <v>1467</v>
      </c>
    </row>
    <row r="1180" spans="2:65" s="1" customFormat="1" ht="31.5" customHeight="1">
      <c r="B1180" s="40"/>
      <c r="C1180" s="192" t="s">
        <v>1468</v>
      </c>
      <c r="D1180" s="192" t="s">
        <v>169</v>
      </c>
      <c r="E1180" s="193" t="s">
        <v>1469</v>
      </c>
      <c r="F1180" s="194" t="s">
        <v>1470</v>
      </c>
      <c r="G1180" s="195" t="s">
        <v>226</v>
      </c>
      <c r="H1180" s="196">
        <v>4</v>
      </c>
      <c r="I1180" s="197"/>
      <c r="J1180" s="198">
        <f>ROUND(I1180*H1180,2)</f>
        <v>0</v>
      </c>
      <c r="K1180" s="194" t="s">
        <v>1025</v>
      </c>
      <c r="L1180" s="60"/>
      <c r="M1180" s="199" t="s">
        <v>21</v>
      </c>
      <c r="N1180" s="200" t="s">
        <v>41</v>
      </c>
      <c r="O1180" s="41"/>
      <c r="P1180" s="201">
        <f>O1180*H1180</f>
        <v>0</v>
      </c>
      <c r="Q1180" s="201">
        <v>5.0000000000000002E-5</v>
      </c>
      <c r="R1180" s="201">
        <f>Q1180*H1180</f>
        <v>2.0000000000000001E-4</v>
      </c>
      <c r="S1180" s="201">
        <v>0</v>
      </c>
      <c r="T1180" s="202">
        <f>S1180*H1180</f>
        <v>0</v>
      </c>
      <c r="AR1180" s="23" t="s">
        <v>308</v>
      </c>
      <c r="AT1180" s="23" t="s">
        <v>169</v>
      </c>
      <c r="AU1180" s="23" t="s">
        <v>175</v>
      </c>
      <c r="AY1180" s="23" t="s">
        <v>167</v>
      </c>
      <c r="BE1180" s="203">
        <f>IF(N1180="základní",J1180,0)</f>
        <v>0</v>
      </c>
      <c r="BF1180" s="203">
        <f>IF(N1180="snížená",J1180,0)</f>
        <v>0</v>
      </c>
      <c r="BG1180" s="203">
        <f>IF(N1180="zákl. přenesená",J1180,0)</f>
        <v>0</v>
      </c>
      <c r="BH1180" s="203">
        <f>IF(N1180="sníž. přenesená",J1180,0)</f>
        <v>0</v>
      </c>
      <c r="BI1180" s="203">
        <f>IF(N1180="nulová",J1180,0)</f>
        <v>0</v>
      </c>
      <c r="BJ1180" s="23" t="s">
        <v>175</v>
      </c>
      <c r="BK1180" s="203">
        <f>ROUND(I1180*H1180,2)</f>
        <v>0</v>
      </c>
      <c r="BL1180" s="23" t="s">
        <v>308</v>
      </c>
      <c r="BM1180" s="23" t="s">
        <v>1471</v>
      </c>
    </row>
    <row r="1181" spans="2:65" s="1" customFormat="1" ht="22.5" customHeight="1">
      <c r="B1181" s="40"/>
      <c r="C1181" s="192" t="s">
        <v>1472</v>
      </c>
      <c r="D1181" s="192" t="s">
        <v>169</v>
      </c>
      <c r="E1181" s="193" t="s">
        <v>1473</v>
      </c>
      <c r="F1181" s="194" t="s">
        <v>1474</v>
      </c>
      <c r="G1181" s="195" t="s">
        <v>305</v>
      </c>
      <c r="H1181" s="196">
        <v>100.2</v>
      </c>
      <c r="I1181" s="197"/>
      <c r="J1181" s="198">
        <f>ROUND(I1181*H1181,2)</f>
        <v>0</v>
      </c>
      <c r="K1181" s="194" t="s">
        <v>1025</v>
      </c>
      <c r="L1181" s="60"/>
      <c r="M1181" s="199" t="s">
        <v>21</v>
      </c>
      <c r="N1181" s="200" t="s">
        <v>41</v>
      </c>
      <c r="O1181" s="41"/>
      <c r="P1181" s="201">
        <f>O1181*H1181</f>
        <v>0</v>
      </c>
      <c r="Q1181" s="201">
        <v>0</v>
      </c>
      <c r="R1181" s="201">
        <f>Q1181*H1181</f>
        <v>0</v>
      </c>
      <c r="S1181" s="201">
        <v>0</v>
      </c>
      <c r="T1181" s="202">
        <f>S1181*H1181</f>
        <v>0</v>
      </c>
      <c r="AR1181" s="23" t="s">
        <v>308</v>
      </c>
      <c r="AT1181" s="23" t="s">
        <v>169</v>
      </c>
      <c r="AU1181" s="23" t="s">
        <v>175</v>
      </c>
      <c r="AY1181" s="23" t="s">
        <v>167</v>
      </c>
      <c r="BE1181" s="203">
        <f>IF(N1181="základní",J1181,0)</f>
        <v>0</v>
      </c>
      <c r="BF1181" s="203">
        <f>IF(N1181="snížená",J1181,0)</f>
        <v>0</v>
      </c>
      <c r="BG1181" s="203">
        <f>IF(N1181="zákl. přenesená",J1181,0)</f>
        <v>0</v>
      </c>
      <c r="BH1181" s="203">
        <f>IF(N1181="sníž. přenesená",J1181,0)</f>
        <v>0</v>
      </c>
      <c r="BI1181" s="203">
        <f>IF(N1181="nulová",J1181,0)</f>
        <v>0</v>
      </c>
      <c r="BJ1181" s="23" t="s">
        <v>175</v>
      </c>
      <c r="BK1181" s="203">
        <f>ROUND(I1181*H1181,2)</f>
        <v>0</v>
      </c>
      <c r="BL1181" s="23" t="s">
        <v>308</v>
      </c>
      <c r="BM1181" s="23" t="s">
        <v>1475</v>
      </c>
    </row>
    <row r="1182" spans="2:65" s="12" customFormat="1">
      <c r="B1182" s="216"/>
      <c r="C1182" s="217"/>
      <c r="D1182" s="206" t="s">
        <v>177</v>
      </c>
      <c r="E1182" s="218" t="s">
        <v>21</v>
      </c>
      <c r="F1182" s="219" t="s">
        <v>1476</v>
      </c>
      <c r="G1182" s="217"/>
      <c r="H1182" s="220">
        <v>100.2</v>
      </c>
      <c r="I1182" s="221"/>
      <c r="J1182" s="217"/>
      <c r="K1182" s="217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177</v>
      </c>
      <c r="AU1182" s="226" t="s">
        <v>175</v>
      </c>
      <c r="AV1182" s="12" t="s">
        <v>175</v>
      </c>
      <c r="AW1182" s="12" t="s">
        <v>33</v>
      </c>
      <c r="AX1182" s="12" t="s">
        <v>69</v>
      </c>
      <c r="AY1182" s="226" t="s">
        <v>167</v>
      </c>
    </row>
    <row r="1183" spans="2:65" s="13" customFormat="1">
      <c r="B1183" s="227"/>
      <c r="C1183" s="228"/>
      <c r="D1183" s="229" t="s">
        <v>177</v>
      </c>
      <c r="E1183" s="230" t="s">
        <v>21</v>
      </c>
      <c r="F1183" s="231" t="s">
        <v>181</v>
      </c>
      <c r="G1183" s="228"/>
      <c r="H1183" s="232">
        <v>100.2</v>
      </c>
      <c r="I1183" s="233"/>
      <c r="J1183" s="228"/>
      <c r="K1183" s="228"/>
      <c r="L1183" s="234"/>
      <c r="M1183" s="235"/>
      <c r="N1183" s="236"/>
      <c r="O1183" s="236"/>
      <c r="P1183" s="236"/>
      <c r="Q1183" s="236"/>
      <c r="R1183" s="236"/>
      <c r="S1183" s="236"/>
      <c r="T1183" s="237"/>
      <c r="AT1183" s="238" t="s">
        <v>177</v>
      </c>
      <c r="AU1183" s="238" t="s">
        <v>175</v>
      </c>
      <c r="AV1183" s="13" t="s">
        <v>174</v>
      </c>
      <c r="AW1183" s="13" t="s">
        <v>33</v>
      </c>
      <c r="AX1183" s="13" t="s">
        <v>77</v>
      </c>
      <c r="AY1183" s="238" t="s">
        <v>167</v>
      </c>
    </row>
    <row r="1184" spans="2:65" s="1" customFormat="1" ht="31.5" customHeight="1">
      <c r="B1184" s="40"/>
      <c r="C1184" s="192" t="s">
        <v>1477</v>
      </c>
      <c r="D1184" s="192" t="s">
        <v>169</v>
      </c>
      <c r="E1184" s="193" t="s">
        <v>1478</v>
      </c>
      <c r="F1184" s="194" t="s">
        <v>1479</v>
      </c>
      <c r="G1184" s="195" t="s">
        <v>305</v>
      </c>
      <c r="H1184" s="196">
        <v>12</v>
      </c>
      <c r="I1184" s="197"/>
      <c r="J1184" s="198">
        <f t="shared" ref="J1184:J1189" si="50">ROUND(I1184*H1184,2)</f>
        <v>0</v>
      </c>
      <c r="K1184" s="194" t="s">
        <v>1030</v>
      </c>
      <c r="L1184" s="60"/>
      <c r="M1184" s="199" t="s">
        <v>21</v>
      </c>
      <c r="N1184" s="200" t="s">
        <v>41</v>
      </c>
      <c r="O1184" s="41"/>
      <c r="P1184" s="201">
        <f t="shared" ref="P1184:P1189" si="51">O1184*H1184</f>
        <v>0</v>
      </c>
      <c r="Q1184" s="201">
        <v>4.0000000000000003E-5</v>
      </c>
      <c r="R1184" s="201">
        <f t="shared" ref="R1184:R1189" si="52">Q1184*H1184</f>
        <v>4.8000000000000007E-4</v>
      </c>
      <c r="S1184" s="201">
        <v>0</v>
      </c>
      <c r="T1184" s="202">
        <f t="shared" ref="T1184:T1189" si="53">S1184*H1184</f>
        <v>0</v>
      </c>
      <c r="AR1184" s="23" t="s">
        <v>308</v>
      </c>
      <c r="AT1184" s="23" t="s">
        <v>169</v>
      </c>
      <c r="AU1184" s="23" t="s">
        <v>175</v>
      </c>
      <c r="AY1184" s="23" t="s">
        <v>167</v>
      </c>
      <c r="BE1184" s="203">
        <f t="shared" ref="BE1184:BE1189" si="54">IF(N1184="základní",J1184,0)</f>
        <v>0</v>
      </c>
      <c r="BF1184" s="203">
        <f t="shared" ref="BF1184:BF1189" si="55">IF(N1184="snížená",J1184,0)</f>
        <v>0</v>
      </c>
      <c r="BG1184" s="203">
        <f t="shared" ref="BG1184:BG1189" si="56">IF(N1184="zákl. přenesená",J1184,0)</f>
        <v>0</v>
      </c>
      <c r="BH1184" s="203">
        <f t="shared" ref="BH1184:BH1189" si="57">IF(N1184="sníž. přenesená",J1184,0)</f>
        <v>0</v>
      </c>
      <c r="BI1184" s="203">
        <f t="shared" ref="BI1184:BI1189" si="58">IF(N1184="nulová",J1184,0)</f>
        <v>0</v>
      </c>
      <c r="BJ1184" s="23" t="s">
        <v>175</v>
      </c>
      <c r="BK1184" s="203">
        <f t="shared" ref="BK1184:BK1189" si="59">ROUND(I1184*H1184,2)</f>
        <v>0</v>
      </c>
      <c r="BL1184" s="23" t="s">
        <v>308</v>
      </c>
      <c r="BM1184" s="23" t="s">
        <v>1480</v>
      </c>
    </row>
    <row r="1185" spans="2:65" s="1" customFormat="1" ht="44.25" customHeight="1">
      <c r="B1185" s="40"/>
      <c r="C1185" s="192" t="s">
        <v>1481</v>
      </c>
      <c r="D1185" s="192" t="s">
        <v>169</v>
      </c>
      <c r="E1185" s="193" t="s">
        <v>1482</v>
      </c>
      <c r="F1185" s="194" t="s">
        <v>1483</v>
      </c>
      <c r="G1185" s="195" t="s">
        <v>305</v>
      </c>
      <c r="H1185" s="196">
        <v>4</v>
      </c>
      <c r="I1185" s="197"/>
      <c r="J1185" s="198">
        <f t="shared" si="50"/>
        <v>0</v>
      </c>
      <c r="K1185" s="194" t="s">
        <v>173</v>
      </c>
      <c r="L1185" s="60"/>
      <c r="M1185" s="199" t="s">
        <v>21</v>
      </c>
      <c r="N1185" s="200" t="s">
        <v>41</v>
      </c>
      <c r="O1185" s="41"/>
      <c r="P1185" s="201">
        <f t="shared" si="51"/>
        <v>0</v>
      </c>
      <c r="Q1185" s="201">
        <v>1.8000000000000001E-4</v>
      </c>
      <c r="R1185" s="201">
        <f t="shared" si="52"/>
        <v>7.2000000000000005E-4</v>
      </c>
      <c r="S1185" s="201">
        <v>0</v>
      </c>
      <c r="T1185" s="202">
        <f t="shared" si="53"/>
        <v>0</v>
      </c>
      <c r="AR1185" s="23" t="s">
        <v>308</v>
      </c>
      <c r="AT1185" s="23" t="s">
        <v>169</v>
      </c>
      <c r="AU1185" s="23" t="s">
        <v>175</v>
      </c>
      <c r="AY1185" s="23" t="s">
        <v>167</v>
      </c>
      <c r="BE1185" s="203">
        <f t="shared" si="54"/>
        <v>0</v>
      </c>
      <c r="BF1185" s="203">
        <f t="shared" si="55"/>
        <v>0</v>
      </c>
      <c r="BG1185" s="203">
        <f t="shared" si="56"/>
        <v>0</v>
      </c>
      <c r="BH1185" s="203">
        <f t="shared" si="57"/>
        <v>0</v>
      </c>
      <c r="BI1185" s="203">
        <f t="shared" si="58"/>
        <v>0</v>
      </c>
      <c r="BJ1185" s="23" t="s">
        <v>175</v>
      </c>
      <c r="BK1185" s="203">
        <f t="shared" si="59"/>
        <v>0</v>
      </c>
      <c r="BL1185" s="23" t="s">
        <v>308</v>
      </c>
      <c r="BM1185" s="23" t="s">
        <v>1484</v>
      </c>
    </row>
    <row r="1186" spans="2:65" s="1" customFormat="1" ht="31.5" customHeight="1">
      <c r="B1186" s="40"/>
      <c r="C1186" s="192" t="s">
        <v>1485</v>
      </c>
      <c r="D1186" s="192" t="s">
        <v>169</v>
      </c>
      <c r="E1186" s="193" t="s">
        <v>1486</v>
      </c>
      <c r="F1186" s="194" t="s">
        <v>1487</v>
      </c>
      <c r="G1186" s="195" t="s">
        <v>305</v>
      </c>
      <c r="H1186" s="196">
        <v>4</v>
      </c>
      <c r="I1186" s="197"/>
      <c r="J1186" s="198">
        <f t="shared" si="50"/>
        <v>0</v>
      </c>
      <c r="K1186" s="194" t="s">
        <v>173</v>
      </c>
      <c r="L1186" s="60"/>
      <c r="M1186" s="199" t="s">
        <v>21</v>
      </c>
      <c r="N1186" s="200" t="s">
        <v>41</v>
      </c>
      <c r="O1186" s="41"/>
      <c r="P1186" s="201">
        <f t="shared" si="51"/>
        <v>0</v>
      </c>
      <c r="Q1186" s="201">
        <v>1.2E-4</v>
      </c>
      <c r="R1186" s="201">
        <f t="shared" si="52"/>
        <v>4.8000000000000001E-4</v>
      </c>
      <c r="S1186" s="201">
        <v>0</v>
      </c>
      <c r="T1186" s="202">
        <f t="shared" si="53"/>
        <v>0</v>
      </c>
      <c r="AR1186" s="23" t="s">
        <v>308</v>
      </c>
      <c r="AT1186" s="23" t="s">
        <v>169</v>
      </c>
      <c r="AU1186" s="23" t="s">
        <v>175</v>
      </c>
      <c r="AY1186" s="23" t="s">
        <v>167</v>
      </c>
      <c r="BE1186" s="203">
        <f t="shared" si="54"/>
        <v>0</v>
      </c>
      <c r="BF1186" s="203">
        <f t="shared" si="55"/>
        <v>0</v>
      </c>
      <c r="BG1186" s="203">
        <f t="shared" si="56"/>
        <v>0</v>
      </c>
      <c r="BH1186" s="203">
        <f t="shared" si="57"/>
        <v>0</v>
      </c>
      <c r="BI1186" s="203">
        <f t="shared" si="58"/>
        <v>0</v>
      </c>
      <c r="BJ1186" s="23" t="s">
        <v>175</v>
      </c>
      <c r="BK1186" s="203">
        <f t="shared" si="59"/>
        <v>0</v>
      </c>
      <c r="BL1186" s="23" t="s">
        <v>308</v>
      </c>
      <c r="BM1186" s="23" t="s">
        <v>1488</v>
      </c>
    </row>
    <row r="1187" spans="2:65" s="1" customFormat="1" ht="31.5" customHeight="1">
      <c r="B1187" s="40"/>
      <c r="C1187" s="192" t="s">
        <v>1489</v>
      </c>
      <c r="D1187" s="192" t="s">
        <v>169</v>
      </c>
      <c r="E1187" s="193" t="s">
        <v>1490</v>
      </c>
      <c r="F1187" s="194" t="s">
        <v>1491</v>
      </c>
      <c r="G1187" s="195" t="s">
        <v>226</v>
      </c>
      <c r="H1187" s="196">
        <v>2</v>
      </c>
      <c r="I1187" s="197"/>
      <c r="J1187" s="198">
        <f t="shared" si="50"/>
        <v>0</v>
      </c>
      <c r="K1187" s="194" t="s">
        <v>1030</v>
      </c>
      <c r="L1187" s="60"/>
      <c r="M1187" s="199" t="s">
        <v>21</v>
      </c>
      <c r="N1187" s="200" t="s">
        <v>41</v>
      </c>
      <c r="O1187" s="41"/>
      <c r="P1187" s="201">
        <f t="shared" si="51"/>
        <v>0</v>
      </c>
      <c r="Q1187" s="201">
        <v>3.6999999999999999E-4</v>
      </c>
      <c r="R1187" s="201">
        <f t="shared" si="52"/>
        <v>7.3999999999999999E-4</v>
      </c>
      <c r="S1187" s="201">
        <v>0</v>
      </c>
      <c r="T1187" s="202">
        <f t="shared" si="53"/>
        <v>0</v>
      </c>
      <c r="AR1187" s="23" t="s">
        <v>308</v>
      </c>
      <c r="AT1187" s="23" t="s">
        <v>169</v>
      </c>
      <c r="AU1187" s="23" t="s">
        <v>175</v>
      </c>
      <c r="AY1187" s="23" t="s">
        <v>167</v>
      </c>
      <c r="BE1187" s="203">
        <f t="shared" si="54"/>
        <v>0</v>
      </c>
      <c r="BF1187" s="203">
        <f t="shared" si="55"/>
        <v>0</v>
      </c>
      <c r="BG1187" s="203">
        <f t="shared" si="56"/>
        <v>0</v>
      </c>
      <c r="BH1187" s="203">
        <f t="shared" si="57"/>
        <v>0</v>
      </c>
      <c r="BI1187" s="203">
        <f t="shared" si="58"/>
        <v>0</v>
      </c>
      <c r="BJ1187" s="23" t="s">
        <v>175</v>
      </c>
      <c r="BK1187" s="203">
        <f t="shared" si="59"/>
        <v>0</v>
      </c>
      <c r="BL1187" s="23" t="s">
        <v>308</v>
      </c>
      <c r="BM1187" s="23" t="s">
        <v>1492</v>
      </c>
    </row>
    <row r="1188" spans="2:65" s="1" customFormat="1" ht="22.5" customHeight="1">
      <c r="B1188" s="40"/>
      <c r="C1188" s="192" t="s">
        <v>1493</v>
      </c>
      <c r="D1188" s="192" t="s">
        <v>169</v>
      </c>
      <c r="E1188" s="193" t="s">
        <v>1494</v>
      </c>
      <c r="F1188" s="194" t="s">
        <v>1495</v>
      </c>
      <c r="G1188" s="195" t="s">
        <v>305</v>
      </c>
      <c r="H1188" s="196">
        <v>519.20000000000005</v>
      </c>
      <c r="I1188" s="197"/>
      <c r="J1188" s="198">
        <f t="shared" si="50"/>
        <v>0</v>
      </c>
      <c r="K1188" s="194" t="s">
        <v>173</v>
      </c>
      <c r="L1188" s="60"/>
      <c r="M1188" s="199" t="s">
        <v>21</v>
      </c>
      <c r="N1188" s="200" t="s">
        <v>41</v>
      </c>
      <c r="O1188" s="41"/>
      <c r="P1188" s="201">
        <f t="shared" si="51"/>
        <v>0</v>
      </c>
      <c r="Q1188" s="201">
        <v>0</v>
      </c>
      <c r="R1188" s="201">
        <f t="shared" si="52"/>
        <v>0</v>
      </c>
      <c r="S1188" s="201">
        <v>0</v>
      </c>
      <c r="T1188" s="202">
        <f t="shared" si="53"/>
        <v>0</v>
      </c>
      <c r="AR1188" s="23" t="s">
        <v>308</v>
      </c>
      <c r="AT1188" s="23" t="s">
        <v>169</v>
      </c>
      <c r="AU1188" s="23" t="s">
        <v>175</v>
      </c>
      <c r="AY1188" s="23" t="s">
        <v>167</v>
      </c>
      <c r="BE1188" s="203">
        <f t="shared" si="54"/>
        <v>0</v>
      </c>
      <c r="BF1188" s="203">
        <f t="shared" si="55"/>
        <v>0</v>
      </c>
      <c r="BG1188" s="203">
        <f t="shared" si="56"/>
        <v>0</v>
      </c>
      <c r="BH1188" s="203">
        <f t="shared" si="57"/>
        <v>0</v>
      </c>
      <c r="BI1188" s="203">
        <f t="shared" si="58"/>
        <v>0</v>
      </c>
      <c r="BJ1188" s="23" t="s">
        <v>175</v>
      </c>
      <c r="BK1188" s="203">
        <f t="shared" si="59"/>
        <v>0</v>
      </c>
      <c r="BL1188" s="23" t="s">
        <v>308</v>
      </c>
      <c r="BM1188" s="23" t="s">
        <v>1496</v>
      </c>
    </row>
    <row r="1189" spans="2:65" s="1" customFormat="1" ht="31.5" customHeight="1">
      <c r="B1189" s="40"/>
      <c r="C1189" s="192" t="s">
        <v>1497</v>
      </c>
      <c r="D1189" s="192" t="s">
        <v>169</v>
      </c>
      <c r="E1189" s="193" t="s">
        <v>1498</v>
      </c>
      <c r="F1189" s="194" t="s">
        <v>1499</v>
      </c>
      <c r="G1189" s="195" t="s">
        <v>253</v>
      </c>
      <c r="H1189" s="196">
        <v>6.6000000000000003E-2</v>
      </c>
      <c r="I1189" s="197"/>
      <c r="J1189" s="198">
        <f t="shared" si="50"/>
        <v>0</v>
      </c>
      <c r="K1189" s="194" t="s">
        <v>1025</v>
      </c>
      <c r="L1189" s="60"/>
      <c r="M1189" s="199" t="s">
        <v>21</v>
      </c>
      <c r="N1189" s="200" t="s">
        <v>41</v>
      </c>
      <c r="O1189" s="41"/>
      <c r="P1189" s="201">
        <f t="shared" si="51"/>
        <v>0</v>
      </c>
      <c r="Q1189" s="201">
        <v>0</v>
      </c>
      <c r="R1189" s="201">
        <f t="shared" si="52"/>
        <v>0</v>
      </c>
      <c r="S1189" s="201">
        <v>0</v>
      </c>
      <c r="T1189" s="202">
        <f t="shared" si="53"/>
        <v>0</v>
      </c>
      <c r="AR1189" s="23" t="s">
        <v>308</v>
      </c>
      <c r="AT1189" s="23" t="s">
        <v>169</v>
      </c>
      <c r="AU1189" s="23" t="s">
        <v>175</v>
      </c>
      <c r="AY1189" s="23" t="s">
        <v>167</v>
      </c>
      <c r="BE1189" s="203">
        <f t="shared" si="54"/>
        <v>0</v>
      </c>
      <c r="BF1189" s="203">
        <f t="shared" si="55"/>
        <v>0</v>
      </c>
      <c r="BG1189" s="203">
        <f t="shared" si="56"/>
        <v>0</v>
      </c>
      <c r="BH1189" s="203">
        <f t="shared" si="57"/>
        <v>0</v>
      </c>
      <c r="BI1189" s="203">
        <f t="shared" si="58"/>
        <v>0</v>
      </c>
      <c r="BJ1189" s="23" t="s">
        <v>175</v>
      </c>
      <c r="BK1189" s="203">
        <f t="shared" si="59"/>
        <v>0</v>
      </c>
      <c r="BL1189" s="23" t="s">
        <v>308</v>
      </c>
      <c r="BM1189" s="23" t="s">
        <v>1500</v>
      </c>
    </row>
    <row r="1190" spans="2:65" s="10" customFormat="1" ht="29.85" customHeight="1">
      <c r="B1190" s="175"/>
      <c r="C1190" s="176"/>
      <c r="D1190" s="189" t="s">
        <v>68</v>
      </c>
      <c r="E1190" s="190" t="s">
        <v>1501</v>
      </c>
      <c r="F1190" s="190" t="s">
        <v>1502</v>
      </c>
      <c r="G1190" s="176"/>
      <c r="H1190" s="176"/>
      <c r="I1190" s="179"/>
      <c r="J1190" s="191">
        <f>BK1190</f>
        <v>0</v>
      </c>
      <c r="K1190" s="176"/>
      <c r="L1190" s="181"/>
      <c r="M1190" s="182"/>
      <c r="N1190" s="183"/>
      <c r="O1190" s="183"/>
      <c r="P1190" s="184">
        <f>SUM(P1191:P1211)</f>
        <v>0</v>
      </c>
      <c r="Q1190" s="183"/>
      <c r="R1190" s="184">
        <f>SUM(R1191:R1211)</f>
        <v>1.9851860000000002E-2</v>
      </c>
      <c r="S1190" s="183"/>
      <c r="T1190" s="185">
        <f>SUM(T1191:T1211)</f>
        <v>0</v>
      </c>
      <c r="AR1190" s="186" t="s">
        <v>175</v>
      </c>
      <c r="AT1190" s="187" t="s">
        <v>68</v>
      </c>
      <c r="AU1190" s="187" t="s">
        <v>77</v>
      </c>
      <c r="AY1190" s="186" t="s">
        <v>167</v>
      </c>
      <c r="BK1190" s="188">
        <f>SUM(BK1191:BK1211)</f>
        <v>0</v>
      </c>
    </row>
    <row r="1191" spans="2:65" s="1" customFormat="1" ht="22.5" customHeight="1">
      <c r="B1191" s="40"/>
      <c r="C1191" s="192" t="s">
        <v>1503</v>
      </c>
      <c r="D1191" s="192" t="s">
        <v>169</v>
      </c>
      <c r="E1191" s="193" t="s">
        <v>1504</v>
      </c>
      <c r="F1191" s="194" t="s">
        <v>1505</v>
      </c>
      <c r="G1191" s="195" t="s">
        <v>226</v>
      </c>
      <c r="H1191" s="196">
        <v>2</v>
      </c>
      <c r="I1191" s="197"/>
      <c r="J1191" s="198">
        <f t="shared" ref="J1191:J1211" si="60">ROUND(I1191*H1191,2)</f>
        <v>0</v>
      </c>
      <c r="K1191" s="194" t="s">
        <v>1030</v>
      </c>
      <c r="L1191" s="60"/>
      <c r="M1191" s="199" t="s">
        <v>21</v>
      </c>
      <c r="N1191" s="200" t="s">
        <v>41</v>
      </c>
      <c r="O1191" s="41"/>
      <c r="P1191" s="201">
        <f t="shared" ref="P1191:P1211" si="61">O1191*H1191</f>
        <v>0</v>
      </c>
      <c r="Q1191" s="201">
        <v>3.0000000000000001E-5</v>
      </c>
      <c r="R1191" s="201">
        <f t="shared" ref="R1191:R1211" si="62">Q1191*H1191</f>
        <v>6.0000000000000002E-5</v>
      </c>
      <c r="S1191" s="201">
        <v>0</v>
      </c>
      <c r="T1191" s="202">
        <f t="shared" ref="T1191:T1211" si="63">S1191*H1191</f>
        <v>0</v>
      </c>
      <c r="AR1191" s="23" t="s">
        <v>308</v>
      </c>
      <c r="AT1191" s="23" t="s">
        <v>169</v>
      </c>
      <c r="AU1191" s="23" t="s">
        <v>175</v>
      </c>
      <c r="AY1191" s="23" t="s">
        <v>167</v>
      </c>
      <c r="BE1191" s="203">
        <f t="shared" ref="BE1191:BE1211" si="64">IF(N1191="základní",J1191,0)</f>
        <v>0</v>
      </c>
      <c r="BF1191" s="203">
        <f t="shared" ref="BF1191:BF1211" si="65">IF(N1191="snížená",J1191,0)</f>
        <v>0</v>
      </c>
      <c r="BG1191" s="203">
        <f t="shared" ref="BG1191:BG1211" si="66">IF(N1191="zákl. přenesená",J1191,0)</f>
        <v>0</v>
      </c>
      <c r="BH1191" s="203">
        <f t="shared" ref="BH1191:BH1211" si="67">IF(N1191="sníž. přenesená",J1191,0)</f>
        <v>0</v>
      </c>
      <c r="BI1191" s="203">
        <f t="shared" ref="BI1191:BI1211" si="68">IF(N1191="nulová",J1191,0)</f>
        <v>0</v>
      </c>
      <c r="BJ1191" s="23" t="s">
        <v>175</v>
      </c>
      <c r="BK1191" s="203">
        <f t="shared" ref="BK1191:BK1211" si="69">ROUND(I1191*H1191,2)</f>
        <v>0</v>
      </c>
      <c r="BL1191" s="23" t="s">
        <v>308</v>
      </c>
      <c r="BM1191" s="23" t="s">
        <v>1506</v>
      </c>
    </row>
    <row r="1192" spans="2:65" s="1" customFormat="1" ht="22.5" customHeight="1">
      <c r="B1192" s="40"/>
      <c r="C1192" s="192" t="s">
        <v>1507</v>
      </c>
      <c r="D1192" s="192" t="s">
        <v>169</v>
      </c>
      <c r="E1192" s="193" t="s">
        <v>1508</v>
      </c>
      <c r="F1192" s="194" t="s">
        <v>1509</v>
      </c>
      <c r="G1192" s="195" t="s">
        <v>226</v>
      </c>
      <c r="H1192" s="196">
        <v>2</v>
      </c>
      <c r="I1192" s="197"/>
      <c r="J1192" s="198">
        <f t="shared" si="60"/>
        <v>0</v>
      </c>
      <c r="K1192" s="194" t="s">
        <v>1025</v>
      </c>
      <c r="L1192" s="60"/>
      <c r="M1192" s="199" t="s">
        <v>21</v>
      </c>
      <c r="N1192" s="200" t="s">
        <v>41</v>
      </c>
      <c r="O1192" s="41"/>
      <c r="P1192" s="201">
        <f t="shared" si="61"/>
        <v>0</v>
      </c>
      <c r="Q1192" s="201">
        <v>2.4000000000000001E-4</v>
      </c>
      <c r="R1192" s="201">
        <f t="shared" si="62"/>
        <v>4.8000000000000001E-4</v>
      </c>
      <c r="S1192" s="201">
        <v>0</v>
      </c>
      <c r="T1192" s="202">
        <f t="shared" si="63"/>
        <v>0</v>
      </c>
      <c r="AR1192" s="23" t="s">
        <v>308</v>
      </c>
      <c r="AT1192" s="23" t="s">
        <v>169</v>
      </c>
      <c r="AU1192" s="23" t="s">
        <v>175</v>
      </c>
      <c r="AY1192" s="23" t="s">
        <v>167</v>
      </c>
      <c r="BE1192" s="203">
        <f t="shared" si="64"/>
        <v>0</v>
      </c>
      <c r="BF1192" s="203">
        <f t="shared" si="65"/>
        <v>0</v>
      </c>
      <c r="BG1192" s="203">
        <f t="shared" si="66"/>
        <v>0</v>
      </c>
      <c r="BH1192" s="203">
        <f t="shared" si="67"/>
        <v>0</v>
      </c>
      <c r="BI1192" s="203">
        <f t="shared" si="68"/>
        <v>0</v>
      </c>
      <c r="BJ1192" s="23" t="s">
        <v>175</v>
      </c>
      <c r="BK1192" s="203">
        <f t="shared" si="69"/>
        <v>0</v>
      </c>
      <c r="BL1192" s="23" t="s">
        <v>308</v>
      </c>
      <c r="BM1192" s="23" t="s">
        <v>1510</v>
      </c>
    </row>
    <row r="1193" spans="2:65" s="1" customFormat="1" ht="31.5" customHeight="1">
      <c r="B1193" s="40"/>
      <c r="C1193" s="192" t="s">
        <v>1511</v>
      </c>
      <c r="D1193" s="192" t="s">
        <v>169</v>
      </c>
      <c r="E1193" s="193" t="s">
        <v>1512</v>
      </c>
      <c r="F1193" s="194" t="s">
        <v>1513</v>
      </c>
      <c r="G1193" s="195" t="s">
        <v>226</v>
      </c>
      <c r="H1193" s="196">
        <v>6</v>
      </c>
      <c r="I1193" s="197"/>
      <c r="J1193" s="198">
        <f t="shared" si="60"/>
        <v>0</v>
      </c>
      <c r="K1193" s="194" t="s">
        <v>1030</v>
      </c>
      <c r="L1193" s="60"/>
      <c r="M1193" s="199" t="s">
        <v>21</v>
      </c>
      <c r="N1193" s="200" t="s">
        <v>41</v>
      </c>
      <c r="O1193" s="41"/>
      <c r="P1193" s="201">
        <f t="shared" si="61"/>
        <v>0</v>
      </c>
      <c r="Q1193" s="201">
        <v>2.9E-4</v>
      </c>
      <c r="R1193" s="201">
        <f t="shared" si="62"/>
        <v>1.74E-3</v>
      </c>
      <c r="S1193" s="201">
        <v>0</v>
      </c>
      <c r="T1193" s="202">
        <f t="shared" si="63"/>
        <v>0</v>
      </c>
      <c r="AR1193" s="23" t="s">
        <v>308</v>
      </c>
      <c r="AT1193" s="23" t="s">
        <v>169</v>
      </c>
      <c r="AU1193" s="23" t="s">
        <v>175</v>
      </c>
      <c r="AY1193" s="23" t="s">
        <v>167</v>
      </c>
      <c r="BE1193" s="203">
        <f t="shared" si="64"/>
        <v>0</v>
      </c>
      <c r="BF1193" s="203">
        <f t="shared" si="65"/>
        <v>0</v>
      </c>
      <c r="BG1193" s="203">
        <f t="shared" si="66"/>
        <v>0</v>
      </c>
      <c r="BH1193" s="203">
        <f t="shared" si="67"/>
        <v>0</v>
      </c>
      <c r="BI1193" s="203">
        <f t="shared" si="68"/>
        <v>0</v>
      </c>
      <c r="BJ1193" s="23" t="s">
        <v>175</v>
      </c>
      <c r="BK1193" s="203">
        <f t="shared" si="69"/>
        <v>0</v>
      </c>
      <c r="BL1193" s="23" t="s">
        <v>308</v>
      </c>
      <c r="BM1193" s="23" t="s">
        <v>1514</v>
      </c>
    </row>
    <row r="1194" spans="2:65" s="1" customFormat="1" ht="31.5" customHeight="1">
      <c r="B1194" s="40"/>
      <c r="C1194" s="192" t="s">
        <v>1515</v>
      </c>
      <c r="D1194" s="192" t="s">
        <v>169</v>
      </c>
      <c r="E1194" s="193" t="s">
        <v>1516</v>
      </c>
      <c r="F1194" s="194" t="s">
        <v>1517</v>
      </c>
      <c r="G1194" s="195" t="s">
        <v>226</v>
      </c>
      <c r="H1194" s="196">
        <v>4</v>
      </c>
      <c r="I1194" s="197"/>
      <c r="J1194" s="198">
        <f t="shared" si="60"/>
        <v>0</v>
      </c>
      <c r="K1194" s="194" t="s">
        <v>1030</v>
      </c>
      <c r="L1194" s="60"/>
      <c r="M1194" s="199" t="s">
        <v>21</v>
      </c>
      <c r="N1194" s="200" t="s">
        <v>41</v>
      </c>
      <c r="O1194" s="41"/>
      <c r="P1194" s="201">
        <f t="shared" si="61"/>
        <v>0</v>
      </c>
      <c r="Q1194" s="201">
        <v>1.4999999999999999E-4</v>
      </c>
      <c r="R1194" s="201">
        <f t="shared" si="62"/>
        <v>5.9999999999999995E-4</v>
      </c>
      <c r="S1194" s="201">
        <v>0</v>
      </c>
      <c r="T1194" s="202">
        <f t="shared" si="63"/>
        <v>0</v>
      </c>
      <c r="AR1194" s="23" t="s">
        <v>308</v>
      </c>
      <c r="AT1194" s="23" t="s">
        <v>169</v>
      </c>
      <c r="AU1194" s="23" t="s">
        <v>175</v>
      </c>
      <c r="AY1194" s="23" t="s">
        <v>167</v>
      </c>
      <c r="BE1194" s="203">
        <f t="shared" si="64"/>
        <v>0</v>
      </c>
      <c r="BF1194" s="203">
        <f t="shared" si="65"/>
        <v>0</v>
      </c>
      <c r="BG1194" s="203">
        <f t="shared" si="66"/>
        <v>0</v>
      </c>
      <c r="BH1194" s="203">
        <f t="shared" si="67"/>
        <v>0</v>
      </c>
      <c r="BI1194" s="203">
        <f t="shared" si="68"/>
        <v>0</v>
      </c>
      <c r="BJ1194" s="23" t="s">
        <v>175</v>
      </c>
      <c r="BK1194" s="203">
        <f t="shared" si="69"/>
        <v>0</v>
      </c>
      <c r="BL1194" s="23" t="s">
        <v>308</v>
      </c>
      <c r="BM1194" s="23" t="s">
        <v>1518</v>
      </c>
    </row>
    <row r="1195" spans="2:65" s="1" customFormat="1" ht="22.5" customHeight="1">
      <c r="B1195" s="40"/>
      <c r="C1195" s="192" t="s">
        <v>1519</v>
      </c>
      <c r="D1195" s="192" t="s">
        <v>169</v>
      </c>
      <c r="E1195" s="193" t="s">
        <v>1520</v>
      </c>
      <c r="F1195" s="194" t="s">
        <v>1521</v>
      </c>
      <c r="G1195" s="195" t="s">
        <v>226</v>
      </c>
      <c r="H1195" s="196">
        <v>1</v>
      </c>
      <c r="I1195" s="197"/>
      <c r="J1195" s="198">
        <f t="shared" si="60"/>
        <v>0</v>
      </c>
      <c r="K1195" s="194" t="s">
        <v>173</v>
      </c>
      <c r="L1195" s="60"/>
      <c r="M1195" s="199" t="s">
        <v>21</v>
      </c>
      <c r="N1195" s="200" t="s">
        <v>41</v>
      </c>
      <c r="O1195" s="41"/>
      <c r="P1195" s="201">
        <f t="shared" si="61"/>
        <v>0</v>
      </c>
      <c r="Q1195" s="201">
        <v>1.8000000000000001E-4</v>
      </c>
      <c r="R1195" s="201">
        <f t="shared" si="62"/>
        <v>1.8000000000000001E-4</v>
      </c>
      <c r="S1195" s="201">
        <v>0</v>
      </c>
      <c r="T1195" s="202">
        <f t="shared" si="63"/>
        <v>0</v>
      </c>
      <c r="AR1195" s="23" t="s">
        <v>308</v>
      </c>
      <c r="AT1195" s="23" t="s">
        <v>169</v>
      </c>
      <c r="AU1195" s="23" t="s">
        <v>175</v>
      </c>
      <c r="AY1195" s="23" t="s">
        <v>167</v>
      </c>
      <c r="BE1195" s="203">
        <f t="shared" si="64"/>
        <v>0</v>
      </c>
      <c r="BF1195" s="203">
        <f t="shared" si="65"/>
        <v>0</v>
      </c>
      <c r="BG1195" s="203">
        <f t="shared" si="66"/>
        <v>0</v>
      </c>
      <c r="BH1195" s="203">
        <f t="shared" si="67"/>
        <v>0</v>
      </c>
      <c r="BI1195" s="203">
        <f t="shared" si="68"/>
        <v>0</v>
      </c>
      <c r="BJ1195" s="23" t="s">
        <v>175</v>
      </c>
      <c r="BK1195" s="203">
        <f t="shared" si="69"/>
        <v>0</v>
      </c>
      <c r="BL1195" s="23" t="s">
        <v>308</v>
      </c>
      <c r="BM1195" s="23" t="s">
        <v>1522</v>
      </c>
    </row>
    <row r="1196" spans="2:65" s="1" customFormat="1" ht="31.5" customHeight="1">
      <c r="B1196" s="40"/>
      <c r="C1196" s="192" t="s">
        <v>1523</v>
      </c>
      <c r="D1196" s="192" t="s">
        <v>169</v>
      </c>
      <c r="E1196" s="193" t="s">
        <v>1524</v>
      </c>
      <c r="F1196" s="194" t="s">
        <v>1525</v>
      </c>
      <c r="G1196" s="195" t="s">
        <v>226</v>
      </c>
      <c r="H1196" s="196">
        <v>2</v>
      </c>
      <c r="I1196" s="197"/>
      <c r="J1196" s="198">
        <f t="shared" si="60"/>
        <v>0</v>
      </c>
      <c r="K1196" s="194" t="s">
        <v>173</v>
      </c>
      <c r="L1196" s="60"/>
      <c r="M1196" s="199" t="s">
        <v>21</v>
      </c>
      <c r="N1196" s="200" t="s">
        <v>41</v>
      </c>
      <c r="O1196" s="41"/>
      <c r="P1196" s="201">
        <f t="shared" si="61"/>
        <v>0</v>
      </c>
      <c r="Q1196" s="201">
        <v>3.6000000000000002E-4</v>
      </c>
      <c r="R1196" s="201">
        <f t="shared" si="62"/>
        <v>7.2000000000000005E-4</v>
      </c>
      <c r="S1196" s="201">
        <v>0</v>
      </c>
      <c r="T1196" s="202">
        <f t="shared" si="63"/>
        <v>0</v>
      </c>
      <c r="AR1196" s="23" t="s">
        <v>308</v>
      </c>
      <c r="AT1196" s="23" t="s">
        <v>169</v>
      </c>
      <c r="AU1196" s="23" t="s">
        <v>175</v>
      </c>
      <c r="AY1196" s="23" t="s">
        <v>167</v>
      </c>
      <c r="BE1196" s="203">
        <f t="shared" si="64"/>
        <v>0</v>
      </c>
      <c r="BF1196" s="203">
        <f t="shared" si="65"/>
        <v>0</v>
      </c>
      <c r="BG1196" s="203">
        <f t="shared" si="66"/>
        <v>0</v>
      </c>
      <c r="BH1196" s="203">
        <f t="shared" si="67"/>
        <v>0</v>
      </c>
      <c r="BI1196" s="203">
        <f t="shared" si="68"/>
        <v>0</v>
      </c>
      <c r="BJ1196" s="23" t="s">
        <v>175</v>
      </c>
      <c r="BK1196" s="203">
        <f t="shared" si="69"/>
        <v>0</v>
      </c>
      <c r="BL1196" s="23" t="s">
        <v>308</v>
      </c>
      <c r="BM1196" s="23" t="s">
        <v>1526</v>
      </c>
    </row>
    <row r="1197" spans="2:65" s="1" customFormat="1" ht="22.5" customHeight="1">
      <c r="B1197" s="40"/>
      <c r="C1197" s="192" t="s">
        <v>1527</v>
      </c>
      <c r="D1197" s="192" t="s">
        <v>169</v>
      </c>
      <c r="E1197" s="193" t="s">
        <v>1528</v>
      </c>
      <c r="F1197" s="194" t="s">
        <v>1529</v>
      </c>
      <c r="G1197" s="195" t="s">
        <v>226</v>
      </c>
      <c r="H1197" s="196">
        <v>1</v>
      </c>
      <c r="I1197" s="197"/>
      <c r="J1197" s="198">
        <f t="shared" si="60"/>
        <v>0</v>
      </c>
      <c r="K1197" s="194" t="s">
        <v>173</v>
      </c>
      <c r="L1197" s="60"/>
      <c r="M1197" s="199" t="s">
        <v>21</v>
      </c>
      <c r="N1197" s="200" t="s">
        <v>41</v>
      </c>
      <c r="O1197" s="41"/>
      <c r="P1197" s="201">
        <f t="shared" si="61"/>
        <v>0</v>
      </c>
      <c r="Q1197" s="201">
        <v>2.5999999999999998E-4</v>
      </c>
      <c r="R1197" s="201">
        <f t="shared" si="62"/>
        <v>2.5999999999999998E-4</v>
      </c>
      <c r="S1197" s="201">
        <v>0</v>
      </c>
      <c r="T1197" s="202">
        <f t="shared" si="63"/>
        <v>0</v>
      </c>
      <c r="AR1197" s="23" t="s">
        <v>308</v>
      </c>
      <c r="AT1197" s="23" t="s">
        <v>169</v>
      </c>
      <c r="AU1197" s="23" t="s">
        <v>175</v>
      </c>
      <c r="AY1197" s="23" t="s">
        <v>167</v>
      </c>
      <c r="BE1197" s="203">
        <f t="shared" si="64"/>
        <v>0</v>
      </c>
      <c r="BF1197" s="203">
        <f t="shared" si="65"/>
        <v>0</v>
      </c>
      <c r="BG1197" s="203">
        <f t="shared" si="66"/>
        <v>0</v>
      </c>
      <c r="BH1197" s="203">
        <f t="shared" si="67"/>
        <v>0</v>
      </c>
      <c r="BI1197" s="203">
        <f t="shared" si="68"/>
        <v>0</v>
      </c>
      <c r="BJ1197" s="23" t="s">
        <v>175</v>
      </c>
      <c r="BK1197" s="203">
        <f t="shared" si="69"/>
        <v>0</v>
      </c>
      <c r="BL1197" s="23" t="s">
        <v>308</v>
      </c>
      <c r="BM1197" s="23" t="s">
        <v>1530</v>
      </c>
    </row>
    <row r="1198" spans="2:65" s="1" customFormat="1" ht="22.5" customHeight="1">
      <c r="B1198" s="40"/>
      <c r="C1198" s="192" t="s">
        <v>1531</v>
      </c>
      <c r="D1198" s="192" t="s">
        <v>169</v>
      </c>
      <c r="E1198" s="193" t="s">
        <v>1532</v>
      </c>
      <c r="F1198" s="194" t="s">
        <v>1266</v>
      </c>
      <c r="G1198" s="195" t="s">
        <v>226</v>
      </c>
      <c r="H1198" s="196">
        <v>8</v>
      </c>
      <c r="I1198" s="197"/>
      <c r="J1198" s="198">
        <f t="shared" si="60"/>
        <v>0</v>
      </c>
      <c r="K1198" s="194" t="s">
        <v>1025</v>
      </c>
      <c r="L1198" s="60"/>
      <c r="M1198" s="199" t="s">
        <v>21</v>
      </c>
      <c r="N1198" s="200" t="s">
        <v>41</v>
      </c>
      <c r="O1198" s="41"/>
      <c r="P1198" s="201">
        <f t="shared" si="61"/>
        <v>0</v>
      </c>
      <c r="Q1198" s="201">
        <v>3.6000000000000002E-4</v>
      </c>
      <c r="R1198" s="201">
        <f t="shared" si="62"/>
        <v>2.8800000000000002E-3</v>
      </c>
      <c r="S1198" s="201">
        <v>0</v>
      </c>
      <c r="T1198" s="202">
        <f t="shared" si="63"/>
        <v>0</v>
      </c>
      <c r="AR1198" s="23" t="s">
        <v>308</v>
      </c>
      <c r="AT1198" s="23" t="s">
        <v>169</v>
      </c>
      <c r="AU1198" s="23" t="s">
        <v>175</v>
      </c>
      <c r="AY1198" s="23" t="s">
        <v>167</v>
      </c>
      <c r="BE1198" s="203">
        <f t="shared" si="64"/>
        <v>0</v>
      </c>
      <c r="BF1198" s="203">
        <f t="shared" si="65"/>
        <v>0</v>
      </c>
      <c r="BG1198" s="203">
        <f t="shared" si="66"/>
        <v>0</v>
      </c>
      <c r="BH1198" s="203">
        <f t="shared" si="67"/>
        <v>0</v>
      </c>
      <c r="BI1198" s="203">
        <f t="shared" si="68"/>
        <v>0</v>
      </c>
      <c r="BJ1198" s="23" t="s">
        <v>175</v>
      </c>
      <c r="BK1198" s="203">
        <f t="shared" si="69"/>
        <v>0</v>
      </c>
      <c r="BL1198" s="23" t="s">
        <v>308</v>
      </c>
      <c r="BM1198" s="23" t="s">
        <v>1533</v>
      </c>
    </row>
    <row r="1199" spans="2:65" s="1" customFormat="1" ht="22.5" customHeight="1">
      <c r="B1199" s="40"/>
      <c r="C1199" s="192" t="s">
        <v>1534</v>
      </c>
      <c r="D1199" s="192" t="s">
        <v>169</v>
      </c>
      <c r="E1199" s="193" t="s">
        <v>1535</v>
      </c>
      <c r="F1199" s="194" t="s">
        <v>1536</v>
      </c>
      <c r="G1199" s="195" t="s">
        <v>226</v>
      </c>
      <c r="H1199" s="196">
        <v>4</v>
      </c>
      <c r="I1199" s="197"/>
      <c r="J1199" s="198">
        <f t="shared" si="60"/>
        <v>0</v>
      </c>
      <c r="K1199" s="194" t="s">
        <v>1025</v>
      </c>
      <c r="L1199" s="60"/>
      <c r="M1199" s="199" t="s">
        <v>21</v>
      </c>
      <c r="N1199" s="200" t="s">
        <v>41</v>
      </c>
      <c r="O1199" s="41"/>
      <c r="P1199" s="201">
        <f t="shared" si="61"/>
        <v>0</v>
      </c>
      <c r="Q1199" s="201">
        <v>4.4999999999999999E-4</v>
      </c>
      <c r="R1199" s="201">
        <f t="shared" si="62"/>
        <v>1.8E-3</v>
      </c>
      <c r="S1199" s="201">
        <v>0</v>
      </c>
      <c r="T1199" s="202">
        <f t="shared" si="63"/>
        <v>0</v>
      </c>
      <c r="AR1199" s="23" t="s">
        <v>308</v>
      </c>
      <c r="AT1199" s="23" t="s">
        <v>169</v>
      </c>
      <c r="AU1199" s="23" t="s">
        <v>175</v>
      </c>
      <c r="AY1199" s="23" t="s">
        <v>167</v>
      </c>
      <c r="BE1199" s="203">
        <f t="shared" si="64"/>
        <v>0</v>
      </c>
      <c r="BF1199" s="203">
        <f t="shared" si="65"/>
        <v>0</v>
      </c>
      <c r="BG1199" s="203">
        <f t="shared" si="66"/>
        <v>0</v>
      </c>
      <c r="BH1199" s="203">
        <f t="shared" si="67"/>
        <v>0</v>
      </c>
      <c r="BI1199" s="203">
        <f t="shared" si="68"/>
        <v>0</v>
      </c>
      <c r="BJ1199" s="23" t="s">
        <v>175</v>
      </c>
      <c r="BK1199" s="203">
        <f t="shared" si="69"/>
        <v>0</v>
      </c>
      <c r="BL1199" s="23" t="s">
        <v>308</v>
      </c>
      <c r="BM1199" s="23" t="s">
        <v>1537</v>
      </c>
    </row>
    <row r="1200" spans="2:65" s="1" customFormat="1" ht="22.5" customHeight="1">
      <c r="B1200" s="40"/>
      <c r="C1200" s="192" t="s">
        <v>1538</v>
      </c>
      <c r="D1200" s="192" t="s">
        <v>169</v>
      </c>
      <c r="E1200" s="193" t="s">
        <v>1539</v>
      </c>
      <c r="F1200" s="194" t="s">
        <v>1540</v>
      </c>
      <c r="G1200" s="195" t="s">
        <v>226</v>
      </c>
      <c r="H1200" s="196">
        <v>6</v>
      </c>
      <c r="I1200" s="197"/>
      <c r="J1200" s="198">
        <f t="shared" si="60"/>
        <v>0</v>
      </c>
      <c r="K1200" s="194" t="s">
        <v>1030</v>
      </c>
      <c r="L1200" s="60"/>
      <c r="M1200" s="199" t="s">
        <v>21</v>
      </c>
      <c r="N1200" s="200" t="s">
        <v>41</v>
      </c>
      <c r="O1200" s="41"/>
      <c r="P1200" s="201">
        <f t="shared" si="61"/>
        <v>0</v>
      </c>
      <c r="Q1200" s="201">
        <v>2.5999999999999998E-4</v>
      </c>
      <c r="R1200" s="201">
        <f t="shared" si="62"/>
        <v>1.5599999999999998E-3</v>
      </c>
      <c r="S1200" s="201">
        <v>0</v>
      </c>
      <c r="T1200" s="202">
        <f t="shared" si="63"/>
        <v>0</v>
      </c>
      <c r="AR1200" s="23" t="s">
        <v>308</v>
      </c>
      <c r="AT1200" s="23" t="s">
        <v>169</v>
      </c>
      <c r="AU1200" s="23" t="s">
        <v>175</v>
      </c>
      <c r="AY1200" s="23" t="s">
        <v>167</v>
      </c>
      <c r="BE1200" s="203">
        <f t="shared" si="64"/>
        <v>0</v>
      </c>
      <c r="BF1200" s="203">
        <f t="shared" si="65"/>
        <v>0</v>
      </c>
      <c r="BG1200" s="203">
        <f t="shared" si="66"/>
        <v>0</v>
      </c>
      <c r="BH1200" s="203">
        <f t="shared" si="67"/>
        <v>0</v>
      </c>
      <c r="BI1200" s="203">
        <f t="shared" si="68"/>
        <v>0</v>
      </c>
      <c r="BJ1200" s="23" t="s">
        <v>175</v>
      </c>
      <c r="BK1200" s="203">
        <f t="shared" si="69"/>
        <v>0</v>
      </c>
      <c r="BL1200" s="23" t="s">
        <v>308</v>
      </c>
      <c r="BM1200" s="23" t="s">
        <v>1541</v>
      </c>
    </row>
    <row r="1201" spans="2:65" s="1" customFormat="1" ht="22.5" customHeight="1">
      <c r="B1201" s="40"/>
      <c r="C1201" s="192" t="s">
        <v>1542</v>
      </c>
      <c r="D1201" s="192" t="s">
        <v>169</v>
      </c>
      <c r="E1201" s="193" t="s">
        <v>1543</v>
      </c>
      <c r="F1201" s="194" t="s">
        <v>1544</v>
      </c>
      <c r="G1201" s="195" t="s">
        <v>226</v>
      </c>
      <c r="H1201" s="196">
        <v>3</v>
      </c>
      <c r="I1201" s="197"/>
      <c r="J1201" s="198">
        <f t="shared" si="60"/>
        <v>0</v>
      </c>
      <c r="K1201" s="194" t="s">
        <v>1025</v>
      </c>
      <c r="L1201" s="60"/>
      <c r="M1201" s="199" t="s">
        <v>21</v>
      </c>
      <c r="N1201" s="200" t="s">
        <v>41</v>
      </c>
      <c r="O1201" s="41"/>
      <c r="P1201" s="201">
        <f t="shared" si="61"/>
        <v>0</v>
      </c>
      <c r="Q1201" s="201">
        <v>2.2405E-4</v>
      </c>
      <c r="R1201" s="201">
        <f t="shared" si="62"/>
        <v>6.7215000000000005E-4</v>
      </c>
      <c r="S1201" s="201">
        <v>0</v>
      </c>
      <c r="T1201" s="202">
        <f t="shared" si="63"/>
        <v>0</v>
      </c>
      <c r="AR1201" s="23" t="s">
        <v>308</v>
      </c>
      <c r="AT1201" s="23" t="s">
        <v>169</v>
      </c>
      <c r="AU1201" s="23" t="s">
        <v>175</v>
      </c>
      <c r="AY1201" s="23" t="s">
        <v>167</v>
      </c>
      <c r="BE1201" s="203">
        <f t="shared" si="64"/>
        <v>0</v>
      </c>
      <c r="BF1201" s="203">
        <f t="shared" si="65"/>
        <v>0</v>
      </c>
      <c r="BG1201" s="203">
        <f t="shared" si="66"/>
        <v>0</v>
      </c>
      <c r="BH1201" s="203">
        <f t="shared" si="67"/>
        <v>0</v>
      </c>
      <c r="BI1201" s="203">
        <f t="shared" si="68"/>
        <v>0</v>
      </c>
      <c r="BJ1201" s="23" t="s">
        <v>175</v>
      </c>
      <c r="BK1201" s="203">
        <f t="shared" si="69"/>
        <v>0</v>
      </c>
      <c r="BL1201" s="23" t="s">
        <v>308</v>
      </c>
      <c r="BM1201" s="23" t="s">
        <v>1545</v>
      </c>
    </row>
    <row r="1202" spans="2:65" s="1" customFormat="1" ht="31.5" customHeight="1">
      <c r="B1202" s="40"/>
      <c r="C1202" s="192" t="s">
        <v>1546</v>
      </c>
      <c r="D1202" s="192" t="s">
        <v>169</v>
      </c>
      <c r="E1202" s="193" t="s">
        <v>1547</v>
      </c>
      <c r="F1202" s="194" t="s">
        <v>1548</v>
      </c>
      <c r="G1202" s="195" t="s">
        <v>226</v>
      </c>
      <c r="H1202" s="196">
        <v>1</v>
      </c>
      <c r="I1202" s="197"/>
      <c r="J1202" s="198">
        <f t="shared" si="60"/>
        <v>0</v>
      </c>
      <c r="K1202" s="194" t="s">
        <v>1025</v>
      </c>
      <c r="L1202" s="60"/>
      <c r="M1202" s="199" t="s">
        <v>21</v>
      </c>
      <c r="N1202" s="200" t="s">
        <v>41</v>
      </c>
      <c r="O1202" s="41"/>
      <c r="P1202" s="201">
        <f t="shared" si="61"/>
        <v>0</v>
      </c>
      <c r="Q1202" s="201">
        <v>2.1000000000000001E-4</v>
      </c>
      <c r="R1202" s="201">
        <f t="shared" si="62"/>
        <v>2.1000000000000001E-4</v>
      </c>
      <c r="S1202" s="201">
        <v>0</v>
      </c>
      <c r="T1202" s="202">
        <f t="shared" si="63"/>
        <v>0</v>
      </c>
      <c r="AR1202" s="23" t="s">
        <v>308</v>
      </c>
      <c r="AT1202" s="23" t="s">
        <v>169</v>
      </c>
      <c r="AU1202" s="23" t="s">
        <v>175</v>
      </c>
      <c r="AY1202" s="23" t="s">
        <v>167</v>
      </c>
      <c r="BE1202" s="203">
        <f t="shared" si="64"/>
        <v>0</v>
      </c>
      <c r="BF1202" s="203">
        <f t="shared" si="65"/>
        <v>0</v>
      </c>
      <c r="BG1202" s="203">
        <f t="shared" si="66"/>
        <v>0</v>
      </c>
      <c r="BH1202" s="203">
        <f t="shared" si="67"/>
        <v>0</v>
      </c>
      <c r="BI1202" s="203">
        <f t="shared" si="68"/>
        <v>0</v>
      </c>
      <c r="BJ1202" s="23" t="s">
        <v>175</v>
      </c>
      <c r="BK1202" s="203">
        <f t="shared" si="69"/>
        <v>0</v>
      </c>
      <c r="BL1202" s="23" t="s">
        <v>308</v>
      </c>
      <c r="BM1202" s="23" t="s">
        <v>1549</v>
      </c>
    </row>
    <row r="1203" spans="2:65" s="1" customFormat="1" ht="31.5" customHeight="1">
      <c r="B1203" s="40"/>
      <c r="C1203" s="192" t="s">
        <v>1550</v>
      </c>
      <c r="D1203" s="192" t="s">
        <v>169</v>
      </c>
      <c r="E1203" s="193" t="s">
        <v>1551</v>
      </c>
      <c r="F1203" s="194" t="s">
        <v>1552</v>
      </c>
      <c r="G1203" s="195" t="s">
        <v>226</v>
      </c>
      <c r="H1203" s="196">
        <v>5</v>
      </c>
      <c r="I1203" s="197"/>
      <c r="J1203" s="198">
        <f t="shared" si="60"/>
        <v>0</v>
      </c>
      <c r="K1203" s="194" t="s">
        <v>173</v>
      </c>
      <c r="L1203" s="60"/>
      <c r="M1203" s="199" t="s">
        <v>21</v>
      </c>
      <c r="N1203" s="200" t="s">
        <v>41</v>
      </c>
      <c r="O1203" s="41"/>
      <c r="P1203" s="201">
        <f t="shared" si="61"/>
        <v>0</v>
      </c>
      <c r="Q1203" s="201">
        <v>3.4000000000000002E-4</v>
      </c>
      <c r="R1203" s="201">
        <f t="shared" si="62"/>
        <v>1.7000000000000001E-3</v>
      </c>
      <c r="S1203" s="201">
        <v>0</v>
      </c>
      <c r="T1203" s="202">
        <f t="shared" si="63"/>
        <v>0</v>
      </c>
      <c r="AR1203" s="23" t="s">
        <v>308</v>
      </c>
      <c r="AT1203" s="23" t="s">
        <v>169</v>
      </c>
      <c r="AU1203" s="23" t="s">
        <v>175</v>
      </c>
      <c r="AY1203" s="23" t="s">
        <v>167</v>
      </c>
      <c r="BE1203" s="203">
        <f t="shared" si="64"/>
        <v>0</v>
      </c>
      <c r="BF1203" s="203">
        <f t="shared" si="65"/>
        <v>0</v>
      </c>
      <c r="BG1203" s="203">
        <f t="shared" si="66"/>
        <v>0</v>
      </c>
      <c r="BH1203" s="203">
        <f t="shared" si="67"/>
        <v>0</v>
      </c>
      <c r="BI1203" s="203">
        <f t="shared" si="68"/>
        <v>0</v>
      </c>
      <c r="BJ1203" s="23" t="s">
        <v>175</v>
      </c>
      <c r="BK1203" s="203">
        <f t="shared" si="69"/>
        <v>0</v>
      </c>
      <c r="BL1203" s="23" t="s">
        <v>308</v>
      </c>
      <c r="BM1203" s="23" t="s">
        <v>1553</v>
      </c>
    </row>
    <row r="1204" spans="2:65" s="1" customFormat="1" ht="31.5" customHeight="1">
      <c r="B1204" s="40"/>
      <c r="C1204" s="192" t="s">
        <v>1554</v>
      </c>
      <c r="D1204" s="192" t="s">
        <v>169</v>
      </c>
      <c r="E1204" s="193" t="s">
        <v>1555</v>
      </c>
      <c r="F1204" s="194" t="s">
        <v>1556</v>
      </c>
      <c r="G1204" s="195" t="s">
        <v>226</v>
      </c>
      <c r="H1204" s="196">
        <v>4</v>
      </c>
      <c r="I1204" s="197"/>
      <c r="J1204" s="198">
        <f t="shared" si="60"/>
        <v>0</v>
      </c>
      <c r="K1204" s="194" t="s">
        <v>1025</v>
      </c>
      <c r="L1204" s="60"/>
      <c r="M1204" s="199" t="s">
        <v>21</v>
      </c>
      <c r="N1204" s="200" t="s">
        <v>41</v>
      </c>
      <c r="O1204" s="41"/>
      <c r="P1204" s="201">
        <f t="shared" si="61"/>
        <v>0</v>
      </c>
      <c r="Q1204" s="201">
        <v>5.0000000000000001E-4</v>
      </c>
      <c r="R1204" s="201">
        <f t="shared" si="62"/>
        <v>2E-3</v>
      </c>
      <c r="S1204" s="201">
        <v>0</v>
      </c>
      <c r="T1204" s="202">
        <f t="shared" si="63"/>
        <v>0</v>
      </c>
      <c r="AR1204" s="23" t="s">
        <v>308</v>
      </c>
      <c r="AT1204" s="23" t="s">
        <v>169</v>
      </c>
      <c r="AU1204" s="23" t="s">
        <v>175</v>
      </c>
      <c r="AY1204" s="23" t="s">
        <v>167</v>
      </c>
      <c r="BE1204" s="203">
        <f t="shared" si="64"/>
        <v>0</v>
      </c>
      <c r="BF1204" s="203">
        <f t="shared" si="65"/>
        <v>0</v>
      </c>
      <c r="BG1204" s="203">
        <f t="shared" si="66"/>
        <v>0</v>
      </c>
      <c r="BH1204" s="203">
        <f t="shared" si="67"/>
        <v>0</v>
      </c>
      <c r="BI1204" s="203">
        <f t="shared" si="68"/>
        <v>0</v>
      </c>
      <c r="BJ1204" s="23" t="s">
        <v>175</v>
      </c>
      <c r="BK1204" s="203">
        <f t="shared" si="69"/>
        <v>0</v>
      </c>
      <c r="BL1204" s="23" t="s">
        <v>308</v>
      </c>
      <c r="BM1204" s="23" t="s">
        <v>1557</v>
      </c>
    </row>
    <row r="1205" spans="2:65" s="1" customFormat="1" ht="22.5" customHeight="1">
      <c r="B1205" s="40"/>
      <c r="C1205" s="192" t="s">
        <v>1558</v>
      </c>
      <c r="D1205" s="192" t="s">
        <v>169</v>
      </c>
      <c r="E1205" s="193" t="s">
        <v>1559</v>
      </c>
      <c r="F1205" s="194" t="s">
        <v>1560</v>
      </c>
      <c r="G1205" s="195" t="s">
        <v>226</v>
      </c>
      <c r="H1205" s="196">
        <v>1</v>
      </c>
      <c r="I1205" s="197"/>
      <c r="J1205" s="198">
        <f t="shared" si="60"/>
        <v>0</v>
      </c>
      <c r="K1205" s="194" t="s">
        <v>1030</v>
      </c>
      <c r="L1205" s="60"/>
      <c r="M1205" s="199" t="s">
        <v>21</v>
      </c>
      <c r="N1205" s="200" t="s">
        <v>41</v>
      </c>
      <c r="O1205" s="41"/>
      <c r="P1205" s="201">
        <f t="shared" si="61"/>
        <v>0</v>
      </c>
      <c r="Q1205" s="201">
        <v>2.2970999999999999E-4</v>
      </c>
      <c r="R1205" s="201">
        <f t="shared" si="62"/>
        <v>2.2970999999999999E-4</v>
      </c>
      <c r="S1205" s="201">
        <v>0</v>
      </c>
      <c r="T1205" s="202">
        <f t="shared" si="63"/>
        <v>0</v>
      </c>
      <c r="AR1205" s="23" t="s">
        <v>308</v>
      </c>
      <c r="AT1205" s="23" t="s">
        <v>169</v>
      </c>
      <c r="AU1205" s="23" t="s">
        <v>175</v>
      </c>
      <c r="AY1205" s="23" t="s">
        <v>167</v>
      </c>
      <c r="BE1205" s="203">
        <f t="shared" si="64"/>
        <v>0</v>
      </c>
      <c r="BF1205" s="203">
        <f t="shared" si="65"/>
        <v>0</v>
      </c>
      <c r="BG1205" s="203">
        <f t="shared" si="66"/>
        <v>0</v>
      </c>
      <c r="BH1205" s="203">
        <f t="shared" si="67"/>
        <v>0</v>
      </c>
      <c r="BI1205" s="203">
        <f t="shared" si="68"/>
        <v>0</v>
      </c>
      <c r="BJ1205" s="23" t="s">
        <v>175</v>
      </c>
      <c r="BK1205" s="203">
        <f t="shared" si="69"/>
        <v>0</v>
      </c>
      <c r="BL1205" s="23" t="s">
        <v>308</v>
      </c>
      <c r="BM1205" s="23" t="s">
        <v>1561</v>
      </c>
    </row>
    <row r="1206" spans="2:65" s="1" customFormat="1" ht="31.5" customHeight="1">
      <c r="B1206" s="40"/>
      <c r="C1206" s="192" t="s">
        <v>1562</v>
      </c>
      <c r="D1206" s="192" t="s">
        <v>169</v>
      </c>
      <c r="E1206" s="193" t="s">
        <v>1563</v>
      </c>
      <c r="F1206" s="194" t="s">
        <v>1564</v>
      </c>
      <c r="G1206" s="195" t="s">
        <v>226</v>
      </c>
      <c r="H1206" s="196">
        <v>2</v>
      </c>
      <c r="I1206" s="197"/>
      <c r="J1206" s="198">
        <f t="shared" si="60"/>
        <v>0</v>
      </c>
      <c r="K1206" s="194" t="s">
        <v>1030</v>
      </c>
      <c r="L1206" s="60"/>
      <c r="M1206" s="199" t="s">
        <v>21</v>
      </c>
      <c r="N1206" s="200" t="s">
        <v>41</v>
      </c>
      <c r="O1206" s="41"/>
      <c r="P1206" s="201">
        <f t="shared" si="61"/>
        <v>0</v>
      </c>
      <c r="Q1206" s="201">
        <v>5.6999999999999998E-4</v>
      </c>
      <c r="R1206" s="201">
        <f t="shared" si="62"/>
        <v>1.14E-3</v>
      </c>
      <c r="S1206" s="201">
        <v>0</v>
      </c>
      <c r="T1206" s="202">
        <f t="shared" si="63"/>
        <v>0</v>
      </c>
      <c r="AR1206" s="23" t="s">
        <v>308</v>
      </c>
      <c r="AT1206" s="23" t="s">
        <v>169</v>
      </c>
      <c r="AU1206" s="23" t="s">
        <v>175</v>
      </c>
      <c r="AY1206" s="23" t="s">
        <v>167</v>
      </c>
      <c r="BE1206" s="203">
        <f t="shared" si="64"/>
        <v>0</v>
      </c>
      <c r="BF1206" s="203">
        <f t="shared" si="65"/>
        <v>0</v>
      </c>
      <c r="BG1206" s="203">
        <f t="shared" si="66"/>
        <v>0</v>
      </c>
      <c r="BH1206" s="203">
        <f t="shared" si="67"/>
        <v>0</v>
      </c>
      <c r="BI1206" s="203">
        <f t="shared" si="68"/>
        <v>0</v>
      </c>
      <c r="BJ1206" s="23" t="s">
        <v>175</v>
      </c>
      <c r="BK1206" s="203">
        <f t="shared" si="69"/>
        <v>0</v>
      </c>
      <c r="BL1206" s="23" t="s">
        <v>308</v>
      </c>
      <c r="BM1206" s="23" t="s">
        <v>1565</v>
      </c>
    </row>
    <row r="1207" spans="2:65" s="1" customFormat="1" ht="31.5" customHeight="1">
      <c r="B1207" s="40"/>
      <c r="C1207" s="192" t="s">
        <v>1566</v>
      </c>
      <c r="D1207" s="192" t="s">
        <v>169</v>
      </c>
      <c r="E1207" s="193" t="s">
        <v>1567</v>
      </c>
      <c r="F1207" s="194" t="s">
        <v>1568</v>
      </c>
      <c r="G1207" s="195" t="s">
        <v>226</v>
      </c>
      <c r="H1207" s="196">
        <v>1</v>
      </c>
      <c r="I1207" s="197"/>
      <c r="J1207" s="198">
        <f t="shared" si="60"/>
        <v>0</v>
      </c>
      <c r="K1207" s="194" t="s">
        <v>1030</v>
      </c>
      <c r="L1207" s="60"/>
      <c r="M1207" s="199" t="s">
        <v>21</v>
      </c>
      <c r="N1207" s="200" t="s">
        <v>41</v>
      </c>
      <c r="O1207" s="41"/>
      <c r="P1207" s="201">
        <f t="shared" si="61"/>
        <v>0</v>
      </c>
      <c r="Q1207" s="201">
        <v>2.2100000000000002E-3</v>
      </c>
      <c r="R1207" s="201">
        <f t="shared" si="62"/>
        <v>2.2100000000000002E-3</v>
      </c>
      <c r="S1207" s="201">
        <v>0</v>
      </c>
      <c r="T1207" s="202">
        <f t="shared" si="63"/>
        <v>0</v>
      </c>
      <c r="AR1207" s="23" t="s">
        <v>308</v>
      </c>
      <c r="AT1207" s="23" t="s">
        <v>169</v>
      </c>
      <c r="AU1207" s="23" t="s">
        <v>175</v>
      </c>
      <c r="AY1207" s="23" t="s">
        <v>167</v>
      </c>
      <c r="BE1207" s="203">
        <f t="shared" si="64"/>
        <v>0</v>
      </c>
      <c r="BF1207" s="203">
        <f t="shared" si="65"/>
        <v>0</v>
      </c>
      <c r="BG1207" s="203">
        <f t="shared" si="66"/>
        <v>0</v>
      </c>
      <c r="BH1207" s="203">
        <f t="shared" si="67"/>
        <v>0</v>
      </c>
      <c r="BI1207" s="203">
        <f t="shared" si="68"/>
        <v>0</v>
      </c>
      <c r="BJ1207" s="23" t="s">
        <v>175</v>
      </c>
      <c r="BK1207" s="203">
        <f t="shared" si="69"/>
        <v>0</v>
      </c>
      <c r="BL1207" s="23" t="s">
        <v>308</v>
      </c>
      <c r="BM1207" s="23" t="s">
        <v>1569</v>
      </c>
    </row>
    <row r="1208" spans="2:65" s="1" customFormat="1" ht="22.5" customHeight="1">
      <c r="B1208" s="40"/>
      <c r="C1208" s="192" t="s">
        <v>1570</v>
      </c>
      <c r="D1208" s="192" t="s">
        <v>169</v>
      </c>
      <c r="E1208" s="193" t="s">
        <v>1571</v>
      </c>
      <c r="F1208" s="194" t="s">
        <v>1572</v>
      </c>
      <c r="G1208" s="195" t="s">
        <v>226</v>
      </c>
      <c r="H1208" s="196">
        <v>1</v>
      </c>
      <c r="I1208" s="197"/>
      <c r="J1208" s="198">
        <f t="shared" si="60"/>
        <v>0</v>
      </c>
      <c r="K1208" s="194" t="s">
        <v>1030</v>
      </c>
      <c r="L1208" s="60"/>
      <c r="M1208" s="199" t="s">
        <v>21</v>
      </c>
      <c r="N1208" s="200" t="s">
        <v>41</v>
      </c>
      <c r="O1208" s="41"/>
      <c r="P1208" s="201">
        <f t="shared" si="61"/>
        <v>0</v>
      </c>
      <c r="Q1208" s="201">
        <v>7.5000000000000002E-4</v>
      </c>
      <c r="R1208" s="201">
        <f t="shared" si="62"/>
        <v>7.5000000000000002E-4</v>
      </c>
      <c r="S1208" s="201">
        <v>0</v>
      </c>
      <c r="T1208" s="202">
        <f t="shared" si="63"/>
        <v>0</v>
      </c>
      <c r="AR1208" s="23" t="s">
        <v>308</v>
      </c>
      <c r="AT1208" s="23" t="s">
        <v>169</v>
      </c>
      <c r="AU1208" s="23" t="s">
        <v>175</v>
      </c>
      <c r="AY1208" s="23" t="s">
        <v>167</v>
      </c>
      <c r="BE1208" s="203">
        <f t="shared" si="64"/>
        <v>0</v>
      </c>
      <c r="BF1208" s="203">
        <f t="shared" si="65"/>
        <v>0</v>
      </c>
      <c r="BG1208" s="203">
        <f t="shared" si="66"/>
        <v>0</v>
      </c>
      <c r="BH1208" s="203">
        <f t="shared" si="67"/>
        <v>0</v>
      </c>
      <c r="BI1208" s="203">
        <f t="shared" si="68"/>
        <v>0</v>
      </c>
      <c r="BJ1208" s="23" t="s">
        <v>175</v>
      </c>
      <c r="BK1208" s="203">
        <f t="shared" si="69"/>
        <v>0</v>
      </c>
      <c r="BL1208" s="23" t="s">
        <v>308</v>
      </c>
      <c r="BM1208" s="23" t="s">
        <v>1573</v>
      </c>
    </row>
    <row r="1209" spans="2:65" s="1" customFormat="1" ht="22.5" customHeight="1">
      <c r="B1209" s="40"/>
      <c r="C1209" s="192" t="s">
        <v>1574</v>
      </c>
      <c r="D1209" s="192" t="s">
        <v>169</v>
      </c>
      <c r="E1209" s="193" t="s">
        <v>1575</v>
      </c>
      <c r="F1209" s="194" t="s">
        <v>1576</v>
      </c>
      <c r="G1209" s="195" t="s">
        <v>226</v>
      </c>
      <c r="H1209" s="196">
        <v>1</v>
      </c>
      <c r="I1209" s="197"/>
      <c r="J1209" s="198">
        <f t="shared" si="60"/>
        <v>0</v>
      </c>
      <c r="K1209" s="194" t="s">
        <v>1030</v>
      </c>
      <c r="L1209" s="60"/>
      <c r="M1209" s="199" t="s">
        <v>21</v>
      </c>
      <c r="N1209" s="200" t="s">
        <v>41</v>
      </c>
      <c r="O1209" s="41"/>
      <c r="P1209" s="201">
        <f t="shared" si="61"/>
        <v>0</v>
      </c>
      <c r="Q1209" s="201">
        <v>5.1000000000000004E-4</v>
      </c>
      <c r="R1209" s="201">
        <f t="shared" si="62"/>
        <v>5.1000000000000004E-4</v>
      </c>
      <c r="S1209" s="201">
        <v>0</v>
      </c>
      <c r="T1209" s="202">
        <f t="shared" si="63"/>
        <v>0</v>
      </c>
      <c r="AR1209" s="23" t="s">
        <v>308</v>
      </c>
      <c r="AT1209" s="23" t="s">
        <v>169</v>
      </c>
      <c r="AU1209" s="23" t="s">
        <v>175</v>
      </c>
      <c r="AY1209" s="23" t="s">
        <v>167</v>
      </c>
      <c r="BE1209" s="203">
        <f t="shared" si="64"/>
        <v>0</v>
      </c>
      <c r="BF1209" s="203">
        <f t="shared" si="65"/>
        <v>0</v>
      </c>
      <c r="BG1209" s="203">
        <f t="shared" si="66"/>
        <v>0</v>
      </c>
      <c r="BH1209" s="203">
        <f t="shared" si="67"/>
        <v>0</v>
      </c>
      <c r="BI1209" s="203">
        <f t="shared" si="68"/>
        <v>0</v>
      </c>
      <c r="BJ1209" s="23" t="s">
        <v>175</v>
      </c>
      <c r="BK1209" s="203">
        <f t="shared" si="69"/>
        <v>0</v>
      </c>
      <c r="BL1209" s="23" t="s">
        <v>308</v>
      </c>
      <c r="BM1209" s="23" t="s">
        <v>1577</v>
      </c>
    </row>
    <row r="1210" spans="2:65" s="1" customFormat="1" ht="22.5" customHeight="1">
      <c r="B1210" s="40"/>
      <c r="C1210" s="192" t="s">
        <v>1578</v>
      </c>
      <c r="D1210" s="192" t="s">
        <v>169</v>
      </c>
      <c r="E1210" s="193" t="s">
        <v>1579</v>
      </c>
      <c r="F1210" s="194" t="s">
        <v>1580</v>
      </c>
      <c r="G1210" s="195" t="s">
        <v>226</v>
      </c>
      <c r="H1210" s="196">
        <v>1</v>
      </c>
      <c r="I1210" s="197"/>
      <c r="J1210" s="198">
        <f t="shared" si="60"/>
        <v>0</v>
      </c>
      <c r="K1210" s="194" t="s">
        <v>1030</v>
      </c>
      <c r="L1210" s="60"/>
      <c r="M1210" s="199" t="s">
        <v>21</v>
      </c>
      <c r="N1210" s="200" t="s">
        <v>41</v>
      </c>
      <c r="O1210" s="41"/>
      <c r="P1210" s="201">
        <f t="shared" si="61"/>
        <v>0</v>
      </c>
      <c r="Q1210" s="201">
        <v>1.4999999999999999E-4</v>
      </c>
      <c r="R1210" s="201">
        <f t="shared" si="62"/>
        <v>1.4999999999999999E-4</v>
      </c>
      <c r="S1210" s="201">
        <v>0</v>
      </c>
      <c r="T1210" s="202">
        <f t="shared" si="63"/>
        <v>0</v>
      </c>
      <c r="AR1210" s="23" t="s">
        <v>308</v>
      </c>
      <c r="AT1210" s="23" t="s">
        <v>169</v>
      </c>
      <c r="AU1210" s="23" t="s">
        <v>175</v>
      </c>
      <c r="AY1210" s="23" t="s">
        <v>167</v>
      </c>
      <c r="BE1210" s="203">
        <f t="shared" si="64"/>
        <v>0</v>
      </c>
      <c r="BF1210" s="203">
        <f t="shared" si="65"/>
        <v>0</v>
      </c>
      <c r="BG1210" s="203">
        <f t="shared" si="66"/>
        <v>0</v>
      </c>
      <c r="BH1210" s="203">
        <f t="shared" si="67"/>
        <v>0</v>
      </c>
      <c r="BI1210" s="203">
        <f t="shared" si="68"/>
        <v>0</v>
      </c>
      <c r="BJ1210" s="23" t="s">
        <v>175</v>
      </c>
      <c r="BK1210" s="203">
        <f t="shared" si="69"/>
        <v>0</v>
      </c>
      <c r="BL1210" s="23" t="s">
        <v>308</v>
      </c>
      <c r="BM1210" s="23" t="s">
        <v>1581</v>
      </c>
    </row>
    <row r="1211" spans="2:65" s="1" customFormat="1" ht="31.5" customHeight="1">
      <c r="B1211" s="40"/>
      <c r="C1211" s="192" t="s">
        <v>1582</v>
      </c>
      <c r="D1211" s="192" t="s">
        <v>169</v>
      </c>
      <c r="E1211" s="193" t="s">
        <v>1583</v>
      </c>
      <c r="F1211" s="194" t="s">
        <v>1584</v>
      </c>
      <c r="G1211" s="195" t="s">
        <v>253</v>
      </c>
      <c r="H1211" s="196">
        <v>0.02</v>
      </c>
      <c r="I1211" s="197"/>
      <c r="J1211" s="198">
        <f t="shared" si="60"/>
        <v>0</v>
      </c>
      <c r="K1211" s="194" t="s">
        <v>1025</v>
      </c>
      <c r="L1211" s="60"/>
      <c r="M1211" s="199" t="s">
        <v>21</v>
      </c>
      <c r="N1211" s="200" t="s">
        <v>41</v>
      </c>
      <c r="O1211" s="41"/>
      <c r="P1211" s="201">
        <f t="shared" si="61"/>
        <v>0</v>
      </c>
      <c r="Q1211" s="201">
        <v>0</v>
      </c>
      <c r="R1211" s="201">
        <f t="shared" si="62"/>
        <v>0</v>
      </c>
      <c r="S1211" s="201">
        <v>0</v>
      </c>
      <c r="T1211" s="202">
        <f t="shared" si="63"/>
        <v>0</v>
      </c>
      <c r="AR1211" s="23" t="s">
        <v>308</v>
      </c>
      <c r="AT1211" s="23" t="s">
        <v>169</v>
      </c>
      <c r="AU1211" s="23" t="s">
        <v>175</v>
      </c>
      <c r="AY1211" s="23" t="s">
        <v>167</v>
      </c>
      <c r="BE1211" s="203">
        <f t="shared" si="64"/>
        <v>0</v>
      </c>
      <c r="BF1211" s="203">
        <f t="shared" si="65"/>
        <v>0</v>
      </c>
      <c r="BG1211" s="203">
        <f t="shared" si="66"/>
        <v>0</v>
      </c>
      <c r="BH1211" s="203">
        <f t="shared" si="67"/>
        <v>0</v>
      </c>
      <c r="BI1211" s="203">
        <f t="shared" si="68"/>
        <v>0</v>
      </c>
      <c r="BJ1211" s="23" t="s">
        <v>175</v>
      </c>
      <c r="BK1211" s="203">
        <f t="shared" si="69"/>
        <v>0</v>
      </c>
      <c r="BL1211" s="23" t="s">
        <v>308</v>
      </c>
      <c r="BM1211" s="23" t="s">
        <v>1585</v>
      </c>
    </row>
    <row r="1212" spans="2:65" s="10" customFormat="1" ht="29.85" customHeight="1">
      <c r="B1212" s="175"/>
      <c r="C1212" s="176"/>
      <c r="D1212" s="189" t="s">
        <v>68</v>
      </c>
      <c r="E1212" s="190" t="s">
        <v>1586</v>
      </c>
      <c r="F1212" s="190" t="s">
        <v>1587</v>
      </c>
      <c r="G1212" s="176"/>
      <c r="H1212" s="176"/>
      <c r="I1212" s="179"/>
      <c r="J1212" s="191">
        <f>BK1212</f>
        <v>0</v>
      </c>
      <c r="K1212" s="176"/>
      <c r="L1212" s="181"/>
      <c r="M1212" s="182"/>
      <c r="N1212" s="183"/>
      <c r="O1212" s="183"/>
      <c r="P1212" s="184">
        <f>SUM(P1213:P1241)</f>
        <v>0</v>
      </c>
      <c r="Q1212" s="183"/>
      <c r="R1212" s="184">
        <f>SUM(R1213:R1241)</f>
        <v>0.37531965999999994</v>
      </c>
      <c r="S1212" s="183"/>
      <c r="T1212" s="185">
        <f>SUM(T1213:T1241)</f>
        <v>0</v>
      </c>
      <c r="AR1212" s="186" t="s">
        <v>175</v>
      </c>
      <c r="AT1212" s="187" t="s">
        <v>68</v>
      </c>
      <c r="AU1212" s="187" t="s">
        <v>77</v>
      </c>
      <c r="AY1212" s="186" t="s">
        <v>167</v>
      </c>
      <c r="BK1212" s="188">
        <f>SUM(BK1213:BK1241)</f>
        <v>0</v>
      </c>
    </row>
    <row r="1213" spans="2:65" s="1" customFormat="1" ht="22.5" customHeight="1">
      <c r="B1213" s="40"/>
      <c r="C1213" s="192" t="s">
        <v>1588</v>
      </c>
      <c r="D1213" s="192" t="s">
        <v>169</v>
      </c>
      <c r="E1213" s="193" t="s">
        <v>1589</v>
      </c>
      <c r="F1213" s="194" t="s">
        <v>1590</v>
      </c>
      <c r="G1213" s="195" t="s">
        <v>226</v>
      </c>
      <c r="H1213" s="196">
        <v>1</v>
      </c>
      <c r="I1213" s="197"/>
      <c r="J1213" s="198">
        <f t="shared" ref="J1213:J1222" si="70">ROUND(I1213*H1213,2)</f>
        <v>0</v>
      </c>
      <c r="K1213" s="194" t="s">
        <v>1030</v>
      </c>
      <c r="L1213" s="60"/>
      <c r="M1213" s="199" t="s">
        <v>21</v>
      </c>
      <c r="N1213" s="200" t="s">
        <v>41</v>
      </c>
      <c r="O1213" s="41"/>
      <c r="P1213" s="201">
        <f t="shared" ref="P1213:P1222" si="71">O1213*H1213</f>
        <v>0</v>
      </c>
      <c r="Q1213" s="201">
        <v>1.035E-2</v>
      </c>
      <c r="R1213" s="201">
        <f t="shared" ref="R1213:R1222" si="72">Q1213*H1213</f>
        <v>1.035E-2</v>
      </c>
      <c r="S1213" s="201">
        <v>0</v>
      </c>
      <c r="T1213" s="202">
        <f t="shared" ref="T1213:T1222" si="73">S1213*H1213</f>
        <v>0</v>
      </c>
      <c r="AR1213" s="23" t="s">
        <v>308</v>
      </c>
      <c r="AT1213" s="23" t="s">
        <v>169</v>
      </c>
      <c r="AU1213" s="23" t="s">
        <v>175</v>
      </c>
      <c r="AY1213" s="23" t="s">
        <v>167</v>
      </c>
      <c r="BE1213" s="203">
        <f t="shared" ref="BE1213:BE1222" si="74">IF(N1213="základní",J1213,0)</f>
        <v>0</v>
      </c>
      <c r="BF1213" s="203">
        <f t="shared" ref="BF1213:BF1222" si="75">IF(N1213="snížená",J1213,0)</f>
        <v>0</v>
      </c>
      <c r="BG1213" s="203">
        <f t="shared" ref="BG1213:BG1222" si="76">IF(N1213="zákl. přenesená",J1213,0)</f>
        <v>0</v>
      </c>
      <c r="BH1213" s="203">
        <f t="shared" ref="BH1213:BH1222" si="77">IF(N1213="sníž. přenesená",J1213,0)</f>
        <v>0</v>
      </c>
      <c r="BI1213" s="203">
        <f t="shared" ref="BI1213:BI1222" si="78">IF(N1213="nulová",J1213,0)</f>
        <v>0</v>
      </c>
      <c r="BJ1213" s="23" t="s">
        <v>175</v>
      </c>
      <c r="BK1213" s="203">
        <f t="shared" ref="BK1213:BK1222" si="79">ROUND(I1213*H1213,2)</f>
        <v>0</v>
      </c>
      <c r="BL1213" s="23" t="s">
        <v>308</v>
      </c>
      <c r="BM1213" s="23" t="s">
        <v>1591</v>
      </c>
    </row>
    <row r="1214" spans="2:65" s="1" customFormat="1" ht="31.5" customHeight="1">
      <c r="B1214" s="40"/>
      <c r="C1214" s="192" t="s">
        <v>1592</v>
      </c>
      <c r="D1214" s="192" t="s">
        <v>169</v>
      </c>
      <c r="E1214" s="193" t="s">
        <v>1593</v>
      </c>
      <c r="F1214" s="194" t="s">
        <v>1594</v>
      </c>
      <c r="G1214" s="195" t="s">
        <v>226</v>
      </c>
      <c r="H1214" s="196">
        <v>3</v>
      </c>
      <c r="I1214" s="197"/>
      <c r="J1214" s="198">
        <f t="shared" si="70"/>
        <v>0</v>
      </c>
      <c r="K1214" s="194" t="s">
        <v>1030</v>
      </c>
      <c r="L1214" s="60"/>
      <c r="M1214" s="199" t="s">
        <v>21</v>
      </c>
      <c r="N1214" s="200" t="s">
        <v>41</v>
      </c>
      <c r="O1214" s="41"/>
      <c r="P1214" s="201">
        <f t="shared" si="71"/>
        <v>0</v>
      </c>
      <c r="Q1214" s="201">
        <v>3.4799999999999998E-2</v>
      </c>
      <c r="R1214" s="201">
        <f t="shared" si="72"/>
        <v>0.10439999999999999</v>
      </c>
      <c r="S1214" s="201">
        <v>0</v>
      </c>
      <c r="T1214" s="202">
        <f t="shared" si="73"/>
        <v>0</v>
      </c>
      <c r="AR1214" s="23" t="s">
        <v>308</v>
      </c>
      <c r="AT1214" s="23" t="s">
        <v>169</v>
      </c>
      <c r="AU1214" s="23" t="s">
        <v>175</v>
      </c>
      <c r="AY1214" s="23" t="s">
        <v>167</v>
      </c>
      <c r="BE1214" s="203">
        <f t="shared" si="74"/>
        <v>0</v>
      </c>
      <c r="BF1214" s="203">
        <f t="shared" si="75"/>
        <v>0</v>
      </c>
      <c r="BG1214" s="203">
        <f t="shared" si="76"/>
        <v>0</v>
      </c>
      <c r="BH1214" s="203">
        <f t="shared" si="77"/>
        <v>0</v>
      </c>
      <c r="BI1214" s="203">
        <f t="shared" si="78"/>
        <v>0</v>
      </c>
      <c r="BJ1214" s="23" t="s">
        <v>175</v>
      </c>
      <c r="BK1214" s="203">
        <f t="shared" si="79"/>
        <v>0</v>
      </c>
      <c r="BL1214" s="23" t="s">
        <v>308</v>
      </c>
      <c r="BM1214" s="23" t="s">
        <v>1595</v>
      </c>
    </row>
    <row r="1215" spans="2:65" s="1" customFormat="1" ht="22.5" customHeight="1">
      <c r="B1215" s="40"/>
      <c r="C1215" s="192" t="s">
        <v>1596</v>
      </c>
      <c r="D1215" s="192" t="s">
        <v>169</v>
      </c>
      <c r="E1215" s="193" t="s">
        <v>1597</v>
      </c>
      <c r="F1215" s="194" t="s">
        <v>1598</v>
      </c>
      <c r="G1215" s="195" t="s">
        <v>226</v>
      </c>
      <c r="H1215" s="196">
        <v>1</v>
      </c>
      <c r="I1215" s="197"/>
      <c r="J1215" s="198">
        <f t="shared" si="70"/>
        <v>0</v>
      </c>
      <c r="K1215" s="194" t="s">
        <v>1030</v>
      </c>
      <c r="L1215" s="60"/>
      <c r="M1215" s="199" t="s">
        <v>21</v>
      </c>
      <c r="N1215" s="200" t="s">
        <v>41</v>
      </c>
      <c r="O1215" s="41"/>
      <c r="P1215" s="201">
        <f t="shared" si="71"/>
        <v>0</v>
      </c>
      <c r="Q1215" s="201">
        <v>4.684E-2</v>
      </c>
      <c r="R1215" s="201">
        <f t="shared" si="72"/>
        <v>4.684E-2</v>
      </c>
      <c r="S1215" s="201">
        <v>0</v>
      </c>
      <c r="T1215" s="202">
        <f t="shared" si="73"/>
        <v>0</v>
      </c>
      <c r="AR1215" s="23" t="s">
        <v>308</v>
      </c>
      <c r="AT1215" s="23" t="s">
        <v>169</v>
      </c>
      <c r="AU1215" s="23" t="s">
        <v>175</v>
      </c>
      <c r="AY1215" s="23" t="s">
        <v>167</v>
      </c>
      <c r="BE1215" s="203">
        <f t="shared" si="74"/>
        <v>0</v>
      </c>
      <c r="BF1215" s="203">
        <f t="shared" si="75"/>
        <v>0</v>
      </c>
      <c r="BG1215" s="203">
        <f t="shared" si="76"/>
        <v>0</v>
      </c>
      <c r="BH1215" s="203">
        <f t="shared" si="77"/>
        <v>0</v>
      </c>
      <c r="BI1215" s="203">
        <f t="shared" si="78"/>
        <v>0</v>
      </c>
      <c r="BJ1215" s="23" t="s">
        <v>175</v>
      </c>
      <c r="BK1215" s="203">
        <f t="shared" si="79"/>
        <v>0</v>
      </c>
      <c r="BL1215" s="23" t="s">
        <v>308</v>
      </c>
      <c r="BM1215" s="23" t="s">
        <v>1599</v>
      </c>
    </row>
    <row r="1216" spans="2:65" s="1" customFormat="1" ht="44.25" customHeight="1">
      <c r="B1216" s="40"/>
      <c r="C1216" s="192" t="s">
        <v>1600</v>
      </c>
      <c r="D1216" s="192" t="s">
        <v>169</v>
      </c>
      <c r="E1216" s="193" t="s">
        <v>1601</v>
      </c>
      <c r="F1216" s="194" t="s">
        <v>1602</v>
      </c>
      <c r="G1216" s="195" t="s">
        <v>226</v>
      </c>
      <c r="H1216" s="196">
        <v>1</v>
      </c>
      <c r="I1216" s="197"/>
      <c r="J1216" s="198">
        <f t="shared" si="70"/>
        <v>0</v>
      </c>
      <c r="K1216" s="194" t="s">
        <v>1030</v>
      </c>
      <c r="L1216" s="60"/>
      <c r="M1216" s="199" t="s">
        <v>21</v>
      </c>
      <c r="N1216" s="200" t="s">
        <v>41</v>
      </c>
      <c r="O1216" s="41"/>
      <c r="P1216" s="201">
        <f t="shared" si="71"/>
        <v>0</v>
      </c>
      <c r="Q1216" s="201">
        <v>0</v>
      </c>
      <c r="R1216" s="201">
        <f t="shared" si="72"/>
        <v>0</v>
      </c>
      <c r="S1216" s="201">
        <v>0</v>
      </c>
      <c r="T1216" s="202">
        <f t="shared" si="73"/>
        <v>0</v>
      </c>
      <c r="AR1216" s="23" t="s">
        <v>308</v>
      </c>
      <c r="AT1216" s="23" t="s">
        <v>169</v>
      </c>
      <c r="AU1216" s="23" t="s">
        <v>175</v>
      </c>
      <c r="AY1216" s="23" t="s">
        <v>167</v>
      </c>
      <c r="BE1216" s="203">
        <f t="shared" si="74"/>
        <v>0</v>
      </c>
      <c r="BF1216" s="203">
        <f t="shared" si="75"/>
        <v>0</v>
      </c>
      <c r="BG1216" s="203">
        <f t="shared" si="76"/>
        <v>0</v>
      </c>
      <c r="BH1216" s="203">
        <f t="shared" si="77"/>
        <v>0</v>
      </c>
      <c r="BI1216" s="203">
        <f t="shared" si="78"/>
        <v>0</v>
      </c>
      <c r="BJ1216" s="23" t="s">
        <v>175</v>
      </c>
      <c r="BK1216" s="203">
        <f t="shared" si="79"/>
        <v>0</v>
      </c>
      <c r="BL1216" s="23" t="s">
        <v>308</v>
      </c>
      <c r="BM1216" s="23" t="s">
        <v>1603</v>
      </c>
    </row>
    <row r="1217" spans="2:65" s="1" customFormat="1" ht="22.5" customHeight="1">
      <c r="B1217" s="40"/>
      <c r="C1217" s="242" t="s">
        <v>1604</v>
      </c>
      <c r="D1217" s="242" t="s">
        <v>364</v>
      </c>
      <c r="E1217" s="243" t="s">
        <v>1605</v>
      </c>
      <c r="F1217" s="244" t="s">
        <v>1606</v>
      </c>
      <c r="G1217" s="245" t="s">
        <v>226</v>
      </c>
      <c r="H1217" s="246">
        <v>1</v>
      </c>
      <c r="I1217" s="247"/>
      <c r="J1217" s="248">
        <f t="shared" si="70"/>
        <v>0</v>
      </c>
      <c r="K1217" s="244" t="s">
        <v>21</v>
      </c>
      <c r="L1217" s="249"/>
      <c r="M1217" s="250" t="s">
        <v>21</v>
      </c>
      <c r="N1217" s="251" t="s">
        <v>41</v>
      </c>
      <c r="O1217" s="41"/>
      <c r="P1217" s="201">
        <f t="shared" si="71"/>
        <v>0</v>
      </c>
      <c r="Q1217" s="201">
        <v>0</v>
      </c>
      <c r="R1217" s="201">
        <f t="shared" si="72"/>
        <v>0</v>
      </c>
      <c r="S1217" s="201">
        <v>0</v>
      </c>
      <c r="T1217" s="202">
        <f t="shared" si="73"/>
        <v>0</v>
      </c>
      <c r="AR1217" s="23" t="s">
        <v>426</v>
      </c>
      <c r="AT1217" s="23" t="s">
        <v>364</v>
      </c>
      <c r="AU1217" s="23" t="s">
        <v>175</v>
      </c>
      <c r="AY1217" s="23" t="s">
        <v>167</v>
      </c>
      <c r="BE1217" s="203">
        <f t="shared" si="74"/>
        <v>0</v>
      </c>
      <c r="BF1217" s="203">
        <f t="shared" si="75"/>
        <v>0</v>
      </c>
      <c r="BG1217" s="203">
        <f t="shared" si="76"/>
        <v>0</v>
      </c>
      <c r="BH1217" s="203">
        <f t="shared" si="77"/>
        <v>0</v>
      </c>
      <c r="BI1217" s="203">
        <f t="shared" si="78"/>
        <v>0</v>
      </c>
      <c r="BJ1217" s="23" t="s">
        <v>175</v>
      </c>
      <c r="BK1217" s="203">
        <f t="shared" si="79"/>
        <v>0</v>
      </c>
      <c r="BL1217" s="23" t="s">
        <v>308</v>
      </c>
      <c r="BM1217" s="23" t="s">
        <v>1607</v>
      </c>
    </row>
    <row r="1218" spans="2:65" s="1" customFormat="1" ht="22.5" customHeight="1">
      <c r="B1218" s="40"/>
      <c r="C1218" s="242" t="s">
        <v>1608</v>
      </c>
      <c r="D1218" s="242" t="s">
        <v>364</v>
      </c>
      <c r="E1218" s="243" t="s">
        <v>1609</v>
      </c>
      <c r="F1218" s="244" t="s">
        <v>1610</v>
      </c>
      <c r="G1218" s="245" t="s">
        <v>226</v>
      </c>
      <c r="H1218" s="246">
        <v>1</v>
      </c>
      <c r="I1218" s="247"/>
      <c r="J1218" s="248">
        <f t="shared" si="70"/>
        <v>0</v>
      </c>
      <c r="K1218" s="244" t="s">
        <v>21</v>
      </c>
      <c r="L1218" s="249"/>
      <c r="M1218" s="250" t="s">
        <v>21</v>
      </c>
      <c r="N1218" s="251" t="s">
        <v>41</v>
      </c>
      <c r="O1218" s="41"/>
      <c r="P1218" s="201">
        <f t="shared" si="71"/>
        <v>0</v>
      </c>
      <c r="Q1218" s="201">
        <v>0</v>
      </c>
      <c r="R1218" s="201">
        <f t="shared" si="72"/>
        <v>0</v>
      </c>
      <c r="S1218" s="201">
        <v>0</v>
      </c>
      <c r="T1218" s="202">
        <f t="shared" si="73"/>
        <v>0</v>
      </c>
      <c r="AR1218" s="23" t="s">
        <v>426</v>
      </c>
      <c r="AT1218" s="23" t="s">
        <v>364</v>
      </c>
      <c r="AU1218" s="23" t="s">
        <v>175</v>
      </c>
      <c r="AY1218" s="23" t="s">
        <v>167</v>
      </c>
      <c r="BE1218" s="203">
        <f t="shared" si="74"/>
        <v>0</v>
      </c>
      <c r="BF1218" s="203">
        <f t="shared" si="75"/>
        <v>0</v>
      </c>
      <c r="BG1218" s="203">
        <f t="shared" si="76"/>
        <v>0</v>
      </c>
      <c r="BH1218" s="203">
        <f t="shared" si="77"/>
        <v>0</v>
      </c>
      <c r="BI1218" s="203">
        <f t="shared" si="78"/>
        <v>0</v>
      </c>
      <c r="BJ1218" s="23" t="s">
        <v>175</v>
      </c>
      <c r="BK1218" s="203">
        <f t="shared" si="79"/>
        <v>0</v>
      </c>
      <c r="BL1218" s="23" t="s">
        <v>308</v>
      </c>
      <c r="BM1218" s="23" t="s">
        <v>1611</v>
      </c>
    </row>
    <row r="1219" spans="2:65" s="1" customFormat="1" ht="22.5" customHeight="1">
      <c r="B1219" s="40"/>
      <c r="C1219" s="242" t="s">
        <v>1612</v>
      </c>
      <c r="D1219" s="242" t="s">
        <v>364</v>
      </c>
      <c r="E1219" s="243" t="s">
        <v>1613</v>
      </c>
      <c r="F1219" s="244" t="s">
        <v>1614</v>
      </c>
      <c r="G1219" s="245" t="s">
        <v>226</v>
      </c>
      <c r="H1219" s="246">
        <v>1</v>
      </c>
      <c r="I1219" s="247"/>
      <c r="J1219" s="248">
        <f t="shared" si="70"/>
        <v>0</v>
      </c>
      <c r="K1219" s="244" t="s">
        <v>21</v>
      </c>
      <c r="L1219" s="249"/>
      <c r="M1219" s="250" t="s">
        <v>21</v>
      </c>
      <c r="N1219" s="251" t="s">
        <v>41</v>
      </c>
      <c r="O1219" s="41"/>
      <c r="P1219" s="201">
        <f t="shared" si="71"/>
        <v>0</v>
      </c>
      <c r="Q1219" s="201">
        <v>0</v>
      </c>
      <c r="R1219" s="201">
        <f t="shared" si="72"/>
        <v>0</v>
      </c>
      <c r="S1219" s="201">
        <v>0</v>
      </c>
      <c r="T1219" s="202">
        <f t="shared" si="73"/>
        <v>0</v>
      </c>
      <c r="AR1219" s="23" t="s">
        <v>426</v>
      </c>
      <c r="AT1219" s="23" t="s">
        <v>364</v>
      </c>
      <c r="AU1219" s="23" t="s">
        <v>175</v>
      </c>
      <c r="AY1219" s="23" t="s">
        <v>167</v>
      </c>
      <c r="BE1219" s="203">
        <f t="shared" si="74"/>
        <v>0</v>
      </c>
      <c r="BF1219" s="203">
        <f t="shared" si="75"/>
        <v>0</v>
      </c>
      <c r="BG1219" s="203">
        <f t="shared" si="76"/>
        <v>0</v>
      </c>
      <c r="BH1219" s="203">
        <f t="shared" si="77"/>
        <v>0</v>
      </c>
      <c r="BI1219" s="203">
        <f t="shared" si="78"/>
        <v>0</v>
      </c>
      <c r="BJ1219" s="23" t="s">
        <v>175</v>
      </c>
      <c r="BK1219" s="203">
        <f t="shared" si="79"/>
        <v>0</v>
      </c>
      <c r="BL1219" s="23" t="s">
        <v>308</v>
      </c>
      <c r="BM1219" s="23" t="s">
        <v>1615</v>
      </c>
    </row>
    <row r="1220" spans="2:65" s="1" customFormat="1" ht="22.5" customHeight="1">
      <c r="B1220" s="40"/>
      <c r="C1220" s="242" t="s">
        <v>1616</v>
      </c>
      <c r="D1220" s="242" t="s">
        <v>364</v>
      </c>
      <c r="E1220" s="243" t="s">
        <v>1617</v>
      </c>
      <c r="F1220" s="244" t="s">
        <v>1618</v>
      </c>
      <c r="G1220" s="245" t="s">
        <v>226</v>
      </c>
      <c r="H1220" s="246">
        <v>1</v>
      </c>
      <c r="I1220" s="247"/>
      <c r="J1220" s="248">
        <f t="shared" si="70"/>
        <v>0</v>
      </c>
      <c r="K1220" s="244" t="s">
        <v>21</v>
      </c>
      <c r="L1220" s="249"/>
      <c r="M1220" s="250" t="s">
        <v>21</v>
      </c>
      <c r="N1220" s="251" t="s">
        <v>41</v>
      </c>
      <c r="O1220" s="41"/>
      <c r="P1220" s="201">
        <f t="shared" si="71"/>
        <v>0</v>
      </c>
      <c r="Q1220" s="201">
        <v>0</v>
      </c>
      <c r="R1220" s="201">
        <f t="shared" si="72"/>
        <v>0</v>
      </c>
      <c r="S1220" s="201">
        <v>0</v>
      </c>
      <c r="T1220" s="202">
        <f t="shared" si="73"/>
        <v>0</v>
      </c>
      <c r="AR1220" s="23" t="s">
        <v>426</v>
      </c>
      <c r="AT1220" s="23" t="s">
        <v>364</v>
      </c>
      <c r="AU1220" s="23" t="s">
        <v>175</v>
      </c>
      <c r="AY1220" s="23" t="s">
        <v>167</v>
      </c>
      <c r="BE1220" s="203">
        <f t="shared" si="74"/>
        <v>0</v>
      </c>
      <c r="BF1220" s="203">
        <f t="shared" si="75"/>
        <v>0</v>
      </c>
      <c r="BG1220" s="203">
        <f t="shared" si="76"/>
        <v>0</v>
      </c>
      <c r="BH1220" s="203">
        <f t="shared" si="77"/>
        <v>0</v>
      </c>
      <c r="BI1220" s="203">
        <f t="shared" si="78"/>
        <v>0</v>
      </c>
      <c r="BJ1220" s="23" t="s">
        <v>175</v>
      </c>
      <c r="BK1220" s="203">
        <f t="shared" si="79"/>
        <v>0</v>
      </c>
      <c r="BL1220" s="23" t="s">
        <v>308</v>
      </c>
      <c r="BM1220" s="23" t="s">
        <v>1619</v>
      </c>
    </row>
    <row r="1221" spans="2:65" s="1" customFormat="1" ht="31.5" customHeight="1">
      <c r="B1221" s="40"/>
      <c r="C1221" s="192" t="s">
        <v>1620</v>
      </c>
      <c r="D1221" s="192" t="s">
        <v>169</v>
      </c>
      <c r="E1221" s="193" t="s">
        <v>1621</v>
      </c>
      <c r="F1221" s="194" t="s">
        <v>1622</v>
      </c>
      <c r="G1221" s="195" t="s">
        <v>245</v>
      </c>
      <c r="H1221" s="196">
        <v>90</v>
      </c>
      <c r="I1221" s="197"/>
      <c r="J1221" s="198">
        <f t="shared" si="70"/>
        <v>0</v>
      </c>
      <c r="K1221" s="194" t="s">
        <v>1030</v>
      </c>
      <c r="L1221" s="60"/>
      <c r="M1221" s="199" t="s">
        <v>21</v>
      </c>
      <c r="N1221" s="200" t="s">
        <v>41</v>
      </c>
      <c r="O1221" s="41"/>
      <c r="P1221" s="201">
        <f t="shared" si="71"/>
        <v>0</v>
      </c>
      <c r="Q1221" s="201">
        <v>0</v>
      </c>
      <c r="R1221" s="201">
        <f t="shared" si="72"/>
        <v>0</v>
      </c>
      <c r="S1221" s="201">
        <v>0</v>
      </c>
      <c r="T1221" s="202">
        <f t="shared" si="73"/>
        <v>0</v>
      </c>
      <c r="AR1221" s="23" t="s">
        <v>308</v>
      </c>
      <c r="AT1221" s="23" t="s">
        <v>169</v>
      </c>
      <c r="AU1221" s="23" t="s">
        <v>175</v>
      </c>
      <c r="AY1221" s="23" t="s">
        <v>167</v>
      </c>
      <c r="BE1221" s="203">
        <f t="shared" si="74"/>
        <v>0</v>
      </c>
      <c r="BF1221" s="203">
        <f t="shared" si="75"/>
        <v>0</v>
      </c>
      <c r="BG1221" s="203">
        <f t="shared" si="76"/>
        <v>0</v>
      </c>
      <c r="BH1221" s="203">
        <f t="shared" si="77"/>
        <v>0</v>
      </c>
      <c r="BI1221" s="203">
        <f t="shared" si="78"/>
        <v>0</v>
      </c>
      <c r="BJ1221" s="23" t="s">
        <v>175</v>
      </c>
      <c r="BK1221" s="203">
        <f t="shared" si="79"/>
        <v>0</v>
      </c>
      <c r="BL1221" s="23" t="s">
        <v>308</v>
      </c>
      <c r="BM1221" s="23" t="s">
        <v>1623</v>
      </c>
    </row>
    <row r="1222" spans="2:65" s="1" customFormat="1" ht="31.5" customHeight="1">
      <c r="B1222" s="40"/>
      <c r="C1222" s="192" t="s">
        <v>1624</v>
      </c>
      <c r="D1222" s="192" t="s">
        <v>169</v>
      </c>
      <c r="E1222" s="193" t="s">
        <v>1625</v>
      </c>
      <c r="F1222" s="194" t="s">
        <v>1626</v>
      </c>
      <c r="G1222" s="195" t="s">
        <v>305</v>
      </c>
      <c r="H1222" s="196">
        <v>519.20000000000005</v>
      </c>
      <c r="I1222" s="197"/>
      <c r="J1222" s="198">
        <f t="shared" si="70"/>
        <v>0</v>
      </c>
      <c r="K1222" s="194" t="s">
        <v>1025</v>
      </c>
      <c r="L1222" s="60"/>
      <c r="M1222" s="199" t="s">
        <v>21</v>
      </c>
      <c r="N1222" s="200" t="s">
        <v>41</v>
      </c>
      <c r="O1222" s="41"/>
      <c r="P1222" s="201">
        <f t="shared" si="71"/>
        <v>0</v>
      </c>
      <c r="Q1222" s="201">
        <v>1.2300000000000001E-4</v>
      </c>
      <c r="R1222" s="201">
        <f t="shared" si="72"/>
        <v>6.3861600000000004E-2</v>
      </c>
      <c r="S1222" s="201">
        <v>0</v>
      </c>
      <c r="T1222" s="202">
        <f t="shared" si="73"/>
        <v>0</v>
      </c>
      <c r="AR1222" s="23" t="s">
        <v>308</v>
      </c>
      <c r="AT1222" s="23" t="s">
        <v>169</v>
      </c>
      <c r="AU1222" s="23" t="s">
        <v>175</v>
      </c>
      <c r="AY1222" s="23" t="s">
        <v>167</v>
      </c>
      <c r="BE1222" s="203">
        <f t="shared" si="74"/>
        <v>0</v>
      </c>
      <c r="BF1222" s="203">
        <f t="shared" si="75"/>
        <v>0</v>
      </c>
      <c r="BG1222" s="203">
        <f t="shared" si="76"/>
        <v>0</v>
      </c>
      <c r="BH1222" s="203">
        <f t="shared" si="77"/>
        <v>0</v>
      </c>
      <c r="BI1222" s="203">
        <f t="shared" si="78"/>
        <v>0</v>
      </c>
      <c r="BJ1222" s="23" t="s">
        <v>175</v>
      </c>
      <c r="BK1222" s="203">
        <f t="shared" si="79"/>
        <v>0</v>
      </c>
      <c r="BL1222" s="23" t="s">
        <v>308</v>
      </c>
      <c r="BM1222" s="23" t="s">
        <v>1627</v>
      </c>
    </row>
    <row r="1223" spans="2:65" s="11" customFormat="1">
      <c r="B1223" s="204"/>
      <c r="C1223" s="205"/>
      <c r="D1223" s="206" t="s">
        <v>177</v>
      </c>
      <c r="E1223" s="207" t="s">
        <v>21</v>
      </c>
      <c r="F1223" s="208" t="s">
        <v>1628</v>
      </c>
      <c r="G1223" s="205"/>
      <c r="H1223" s="209" t="s">
        <v>21</v>
      </c>
      <c r="I1223" s="210"/>
      <c r="J1223" s="205"/>
      <c r="K1223" s="205"/>
      <c r="L1223" s="211"/>
      <c r="M1223" s="212"/>
      <c r="N1223" s="213"/>
      <c r="O1223" s="213"/>
      <c r="P1223" s="213"/>
      <c r="Q1223" s="213"/>
      <c r="R1223" s="213"/>
      <c r="S1223" s="213"/>
      <c r="T1223" s="214"/>
      <c r="AT1223" s="215" t="s">
        <v>177</v>
      </c>
      <c r="AU1223" s="215" t="s">
        <v>175</v>
      </c>
      <c r="AV1223" s="11" t="s">
        <v>77</v>
      </c>
      <c r="AW1223" s="11" t="s">
        <v>33</v>
      </c>
      <c r="AX1223" s="11" t="s">
        <v>69</v>
      </c>
      <c r="AY1223" s="215" t="s">
        <v>167</v>
      </c>
    </row>
    <row r="1224" spans="2:65" s="12" customFormat="1">
      <c r="B1224" s="216"/>
      <c r="C1224" s="217"/>
      <c r="D1224" s="206" t="s">
        <v>177</v>
      </c>
      <c r="E1224" s="218" t="s">
        <v>21</v>
      </c>
      <c r="F1224" s="219" t="s">
        <v>1629</v>
      </c>
      <c r="G1224" s="217"/>
      <c r="H1224" s="220">
        <v>21.5</v>
      </c>
      <c r="I1224" s="221"/>
      <c r="J1224" s="217"/>
      <c r="K1224" s="217"/>
      <c r="L1224" s="222"/>
      <c r="M1224" s="223"/>
      <c r="N1224" s="224"/>
      <c r="O1224" s="224"/>
      <c r="P1224" s="224"/>
      <c r="Q1224" s="224"/>
      <c r="R1224" s="224"/>
      <c r="S1224" s="224"/>
      <c r="T1224" s="225"/>
      <c r="AT1224" s="226" t="s">
        <v>177</v>
      </c>
      <c r="AU1224" s="226" t="s">
        <v>175</v>
      </c>
      <c r="AV1224" s="12" t="s">
        <v>175</v>
      </c>
      <c r="AW1224" s="12" t="s">
        <v>33</v>
      </c>
      <c r="AX1224" s="12" t="s">
        <v>69</v>
      </c>
      <c r="AY1224" s="226" t="s">
        <v>167</v>
      </c>
    </row>
    <row r="1225" spans="2:65" s="11" customFormat="1">
      <c r="B1225" s="204"/>
      <c r="C1225" s="205"/>
      <c r="D1225" s="206" t="s">
        <v>177</v>
      </c>
      <c r="E1225" s="207" t="s">
        <v>21</v>
      </c>
      <c r="F1225" s="208" t="s">
        <v>1630</v>
      </c>
      <c r="G1225" s="205"/>
      <c r="H1225" s="209" t="s">
        <v>21</v>
      </c>
      <c r="I1225" s="210"/>
      <c r="J1225" s="205"/>
      <c r="K1225" s="205"/>
      <c r="L1225" s="211"/>
      <c r="M1225" s="212"/>
      <c r="N1225" s="213"/>
      <c r="O1225" s="213"/>
      <c r="P1225" s="213"/>
      <c r="Q1225" s="213"/>
      <c r="R1225" s="213"/>
      <c r="S1225" s="213"/>
      <c r="T1225" s="214"/>
      <c r="AT1225" s="215" t="s">
        <v>177</v>
      </c>
      <c r="AU1225" s="215" t="s">
        <v>175</v>
      </c>
      <c r="AV1225" s="11" t="s">
        <v>77</v>
      </c>
      <c r="AW1225" s="11" t="s">
        <v>33</v>
      </c>
      <c r="AX1225" s="11" t="s">
        <v>69</v>
      </c>
      <c r="AY1225" s="215" t="s">
        <v>167</v>
      </c>
    </row>
    <row r="1226" spans="2:65" s="12" customFormat="1">
      <c r="B1226" s="216"/>
      <c r="C1226" s="217"/>
      <c r="D1226" s="206" t="s">
        <v>177</v>
      </c>
      <c r="E1226" s="218" t="s">
        <v>21</v>
      </c>
      <c r="F1226" s="219" t="s">
        <v>1631</v>
      </c>
      <c r="G1226" s="217"/>
      <c r="H1226" s="220">
        <v>47.1</v>
      </c>
      <c r="I1226" s="221"/>
      <c r="J1226" s="217"/>
      <c r="K1226" s="217"/>
      <c r="L1226" s="222"/>
      <c r="M1226" s="223"/>
      <c r="N1226" s="224"/>
      <c r="O1226" s="224"/>
      <c r="P1226" s="224"/>
      <c r="Q1226" s="224"/>
      <c r="R1226" s="224"/>
      <c r="S1226" s="224"/>
      <c r="T1226" s="225"/>
      <c r="AT1226" s="226" t="s">
        <v>177</v>
      </c>
      <c r="AU1226" s="226" t="s">
        <v>175</v>
      </c>
      <c r="AV1226" s="12" t="s">
        <v>175</v>
      </c>
      <c r="AW1226" s="12" t="s">
        <v>33</v>
      </c>
      <c r="AX1226" s="12" t="s">
        <v>69</v>
      </c>
      <c r="AY1226" s="226" t="s">
        <v>167</v>
      </c>
    </row>
    <row r="1227" spans="2:65" s="11" customFormat="1">
      <c r="B1227" s="204"/>
      <c r="C1227" s="205"/>
      <c r="D1227" s="206" t="s">
        <v>177</v>
      </c>
      <c r="E1227" s="207" t="s">
        <v>21</v>
      </c>
      <c r="F1227" s="208" t="s">
        <v>1632</v>
      </c>
      <c r="G1227" s="205"/>
      <c r="H1227" s="209" t="s">
        <v>21</v>
      </c>
      <c r="I1227" s="210"/>
      <c r="J1227" s="205"/>
      <c r="K1227" s="205"/>
      <c r="L1227" s="211"/>
      <c r="M1227" s="212"/>
      <c r="N1227" s="213"/>
      <c r="O1227" s="213"/>
      <c r="P1227" s="213"/>
      <c r="Q1227" s="213"/>
      <c r="R1227" s="213"/>
      <c r="S1227" s="213"/>
      <c r="T1227" s="214"/>
      <c r="AT1227" s="215" t="s">
        <v>177</v>
      </c>
      <c r="AU1227" s="215" t="s">
        <v>175</v>
      </c>
      <c r="AV1227" s="11" t="s">
        <v>77</v>
      </c>
      <c r="AW1227" s="11" t="s">
        <v>33</v>
      </c>
      <c r="AX1227" s="11" t="s">
        <v>69</v>
      </c>
      <c r="AY1227" s="215" t="s">
        <v>167</v>
      </c>
    </row>
    <row r="1228" spans="2:65" s="12" customFormat="1">
      <c r="B1228" s="216"/>
      <c r="C1228" s="217"/>
      <c r="D1228" s="206" t="s">
        <v>177</v>
      </c>
      <c r="E1228" s="218" t="s">
        <v>21</v>
      </c>
      <c r="F1228" s="219" t="s">
        <v>1633</v>
      </c>
      <c r="G1228" s="217"/>
      <c r="H1228" s="220">
        <v>345.1</v>
      </c>
      <c r="I1228" s="221"/>
      <c r="J1228" s="217"/>
      <c r="K1228" s="217"/>
      <c r="L1228" s="222"/>
      <c r="M1228" s="223"/>
      <c r="N1228" s="224"/>
      <c r="O1228" s="224"/>
      <c r="P1228" s="224"/>
      <c r="Q1228" s="224"/>
      <c r="R1228" s="224"/>
      <c r="S1228" s="224"/>
      <c r="T1228" s="225"/>
      <c r="AT1228" s="226" t="s">
        <v>177</v>
      </c>
      <c r="AU1228" s="226" t="s">
        <v>175</v>
      </c>
      <c r="AV1228" s="12" t="s">
        <v>175</v>
      </c>
      <c r="AW1228" s="12" t="s">
        <v>33</v>
      </c>
      <c r="AX1228" s="12" t="s">
        <v>69</v>
      </c>
      <c r="AY1228" s="226" t="s">
        <v>167</v>
      </c>
    </row>
    <row r="1229" spans="2:65" s="11" customFormat="1">
      <c r="B1229" s="204"/>
      <c r="C1229" s="205"/>
      <c r="D1229" s="206" t="s">
        <v>177</v>
      </c>
      <c r="E1229" s="207" t="s">
        <v>21</v>
      </c>
      <c r="F1229" s="208" t="s">
        <v>1634</v>
      </c>
      <c r="G1229" s="205"/>
      <c r="H1229" s="209" t="s">
        <v>21</v>
      </c>
      <c r="I1229" s="210"/>
      <c r="J1229" s="205"/>
      <c r="K1229" s="205"/>
      <c r="L1229" s="211"/>
      <c r="M1229" s="212"/>
      <c r="N1229" s="213"/>
      <c r="O1229" s="213"/>
      <c r="P1229" s="213"/>
      <c r="Q1229" s="213"/>
      <c r="R1229" s="213"/>
      <c r="S1229" s="213"/>
      <c r="T1229" s="214"/>
      <c r="AT1229" s="215" t="s">
        <v>177</v>
      </c>
      <c r="AU1229" s="215" t="s">
        <v>175</v>
      </c>
      <c r="AV1229" s="11" t="s">
        <v>77</v>
      </c>
      <c r="AW1229" s="11" t="s">
        <v>33</v>
      </c>
      <c r="AX1229" s="11" t="s">
        <v>69</v>
      </c>
      <c r="AY1229" s="215" t="s">
        <v>167</v>
      </c>
    </row>
    <row r="1230" spans="2:65" s="12" customFormat="1">
      <c r="B1230" s="216"/>
      <c r="C1230" s="217"/>
      <c r="D1230" s="206" t="s">
        <v>177</v>
      </c>
      <c r="E1230" s="218" t="s">
        <v>21</v>
      </c>
      <c r="F1230" s="219" t="s">
        <v>1635</v>
      </c>
      <c r="G1230" s="217"/>
      <c r="H1230" s="220">
        <v>75.5</v>
      </c>
      <c r="I1230" s="221"/>
      <c r="J1230" s="217"/>
      <c r="K1230" s="217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177</v>
      </c>
      <c r="AU1230" s="226" t="s">
        <v>175</v>
      </c>
      <c r="AV1230" s="12" t="s">
        <v>175</v>
      </c>
      <c r="AW1230" s="12" t="s">
        <v>33</v>
      </c>
      <c r="AX1230" s="12" t="s">
        <v>69</v>
      </c>
      <c r="AY1230" s="226" t="s">
        <v>167</v>
      </c>
    </row>
    <row r="1231" spans="2:65" s="11" customFormat="1">
      <c r="B1231" s="204"/>
      <c r="C1231" s="205"/>
      <c r="D1231" s="206" t="s">
        <v>177</v>
      </c>
      <c r="E1231" s="207" t="s">
        <v>21</v>
      </c>
      <c r="F1231" s="208" t="s">
        <v>1636</v>
      </c>
      <c r="G1231" s="205"/>
      <c r="H1231" s="209" t="s">
        <v>21</v>
      </c>
      <c r="I1231" s="210"/>
      <c r="J1231" s="205"/>
      <c r="K1231" s="205"/>
      <c r="L1231" s="211"/>
      <c r="M1231" s="212"/>
      <c r="N1231" s="213"/>
      <c r="O1231" s="213"/>
      <c r="P1231" s="213"/>
      <c r="Q1231" s="213"/>
      <c r="R1231" s="213"/>
      <c r="S1231" s="213"/>
      <c r="T1231" s="214"/>
      <c r="AT1231" s="215" t="s">
        <v>177</v>
      </c>
      <c r="AU1231" s="215" t="s">
        <v>175</v>
      </c>
      <c r="AV1231" s="11" t="s">
        <v>77</v>
      </c>
      <c r="AW1231" s="11" t="s">
        <v>33</v>
      </c>
      <c r="AX1231" s="11" t="s">
        <v>69</v>
      </c>
      <c r="AY1231" s="215" t="s">
        <v>167</v>
      </c>
    </row>
    <row r="1232" spans="2:65" s="12" customFormat="1">
      <c r="B1232" s="216"/>
      <c r="C1232" s="217"/>
      <c r="D1232" s="206" t="s">
        <v>177</v>
      </c>
      <c r="E1232" s="218" t="s">
        <v>21</v>
      </c>
      <c r="F1232" s="219" t="s">
        <v>414</v>
      </c>
      <c r="G1232" s="217"/>
      <c r="H1232" s="220">
        <v>30</v>
      </c>
      <c r="I1232" s="221"/>
      <c r="J1232" s="217"/>
      <c r="K1232" s="217"/>
      <c r="L1232" s="222"/>
      <c r="M1232" s="223"/>
      <c r="N1232" s="224"/>
      <c r="O1232" s="224"/>
      <c r="P1232" s="224"/>
      <c r="Q1232" s="224"/>
      <c r="R1232" s="224"/>
      <c r="S1232" s="224"/>
      <c r="T1232" s="225"/>
      <c r="AT1232" s="226" t="s">
        <v>177</v>
      </c>
      <c r="AU1232" s="226" t="s">
        <v>175</v>
      </c>
      <c r="AV1232" s="12" t="s">
        <v>175</v>
      </c>
      <c r="AW1232" s="12" t="s">
        <v>33</v>
      </c>
      <c r="AX1232" s="12" t="s">
        <v>69</v>
      </c>
      <c r="AY1232" s="226" t="s">
        <v>167</v>
      </c>
    </row>
    <row r="1233" spans="2:65" s="13" customFormat="1">
      <c r="B1233" s="227"/>
      <c r="C1233" s="228"/>
      <c r="D1233" s="229" t="s">
        <v>177</v>
      </c>
      <c r="E1233" s="230" t="s">
        <v>21</v>
      </c>
      <c r="F1233" s="231" t="s">
        <v>181</v>
      </c>
      <c r="G1233" s="228"/>
      <c r="H1233" s="232">
        <v>519.20000000000005</v>
      </c>
      <c r="I1233" s="233"/>
      <c r="J1233" s="228"/>
      <c r="K1233" s="228"/>
      <c r="L1233" s="234"/>
      <c r="M1233" s="235"/>
      <c r="N1233" s="236"/>
      <c r="O1233" s="236"/>
      <c r="P1233" s="236"/>
      <c r="Q1233" s="236"/>
      <c r="R1233" s="236"/>
      <c r="S1233" s="236"/>
      <c r="T1233" s="237"/>
      <c r="AT1233" s="238" t="s">
        <v>177</v>
      </c>
      <c r="AU1233" s="238" t="s">
        <v>175</v>
      </c>
      <c r="AV1233" s="13" t="s">
        <v>174</v>
      </c>
      <c r="AW1233" s="13" t="s">
        <v>33</v>
      </c>
      <c r="AX1233" s="13" t="s">
        <v>77</v>
      </c>
      <c r="AY1233" s="238" t="s">
        <v>167</v>
      </c>
    </row>
    <row r="1234" spans="2:65" s="1" customFormat="1" ht="22.5" customHeight="1">
      <c r="B1234" s="40"/>
      <c r="C1234" s="192" t="s">
        <v>1637</v>
      </c>
      <c r="D1234" s="192" t="s">
        <v>169</v>
      </c>
      <c r="E1234" s="193" t="s">
        <v>1638</v>
      </c>
      <c r="F1234" s="194" t="s">
        <v>1639</v>
      </c>
      <c r="G1234" s="195" t="s">
        <v>245</v>
      </c>
      <c r="H1234" s="196">
        <v>85.72</v>
      </c>
      <c r="I1234" s="197"/>
      <c r="J1234" s="198">
        <f t="shared" ref="J1234:J1241" si="80">ROUND(I1234*H1234,2)</f>
        <v>0</v>
      </c>
      <c r="K1234" s="194" t="s">
        <v>1025</v>
      </c>
      <c r="L1234" s="60"/>
      <c r="M1234" s="199" t="s">
        <v>21</v>
      </c>
      <c r="N1234" s="200" t="s">
        <v>41</v>
      </c>
      <c r="O1234" s="41"/>
      <c r="P1234" s="201">
        <f t="shared" ref="P1234:P1241" si="81">O1234*H1234</f>
        <v>0</v>
      </c>
      <c r="Q1234" s="201">
        <v>1.353E-3</v>
      </c>
      <c r="R1234" s="201">
        <f t="shared" ref="R1234:R1241" si="82">Q1234*H1234</f>
        <v>0.11597916</v>
      </c>
      <c r="S1234" s="201">
        <v>0</v>
      </c>
      <c r="T1234" s="202">
        <f t="shared" ref="T1234:T1241" si="83">S1234*H1234</f>
        <v>0</v>
      </c>
      <c r="AR1234" s="23" t="s">
        <v>308</v>
      </c>
      <c r="AT1234" s="23" t="s">
        <v>169</v>
      </c>
      <c r="AU1234" s="23" t="s">
        <v>175</v>
      </c>
      <c r="AY1234" s="23" t="s">
        <v>167</v>
      </c>
      <c r="BE1234" s="203">
        <f t="shared" ref="BE1234:BE1241" si="84">IF(N1234="základní",J1234,0)</f>
        <v>0</v>
      </c>
      <c r="BF1234" s="203">
        <f t="shared" ref="BF1234:BF1241" si="85">IF(N1234="snížená",J1234,0)</f>
        <v>0</v>
      </c>
      <c r="BG1234" s="203">
        <f t="shared" ref="BG1234:BG1241" si="86">IF(N1234="zákl. přenesená",J1234,0)</f>
        <v>0</v>
      </c>
      <c r="BH1234" s="203">
        <f t="shared" ref="BH1234:BH1241" si="87">IF(N1234="sníž. přenesená",J1234,0)</f>
        <v>0</v>
      </c>
      <c r="BI1234" s="203">
        <f t="shared" ref="BI1234:BI1241" si="88">IF(N1234="nulová",J1234,0)</f>
        <v>0</v>
      </c>
      <c r="BJ1234" s="23" t="s">
        <v>175</v>
      </c>
      <c r="BK1234" s="203">
        <f t="shared" ref="BK1234:BK1241" si="89">ROUND(I1234*H1234,2)</f>
        <v>0</v>
      </c>
      <c r="BL1234" s="23" t="s">
        <v>308</v>
      </c>
      <c r="BM1234" s="23" t="s">
        <v>1640</v>
      </c>
    </row>
    <row r="1235" spans="2:65" s="1" customFormat="1" ht="22.5" customHeight="1">
      <c r="B1235" s="40"/>
      <c r="C1235" s="192" t="s">
        <v>1641</v>
      </c>
      <c r="D1235" s="192" t="s">
        <v>169</v>
      </c>
      <c r="E1235" s="193" t="s">
        <v>1642</v>
      </c>
      <c r="F1235" s="194" t="s">
        <v>1643</v>
      </c>
      <c r="G1235" s="195" t="s">
        <v>305</v>
      </c>
      <c r="H1235" s="196">
        <v>77</v>
      </c>
      <c r="I1235" s="197"/>
      <c r="J1235" s="198">
        <f t="shared" si="80"/>
        <v>0</v>
      </c>
      <c r="K1235" s="194" t="s">
        <v>1025</v>
      </c>
      <c r="L1235" s="60"/>
      <c r="M1235" s="199" t="s">
        <v>21</v>
      </c>
      <c r="N1235" s="200" t="s">
        <v>41</v>
      </c>
      <c r="O1235" s="41"/>
      <c r="P1235" s="201">
        <f t="shared" si="81"/>
        <v>0</v>
      </c>
      <c r="Q1235" s="201">
        <v>6.6000000000000005E-5</v>
      </c>
      <c r="R1235" s="201">
        <f t="shared" si="82"/>
        <v>5.0820000000000006E-3</v>
      </c>
      <c r="S1235" s="201">
        <v>0</v>
      </c>
      <c r="T1235" s="202">
        <f t="shared" si="83"/>
        <v>0</v>
      </c>
      <c r="AR1235" s="23" t="s">
        <v>308</v>
      </c>
      <c r="AT1235" s="23" t="s">
        <v>169</v>
      </c>
      <c r="AU1235" s="23" t="s">
        <v>175</v>
      </c>
      <c r="AY1235" s="23" t="s">
        <v>167</v>
      </c>
      <c r="BE1235" s="203">
        <f t="shared" si="84"/>
        <v>0</v>
      </c>
      <c r="BF1235" s="203">
        <f t="shared" si="85"/>
        <v>0</v>
      </c>
      <c r="BG1235" s="203">
        <f t="shared" si="86"/>
        <v>0</v>
      </c>
      <c r="BH1235" s="203">
        <f t="shared" si="87"/>
        <v>0</v>
      </c>
      <c r="BI1235" s="203">
        <f t="shared" si="88"/>
        <v>0</v>
      </c>
      <c r="BJ1235" s="23" t="s">
        <v>175</v>
      </c>
      <c r="BK1235" s="203">
        <f t="shared" si="89"/>
        <v>0</v>
      </c>
      <c r="BL1235" s="23" t="s">
        <v>308</v>
      </c>
      <c r="BM1235" s="23" t="s">
        <v>1644</v>
      </c>
    </row>
    <row r="1236" spans="2:65" s="1" customFormat="1" ht="22.5" customHeight="1">
      <c r="B1236" s="40"/>
      <c r="C1236" s="192" t="s">
        <v>1645</v>
      </c>
      <c r="D1236" s="192" t="s">
        <v>169</v>
      </c>
      <c r="E1236" s="193" t="s">
        <v>1646</v>
      </c>
      <c r="F1236" s="194" t="s">
        <v>1647</v>
      </c>
      <c r="G1236" s="195" t="s">
        <v>305</v>
      </c>
      <c r="H1236" s="196">
        <v>27.41</v>
      </c>
      <c r="I1236" s="197"/>
      <c r="J1236" s="198">
        <f t="shared" si="80"/>
        <v>0</v>
      </c>
      <c r="K1236" s="194" t="s">
        <v>1025</v>
      </c>
      <c r="L1236" s="60"/>
      <c r="M1236" s="199" t="s">
        <v>21</v>
      </c>
      <c r="N1236" s="200" t="s">
        <v>41</v>
      </c>
      <c r="O1236" s="41"/>
      <c r="P1236" s="201">
        <f t="shared" si="81"/>
        <v>0</v>
      </c>
      <c r="Q1236" s="201">
        <v>9.0000000000000006E-5</v>
      </c>
      <c r="R1236" s="201">
        <f t="shared" si="82"/>
        <v>2.4669000000000002E-3</v>
      </c>
      <c r="S1236" s="201">
        <v>0</v>
      </c>
      <c r="T1236" s="202">
        <f t="shared" si="83"/>
        <v>0</v>
      </c>
      <c r="AR1236" s="23" t="s">
        <v>308</v>
      </c>
      <c r="AT1236" s="23" t="s">
        <v>169</v>
      </c>
      <c r="AU1236" s="23" t="s">
        <v>175</v>
      </c>
      <c r="AY1236" s="23" t="s">
        <v>167</v>
      </c>
      <c r="BE1236" s="203">
        <f t="shared" si="84"/>
        <v>0</v>
      </c>
      <c r="BF1236" s="203">
        <f t="shared" si="85"/>
        <v>0</v>
      </c>
      <c r="BG1236" s="203">
        <f t="shared" si="86"/>
        <v>0</v>
      </c>
      <c r="BH1236" s="203">
        <f t="shared" si="87"/>
        <v>0</v>
      </c>
      <c r="BI1236" s="203">
        <f t="shared" si="88"/>
        <v>0</v>
      </c>
      <c r="BJ1236" s="23" t="s">
        <v>175</v>
      </c>
      <c r="BK1236" s="203">
        <f t="shared" si="89"/>
        <v>0</v>
      </c>
      <c r="BL1236" s="23" t="s">
        <v>308</v>
      </c>
      <c r="BM1236" s="23" t="s">
        <v>1648</v>
      </c>
    </row>
    <row r="1237" spans="2:65" s="1" customFormat="1" ht="22.5" customHeight="1">
      <c r="B1237" s="40"/>
      <c r="C1237" s="192" t="s">
        <v>1649</v>
      </c>
      <c r="D1237" s="192" t="s">
        <v>169</v>
      </c>
      <c r="E1237" s="193" t="s">
        <v>1650</v>
      </c>
      <c r="F1237" s="194" t="s">
        <v>1651</v>
      </c>
      <c r="G1237" s="195" t="s">
        <v>226</v>
      </c>
      <c r="H1237" s="196">
        <v>1</v>
      </c>
      <c r="I1237" s="197"/>
      <c r="J1237" s="198">
        <f t="shared" si="80"/>
        <v>0</v>
      </c>
      <c r="K1237" s="194" t="s">
        <v>1030</v>
      </c>
      <c r="L1237" s="60"/>
      <c r="M1237" s="199" t="s">
        <v>21</v>
      </c>
      <c r="N1237" s="200" t="s">
        <v>41</v>
      </c>
      <c r="O1237" s="41"/>
      <c r="P1237" s="201">
        <f t="shared" si="81"/>
        <v>0</v>
      </c>
      <c r="Q1237" s="201">
        <v>5.3E-3</v>
      </c>
      <c r="R1237" s="201">
        <f t="shared" si="82"/>
        <v>5.3E-3</v>
      </c>
      <c r="S1237" s="201">
        <v>0</v>
      </c>
      <c r="T1237" s="202">
        <f t="shared" si="83"/>
        <v>0</v>
      </c>
      <c r="AR1237" s="23" t="s">
        <v>308</v>
      </c>
      <c r="AT1237" s="23" t="s">
        <v>169</v>
      </c>
      <c r="AU1237" s="23" t="s">
        <v>175</v>
      </c>
      <c r="AY1237" s="23" t="s">
        <v>167</v>
      </c>
      <c r="BE1237" s="203">
        <f t="shared" si="84"/>
        <v>0</v>
      </c>
      <c r="BF1237" s="203">
        <f t="shared" si="85"/>
        <v>0</v>
      </c>
      <c r="BG1237" s="203">
        <f t="shared" si="86"/>
        <v>0</v>
      </c>
      <c r="BH1237" s="203">
        <f t="shared" si="87"/>
        <v>0</v>
      </c>
      <c r="BI1237" s="203">
        <f t="shared" si="88"/>
        <v>0</v>
      </c>
      <c r="BJ1237" s="23" t="s">
        <v>175</v>
      </c>
      <c r="BK1237" s="203">
        <f t="shared" si="89"/>
        <v>0</v>
      </c>
      <c r="BL1237" s="23" t="s">
        <v>308</v>
      </c>
      <c r="BM1237" s="23" t="s">
        <v>1652</v>
      </c>
    </row>
    <row r="1238" spans="2:65" s="1" customFormat="1" ht="31.5" customHeight="1">
      <c r="B1238" s="40"/>
      <c r="C1238" s="192" t="s">
        <v>1653</v>
      </c>
      <c r="D1238" s="192" t="s">
        <v>169</v>
      </c>
      <c r="E1238" s="193" t="s">
        <v>1654</v>
      </c>
      <c r="F1238" s="194" t="s">
        <v>1655</v>
      </c>
      <c r="G1238" s="195" t="s">
        <v>226</v>
      </c>
      <c r="H1238" s="196">
        <v>1</v>
      </c>
      <c r="I1238" s="197"/>
      <c r="J1238" s="198">
        <f t="shared" si="80"/>
        <v>0</v>
      </c>
      <c r="K1238" s="194" t="s">
        <v>1030</v>
      </c>
      <c r="L1238" s="60"/>
      <c r="M1238" s="199" t="s">
        <v>21</v>
      </c>
      <c r="N1238" s="200" t="s">
        <v>41</v>
      </c>
      <c r="O1238" s="41"/>
      <c r="P1238" s="201">
        <f t="shared" si="81"/>
        <v>0</v>
      </c>
      <c r="Q1238" s="201">
        <v>1.72E-2</v>
      </c>
      <c r="R1238" s="201">
        <f t="shared" si="82"/>
        <v>1.72E-2</v>
      </c>
      <c r="S1238" s="201">
        <v>0</v>
      </c>
      <c r="T1238" s="202">
        <f t="shared" si="83"/>
        <v>0</v>
      </c>
      <c r="AR1238" s="23" t="s">
        <v>308</v>
      </c>
      <c r="AT1238" s="23" t="s">
        <v>169</v>
      </c>
      <c r="AU1238" s="23" t="s">
        <v>175</v>
      </c>
      <c r="AY1238" s="23" t="s">
        <v>167</v>
      </c>
      <c r="BE1238" s="203">
        <f t="shared" si="84"/>
        <v>0</v>
      </c>
      <c r="BF1238" s="203">
        <f t="shared" si="85"/>
        <v>0</v>
      </c>
      <c r="BG1238" s="203">
        <f t="shared" si="86"/>
        <v>0</v>
      </c>
      <c r="BH1238" s="203">
        <f t="shared" si="87"/>
        <v>0</v>
      </c>
      <c r="BI1238" s="203">
        <f t="shared" si="88"/>
        <v>0</v>
      </c>
      <c r="BJ1238" s="23" t="s">
        <v>175</v>
      </c>
      <c r="BK1238" s="203">
        <f t="shared" si="89"/>
        <v>0</v>
      </c>
      <c r="BL1238" s="23" t="s">
        <v>308</v>
      </c>
      <c r="BM1238" s="23" t="s">
        <v>1656</v>
      </c>
    </row>
    <row r="1239" spans="2:65" s="1" customFormat="1" ht="31.5" customHeight="1">
      <c r="B1239" s="40"/>
      <c r="C1239" s="192" t="s">
        <v>1657</v>
      </c>
      <c r="D1239" s="192" t="s">
        <v>169</v>
      </c>
      <c r="E1239" s="193" t="s">
        <v>1658</v>
      </c>
      <c r="F1239" s="194" t="s">
        <v>1659</v>
      </c>
      <c r="G1239" s="195" t="s">
        <v>226</v>
      </c>
      <c r="H1239" s="196">
        <v>12</v>
      </c>
      <c r="I1239" s="197"/>
      <c r="J1239" s="198">
        <f t="shared" si="80"/>
        <v>0</v>
      </c>
      <c r="K1239" s="194" t="s">
        <v>1025</v>
      </c>
      <c r="L1239" s="60"/>
      <c r="M1239" s="199" t="s">
        <v>21</v>
      </c>
      <c r="N1239" s="200" t="s">
        <v>41</v>
      </c>
      <c r="O1239" s="41"/>
      <c r="P1239" s="201">
        <f t="shared" si="81"/>
        <v>0</v>
      </c>
      <c r="Q1239" s="201">
        <v>6.9999999999999994E-5</v>
      </c>
      <c r="R1239" s="201">
        <f t="shared" si="82"/>
        <v>8.3999999999999993E-4</v>
      </c>
      <c r="S1239" s="201">
        <v>0</v>
      </c>
      <c r="T1239" s="202">
        <f t="shared" si="83"/>
        <v>0</v>
      </c>
      <c r="AR1239" s="23" t="s">
        <v>308</v>
      </c>
      <c r="AT1239" s="23" t="s">
        <v>169</v>
      </c>
      <c r="AU1239" s="23" t="s">
        <v>175</v>
      </c>
      <c r="AY1239" s="23" t="s">
        <v>167</v>
      </c>
      <c r="BE1239" s="203">
        <f t="shared" si="84"/>
        <v>0</v>
      </c>
      <c r="BF1239" s="203">
        <f t="shared" si="85"/>
        <v>0</v>
      </c>
      <c r="BG1239" s="203">
        <f t="shared" si="86"/>
        <v>0</v>
      </c>
      <c r="BH1239" s="203">
        <f t="shared" si="87"/>
        <v>0</v>
      </c>
      <c r="BI1239" s="203">
        <f t="shared" si="88"/>
        <v>0</v>
      </c>
      <c r="BJ1239" s="23" t="s">
        <v>175</v>
      </c>
      <c r="BK1239" s="203">
        <f t="shared" si="89"/>
        <v>0</v>
      </c>
      <c r="BL1239" s="23" t="s">
        <v>308</v>
      </c>
      <c r="BM1239" s="23" t="s">
        <v>1660</v>
      </c>
    </row>
    <row r="1240" spans="2:65" s="1" customFormat="1" ht="31.5" customHeight="1">
      <c r="B1240" s="40"/>
      <c r="C1240" s="242" t="s">
        <v>1661</v>
      </c>
      <c r="D1240" s="242" t="s">
        <v>364</v>
      </c>
      <c r="E1240" s="243" t="s">
        <v>1662</v>
      </c>
      <c r="F1240" s="244" t="s">
        <v>1663</v>
      </c>
      <c r="G1240" s="245" t="s">
        <v>1664</v>
      </c>
      <c r="H1240" s="246">
        <v>3</v>
      </c>
      <c r="I1240" s="247"/>
      <c r="J1240" s="248">
        <f t="shared" si="80"/>
        <v>0</v>
      </c>
      <c r="K1240" s="244" t="s">
        <v>1030</v>
      </c>
      <c r="L1240" s="249"/>
      <c r="M1240" s="250" t="s">
        <v>21</v>
      </c>
      <c r="N1240" s="251" t="s">
        <v>41</v>
      </c>
      <c r="O1240" s="41"/>
      <c r="P1240" s="201">
        <f t="shared" si="81"/>
        <v>0</v>
      </c>
      <c r="Q1240" s="201">
        <v>1E-3</v>
      </c>
      <c r="R1240" s="201">
        <f t="shared" si="82"/>
        <v>3.0000000000000001E-3</v>
      </c>
      <c r="S1240" s="201">
        <v>0</v>
      </c>
      <c r="T1240" s="202">
        <f t="shared" si="83"/>
        <v>0</v>
      </c>
      <c r="AR1240" s="23" t="s">
        <v>426</v>
      </c>
      <c r="AT1240" s="23" t="s">
        <v>364</v>
      </c>
      <c r="AU1240" s="23" t="s">
        <v>175</v>
      </c>
      <c r="AY1240" s="23" t="s">
        <v>167</v>
      </c>
      <c r="BE1240" s="203">
        <f t="shared" si="84"/>
        <v>0</v>
      </c>
      <c r="BF1240" s="203">
        <f t="shared" si="85"/>
        <v>0</v>
      </c>
      <c r="BG1240" s="203">
        <f t="shared" si="86"/>
        <v>0</v>
      </c>
      <c r="BH1240" s="203">
        <f t="shared" si="87"/>
        <v>0</v>
      </c>
      <c r="BI1240" s="203">
        <f t="shared" si="88"/>
        <v>0</v>
      </c>
      <c r="BJ1240" s="23" t="s">
        <v>175</v>
      </c>
      <c r="BK1240" s="203">
        <f t="shared" si="89"/>
        <v>0</v>
      </c>
      <c r="BL1240" s="23" t="s">
        <v>308</v>
      </c>
      <c r="BM1240" s="23" t="s">
        <v>1665</v>
      </c>
    </row>
    <row r="1241" spans="2:65" s="1" customFormat="1" ht="31.5" customHeight="1">
      <c r="B1241" s="40"/>
      <c r="C1241" s="192" t="s">
        <v>1666</v>
      </c>
      <c r="D1241" s="192" t="s">
        <v>169</v>
      </c>
      <c r="E1241" s="193" t="s">
        <v>1667</v>
      </c>
      <c r="F1241" s="194" t="s">
        <v>1668</v>
      </c>
      <c r="G1241" s="195" t="s">
        <v>253</v>
      </c>
      <c r="H1241" s="196">
        <v>0.375</v>
      </c>
      <c r="I1241" s="197"/>
      <c r="J1241" s="198">
        <f t="shared" si="80"/>
        <v>0</v>
      </c>
      <c r="K1241" s="194" t="s">
        <v>1025</v>
      </c>
      <c r="L1241" s="60"/>
      <c r="M1241" s="199" t="s">
        <v>21</v>
      </c>
      <c r="N1241" s="200" t="s">
        <v>41</v>
      </c>
      <c r="O1241" s="41"/>
      <c r="P1241" s="201">
        <f t="shared" si="81"/>
        <v>0</v>
      </c>
      <c r="Q1241" s="201">
        <v>0</v>
      </c>
      <c r="R1241" s="201">
        <f t="shared" si="82"/>
        <v>0</v>
      </c>
      <c r="S1241" s="201">
        <v>0</v>
      </c>
      <c r="T1241" s="202">
        <f t="shared" si="83"/>
        <v>0</v>
      </c>
      <c r="AR1241" s="23" t="s">
        <v>308</v>
      </c>
      <c r="AT1241" s="23" t="s">
        <v>169</v>
      </c>
      <c r="AU1241" s="23" t="s">
        <v>175</v>
      </c>
      <c r="AY1241" s="23" t="s">
        <v>167</v>
      </c>
      <c r="BE1241" s="203">
        <f t="shared" si="84"/>
        <v>0</v>
      </c>
      <c r="BF1241" s="203">
        <f t="shared" si="85"/>
        <v>0</v>
      </c>
      <c r="BG1241" s="203">
        <f t="shared" si="86"/>
        <v>0</v>
      </c>
      <c r="BH1241" s="203">
        <f t="shared" si="87"/>
        <v>0</v>
      </c>
      <c r="BI1241" s="203">
        <f t="shared" si="88"/>
        <v>0</v>
      </c>
      <c r="BJ1241" s="23" t="s">
        <v>175</v>
      </c>
      <c r="BK1241" s="203">
        <f t="shared" si="89"/>
        <v>0</v>
      </c>
      <c r="BL1241" s="23" t="s">
        <v>308</v>
      </c>
      <c r="BM1241" s="23" t="s">
        <v>1669</v>
      </c>
    </row>
    <row r="1242" spans="2:65" s="10" customFormat="1" ht="29.85" customHeight="1">
      <c r="B1242" s="175"/>
      <c r="C1242" s="176"/>
      <c r="D1242" s="189" t="s">
        <v>68</v>
      </c>
      <c r="E1242" s="190" t="s">
        <v>1670</v>
      </c>
      <c r="F1242" s="190" t="s">
        <v>1671</v>
      </c>
      <c r="G1242" s="176"/>
      <c r="H1242" s="176"/>
      <c r="I1242" s="179"/>
      <c r="J1242" s="191">
        <f>BK1242</f>
        <v>0</v>
      </c>
      <c r="K1242" s="176"/>
      <c r="L1242" s="181"/>
      <c r="M1242" s="182"/>
      <c r="N1242" s="183"/>
      <c r="O1242" s="183"/>
      <c r="P1242" s="184">
        <f>SUM(P1243:P1362)</f>
        <v>0</v>
      </c>
      <c r="Q1242" s="183"/>
      <c r="R1242" s="184">
        <f>SUM(R1243:R1362)</f>
        <v>2.7388570000000003</v>
      </c>
      <c r="S1242" s="183"/>
      <c r="T1242" s="185">
        <f>SUM(T1243:T1362)</f>
        <v>0</v>
      </c>
      <c r="AR1242" s="186" t="s">
        <v>175</v>
      </c>
      <c r="AT1242" s="187" t="s">
        <v>68</v>
      </c>
      <c r="AU1242" s="187" t="s">
        <v>77</v>
      </c>
      <c r="AY1242" s="186" t="s">
        <v>167</v>
      </c>
      <c r="BK1242" s="188">
        <f>SUM(BK1243:BK1362)</f>
        <v>0</v>
      </c>
    </row>
    <row r="1243" spans="2:65" s="1" customFormat="1" ht="31.5" customHeight="1">
      <c r="B1243" s="40"/>
      <c r="C1243" s="242" t="s">
        <v>1672</v>
      </c>
      <c r="D1243" s="242" t="s">
        <v>364</v>
      </c>
      <c r="E1243" s="243" t="s">
        <v>1673</v>
      </c>
      <c r="F1243" s="244" t="s">
        <v>1674</v>
      </c>
      <c r="G1243" s="245" t="s">
        <v>226</v>
      </c>
      <c r="H1243" s="246">
        <v>57</v>
      </c>
      <c r="I1243" s="247"/>
      <c r="J1243" s="248">
        <f>ROUND(I1243*H1243,2)</f>
        <v>0</v>
      </c>
      <c r="K1243" s="244" t="s">
        <v>1030</v>
      </c>
      <c r="L1243" s="249"/>
      <c r="M1243" s="250" t="s">
        <v>21</v>
      </c>
      <c r="N1243" s="251" t="s">
        <v>41</v>
      </c>
      <c r="O1243" s="41"/>
      <c r="P1243" s="201">
        <f>O1243*H1243</f>
        <v>0</v>
      </c>
      <c r="Q1243" s="201">
        <v>2.8E-5</v>
      </c>
      <c r="R1243" s="201">
        <f>Q1243*H1243</f>
        <v>1.596E-3</v>
      </c>
      <c r="S1243" s="201">
        <v>0</v>
      </c>
      <c r="T1243" s="202">
        <f>S1243*H1243</f>
        <v>0</v>
      </c>
      <c r="AR1243" s="23" t="s">
        <v>229</v>
      </c>
      <c r="AT1243" s="23" t="s">
        <v>364</v>
      </c>
      <c r="AU1243" s="23" t="s">
        <v>175</v>
      </c>
      <c r="AY1243" s="23" t="s">
        <v>167</v>
      </c>
      <c r="BE1243" s="203">
        <f>IF(N1243="základní",J1243,0)</f>
        <v>0</v>
      </c>
      <c r="BF1243" s="203">
        <f>IF(N1243="snížená",J1243,0)</f>
        <v>0</v>
      </c>
      <c r="BG1243" s="203">
        <f>IF(N1243="zákl. přenesená",J1243,0)</f>
        <v>0</v>
      </c>
      <c r="BH1243" s="203">
        <f>IF(N1243="sníž. přenesená",J1243,0)</f>
        <v>0</v>
      </c>
      <c r="BI1243" s="203">
        <f>IF(N1243="nulová",J1243,0)</f>
        <v>0</v>
      </c>
      <c r="BJ1243" s="23" t="s">
        <v>175</v>
      </c>
      <c r="BK1243" s="203">
        <f>ROUND(I1243*H1243,2)</f>
        <v>0</v>
      </c>
      <c r="BL1243" s="23" t="s">
        <v>174</v>
      </c>
      <c r="BM1243" s="23" t="s">
        <v>1675</v>
      </c>
    </row>
    <row r="1244" spans="2:65" s="1" customFormat="1" ht="27">
      <c r="B1244" s="40"/>
      <c r="C1244" s="62"/>
      <c r="D1244" s="229" t="s">
        <v>368</v>
      </c>
      <c r="E1244" s="62"/>
      <c r="F1244" s="258" t="s">
        <v>1676</v>
      </c>
      <c r="G1244" s="62"/>
      <c r="H1244" s="62"/>
      <c r="I1244" s="162"/>
      <c r="J1244" s="62"/>
      <c r="K1244" s="62"/>
      <c r="L1244" s="60"/>
      <c r="M1244" s="253"/>
      <c r="N1244" s="41"/>
      <c r="O1244" s="41"/>
      <c r="P1244" s="41"/>
      <c r="Q1244" s="41"/>
      <c r="R1244" s="41"/>
      <c r="S1244" s="41"/>
      <c r="T1244" s="77"/>
      <c r="AT1244" s="23" t="s">
        <v>368</v>
      </c>
      <c r="AU1244" s="23" t="s">
        <v>175</v>
      </c>
    </row>
    <row r="1245" spans="2:65" s="1" customFormat="1" ht="31.5" customHeight="1">
      <c r="B1245" s="40"/>
      <c r="C1245" s="242" t="s">
        <v>1677</v>
      </c>
      <c r="D1245" s="242" t="s">
        <v>364</v>
      </c>
      <c r="E1245" s="243" t="s">
        <v>1678</v>
      </c>
      <c r="F1245" s="244" t="s">
        <v>1679</v>
      </c>
      <c r="G1245" s="245" t="s">
        <v>226</v>
      </c>
      <c r="H1245" s="246">
        <v>7</v>
      </c>
      <c r="I1245" s="247"/>
      <c r="J1245" s="248">
        <f>ROUND(I1245*H1245,2)</f>
        <v>0</v>
      </c>
      <c r="K1245" s="244" t="s">
        <v>1030</v>
      </c>
      <c r="L1245" s="249"/>
      <c r="M1245" s="250" t="s">
        <v>21</v>
      </c>
      <c r="N1245" s="251" t="s">
        <v>41</v>
      </c>
      <c r="O1245" s="41"/>
      <c r="P1245" s="201">
        <f>O1245*H1245</f>
        <v>0</v>
      </c>
      <c r="Q1245" s="201">
        <v>4.6E-5</v>
      </c>
      <c r="R1245" s="201">
        <f>Q1245*H1245</f>
        <v>3.2200000000000002E-4</v>
      </c>
      <c r="S1245" s="201">
        <v>0</v>
      </c>
      <c r="T1245" s="202">
        <f>S1245*H1245</f>
        <v>0</v>
      </c>
      <c r="AR1245" s="23" t="s">
        <v>229</v>
      </c>
      <c r="AT1245" s="23" t="s">
        <v>364</v>
      </c>
      <c r="AU1245" s="23" t="s">
        <v>175</v>
      </c>
      <c r="AY1245" s="23" t="s">
        <v>167</v>
      </c>
      <c r="BE1245" s="203">
        <f>IF(N1245="základní",J1245,0)</f>
        <v>0</v>
      </c>
      <c r="BF1245" s="203">
        <f>IF(N1245="snížená",J1245,0)</f>
        <v>0</v>
      </c>
      <c r="BG1245" s="203">
        <f>IF(N1245="zákl. přenesená",J1245,0)</f>
        <v>0</v>
      </c>
      <c r="BH1245" s="203">
        <f>IF(N1245="sníž. přenesená",J1245,0)</f>
        <v>0</v>
      </c>
      <c r="BI1245" s="203">
        <f>IF(N1245="nulová",J1245,0)</f>
        <v>0</v>
      </c>
      <c r="BJ1245" s="23" t="s">
        <v>175</v>
      </c>
      <c r="BK1245" s="203">
        <f>ROUND(I1245*H1245,2)</f>
        <v>0</v>
      </c>
      <c r="BL1245" s="23" t="s">
        <v>174</v>
      </c>
      <c r="BM1245" s="23" t="s">
        <v>1680</v>
      </c>
    </row>
    <row r="1246" spans="2:65" s="1" customFormat="1" ht="27">
      <c r="B1246" s="40"/>
      <c r="C1246" s="62"/>
      <c r="D1246" s="229" t="s">
        <v>368</v>
      </c>
      <c r="E1246" s="62"/>
      <c r="F1246" s="258" t="s">
        <v>1681</v>
      </c>
      <c r="G1246" s="62"/>
      <c r="H1246" s="62"/>
      <c r="I1246" s="162"/>
      <c r="J1246" s="62"/>
      <c r="K1246" s="62"/>
      <c r="L1246" s="60"/>
      <c r="M1246" s="253"/>
      <c r="N1246" s="41"/>
      <c r="O1246" s="41"/>
      <c r="P1246" s="41"/>
      <c r="Q1246" s="41"/>
      <c r="R1246" s="41"/>
      <c r="S1246" s="41"/>
      <c r="T1246" s="77"/>
      <c r="AT1246" s="23" t="s">
        <v>368</v>
      </c>
      <c r="AU1246" s="23" t="s">
        <v>175</v>
      </c>
    </row>
    <row r="1247" spans="2:65" s="1" customFormat="1" ht="31.5" customHeight="1">
      <c r="B1247" s="40"/>
      <c r="C1247" s="242" t="s">
        <v>1682</v>
      </c>
      <c r="D1247" s="242" t="s">
        <v>364</v>
      </c>
      <c r="E1247" s="243" t="s">
        <v>1683</v>
      </c>
      <c r="F1247" s="244" t="s">
        <v>1684</v>
      </c>
      <c r="G1247" s="245" t="s">
        <v>305</v>
      </c>
      <c r="H1247" s="246">
        <v>220</v>
      </c>
      <c r="I1247" s="247"/>
      <c r="J1247" s="248">
        <f>ROUND(I1247*H1247,2)</f>
        <v>0</v>
      </c>
      <c r="K1247" s="244" t="s">
        <v>1030</v>
      </c>
      <c r="L1247" s="249"/>
      <c r="M1247" s="250" t="s">
        <v>21</v>
      </c>
      <c r="N1247" s="251" t="s">
        <v>41</v>
      </c>
      <c r="O1247" s="41"/>
      <c r="P1247" s="201">
        <f>O1247*H1247</f>
        <v>0</v>
      </c>
      <c r="Q1247" s="201">
        <v>6.6000000000000005E-5</v>
      </c>
      <c r="R1247" s="201">
        <f>Q1247*H1247</f>
        <v>1.4520000000000002E-2</v>
      </c>
      <c r="S1247" s="201">
        <v>0</v>
      </c>
      <c r="T1247" s="202">
        <f>S1247*H1247</f>
        <v>0</v>
      </c>
      <c r="AR1247" s="23" t="s">
        <v>229</v>
      </c>
      <c r="AT1247" s="23" t="s">
        <v>364</v>
      </c>
      <c r="AU1247" s="23" t="s">
        <v>175</v>
      </c>
      <c r="AY1247" s="23" t="s">
        <v>167</v>
      </c>
      <c r="BE1247" s="203">
        <f>IF(N1247="základní",J1247,0)</f>
        <v>0</v>
      </c>
      <c r="BF1247" s="203">
        <f>IF(N1247="snížená",J1247,0)</f>
        <v>0</v>
      </c>
      <c r="BG1247" s="203">
        <f>IF(N1247="zákl. přenesená",J1247,0)</f>
        <v>0</v>
      </c>
      <c r="BH1247" s="203">
        <f>IF(N1247="sníž. přenesená",J1247,0)</f>
        <v>0</v>
      </c>
      <c r="BI1247" s="203">
        <f>IF(N1247="nulová",J1247,0)</f>
        <v>0</v>
      </c>
      <c r="BJ1247" s="23" t="s">
        <v>175</v>
      </c>
      <c r="BK1247" s="203">
        <f>ROUND(I1247*H1247,2)</f>
        <v>0</v>
      </c>
      <c r="BL1247" s="23" t="s">
        <v>174</v>
      </c>
      <c r="BM1247" s="23" t="s">
        <v>1685</v>
      </c>
    </row>
    <row r="1248" spans="2:65" s="1" customFormat="1" ht="27">
      <c r="B1248" s="40"/>
      <c r="C1248" s="62"/>
      <c r="D1248" s="229" t="s">
        <v>368</v>
      </c>
      <c r="E1248" s="62"/>
      <c r="F1248" s="258" t="s">
        <v>1686</v>
      </c>
      <c r="G1248" s="62"/>
      <c r="H1248" s="62"/>
      <c r="I1248" s="162"/>
      <c r="J1248" s="62"/>
      <c r="K1248" s="62"/>
      <c r="L1248" s="60"/>
      <c r="M1248" s="253"/>
      <c r="N1248" s="41"/>
      <c r="O1248" s="41"/>
      <c r="P1248" s="41"/>
      <c r="Q1248" s="41"/>
      <c r="R1248" s="41"/>
      <c r="S1248" s="41"/>
      <c r="T1248" s="77"/>
      <c r="AT1248" s="23" t="s">
        <v>368</v>
      </c>
      <c r="AU1248" s="23" t="s">
        <v>175</v>
      </c>
    </row>
    <row r="1249" spans="2:65" s="1" customFormat="1" ht="44.25" customHeight="1">
      <c r="B1249" s="40"/>
      <c r="C1249" s="242" t="s">
        <v>1687</v>
      </c>
      <c r="D1249" s="242" t="s">
        <v>364</v>
      </c>
      <c r="E1249" s="243" t="s">
        <v>1688</v>
      </c>
      <c r="F1249" s="244" t="s">
        <v>1689</v>
      </c>
      <c r="G1249" s="245" t="s">
        <v>305</v>
      </c>
      <c r="H1249" s="246">
        <v>14</v>
      </c>
      <c r="I1249" s="247"/>
      <c r="J1249" s="248">
        <f>ROUND(I1249*H1249,2)</f>
        <v>0</v>
      </c>
      <c r="K1249" s="244" t="s">
        <v>1030</v>
      </c>
      <c r="L1249" s="249"/>
      <c r="M1249" s="250" t="s">
        <v>21</v>
      </c>
      <c r="N1249" s="251" t="s">
        <v>41</v>
      </c>
      <c r="O1249" s="41"/>
      <c r="P1249" s="201">
        <f>O1249*H1249</f>
        <v>0</v>
      </c>
      <c r="Q1249" s="201">
        <v>2.5999999999999998E-4</v>
      </c>
      <c r="R1249" s="201">
        <f>Q1249*H1249</f>
        <v>3.6399999999999996E-3</v>
      </c>
      <c r="S1249" s="201">
        <v>0</v>
      </c>
      <c r="T1249" s="202">
        <f>S1249*H1249</f>
        <v>0</v>
      </c>
      <c r="AR1249" s="23" t="s">
        <v>229</v>
      </c>
      <c r="AT1249" s="23" t="s">
        <v>364</v>
      </c>
      <c r="AU1249" s="23" t="s">
        <v>175</v>
      </c>
      <c r="AY1249" s="23" t="s">
        <v>167</v>
      </c>
      <c r="BE1249" s="203">
        <f>IF(N1249="základní",J1249,0)</f>
        <v>0</v>
      </c>
      <c r="BF1249" s="203">
        <f>IF(N1249="snížená",J1249,0)</f>
        <v>0</v>
      </c>
      <c r="BG1249" s="203">
        <f>IF(N1249="zákl. přenesená",J1249,0)</f>
        <v>0</v>
      </c>
      <c r="BH1249" s="203">
        <f>IF(N1249="sníž. přenesená",J1249,0)</f>
        <v>0</v>
      </c>
      <c r="BI1249" s="203">
        <f>IF(N1249="nulová",J1249,0)</f>
        <v>0</v>
      </c>
      <c r="BJ1249" s="23" t="s">
        <v>175</v>
      </c>
      <c r="BK1249" s="203">
        <f>ROUND(I1249*H1249,2)</f>
        <v>0</v>
      </c>
      <c r="BL1249" s="23" t="s">
        <v>174</v>
      </c>
      <c r="BM1249" s="23" t="s">
        <v>1690</v>
      </c>
    </row>
    <row r="1250" spans="2:65" s="1" customFormat="1" ht="27">
      <c r="B1250" s="40"/>
      <c r="C1250" s="62"/>
      <c r="D1250" s="229" t="s">
        <v>368</v>
      </c>
      <c r="E1250" s="62"/>
      <c r="F1250" s="258" t="s">
        <v>1691</v>
      </c>
      <c r="G1250" s="62"/>
      <c r="H1250" s="62"/>
      <c r="I1250" s="162"/>
      <c r="J1250" s="62"/>
      <c r="K1250" s="62"/>
      <c r="L1250" s="60"/>
      <c r="M1250" s="253"/>
      <c r="N1250" s="41"/>
      <c r="O1250" s="41"/>
      <c r="P1250" s="41"/>
      <c r="Q1250" s="41"/>
      <c r="R1250" s="41"/>
      <c r="S1250" s="41"/>
      <c r="T1250" s="77"/>
      <c r="AT1250" s="23" t="s">
        <v>368</v>
      </c>
      <c r="AU1250" s="23" t="s">
        <v>175</v>
      </c>
    </row>
    <row r="1251" spans="2:65" s="1" customFormat="1" ht="44.25" customHeight="1">
      <c r="B1251" s="40"/>
      <c r="C1251" s="242" t="s">
        <v>1692</v>
      </c>
      <c r="D1251" s="242" t="s">
        <v>364</v>
      </c>
      <c r="E1251" s="243" t="s">
        <v>1693</v>
      </c>
      <c r="F1251" s="244" t="s">
        <v>1694</v>
      </c>
      <c r="G1251" s="245" t="s">
        <v>305</v>
      </c>
      <c r="H1251" s="246">
        <v>21</v>
      </c>
      <c r="I1251" s="247"/>
      <c r="J1251" s="248">
        <f>ROUND(I1251*H1251,2)</f>
        <v>0</v>
      </c>
      <c r="K1251" s="244" t="s">
        <v>1030</v>
      </c>
      <c r="L1251" s="249"/>
      <c r="M1251" s="250" t="s">
        <v>21</v>
      </c>
      <c r="N1251" s="251" t="s">
        <v>41</v>
      </c>
      <c r="O1251" s="41"/>
      <c r="P1251" s="201">
        <f>O1251*H1251</f>
        <v>0</v>
      </c>
      <c r="Q1251" s="201">
        <v>1.9000000000000001E-4</v>
      </c>
      <c r="R1251" s="201">
        <f>Q1251*H1251</f>
        <v>3.9900000000000005E-3</v>
      </c>
      <c r="S1251" s="201">
        <v>0</v>
      </c>
      <c r="T1251" s="202">
        <f>S1251*H1251</f>
        <v>0</v>
      </c>
      <c r="AR1251" s="23" t="s">
        <v>229</v>
      </c>
      <c r="AT1251" s="23" t="s">
        <v>364</v>
      </c>
      <c r="AU1251" s="23" t="s">
        <v>175</v>
      </c>
      <c r="AY1251" s="23" t="s">
        <v>167</v>
      </c>
      <c r="BE1251" s="203">
        <f>IF(N1251="základní",J1251,0)</f>
        <v>0</v>
      </c>
      <c r="BF1251" s="203">
        <f>IF(N1251="snížená",J1251,0)</f>
        <v>0</v>
      </c>
      <c r="BG1251" s="203">
        <f>IF(N1251="zákl. přenesená",J1251,0)</f>
        <v>0</v>
      </c>
      <c r="BH1251" s="203">
        <f>IF(N1251="sníž. přenesená",J1251,0)</f>
        <v>0</v>
      </c>
      <c r="BI1251" s="203">
        <f>IF(N1251="nulová",J1251,0)</f>
        <v>0</v>
      </c>
      <c r="BJ1251" s="23" t="s">
        <v>175</v>
      </c>
      <c r="BK1251" s="203">
        <f>ROUND(I1251*H1251,2)</f>
        <v>0</v>
      </c>
      <c r="BL1251" s="23" t="s">
        <v>174</v>
      </c>
      <c r="BM1251" s="23" t="s">
        <v>1695</v>
      </c>
    </row>
    <row r="1252" spans="2:65" s="1" customFormat="1" ht="27">
      <c r="B1252" s="40"/>
      <c r="C1252" s="62"/>
      <c r="D1252" s="229" t="s">
        <v>368</v>
      </c>
      <c r="E1252" s="62"/>
      <c r="F1252" s="258" t="s">
        <v>1696</v>
      </c>
      <c r="G1252" s="62"/>
      <c r="H1252" s="62"/>
      <c r="I1252" s="162"/>
      <c r="J1252" s="62"/>
      <c r="K1252" s="62"/>
      <c r="L1252" s="60"/>
      <c r="M1252" s="253"/>
      <c r="N1252" s="41"/>
      <c r="O1252" s="41"/>
      <c r="P1252" s="41"/>
      <c r="Q1252" s="41"/>
      <c r="R1252" s="41"/>
      <c r="S1252" s="41"/>
      <c r="T1252" s="77"/>
      <c r="AT1252" s="23" t="s">
        <v>368</v>
      </c>
      <c r="AU1252" s="23" t="s">
        <v>175</v>
      </c>
    </row>
    <row r="1253" spans="2:65" s="1" customFormat="1" ht="31.5" customHeight="1">
      <c r="B1253" s="40"/>
      <c r="C1253" s="242" t="s">
        <v>1697</v>
      </c>
      <c r="D1253" s="242" t="s">
        <v>364</v>
      </c>
      <c r="E1253" s="243" t="s">
        <v>1698</v>
      </c>
      <c r="F1253" s="244" t="s">
        <v>1699</v>
      </c>
      <c r="G1253" s="245" t="s">
        <v>226</v>
      </c>
      <c r="H1253" s="246">
        <v>11</v>
      </c>
      <c r="I1253" s="247"/>
      <c r="J1253" s="248">
        <f>ROUND(I1253*H1253,2)</f>
        <v>0</v>
      </c>
      <c r="K1253" s="244" t="s">
        <v>1030</v>
      </c>
      <c r="L1253" s="249"/>
      <c r="M1253" s="250" t="s">
        <v>21</v>
      </c>
      <c r="N1253" s="251" t="s">
        <v>41</v>
      </c>
      <c r="O1253" s="41"/>
      <c r="P1253" s="201">
        <f>O1253*H1253</f>
        <v>0</v>
      </c>
      <c r="Q1253" s="201">
        <v>5.0000000000000002E-5</v>
      </c>
      <c r="R1253" s="201">
        <f>Q1253*H1253</f>
        <v>5.5000000000000003E-4</v>
      </c>
      <c r="S1253" s="201">
        <v>0</v>
      </c>
      <c r="T1253" s="202">
        <f>S1253*H1253</f>
        <v>0</v>
      </c>
      <c r="AR1253" s="23" t="s">
        <v>229</v>
      </c>
      <c r="AT1253" s="23" t="s">
        <v>364</v>
      </c>
      <c r="AU1253" s="23" t="s">
        <v>175</v>
      </c>
      <c r="AY1253" s="23" t="s">
        <v>167</v>
      </c>
      <c r="BE1253" s="203">
        <f>IF(N1253="základní",J1253,0)</f>
        <v>0</v>
      </c>
      <c r="BF1253" s="203">
        <f>IF(N1253="snížená",J1253,0)</f>
        <v>0</v>
      </c>
      <c r="BG1253" s="203">
        <f>IF(N1253="zákl. přenesená",J1253,0)</f>
        <v>0</v>
      </c>
      <c r="BH1253" s="203">
        <f>IF(N1253="sníž. přenesená",J1253,0)</f>
        <v>0</v>
      </c>
      <c r="BI1253" s="203">
        <f>IF(N1253="nulová",J1253,0)</f>
        <v>0</v>
      </c>
      <c r="BJ1253" s="23" t="s">
        <v>175</v>
      </c>
      <c r="BK1253" s="203">
        <f>ROUND(I1253*H1253,2)</f>
        <v>0</v>
      </c>
      <c r="BL1253" s="23" t="s">
        <v>174</v>
      </c>
      <c r="BM1253" s="23" t="s">
        <v>1700</v>
      </c>
    </row>
    <row r="1254" spans="2:65" s="1" customFormat="1" ht="22.5" customHeight="1">
      <c r="B1254" s="40"/>
      <c r="C1254" s="242" t="s">
        <v>1701</v>
      </c>
      <c r="D1254" s="242" t="s">
        <v>364</v>
      </c>
      <c r="E1254" s="243" t="s">
        <v>1702</v>
      </c>
      <c r="F1254" s="244" t="s">
        <v>1703</v>
      </c>
      <c r="G1254" s="245" t="s">
        <v>226</v>
      </c>
      <c r="H1254" s="246">
        <v>4</v>
      </c>
      <c r="I1254" s="247"/>
      <c r="J1254" s="248">
        <f>ROUND(I1254*H1254,2)</f>
        <v>0</v>
      </c>
      <c r="K1254" s="244" t="s">
        <v>1030</v>
      </c>
      <c r="L1254" s="249"/>
      <c r="M1254" s="250" t="s">
        <v>21</v>
      </c>
      <c r="N1254" s="251" t="s">
        <v>41</v>
      </c>
      <c r="O1254" s="41"/>
      <c r="P1254" s="201">
        <f>O1254*H1254</f>
        <v>0</v>
      </c>
      <c r="Q1254" s="201">
        <v>5.0000000000000002E-5</v>
      </c>
      <c r="R1254" s="201">
        <f>Q1254*H1254</f>
        <v>2.0000000000000001E-4</v>
      </c>
      <c r="S1254" s="201">
        <v>0</v>
      </c>
      <c r="T1254" s="202">
        <f>S1254*H1254</f>
        <v>0</v>
      </c>
      <c r="AR1254" s="23" t="s">
        <v>229</v>
      </c>
      <c r="AT1254" s="23" t="s">
        <v>364</v>
      </c>
      <c r="AU1254" s="23" t="s">
        <v>175</v>
      </c>
      <c r="AY1254" s="23" t="s">
        <v>167</v>
      </c>
      <c r="BE1254" s="203">
        <f>IF(N1254="základní",J1254,0)</f>
        <v>0</v>
      </c>
      <c r="BF1254" s="203">
        <f>IF(N1254="snížená",J1254,0)</f>
        <v>0</v>
      </c>
      <c r="BG1254" s="203">
        <f>IF(N1254="zákl. přenesená",J1254,0)</f>
        <v>0</v>
      </c>
      <c r="BH1254" s="203">
        <f>IF(N1254="sníž. přenesená",J1254,0)</f>
        <v>0</v>
      </c>
      <c r="BI1254" s="203">
        <f>IF(N1254="nulová",J1254,0)</f>
        <v>0</v>
      </c>
      <c r="BJ1254" s="23" t="s">
        <v>175</v>
      </c>
      <c r="BK1254" s="203">
        <f>ROUND(I1254*H1254,2)</f>
        <v>0</v>
      </c>
      <c r="BL1254" s="23" t="s">
        <v>174</v>
      </c>
      <c r="BM1254" s="23" t="s">
        <v>1704</v>
      </c>
    </row>
    <row r="1255" spans="2:65" s="1" customFormat="1" ht="22.5" customHeight="1">
      <c r="B1255" s="40"/>
      <c r="C1255" s="242" t="s">
        <v>1705</v>
      </c>
      <c r="D1255" s="242" t="s">
        <v>364</v>
      </c>
      <c r="E1255" s="243" t="s">
        <v>1706</v>
      </c>
      <c r="F1255" s="244" t="s">
        <v>1707</v>
      </c>
      <c r="G1255" s="245" t="s">
        <v>226</v>
      </c>
      <c r="H1255" s="246">
        <v>4</v>
      </c>
      <c r="I1255" s="247"/>
      <c r="J1255" s="248">
        <f>ROUND(I1255*H1255,2)</f>
        <v>0</v>
      </c>
      <c r="K1255" s="244" t="s">
        <v>1030</v>
      </c>
      <c r="L1255" s="249"/>
      <c r="M1255" s="250" t="s">
        <v>21</v>
      </c>
      <c r="N1255" s="251" t="s">
        <v>41</v>
      </c>
      <c r="O1255" s="41"/>
      <c r="P1255" s="201">
        <f>O1255*H1255</f>
        <v>0</v>
      </c>
      <c r="Q1255" s="201">
        <v>5.0000000000000002E-5</v>
      </c>
      <c r="R1255" s="201">
        <f>Q1255*H1255</f>
        <v>2.0000000000000001E-4</v>
      </c>
      <c r="S1255" s="201">
        <v>0</v>
      </c>
      <c r="T1255" s="202">
        <f>S1255*H1255</f>
        <v>0</v>
      </c>
      <c r="AR1255" s="23" t="s">
        <v>229</v>
      </c>
      <c r="AT1255" s="23" t="s">
        <v>364</v>
      </c>
      <c r="AU1255" s="23" t="s">
        <v>175</v>
      </c>
      <c r="AY1255" s="23" t="s">
        <v>167</v>
      </c>
      <c r="BE1255" s="203">
        <f>IF(N1255="základní",J1255,0)</f>
        <v>0</v>
      </c>
      <c r="BF1255" s="203">
        <f>IF(N1255="snížená",J1255,0)</f>
        <v>0</v>
      </c>
      <c r="BG1255" s="203">
        <f>IF(N1255="zákl. přenesená",J1255,0)</f>
        <v>0</v>
      </c>
      <c r="BH1255" s="203">
        <f>IF(N1255="sníž. přenesená",J1255,0)</f>
        <v>0</v>
      </c>
      <c r="BI1255" s="203">
        <f>IF(N1255="nulová",J1255,0)</f>
        <v>0</v>
      </c>
      <c r="BJ1255" s="23" t="s">
        <v>175</v>
      </c>
      <c r="BK1255" s="203">
        <f>ROUND(I1255*H1255,2)</f>
        <v>0</v>
      </c>
      <c r="BL1255" s="23" t="s">
        <v>174</v>
      </c>
      <c r="BM1255" s="23" t="s">
        <v>1708</v>
      </c>
    </row>
    <row r="1256" spans="2:65" s="1" customFormat="1" ht="31.5" customHeight="1">
      <c r="B1256" s="40"/>
      <c r="C1256" s="242" t="s">
        <v>1709</v>
      </c>
      <c r="D1256" s="242" t="s">
        <v>364</v>
      </c>
      <c r="E1256" s="243" t="s">
        <v>1710</v>
      </c>
      <c r="F1256" s="244" t="s">
        <v>1711</v>
      </c>
      <c r="G1256" s="245" t="s">
        <v>226</v>
      </c>
      <c r="H1256" s="246">
        <v>2</v>
      </c>
      <c r="I1256" s="247"/>
      <c r="J1256" s="248">
        <f>ROUND(I1256*H1256,2)</f>
        <v>0</v>
      </c>
      <c r="K1256" s="244" t="s">
        <v>1030</v>
      </c>
      <c r="L1256" s="249"/>
      <c r="M1256" s="250" t="s">
        <v>21</v>
      </c>
      <c r="N1256" s="251" t="s">
        <v>41</v>
      </c>
      <c r="O1256" s="41"/>
      <c r="P1256" s="201">
        <f>O1256*H1256</f>
        <v>0</v>
      </c>
      <c r="Q1256" s="201">
        <v>5.3999999999999998E-5</v>
      </c>
      <c r="R1256" s="201">
        <f>Q1256*H1256</f>
        <v>1.08E-4</v>
      </c>
      <c r="S1256" s="201">
        <v>0</v>
      </c>
      <c r="T1256" s="202">
        <f>S1256*H1256</f>
        <v>0</v>
      </c>
      <c r="AR1256" s="23" t="s">
        <v>229</v>
      </c>
      <c r="AT1256" s="23" t="s">
        <v>364</v>
      </c>
      <c r="AU1256" s="23" t="s">
        <v>175</v>
      </c>
      <c r="AY1256" s="23" t="s">
        <v>167</v>
      </c>
      <c r="BE1256" s="203">
        <f>IF(N1256="základní",J1256,0)</f>
        <v>0</v>
      </c>
      <c r="BF1256" s="203">
        <f>IF(N1256="snížená",J1256,0)</f>
        <v>0</v>
      </c>
      <c r="BG1256" s="203">
        <f>IF(N1256="zákl. přenesená",J1256,0)</f>
        <v>0</v>
      </c>
      <c r="BH1256" s="203">
        <f>IF(N1256="sníž. přenesená",J1256,0)</f>
        <v>0</v>
      </c>
      <c r="BI1256" s="203">
        <f>IF(N1256="nulová",J1256,0)</f>
        <v>0</v>
      </c>
      <c r="BJ1256" s="23" t="s">
        <v>175</v>
      </c>
      <c r="BK1256" s="203">
        <f>ROUND(I1256*H1256,2)</f>
        <v>0</v>
      </c>
      <c r="BL1256" s="23" t="s">
        <v>174</v>
      </c>
      <c r="BM1256" s="23" t="s">
        <v>1712</v>
      </c>
    </row>
    <row r="1257" spans="2:65" s="1" customFormat="1" ht="31.5" customHeight="1">
      <c r="B1257" s="40"/>
      <c r="C1257" s="242" t="s">
        <v>1713</v>
      </c>
      <c r="D1257" s="242" t="s">
        <v>364</v>
      </c>
      <c r="E1257" s="243" t="s">
        <v>1714</v>
      </c>
      <c r="F1257" s="244" t="s">
        <v>1715</v>
      </c>
      <c r="G1257" s="245" t="s">
        <v>226</v>
      </c>
      <c r="H1257" s="246">
        <v>2</v>
      </c>
      <c r="I1257" s="247"/>
      <c r="J1257" s="248">
        <f>ROUND(I1257*H1257,2)</f>
        <v>0</v>
      </c>
      <c r="K1257" s="244" t="s">
        <v>173</v>
      </c>
      <c r="L1257" s="249"/>
      <c r="M1257" s="250" t="s">
        <v>21</v>
      </c>
      <c r="N1257" s="251" t="s">
        <v>41</v>
      </c>
      <c r="O1257" s="41"/>
      <c r="P1257" s="201">
        <f>O1257*H1257</f>
        <v>0</v>
      </c>
      <c r="Q1257" s="201">
        <v>4.8000000000000001E-4</v>
      </c>
      <c r="R1257" s="201">
        <f>Q1257*H1257</f>
        <v>9.6000000000000002E-4</v>
      </c>
      <c r="S1257" s="201">
        <v>0</v>
      </c>
      <c r="T1257" s="202">
        <f>S1257*H1257</f>
        <v>0</v>
      </c>
      <c r="AR1257" s="23" t="s">
        <v>229</v>
      </c>
      <c r="AT1257" s="23" t="s">
        <v>364</v>
      </c>
      <c r="AU1257" s="23" t="s">
        <v>175</v>
      </c>
      <c r="AY1257" s="23" t="s">
        <v>167</v>
      </c>
      <c r="BE1257" s="203">
        <f>IF(N1257="základní",J1257,0)</f>
        <v>0</v>
      </c>
      <c r="BF1257" s="203">
        <f>IF(N1257="snížená",J1257,0)</f>
        <v>0</v>
      </c>
      <c r="BG1257" s="203">
        <f>IF(N1257="zákl. přenesená",J1257,0)</f>
        <v>0</v>
      </c>
      <c r="BH1257" s="203">
        <f>IF(N1257="sníž. přenesená",J1257,0)</f>
        <v>0</v>
      </c>
      <c r="BI1257" s="203">
        <f>IF(N1257="nulová",J1257,0)</f>
        <v>0</v>
      </c>
      <c r="BJ1257" s="23" t="s">
        <v>175</v>
      </c>
      <c r="BK1257" s="203">
        <f>ROUND(I1257*H1257,2)</f>
        <v>0</v>
      </c>
      <c r="BL1257" s="23" t="s">
        <v>174</v>
      </c>
      <c r="BM1257" s="23" t="s">
        <v>1716</v>
      </c>
    </row>
    <row r="1258" spans="2:65" s="1" customFormat="1" ht="27">
      <c r="B1258" s="40"/>
      <c r="C1258" s="62"/>
      <c r="D1258" s="229" t="s">
        <v>368</v>
      </c>
      <c r="E1258" s="62"/>
      <c r="F1258" s="258" t="s">
        <v>1717</v>
      </c>
      <c r="G1258" s="62"/>
      <c r="H1258" s="62"/>
      <c r="I1258" s="162"/>
      <c r="J1258" s="62"/>
      <c r="K1258" s="62"/>
      <c r="L1258" s="60"/>
      <c r="M1258" s="253"/>
      <c r="N1258" s="41"/>
      <c r="O1258" s="41"/>
      <c r="P1258" s="41"/>
      <c r="Q1258" s="41"/>
      <c r="R1258" s="41"/>
      <c r="S1258" s="41"/>
      <c r="T1258" s="77"/>
      <c r="AT1258" s="23" t="s">
        <v>368</v>
      </c>
      <c r="AU1258" s="23" t="s">
        <v>175</v>
      </c>
    </row>
    <row r="1259" spans="2:65" s="1" customFormat="1" ht="22.5" customHeight="1">
      <c r="B1259" s="40"/>
      <c r="C1259" s="242" t="s">
        <v>1718</v>
      </c>
      <c r="D1259" s="242" t="s">
        <v>364</v>
      </c>
      <c r="E1259" s="243" t="s">
        <v>1719</v>
      </c>
      <c r="F1259" s="244" t="s">
        <v>1720</v>
      </c>
      <c r="G1259" s="245" t="s">
        <v>226</v>
      </c>
      <c r="H1259" s="246">
        <v>2</v>
      </c>
      <c r="I1259" s="247"/>
      <c r="J1259" s="248">
        <f t="shared" ref="J1259:J1269" si="90">ROUND(I1259*H1259,2)</f>
        <v>0</v>
      </c>
      <c r="K1259" s="244" t="s">
        <v>21</v>
      </c>
      <c r="L1259" s="249"/>
      <c r="M1259" s="250" t="s">
        <v>21</v>
      </c>
      <c r="N1259" s="251" t="s">
        <v>41</v>
      </c>
      <c r="O1259" s="41"/>
      <c r="P1259" s="201">
        <f t="shared" ref="P1259:P1269" si="91">O1259*H1259</f>
        <v>0</v>
      </c>
      <c r="Q1259" s="201">
        <v>0</v>
      </c>
      <c r="R1259" s="201">
        <f t="shared" ref="R1259:R1269" si="92">Q1259*H1259</f>
        <v>0</v>
      </c>
      <c r="S1259" s="201">
        <v>0</v>
      </c>
      <c r="T1259" s="202">
        <f t="shared" ref="T1259:T1269" si="93">S1259*H1259</f>
        <v>0</v>
      </c>
      <c r="AR1259" s="23" t="s">
        <v>229</v>
      </c>
      <c r="AT1259" s="23" t="s">
        <v>364</v>
      </c>
      <c r="AU1259" s="23" t="s">
        <v>175</v>
      </c>
      <c r="AY1259" s="23" t="s">
        <v>167</v>
      </c>
      <c r="BE1259" s="203">
        <f t="shared" ref="BE1259:BE1269" si="94">IF(N1259="základní",J1259,0)</f>
        <v>0</v>
      </c>
      <c r="BF1259" s="203">
        <f t="shared" ref="BF1259:BF1269" si="95">IF(N1259="snížená",J1259,0)</f>
        <v>0</v>
      </c>
      <c r="BG1259" s="203">
        <f t="shared" ref="BG1259:BG1269" si="96">IF(N1259="zákl. přenesená",J1259,0)</f>
        <v>0</v>
      </c>
      <c r="BH1259" s="203">
        <f t="shared" ref="BH1259:BH1269" si="97">IF(N1259="sníž. přenesená",J1259,0)</f>
        <v>0</v>
      </c>
      <c r="BI1259" s="203">
        <f t="shared" ref="BI1259:BI1269" si="98">IF(N1259="nulová",J1259,0)</f>
        <v>0</v>
      </c>
      <c r="BJ1259" s="23" t="s">
        <v>175</v>
      </c>
      <c r="BK1259" s="203">
        <f t="shared" ref="BK1259:BK1269" si="99">ROUND(I1259*H1259,2)</f>
        <v>0</v>
      </c>
      <c r="BL1259" s="23" t="s">
        <v>174</v>
      </c>
      <c r="BM1259" s="23" t="s">
        <v>1721</v>
      </c>
    </row>
    <row r="1260" spans="2:65" s="1" customFormat="1" ht="31.5" customHeight="1">
      <c r="B1260" s="40"/>
      <c r="C1260" s="242" t="s">
        <v>1722</v>
      </c>
      <c r="D1260" s="242" t="s">
        <v>364</v>
      </c>
      <c r="E1260" s="243" t="s">
        <v>1723</v>
      </c>
      <c r="F1260" s="244" t="s">
        <v>1724</v>
      </c>
      <c r="G1260" s="245" t="s">
        <v>226</v>
      </c>
      <c r="H1260" s="246">
        <v>19</v>
      </c>
      <c r="I1260" s="247"/>
      <c r="J1260" s="248">
        <f t="shared" si="90"/>
        <v>0</v>
      </c>
      <c r="K1260" s="244" t="s">
        <v>1030</v>
      </c>
      <c r="L1260" s="249"/>
      <c r="M1260" s="250" t="s">
        <v>21</v>
      </c>
      <c r="N1260" s="251" t="s">
        <v>41</v>
      </c>
      <c r="O1260" s="41"/>
      <c r="P1260" s="201">
        <f t="shared" si="91"/>
        <v>0</v>
      </c>
      <c r="Q1260" s="201">
        <v>6.0000000000000002E-5</v>
      </c>
      <c r="R1260" s="201">
        <f t="shared" si="92"/>
        <v>1.14E-3</v>
      </c>
      <c r="S1260" s="201">
        <v>0</v>
      </c>
      <c r="T1260" s="202">
        <f t="shared" si="93"/>
        <v>0</v>
      </c>
      <c r="AR1260" s="23" t="s">
        <v>229</v>
      </c>
      <c r="AT1260" s="23" t="s">
        <v>364</v>
      </c>
      <c r="AU1260" s="23" t="s">
        <v>175</v>
      </c>
      <c r="AY1260" s="23" t="s">
        <v>167</v>
      </c>
      <c r="BE1260" s="203">
        <f t="shared" si="94"/>
        <v>0</v>
      </c>
      <c r="BF1260" s="203">
        <f t="shared" si="95"/>
        <v>0</v>
      </c>
      <c r="BG1260" s="203">
        <f t="shared" si="96"/>
        <v>0</v>
      </c>
      <c r="BH1260" s="203">
        <f t="shared" si="97"/>
        <v>0</v>
      </c>
      <c r="BI1260" s="203">
        <f t="shared" si="98"/>
        <v>0</v>
      </c>
      <c r="BJ1260" s="23" t="s">
        <v>175</v>
      </c>
      <c r="BK1260" s="203">
        <f t="shared" si="99"/>
        <v>0</v>
      </c>
      <c r="BL1260" s="23" t="s">
        <v>174</v>
      </c>
      <c r="BM1260" s="23" t="s">
        <v>1725</v>
      </c>
    </row>
    <row r="1261" spans="2:65" s="1" customFormat="1" ht="31.5" customHeight="1">
      <c r="B1261" s="40"/>
      <c r="C1261" s="242" t="s">
        <v>1726</v>
      </c>
      <c r="D1261" s="242" t="s">
        <v>364</v>
      </c>
      <c r="E1261" s="243" t="s">
        <v>1727</v>
      </c>
      <c r="F1261" s="244" t="s">
        <v>1728</v>
      </c>
      <c r="G1261" s="245" t="s">
        <v>226</v>
      </c>
      <c r="H1261" s="246">
        <v>15</v>
      </c>
      <c r="I1261" s="247"/>
      <c r="J1261" s="248">
        <f t="shared" si="90"/>
        <v>0</v>
      </c>
      <c r="K1261" s="244" t="s">
        <v>21</v>
      </c>
      <c r="L1261" s="249"/>
      <c r="M1261" s="250" t="s">
        <v>21</v>
      </c>
      <c r="N1261" s="251" t="s">
        <v>41</v>
      </c>
      <c r="O1261" s="41"/>
      <c r="P1261" s="201">
        <f t="shared" si="91"/>
        <v>0</v>
      </c>
      <c r="Q1261" s="201">
        <v>6.0000000000000002E-5</v>
      </c>
      <c r="R1261" s="201">
        <f t="shared" si="92"/>
        <v>8.9999999999999998E-4</v>
      </c>
      <c r="S1261" s="201">
        <v>0</v>
      </c>
      <c r="T1261" s="202">
        <f t="shared" si="93"/>
        <v>0</v>
      </c>
      <c r="AR1261" s="23" t="s">
        <v>229</v>
      </c>
      <c r="AT1261" s="23" t="s">
        <v>364</v>
      </c>
      <c r="AU1261" s="23" t="s">
        <v>175</v>
      </c>
      <c r="AY1261" s="23" t="s">
        <v>167</v>
      </c>
      <c r="BE1261" s="203">
        <f t="shared" si="94"/>
        <v>0</v>
      </c>
      <c r="BF1261" s="203">
        <f t="shared" si="95"/>
        <v>0</v>
      </c>
      <c r="BG1261" s="203">
        <f t="shared" si="96"/>
        <v>0</v>
      </c>
      <c r="BH1261" s="203">
        <f t="shared" si="97"/>
        <v>0</v>
      </c>
      <c r="BI1261" s="203">
        <f t="shared" si="98"/>
        <v>0</v>
      </c>
      <c r="BJ1261" s="23" t="s">
        <v>175</v>
      </c>
      <c r="BK1261" s="203">
        <f t="shared" si="99"/>
        <v>0</v>
      </c>
      <c r="BL1261" s="23" t="s">
        <v>174</v>
      </c>
      <c r="BM1261" s="23" t="s">
        <v>1729</v>
      </c>
    </row>
    <row r="1262" spans="2:65" s="1" customFormat="1" ht="31.5" customHeight="1">
      <c r="B1262" s="40"/>
      <c r="C1262" s="242" t="s">
        <v>1730</v>
      </c>
      <c r="D1262" s="242" t="s">
        <v>364</v>
      </c>
      <c r="E1262" s="243" t="s">
        <v>1731</v>
      </c>
      <c r="F1262" s="244" t="s">
        <v>1732</v>
      </c>
      <c r="G1262" s="245" t="s">
        <v>226</v>
      </c>
      <c r="H1262" s="246">
        <v>44</v>
      </c>
      <c r="I1262" s="247"/>
      <c r="J1262" s="248">
        <f t="shared" si="90"/>
        <v>0</v>
      </c>
      <c r="K1262" s="244" t="s">
        <v>1030</v>
      </c>
      <c r="L1262" s="249"/>
      <c r="M1262" s="250" t="s">
        <v>21</v>
      </c>
      <c r="N1262" s="251" t="s">
        <v>41</v>
      </c>
      <c r="O1262" s="41"/>
      <c r="P1262" s="201">
        <f t="shared" si="91"/>
        <v>0</v>
      </c>
      <c r="Q1262" s="201">
        <v>5.3999999999999998E-5</v>
      </c>
      <c r="R1262" s="201">
        <f t="shared" si="92"/>
        <v>2.3760000000000001E-3</v>
      </c>
      <c r="S1262" s="201">
        <v>0</v>
      </c>
      <c r="T1262" s="202">
        <f t="shared" si="93"/>
        <v>0</v>
      </c>
      <c r="AR1262" s="23" t="s">
        <v>229</v>
      </c>
      <c r="AT1262" s="23" t="s">
        <v>364</v>
      </c>
      <c r="AU1262" s="23" t="s">
        <v>175</v>
      </c>
      <c r="AY1262" s="23" t="s">
        <v>167</v>
      </c>
      <c r="BE1262" s="203">
        <f t="shared" si="94"/>
        <v>0</v>
      </c>
      <c r="BF1262" s="203">
        <f t="shared" si="95"/>
        <v>0</v>
      </c>
      <c r="BG1262" s="203">
        <f t="shared" si="96"/>
        <v>0</v>
      </c>
      <c r="BH1262" s="203">
        <f t="shared" si="97"/>
        <v>0</v>
      </c>
      <c r="BI1262" s="203">
        <f t="shared" si="98"/>
        <v>0</v>
      </c>
      <c r="BJ1262" s="23" t="s">
        <v>175</v>
      </c>
      <c r="BK1262" s="203">
        <f t="shared" si="99"/>
        <v>0</v>
      </c>
      <c r="BL1262" s="23" t="s">
        <v>174</v>
      </c>
      <c r="BM1262" s="23" t="s">
        <v>1733</v>
      </c>
    </row>
    <row r="1263" spans="2:65" s="1" customFormat="1" ht="44.25" customHeight="1">
      <c r="B1263" s="40"/>
      <c r="C1263" s="242" t="s">
        <v>1734</v>
      </c>
      <c r="D1263" s="242" t="s">
        <v>364</v>
      </c>
      <c r="E1263" s="243" t="s">
        <v>1735</v>
      </c>
      <c r="F1263" s="244" t="s">
        <v>1736</v>
      </c>
      <c r="G1263" s="245" t="s">
        <v>226</v>
      </c>
      <c r="H1263" s="246">
        <v>21</v>
      </c>
      <c r="I1263" s="247"/>
      <c r="J1263" s="248">
        <f t="shared" si="90"/>
        <v>0</v>
      </c>
      <c r="K1263" s="244" t="s">
        <v>1030</v>
      </c>
      <c r="L1263" s="249"/>
      <c r="M1263" s="250" t="s">
        <v>21</v>
      </c>
      <c r="N1263" s="251" t="s">
        <v>41</v>
      </c>
      <c r="O1263" s="41"/>
      <c r="P1263" s="201">
        <f t="shared" si="91"/>
        <v>0</v>
      </c>
      <c r="Q1263" s="201">
        <v>5.0000000000000004E-6</v>
      </c>
      <c r="R1263" s="201">
        <f t="shared" si="92"/>
        <v>1.05E-4</v>
      </c>
      <c r="S1263" s="201">
        <v>0</v>
      </c>
      <c r="T1263" s="202">
        <f t="shared" si="93"/>
        <v>0</v>
      </c>
      <c r="AR1263" s="23" t="s">
        <v>229</v>
      </c>
      <c r="AT1263" s="23" t="s">
        <v>364</v>
      </c>
      <c r="AU1263" s="23" t="s">
        <v>175</v>
      </c>
      <c r="AY1263" s="23" t="s">
        <v>167</v>
      </c>
      <c r="BE1263" s="203">
        <f t="shared" si="94"/>
        <v>0</v>
      </c>
      <c r="BF1263" s="203">
        <f t="shared" si="95"/>
        <v>0</v>
      </c>
      <c r="BG1263" s="203">
        <f t="shared" si="96"/>
        <v>0</v>
      </c>
      <c r="BH1263" s="203">
        <f t="shared" si="97"/>
        <v>0</v>
      </c>
      <c r="BI1263" s="203">
        <f t="shared" si="98"/>
        <v>0</v>
      </c>
      <c r="BJ1263" s="23" t="s">
        <v>175</v>
      </c>
      <c r="BK1263" s="203">
        <f t="shared" si="99"/>
        <v>0</v>
      </c>
      <c r="BL1263" s="23" t="s">
        <v>174</v>
      </c>
      <c r="BM1263" s="23" t="s">
        <v>1737</v>
      </c>
    </row>
    <row r="1264" spans="2:65" s="1" customFormat="1" ht="22.5" customHeight="1">
      <c r="B1264" s="40"/>
      <c r="C1264" s="242" t="s">
        <v>1738</v>
      </c>
      <c r="D1264" s="242" t="s">
        <v>364</v>
      </c>
      <c r="E1264" s="243" t="s">
        <v>1739</v>
      </c>
      <c r="F1264" s="244" t="s">
        <v>1740</v>
      </c>
      <c r="G1264" s="245" t="s">
        <v>226</v>
      </c>
      <c r="H1264" s="246">
        <v>8</v>
      </c>
      <c r="I1264" s="247"/>
      <c r="J1264" s="248">
        <f t="shared" si="90"/>
        <v>0</v>
      </c>
      <c r="K1264" s="244" t="s">
        <v>21</v>
      </c>
      <c r="L1264" s="249"/>
      <c r="M1264" s="250" t="s">
        <v>21</v>
      </c>
      <c r="N1264" s="251" t="s">
        <v>41</v>
      </c>
      <c r="O1264" s="41"/>
      <c r="P1264" s="201">
        <f t="shared" si="91"/>
        <v>0</v>
      </c>
      <c r="Q1264" s="201">
        <v>0</v>
      </c>
      <c r="R1264" s="201">
        <f t="shared" si="92"/>
        <v>0</v>
      </c>
      <c r="S1264" s="201">
        <v>0</v>
      </c>
      <c r="T1264" s="202">
        <f t="shared" si="93"/>
        <v>0</v>
      </c>
      <c r="AR1264" s="23" t="s">
        <v>229</v>
      </c>
      <c r="AT1264" s="23" t="s">
        <v>364</v>
      </c>
      <c r="AU1264" s="23" t="s">
        <v>175</v>
      </c>
      <c r="AY1264" s="23" t="s">
        <v>167</v>
      </c>
      <c r="BE1264" s="203">
        <f t="shared" si="94"/>
        <v>0</v>
      </c>
      <c r="BF1264" s="203">
        <f t="shared" si="95"/>
        <v>0</v>
      </c>
      <c r="BG1264" s="203">
        <f t="shared" si="96"/>
        <v>0</v>
      </c>
      <c r="BH1264" s="203">
        <f t="shared" si="97"/>
        <v>0</v>
      </c>
      <c r="BI1264" s="203">
        <f t="shared" si="98"/>
        <v>0</v>
      </c>
      <c r="BJ1264" s="23" t="s">
        <v>175</v>
      </c>
      <c r="BK1264" s="203">
        <f t="shared" si="99"/>
        <v>0</v>
      </c>
      <c r="BL1264" s="23" t="s">
        <v>174</v>
      </c>
      <c r="BM1264" s="23" t="s">
        <v>1741</v>
      </c>
    </row>
    <row r="1265" spans="2:65" s="1" customFormat="1" ht="31.5" customHeight="1">
      <c r="B1265" s="40"/>
      <c r="C1265" s="242" t="s">
        <v>1742</v>
      </c>
      <c r="D1265" s="242" t="s">
        <v>364</v>
      </c>
      <c r="E1265" s="243" t="s">
        <v>1743</v>
      </c>
      <c r="F1265" s="244" t="s">
        <v>1744</v>
      </c>
      <c r="G1265" s="245" t="s">
        <v>226</v>
      </c>
      <c r="H1265" s="246">
        <v>1</v>
      </c>
      <c r="I1265" s="247"/>
      <c r="J1265" s="248">
        <f t="shared" si="90"/>
        <v>0</v>
      </c>
      <c r="K1265" s="244" t="s">
        <v>1030</v>
      </c>
      <c r="L1265" s="249"/>
      <c r="M1265" s="250" t="s">
        <v>21</v>
      </c>
      <c r="N1265" s="251" t="s">
        <v>41</v>
      </c>
      <c r="O1265" s="41"/>
      <c r="P1265" s="201">
        <f t="shared" si="91"/>
        <v>0</v>
      </c>
      <c r="Q1265" s="201">
        <v>6.0000000000000002E-5</v>
      </c>
      <c r="R1265" s="201">
        <f t="shared" si="92"/>
        <v>6.0000000000000002E-5</v>
      </c>
      <c r="S1265" s="201">
        <v>0</v>
      </c>
      <c r="T1265" s="202">
        <f t="shared" si="93"/>
        <v>0</v>
      </c>
      <c r="AR1265" s="23" t="s">
        <v>229</v>
      </c>
      <c r="AT1265" s="23" t="s">
        <v>364</v>
      </c>
      <c r="AU1265" s="23" t="s">
        <v>175</v>
      </c>
      <c r="AY1265" s="23" t="s">
        <v>167</v>
      </c>
      <c r="BE1265" s="203">
        <f t="shared" si="94"/>
        <v>0</v>
      </c>
      <c r="BF1265" s="203">
        <f t="shared" si="95"/>
        <v>0</v>
      </c>
      <c r="BG1265" s="203">
        <f t="shared" si="96"/>
        <v>0</v>
      </c>
      <c r="BH1265" s="203">
        <f t="shared" si="97"/>
        <v>0</v>
      </c>
      <c r="BI1265" s="203">
        <f t="shared" si="98"/>
        <v>0</v>
      </c>
      <c r="BJ1265" s="23" t="s">
        <v>175</v>
      </c>
      <c r="BK1265" s="203">
        <f t="shared" si="99"/>
        <v>0</v>
      </c>
      <c r="BL1265" s="23" t="s">
        <v>174</v>
      </c>
      <c r="BM1265" s="23" t="s">
        <v>1745</v>
      </c>
    </row>
    <row r="1266" spans="2:65" s="1" customFormat="1" ht="22.5" customHeight="1">
      <c r="B1266" s="40"/>
      <c r="C1266" s="242" t="s">
        <v>1746</v>
      </c>
      <c r="D1266" s="242" t="s">
        <v>364</v>
      </c>
      <c r="E1266" s="243" t="s">
        <v>1747</v>
      </c>
      <c r="F1266" s="244" t="s">
        <v>1748</v>
      </c>
      <c r="G1266" s="245" t="s">
        <v>226</v>
      </c>
      <c r="H1266" s="246">
        <v>4</v>
      </c>
      <c r="I1266" s="247"/>
      <c r="J1266" s="248">
        <f t="shared" si="90"/>
        <v>0</v>
      </c>
      <c r="K1266" s="244" t="s">
        <v>1030</v>
      </c>
      <c r="L1266" s="249"/>
      <c r="M1266" s="250" t="s">
        <v>21</v>
      </c>
      <c r="N1266" s="251" t="s">
        <v>41</v>
      </c>
      <c r="O1266" s="41"/>
      <c r="P1266" s="201">
        <f t="shared" si="91"/>
        <v>0</v>
      </c>
      <c r="Q1266" s="201">
        <v>6.0000000000000002E-5</v>
      </c>
      <c r="R1266" s="201">
        <f t="shared" si="92"/>
        <v>2.4000000000000001E-4</v>
      </c>
      <c r="S1266" s="201">
        <v>0</v>
      </c>
      <c r="T1266" s="202">
        <f t="shared" si="93"/>
        <v>0</v>
      </c>
      <c r="AR1266" s="23" t="s">
        <v>229</v>
      </c>
      <c r="AT1266" s="23" t="s">
        <v>364</v>
      </c>
      <c r="AU1266" s="23" t="s">
        <v>175</v>
      </c>
      <c r="AY1266" s="23" t="s">
        <v>167</v>
      </c>
      <c r="BE1266" s="203">
        <f t="shared" si="94"/>
        <v>0</v>
      </c>
      <c r="BF1266" s="203">
        <f t="shared" si="95"/>
        <v>0</v>
      </c>
      <c r="BG1266" s="203">
        <f t="shared" si="96"/>
        <v>0</v>
      </c>
      <c r="BH1266" s="203">
        <f t="shared" si="97"/>
        <v>0</v>
      </c>
      <c r="BI1266" s="203">
        <f t="shared" si="98"/>
        <v>0</v>
      </c>
      <c r="BJ1266" s="23" t="s">
        <v>175</v>
      </c>
      <c r="BK1266" s="203">
        <f t="shared" si="99"/>
        <v>0</v>
      </c>
      <c r="BL1266" s="23" t="s">
        <v>174</v>
      </c>
      <c r="BM1266" s="23" t="s">
        <v>1749</v>
      </c>
    </row>
    <row r="1267" spans="2:65" s="1" customFormat="1" ht="31.5" customHeight="1">
      <c r="B1267" s="40"/>
      <c r="C1267" s="242" t="s">
        <v>1750</v>
      </c>
      <c r="D1267" s="242" t="s">
        <v>364</v>
      </c>
      <c r="E1267" s="243" t="s">
        <v>1751</v>
      </c>
      <c r="F1267" s="244" t="s">
        <v>1752</v>
      </c>
      <c r="G1267" s="245" t="s">
        <v>226</v>
      </c>
      <c r="H1267" s="246">
        <v>6</v>
      </c>
      <c r="I1267" s="247"/>
      <c r="J1267" s="248">
        <f t="shared" si="90"/>
        <v>0</v>
      </c>
      <c r="K1267" s="244" t="s">
        <v>1030</v>
      </c>
      <c r="L1267" s="249"/>
      <c r="M1267" s="250" t="s">
        <v>21</v>
      </c>
      <c r="N1267" s="251" t="s">
        <v>41</v>
      </c>
      <c r="O1267" s="41"/>
      <c r="P1267" s="201">
        <f t="shared" si="91"/>
        <v>0</v>
      </c>
      <c r="Q1267" s="201">
        <v>6.0000000000000002E-5</v>
      </c>
      <c r="R1267" s="201">
        <f t="shared" si="92"/>
        <v>3.6000000000000002E-4</v>
      </c>
      <c r="S1267" s="201">
        <v>0</v>
      </c>
      <c r="T1267" s="202">
        <f t="shared" si="93"/>
        <v>0</v>
      </c>
      <c r="AR1267" s="23" t="s">
        <v>229</v>
      </c>
      <c r="AT1267" s="23" t="s">
        <v>364</v>
      </c>
      <c r="AU1267" s="23" t="s">
        <v>175</v>
      </c>
      <c r="AY1267" s="23" t="s">
        <v>167</v>
      </c>
      <c r="BE1267" s="203">
        <f t="shared" si="94"/>
        <v>0</v>
      </c>
      <c r="BF1267" s="203">
        <f t="shared" si="95"/>
        <v>0</v>
      </c>
      <c r="BG1267" s="203">
        <f t="shared" si="96"/>
        <v>0</v>
      </c>
      <c r="BH1267" s="203">
        <f t="shared" si="97"/>
        <v>0</v>
      </c>
      <c r="BI1267" s="203">
        <f t="shared" si="98"/>
        <v>0</v>
      </c>
      <c r="BJ1267" s="23" t="s">
        <v>175</v>
      </c>
      <c r="BK1267" s="203">
        <f t="shared" si="99"/>
        <v>0</v>
      </c>
      <c r="BL1267" s="23" t="s">
        <v>174</v>
      </c>
      <c r="BM1267" s="23" t="s">
        <v>1753</v>
      </c>
    </row>
    <row r="1268" spans="2:65" s="1" customFormat="1" ht="31.5" customHeight="1">
      <c r="B1268" s="40"/>
      <c r="C1268" s="242" t="s">
        <v>1754</v>
      </c>
      <c r="D1268" s="242" t="s">
        <v>364</v>
      </c>
      <c r="E1268" s="243" t="s">
        <v>1743</v>
      </c>
      <c r="F1268" s="244" t="s">
        <v>1744</v>
      </c>
      <c r="G1268" s="245" t="s">
        <v>226</v>
      </c>
      <c r="H1268" s="246">
        <v>1</v>
      </c>
      <c r="I1268" s="247"/>
      <c r="J1268" s="248">
        <f t="shared" si="90"/>
        <v>0</v>
      </c>
      <c r="K1268" s="244" t="s">
        <v>1030</v>
      </c>
      <c r="L1268" s="249"/>
      <c r="M1268" s="250" t="s">
        <v>21</v>
      </c>
      <c r="N1268" s="251" t="s">
        <v>41</v>
      </c>
      <c r="O1268" s="41"/>
      <c r="P1268" s="201">
        <f t="shared" si="91"/>
        <v>0</v>
      </c>
      <c r="Q1268" s="201">
        <v>6.0000000000000002E-5</v>
      </c>
      <c r="R1268" s="201">
        <f t="shared" si="92"/>
        <v>6.0000000000000002E-5</v>
      </c>
      <c r="S1268" s="201">
        <v>0</v>
      </c>
      <c r="T1268" s="202">
        <f t="shared" si="93"/>
        <v>0</v>
      </c>
      <c r="AR1268" s="23" t="s">
        <v>229</v>
      </c>
      <c r="AT1268" s="23" t="s">
        <v>364</v>
      </c>
      <c r="AU1268" s="23" t="s">
        <v>175</v>
      </c>
      <c r="AY1268" s="23" t="s">
        <v>167</v>
      </c>
      <c r="BE1268" s="203">
        <f t="shared" si="94"/>
        <v>0</v>
      </c>
      <c r="BF1268" s="203">
        <f t="shared" si="95"/>
        <v>0</v>
      </c>
      <c r="BG1268" s="203">
        <f t="shared" si="96"/>
        <v>0</v>
      </c>
      <c r="BH1268" s="203">
        <f t="shared" si="97"/>
        <v>0</v>
      </c>
      <c r="BI1268" s="203">
        <f t="shared" si="98"/>
        <v>0</v>
      </c>
      <c r="BJ1268" s="23" t="s">
        <v>175</v>
      </c>
      <c r="BK1268" s="203">
        <f t="shared" si="99"/>
        <v>0</v>
      </c>
      <c r="BL1268" s="23" t="s">
        <v>174</v>
      </c>
      <c r="BM1268" s="23" t="s">
        <v>1755</v>
      </c>
    </row>
    <row r="1269" spans="2:65" s="1" customFormat="1" ht="22.5" customHeight="1">
      <c r="B1269" s="40"/>
      <c r="C1269" s="242" t="s">
        <v>1756</v>
      </c>
      <c r="D1269" s="242" t="s">
        <v>364</v>
      </c>
      <c r="E1269" s="243" t="s">
        <v>1757</v>
      </c>
      <c r="F1269" s="244" t="s">
        <v>1758</v>
      </c>
      <c r="G1269" s="245" t="s">
        <v>305</v>
      </c>
      <c r="H1269" s="246">
        <v>566</v>
      </c>
      <c r="I1269" s="247"/>
      <c r="J1269" s="248">
        <f t="shared" si="90"/>
        <v>0</v>
      </c>
      <c r="K1269" s="244" t="s">
        <v>1030</v>
      </c>
      <c r="L1269" s="249"/>
      <c r="M1269" s="250" t="s">
        <v>21</v>
      </c>
      <c r="N1269" s="251" t="s">
        <v>41</v>
      </c>
      <c r="O1269" s="41"/>
      <c r="P1269" s="201">
        <f t="shared" si="91"/>
        <v>0</v>
      </c>
      <c r="Q1269" s="201">
        <v>1.17E-4</v>
      </c>
      <c r="R1269" s="201">
        <f t="shared" si="92"/>
        <v>6.6222000000000003E-2</v>
      </c>
      <c r="S1269" s="201">
        <v>0</v>
      </c>
      <c r="T1269" s="202">
        <f t="shared" si="93"/>
        <v>0</v>
      </c>
      <c r="AR1269" s="23" t="s">
        <v>229</v>
      </c>
      <c r="AT1269" s="23" t="s">
        <v>364</v>
      </c>
      <c r="AU1269" s="23" t="s">
        <v>175</v>
      </c>
      <c r="AY1269" s="23" t="s">
        <v>167</v>
      </c>
      <c r="BE1269" s="203">
        <f t="shared" si="94"/>
        <v>0</v>
      </c>
      <c r="BF1269" s="203">
        <f t="shared" si="95"/>
        <v>0</v>
      </c>
      <c r="BG1269" s="203">
        <f t="shared" si="96"/>
        <v>0</v>
      </c>
      <c r="BH1269" s="203">
        <f t="shared" si="97"/>
        <v>0</v>
      </c>
      <c r="BI1269" s="203">
        <f t="shared" si="98"/>
        <v>0</v>
      </c>
      <c r="BJ1269" s="23" t="s">
        <v>175</v>
      </c>
      <c r="BK1269" s="203">
        <f t="shared" si="99"/>
        <v>0</v>
      </c>
      <c r="BL1269" s="23" t="s">
        <v>174</v>
      </c>
      <c r="BM1269" s="23" t="s">
        <v>1759</v>
      </c>
    </row>
    <row r="1270" spans="2:65" s="1" customFormat="1" ht="27">
      <c r="B1270" s="40"/>
      <c r="C1270" s="62"/>
      <c r="D1270" s="229" t="s">
        <v>368</v>
      </c>
      <c r="E1270" s="62"/>
      <c r="F1270" s="258" t="s">
        <v>1760</v>
      </c>
      <c r="G1270" s="62"/>
      <c r="H1270" s="62"/>
      <c r="I1270" s="162"/>
      <c r="J1270" s="62"/>
      <c r="K1270" s="62"/>
      <c r="L1270" s="60"/>
      <c r="M1270" s="253"/>
      <c r="N1270" s="41"/>
      <c r="O1270" s="41"/>
      <c r="P1270" s="41"/>
      <c r="Q1270" s="41"/>
      <c r="R1270" s="41"/>
      <c r="S1270" s="41"/>
      <c r="T1270" s="77"/>
      <c r="AT1270" s="23" t="s">
        <v>368</v>
      </c>
      <c r="AU1270" s="23" t="s">
        <v>175</v>
      </c>
    </row>
    <row r="1271" spans="2:65" s="1" customFormat="1" ht="22.5" customHeight="1">
      <c r="B1271" s="40"/>
      <c r="C1271" s="242" t="s">
        <v>1761</v>
      </c>
      <c r="D1271" s="242" t="s">
        <v>364</v>
      </c>
      <c r="E1271" s="243" t="s">
        <v>1762</v>
      </c>
      <c r="F1271" s="244" t="s">
        <v>1763</v>
      </c>
      <c r="G1271" s="245" t="s">
        <v>305</v>
      </c>
      <c r="H1271" s="246">
        <v>382</v>
      </c>
      <c r="I1271" s="247"/>
      <c r="J1271" s="248">
        <f>ROUND(I1271*H1271,2)</f>
        <v>0</v>
      </c>
      <c r="K1271" s="244" t="s">
        <v>1030</v>
      </c>
      <c r="L1271" s="249"/>
      <c r="M1271" s="250" t="s">
        <v>21</v>
      </c>
      <c r="N1271" s="251" t="s">
        <v>41</v>
      </c>
      <c r="O1271" s="41"/>
      <c r="P1271" s="201">
        <f>O1271*H1271</f>
        <v>0</v>
      </c>
      <c r="Q1271" s="201">
        <v>1.6699999999999999E-4</v>
      </c>
      <c r="R1271" s="201">
        <f>Q1271*H1271</f>
        <v>6.3794000000000003E-2</v>
      </c>
      <c r="S1271" s="201">
        <v>0</v>
      </c>
      <c r="T1271" s="202">
        <f>S1271*H1271</f>
        <v>0</v>
      </c>
      <c r="AR1271" s="23" t="s">
        <v>229</v>
      </c>
      <c r="AT1271" s="23" t="s">
        <v>364</v>
      </c>
      <c r="AU1271" s="23" t="s">
        <v>175</v>
      </c>
      <c r="AY1271" s="23" t="s">
        <v>167</v>
      </c>
      <c r="BE1271" s="203">
        <f>IF(N1271="základní",J1271,0)</f>
        <v>0</v>
      </c>
      <c r="BF1271" s="203">
        <f>IF(N1271="snížená",J1271,0)</f>
        <v>0</v>
      </c>
      <c r="BG1271" s="203">
        <f>IF(N1271="zákl. přenesená",J1271,0)</f>
        <v>0</v>
      </c>
      <c r="BH1271" s="203">
        <f>IF(N1271="sníž. přenesená",J1271,0)</f>
        <v>0</v>
      </c>
      <c r="BI1271" s="203">
        <f>IF(N1271="nulová",J1271,0)</f>
        <v>0</v>
      </c>
      <c r="BJ1271" s="23" t="s">
        <v>175</v>
      </c>
      <c r="BK1271" s="203">
        <f>ROUND(I1271*H1271,2)</f>
        <v>0</v>
      </c>
      <c r="BL1271" s="23" t="s">
        <v>174</v>
      </c>
      <c r="BM1271" s="23" t="s">
        <v>1764</v>
      </c>
    </row>
    <row r="1272" spans="2:65" s="1" customFormat="1" ht="27">
      <c r="B1272" s="40"/>
      <c r="C1272" s="62"/>
      <c r="D1272" s="229" t="s">
        <v>368</v>
      </c>
      <c r="E1272" s="62"/>
      <c r="F1272" s="258" t="s">
        <v>1765</v>
      </c>
      <c r="G1272" s="62"/>
      <c r="H1272" s="62"/>
      <c r="I1272" s="162"/>
      <c r="J1272" s="62"/>
      <c r="K1272" s="62"/>
      <c r="L1272" s="60"/>
      <c r="M1272" s="253"/>
      <c r="N1272" s="41"/>
      <c r="O1272" s="41"/>
      <c r="P1272" s="41"/>
      <c r="Q1272" s="41"/>
      <c r="R1272" s="41"/>
      <c r="S1272" s="41"/>
      <c r="T1272" s="77"/>
      <c r="AT1272" s="23" t="s">
        <v>368</v>
      </c>
      <c r="AU1272" s="23" t="s">
        <v>175</v>
      </c>
    </row>
    <row r="1273" spans="2:65" s="1" customFormat="1" ht="31.5" customHeight="1">
      <c r="B1273" s="40"/>
      <c r="C1273" s="242" t="s">
        <v>1766</v>
      </c>
      <c r="D1273" s="242" t="s">
        <v>364</v>
      </c>
      <c r="E1273" s="243" t="s">
        <v>1767</v>
      </c>
      <c r="F1273" s="244" t="s">
        <v>1768</v>
      </c>
      <c r="G1273" s="245" t="s">
        <v>305</v>
      </c>
      <c r="H1273" s="246">
        <v>35</v>
      </c>
      <c r="I1273" s="247"/>
      <c r="J1273" s="248">
        <f>ROUND(I1273*H1273,2)</f>
        <v>0</v>
      </c>
      <c r="K1273" s="244" t="s">
        <v>1030</v>
      </c>
      <c r="L1273" s="249"/>
      <c r="M1273" s="250" t="s">
        <v>21</v>
      </c>
      <c r="N1273" s="251" t="s">
        <v>41</v>
      </c>
      <c r="O1273" s="41"/>
      <c r="P1273" s="201">
        <f>O1273*H1273</f>
        <v>0</v>
      </c>
      <c r="Q1273" s="201">
        <v>8.8400000000000002E-4</v>
      </c>
      <c r="R1273" s="201">
        <f>Q1273*H1273</f>
        <v>3.0940000000000002E-2</v>
      </c>
      <c r="S1273" s="201">
        <v>0</v>
      </c>
      <c r="T1273" s="202">
        <f>S1273*H1273</f>
        <v>0</v>
      </c>
      <c r="AR1273" s="23" t="s">
        <v>229</v>
      </c>
      <c r="AT1273" s="23" t="s">
        <v>364</v>
      </c>
      <c r="AU1273" s="23" t="s">
        <v>175</v>
      </c>
      <c r="AY1273" s="23" t="s">
        <v>167</v>
      </c>
      <c r="BE1273" s="203">
        <f>IF(N1273="základní",J1273,0)</f>
        <v>0</v>
      </c>
      <c r="BF1273" s="203">
        <f>IF(N1273="snížená",J1273,0)</f>
        <v>0</v>
      </c>
      <c r="BG1273" s="203">
        <f>IF(N1273="zákl. přenesená",J1273,0)</f>
        <v>0</v>
      </c>
      <c r="BH1273" s="203">
        <f>IF(N1273="sníž. přenesená",J1273,0)</f>
        <v>0</v>
      </c>
      <c r="BI1273" s="203">
        <f>IF(N1273="nulová",J1273,0)</f>
        <v>0</v>
      </c>
      <c r="BJ1273" s="23" t="s">
        <v>175</v>
      </c>
      <c r="BK1273" s="203">
        <f>ROUND(I1273*H1273,2)</f>
        <v>0</v>
      </c>
      <c r="BL1273" s="23" t="s">
        <v>174</v>
      </c>
      <c r="BM1273" s="23" t="s">
        <v>1769</v>
      </c>
    </row>
    <row r="1274" spans="2:65" s="1" customFormat="1" ht="31.5" customHeight="1">
      <c r="B1274" s="40"/>
      <c r="C1274" s="242" t="s">
        <v>1770</v>
      </c>
      <c r="D1274" s="242" t="s">
        <v>364</v>
      </c>
      <c r="E1274" s="243" t="s">
        <v>1771</v>
      </c>
      <c r="F1274" s="244" t="s">
        <v>1772</v>
      </c>
      <c r="G1274" s="245" t="s">
        <v>305</v>
      </c>
      <c r="H1274" s="246">
        <v>24</v>
      </c>
      <c r="I1274" s="247"/>
      <c r="J1274" s="248">
        <f>ROUND(I1274*H1274,2)</f>
        <v>0</v>
      </c>
      <c r="K1274" s="244" t="s">
        <v>21</v>
      </c>
      <c r="L1274" s="249"/>
      <c r="M1274" s="250" t="s">
        <v>21</v>
      </c>
      <c r="N1274" s="251" t="s">
        <v>41</v>
      </c>
      <c r="O1274" s="41"/>
      <c r="P1274" s="201">
        <f>O1274*H1274</f>
        <v>0</v>
      </c>
      <c r="Q1274" s="201">
        <v>6.3000000000000003E-4</v>
      </c>
      <c r="R1274" s="201">
        <f>Q1274*H1274</f>
        <v>1.5120000000000001E-2</v>
      </c>
      <c r="S1274" s="201">
        <v>0</v>
      </c>
      <c r="T1274" s="202">
        <f>S1274*H1274</f>
        <v>0</v>
      </c>
      <c r="AR1274" s="23" t="s">
        <v>229</v>
      </c>
      <c r="AT1274" s="23" t="s">
        <v>364</v>
      </c>
      <c r="AU1274" s="23" t="s">
        <v>175</v>
      </c>
      <c r="AY1274" s="23" t="s">
        <v>167</v>
      </c>
      <c r="BE1274" s="203">
        <f>IF(N1274="základní",J1274,0)</f>
        <v>0</v>
      </c>
      <c r="BF1274" s="203">
        <f>IF(N1274="snížená",J1274,0)</f>
        <v>0</v>
      </c>
      <c r="BG1274" s="203">
        <f>IF(N1274="zákl. přenesená",J1274,0)</f>
        <v>0</v>
      </c>
      <c r="BH1274" s="203">
        <f>IF(N1274="sníž. přenesená",J1274,0)</f>
        <v>0</v>
      </c>
      <c r="BI1274" s="203">
        <f>IF(N1274="nulová",J1274,0)</f>
        <v>0</v>
      </c>
      <c r="BJ1274" s="23" t="s">
        <v>175</v>
      </c>
      <c r="BK1274" s="203">
        <f>ROUND(I1274*H1274,2)</f>
        <v>0</v>
      </c>
      <c r="BL1274" s="23" t="s">
        <v>174</v>
      </c>
      <c r="BM1274" s="23" t="s">
        <v>1773</v>
      </c>
    </row>
    <row r="1275" spans="2:65" s="1" customFormat="1" ht="27">
      <c r="B1275" s="40"/>
      <c r="C1275" s="62"/>
      <c r="D1275" s="229" t="s">
        <v>368</v>
      </c>
      <c r="E1275" s="62"/>
      <c r="F1275" s="258" t="s">
        <v>1774</v>
      </c>
      <c r="G1275" s="62"/>
      <c r="H1275" s="62"/>
      <c r="I1275" s="162"/>
      <c r="J1275" s="62"/>
      <c r="K1275" s="62"/>
      <c r="L1275" s="60"/>
      <c r="M1275" s="253"/>
      <c r="N1275" s="41"/>
      <c r="O1275" s="41"/>
      <c r="P1275" s="41"/>
      <c r="Q1275" s="41"/>
      <c r="R1275" s="41"/>
      <c r="S1275" s="41"/>
      <c r="T1275" s="77"/>
      <c r="AT1275" s="23" t="s">
        <v>368</v>
      </c>
      <c r="AU1275" s="23" t="s">
        <v>175</v>
      </c>
    </row>
    <row r="1276" spans="2:65" s="1" customFormat="1" ht="31.5" customHeight="1">
      <c r="B1276" s="40"/>
      <c r="C1276" s="242" t="s">
        <v>1775</v>
      </c>
      <c r="D1276" s="242" t="s">
        <v>364</v>
      </c>
      <c r="E1276" s="243" t="s">
        <v>1776</v>
      </c>
      <c r="F1276" s="244" t="s">
        <v>1777</v>
      </c>
      <c r="G1276" s="245" t="s">
        <v>305</v>
      </c>
      <c r="H1276" s="246">
        <v>24</v>
      </c>
      <c r="I1276" s="247"/>
      <c r="J1276" s="248">
        <f>ROUND(I1276*H1276,2)</f>
        <v>0</v>
      </c>
      <c r="K1276" s="244" t="s">
        <v>1030</v>
      </c>
      <c r="L1276" s="249"/>
      <c r="M1276" s="250" t="s">
        <v>21</v>
      </c>
      <c r="N1276" s="251" t="s">
        <v>41</v>
      </c>
      <c r="O1276" s="41"/>
      <c r="P1276" s="201">
        <f>O1276*H1276</f>
        <v>0</v>
      </c>
      <c r="Q1276" s="201">
        <v>7.2999999999999999E-5</v>
      </c>
      <c r="R1276" s="201">
        <f>Q1276*H1276</f>
        <v>1.7520000000000001E-3</v>
      </c>
      <c r="S1276" s="201">
        <v>0</v>
      </c>
      <c r="T1276" s="202">
        <f>S1276*H1276</f>
        <v>0</v>
      </c>
      <c r="AR1276" s="23" t="s">
        <v>229</v>
      </c>
      <c r="AT1276" s="23" t="s">
        <v>364</v>
      </c>
      <c r="AU1276" s="23" t="s">
        <v>175</v>
      </c>
      <c r="AY1276" s="23" t="s">
        <v>167</v>
      </c>
      <c r="BE1276" s="203">
        <f>IF(N1276="základní",J1276,0)</f>
        <v>0</v>
      </c>
      <c r="BF1276" s="203">
        <f>IF(N1276="snížená",J1276,0)</f>
        <v>0</v>
      </c>
      <c r="BG1276" s="203">
        <f>IF(N1276="zákl. přenesená",J1276,0)</f>
        <v>0</v>
      </c>
      <c r="BH1276" s="203">
        <f>IF(N1276="sníž. přenesená",J1276,0)</f>
        <v>0</v>
      </c>
      <c r="BI1276" s="203">
        <f>IF(N1276="nulová",J1276,0)</f>
        <v>0</v>
      </c>
      <c r="BJ1276" s="23" t="s">
        <v>175</v>
      </c>
      <c r="BK1276" s="203">
        <f>ROUND(I1276*H1276,2)</f>
        <v>0</v>
      </c>
      <c r="BL1276" s="23" t="s">
        <v>174</v>
      </c>
      <c r="BM1276" s="23" t="s">
        <v>1778</v>
      </c>
    </row>
    <row r="1277" spans="2:65" s="1" customFormat="1" ht="27">
      <c r="B1277" s="40"/>
      <c r="C1277" s="62"/>
      <c r="D1277" s="229" t="s">
        <v>368</v>
      </c>
      <c r="E1277" s="62"/>
      <c r="F1277" s="258" t="s">
        <v>1779</v>
      </c>
      <c r="G1277" s="62"/>
      <c r="H1277" s="62"/>
      <c r="I1277" s="162"/>
      <c r="J1277" s="62"/>
      <c r="K1277" s="62"/>
      <c r="L1277" s="60"/>
      <c r="M1277" s="253"/>
      <c r="N1277" s="41"/>
      <c r="O1277" s="41"/>
      <c r="P1277" s="41"/>
      <c r="Q1277" s="41"/>
      <c r="R1277" s="41"/>
      <c r="S1277" s="41"/>
      <c r="T1277" s="77"/>
      <c r="AT1277" s="23" t="s">
        <v>368</v>
      </c>
      <c r="AU1277" s="23" t="s">
        <v>175</v>
      </c>
    </row>
    <row r="1278" spans="2:65" s="1" customFormat="1" ht="31.5" customHeight="1">
      <c r="B1278" s="40"/>
      <c r="C1278" s="242" t="s">
        <v>1780</v>
      </c>
      <c r="D1278" s="242" t="s">
        <v>364</v>
      </c>
      <c r="E1278" s="243" t="s">
        <v>1781</v>
      </c>
      <c r="F1278" s="244" t="s">
        <v>1782</v>
      </c>
      <c r="G1278" s="245" t="s">
        <v>305</v>
      </c>
      <c r="H1278" s="246">
        <v>42</v>
      </c>
      <c r="I1278" s="247"/>
      <c r="J1278" s="248">
        <f>ROUND(I1278*H1278,2)</f>
        <v>0</v>
      </c>
      <c r="K1278" s="244" t="s">
        <v>1030</v>
      </c>
      <c r="L1278" s="249"/>
      <c r="M1278" s="250" t="s">
        <v>21</v>
      </c>
      <c r="N1278" s="251" t="s">
        <v>41</v>
      </c>
      <c r="O1278" s="41"/>
      <c r="P1278" s="201">
        <f>O1278*H1278</f>
        <v>0</v>
      </c>
      <c r="Q1278" s="201">
        <v>1.93E-4</v>
      </c>
      <c r="R1278" s="201">
        <f>Q1278*H1278</f>
        <v>8.1060000000000004E-3</v>
      </c>
      <c r="S1278" s="201">
        <v>0</v>
      </c>
      <c r="T1278" s="202">
        <f>S1278*H1278</f>
        <v>0</v>
      </c>
      <c r="AR1278" s="23" t="s">
        <v>229</v>
      </c>
      <c r="AT1278" s="23" t="s">
        <v>364</v>
      </c>
      <c r="AU1278" s="23" t="s">
        <v>175</v>
      </c>
      <c r="AY1278" s="23" t="s">
        <v>167</v>
      </c>
      <c r="BE1278" s="203">
        <f>IF(N1278="základní",J1278,0)</f>
        <v>0</v>
      </c>
      <c r="BF1278" s="203">
        <f>IF(N1278="snížená",J1278,0)</f>
        <v>0</v>
      </c>
      <c r="BG1278" s="203">
        <f>IF(N1278="zákl. přenesená",J1278,0)</f>
        <v>0</v>
      </c>
      <c r="BH1278" s="203">
        <f>IF(N1278="sníž. přenesená",J1278,0)</f>
        <v>0</v>
      </c>
      <c r="BI1278" s="203">
        <f>IF(N1278="nulová",J1278,0)</f>
        <v>0</v>
      </c>
      <c r="BJ1278" s="23" t="s">
        <v>175</v>
      </c>
      <c r="BK1278" s="203">
        <f>ROUND(I1278*H1278,2)</f>
        <v>0</v>
      </c>
      <c r="BL1278" s="23" t="s">
        <v>174</v>
      </c>
      <c r="BM1278" s="23" t="s">
        <v>1783</v>
      </c>
    </row>
    <row r="1279" spans="2:65" s="1" customFormat="1" ht="27">
      <c r="B1279" s="40"/>
      <c r="C1279" s="62"/>
      <c r="D1279" s="229" t="s">
        <v>368</v>
      </c>
      <c r="E1279" s="62"/>
      <c r="F1279" s="258" t="s">
        <v>1784</v>
      </c>
      <c r="G1279" s="62"/>
      <c r="H1279" s="62"/>
      <c r="I1279" s="162"/>
      <c r="J1279" s="62"/>
      <c r="K1279" s="62"/>
      <c r="L1279" s="60"/>
      <c r="M1279" s="253"/>
      <c r="N1279" s="41"/>
      <c r="O1279" s="41"/>
      <c r="P1279" s="41"/>
      <c r="Q1279" s="41"/>
      <c r="R1279" s="41"/>
      <c r="S1279" s="41"/>
      <c r="T1279" s="77"/>
      <c r="AT1279" s="23" t="s">
        <v>368</v>
      </c>
      <c r="AU1279" s="23" t="s">
        <v>175</v>
      </c>
    </row>
    <row r="1280" spans="2:65" s="1" customFormat="1" ht="31.5" customHeight="1">
      <c r="B1280" s="40"/>
      <c r="C1280" s="192" t="s">
        <v>1785</v>
      </c>
      <c r="D1280" s="192" t="s">
        <v>169</v>
      </c>
      <c r="E1280" s="193" t="s">
        <v>1786</v>
      </c>
      <c r="F1280" s="194" t="s">
        <v>1787</v>
      </c>
      <c r="G1280" s="195" t="s">
        <v>305</v>
      </c>
      <c r="H1280" s="196">
        <v>255</v>
      </c>
      <c r="I1280" s="197"/>
      <c r="J1280" s="198">
        <f t="shared" ref="J1280:J1292" si="100">ROUND(I1280*H1280,2)</f>
        <v>0</v>
      </c>
      <c r="K1280" s="194" t="s">
        <v>1030</v>
      </c>
      <c r="L1280" s="60"/>
      <c r="M1280" s="199" t="s">
        <v>21</v>
      </c>
      <c r="N1280" s="200" t="s">
        <v>41</v>
      </c>
      <c r="O1280" s="41"/>
      <c r="P1280" s="201">
        <f t="shared" ref="P1280:P1292" si="101">O1280*H1280</f>
        <v>0</v>
      </c>
      <c r="Q1280" s="201">
        <v>0</v>
      </c>
      <c r="R1280" s="201">
        <f t="shared" ref="R1280:R1292" si="102">Q1280*H1280</f>
        <v>0</v>
      </c>
      <c r="S1280" s="201">
        <v>0</v>
      </c>
      <c r="T1280" s="202">
        <f t="shared" ref="T1280:T1292" si="103">S1280*H1280</f>
        <v>0</v>
      </c>
      <c r="AR1280" s="23" t="s">
        <v>663</v>
      </c>
      <c r="AT1280" s="23" t="s">
        <v>169</v>
      </c>
      <c r="AU1280" s="23" t="s">
        <v>175</v>
      </c>
      <c r="AY1280" s="23" t="s">
        <v>167</v>
      </c>
      <c r="BE1280" s="203">
        <f t="shared" ref="BE1280:BE1292" si="104">IF(N1280="základní",J1280,0)</f>
        <v>0</v>
      </c>
      <c r="BF1280" s="203">
        <f t="shared" ref="BF1280:BF1292" si="105">IF(N1280="snížená",J1280,0)</f>
        <v>0</v>
      </c>
      <c r="BG1280" s="203">
        <f t="shared" ref="BG1280:BG1292" si="106">IF(N1280="zákl. přenesená",J1280,0)</f>
        <v>0</v>
      </c>
      <c r="BH1280" s="203">
        <f t="shared" ref="BH1280:BH1292" si="107">IF(N1280="sníž. přenesená",J1280,0)</f>
        <v>0</v>
      </c>
      <c r="BI1280" s="203">
        <f t="shared" ref="BI1280:BI1292" si="108">IF(N1280="nulová",J1280,0)</f>
        <v>0</v>
      </c>
      <c r="BJ1280" s="23" t="s">
        <v>175</v>
      </c>
      <c r="BK1280" s="203">
        <f t="shared" ref="BK1280:BK1292" si="109">ROUND(I1280*H1280,2)</f>
        <v>0</v>
      </c>
      <c r="BL1280" s="23" t="s">
        <v>663</v>
      </c>
      <c r="BM1280" s="23" t="s">
        <v>1788</v>
      </c>
    </row>
    <row r="1281" spans="2:65" s="1" customFormat="1" ht="44.25" customHeight="1">
      <c r="B1281" s="40"/>
      <c r="C1281" s="192" t="s">
        <v>1789</v>
      </c>
      <c r="D1281" s="192" t="s">
        <v>169</v>
      </c>
      <c r="E1281" s="193" t="s">
        <v>1790</v>
      </c>
      <c r="F1281" s="194" t="s">
        <v>1791</v>
      </c>
      <c r="G1281" s="195" t="s">
        <v>226</v>
      </c>
      <c r="H1281" s="196">
        <v>64</v>
      </c>
      <c r="I1281" s="197"/>
      <c r="J1281" s="198">
        <f t="shared" si="100"/>
        <v>0</v>
      </c>
      <c r="K1281" s="194" t="s">
        <v>1030</v>
      </c>
      <c r="L1281" s="60"/>
      <c r="M1281" s="199" t="s">
        <v>21</v>
      </c>
      <c r="N1281" s="200" t="s">
        <v>41</v>
      </c>
      <c r="O1281" s="41"/>
      <c r="P1281" s="201">
        <f t="shared" si="101"/>
        <v>0</v>
      </c>
      <c r="Q1281" s="201">
        <v>0</v>
      </c>
      <c r="R1281" s="201">
        <f t="shared" si="102"/>
        <v>0</v>
      </c>
      <c r="S1281" s="201">
        <v>0</v>
      </c>
      <c r="T1281" s="202">
        <f t="shared" si="103"/>
        <v>0</v>
      </c>
      <c r="AR1281" s="23" t="s">
        <v>663</v>
      </c>
      <c r="AT1281" s="23" t="s">
        <v>169</v>
      </c>
      <c r="AU1281" s="23" t="s">
        <v>175</v>
      </c>
      <c r="AY1281" s="23" t="s">
        <v>167</v>
      </c>
      <c r="BE1281" s="203">
        <f t="shared" si="104"/>
        <v>0</v>
      </c>
      <c r="BF1281" s="203">
        <f t="shared" si="105"/>
        <v>0</v>
      </c>
      <c r="BG1281" s="203">
        <f t="shared" si="106"/>
        <v>0</v>
      </c>
      <c r="BH1281" s="203">
        <f t="shared" si="107"/>
        <v>0</v>
      </c>
      <c r="BI1281" s="203">
        <f t="shared" si="108"/>
        <v>0</v>
      </c>
      <c r="BJ1281" s="23" t="s">
        <v>175</v>
      </c>
      <c r="BK1281" s="203">
        <f t="shared" si="109"/>
        <v>0</v>
      </c>
      <c r="BL1281" s="23" t="s">
        <v>663</v>
      </c>
      <c r="BM1281" s="23" t="s">
        <v>1792</v>
      </c>
    </row>
    <row r="1282" spans="2:65" s="1" customFormat="1" ht="31.5" customHeight="1">
      <c r="B1282" s="40"/>
      <c r="C1282" s="192" t="s">
        <v>1793</v>
      </c>
      <c r="D1282" s="192" t="s">
        <v>169</v>
      </c>
      <c r="E1282" s="193" t="s">
        <v>1794</v>
      </c>
      <c r="F1282" s="194" t="s">
        <v>1795</v>
      </c>
      <c r="G1282" s="195" t="s">
        <v>226</v>
      </c>
      <c r="H1282" s="196">
        <v>2</v>
      </c>
      <c r="I1282" s="197"/>
      <c r="J1282" s="198">
        <f t="shared" si="100"/>
        <v>0</v>
      </c>
      <c r="K1282" s="194" t="s">
        <v>1030</v>
      </c>
      <c r="L1282" s="60"/>
      <c r="M1282" s="199" t="s">
        <v>21</v>
      </c>
      <c r="N1282" s="200" t="s">
        <v>41</v>
      </c>
      <c r="O1282" s="41"/>
      <c r="P1282" s="201">
        <f t="shared" si="101"/>
        <v>0</v>
      </c>
      <c r="Q1282" s="201">
        <v>0</v>
      </c>
      <c r="R1282" s="201">
        <f t="shared" si="102"/>
        <v>0</v>
      </c>
      <c r="S1282" s="201">
        <v>0</v>
      </c>
      <c r="T1282" s="202">
        <f t="shared" si="103"/>
        <v>0</v>
      </c>
      <c r="AR1282" s="23" t="s">
        <v>663</v>
      </c>
      <c r="AT1282" s="23" t="s">
        <v>169</v>
      </c>
      <c r="AU1282" s="23" t="s">
        <v>175</v>
      </c>
      <c r="AY1282" s="23" t="s">
        <v>167</v>
      </c>
      <c r="BE1282" s="203">
        <f t="shared" si="104"/>
        <v>0</v>
      </c>
      <c r="BF1282" s="203">
        <f t="shared" si="105"/>
        <v>0</v>
      </c>
      <c r="BG1282" s="203">
        <f t="shared" si="106"/>
        <v>0</v>
      </c>
      <c r="BH1282" s="203">
        <f t="shared" si="107"/>
        <v>0</v>
      </c>
      <c r="BI1282" s="203">
        <f t="shared" si="108"/>
        <v>0</v>
      </c>
      <c r="BJ1282" s="23" t="s">
        <v>175</v>
      </c>
      <c r="BK1282" s="203">
        <f t="shared" si="109"/>
        <v>0</v>
      </c>
      <c r="BL1282" s="23" t="s">
        <v>663</v>
      </c>
      <c r="BM1282" s="23" t="s">
        <v>1796</v>
      </c>
    </row>
    <row r="1283" spans="2:65" s="1" customFormat="1" ht="31.5" customHeight="1">
      <c r="B1283" s="40"/>
      <c r="C1283" s="192" t="s">
        <v>1797</v>
      </c>
      <c r="D1283" s="192" t="s">
        <v>169</v>
      </c>
      <c r="E1283" s="193" t="s">
        <v>1798</v>
      </c>
      <c r="F1283" s="194" t="s">
        <v>1799</v>
      </c>
      <c r="G1283" s="195" t="s">
        <v>226</v>
      </c>
      <c r="H1283" s="196">
        <v>30</v>
      </c>
      <c r="I1283" s="197"/>
      <c r="J1283" s="198">
        <f t="shared" si="100"/>
        <v>0</v>
      </c>
      <c r="K1283" s="194" t="s">
        <v>1030</v>
      </c>
      <c r="L1283" s="60"/>
      <c r="M1283" s="199" t="s">
        <v>21</v>
      </c>
      <c r="N1283" s="200" t="s">
        <v>41</v>
      </c>
      <c r="O1283" s="41"/>
      <c r="P1283" s="201">
        <f t="shared" si="101"/>
        <v>0</v>
      </c>
      <c r="Q1283" s="201">
        <v>0</v>
      </c>
      <c r="R1283" s="201">
        <f t="shared" si="102"/>
        <v>0</v>
      </c>
      <c r="S1283" s="201">
        <v>0</v>
      </c>
      <c r="T1283" s="202">
        <f t="shared" si="103"/>
        <v>0</v>
      </c>
      <c r="AR1283" s="23" t="s">
        <v>663</v>
      </c>
      <c r="AT1283" s="23" t="s">
        <v>169</v>
      </c>
      <c r="AU1283" s="23" t="s">
        <v>175</v>
      </c>
      <c r="AY1283" s="23" t="s">
        <v>167</v>
      </c>
      <c r="BE1283" s="203">
        <f t="shared" si="104"/>
        <v>0</v>
      </c>
      <c r="BF1283" s="203">
        <f t="shared" si="105"/>
        <v>0</v>
      </c>
      <c r="BG1283" s="203">
        <f t="shared" si="106"/>
        <v>0</v>
      </c>
      <c r="BH1283" s="203">
        <f t="shared" si="107"/>
        <v>0</v>
      </c>
      <c r="BI1283" s="203">
        <f t="shared" si="108"/>
        <v>0</v>
      </c>
      <c r="BJ1283" s="23" t="s">
        <v>175</v>
      </c>
      <c r="BK1283" s="203">
        <f t="shared" si="109"/>
        <v>0</v>
      </c>
      <c r="BL1283" s="23" t="s">
        <v>663</v>
      </c>
      <c r="BM1283" s="23" t="s">
        <v>1800</v>
      </c>
    </row>
    <row r="1284" spans="2:65" s="1" customFormat="1" ht="31.5" customHeight="1">
      <c r="B1284" s="40"/>
      <c r="C1284" s="192" t="s">
        <v>1801</v>
      </c>
      <c r="D1284" s="192" t="s">
        <v>169</v>
      </c>
      <c r="E1284" s="193" t="s">
        <v>1802</v>
      </c>
      <c r="F1284" s="194" t="s">
        <v>1803</v>
      </c>
      <c r="G1284" s="195" t="s">
        <v>226</v>
      </c>
      <c r="H1284" s="196">
        <v>32</v>
      </c>
      <c r="I1284" s="197"/>
      <c r="J1284" s="198">
        <f t="shared" si="100"/>
        <v>0</v>
      </c>
      <c r="K1284" s="194" t="s">
        <v>1030</v>
      </c>
      <c r="L1284" s="60"/>
      <c r="M1284" s="199" t="s">
        <v>21</v>
      </c>
      <c r="N1284" s="200" t="s">
        <v>41</v>
      </c>
      <c r="O1284" s="41"/>
      <c r="P1284" s="201">
        <f t="shared" si="101"/>
        <v>0</v>
      </c>
      <c r="Q1284" s="201">
        <v>0</v>
      </c>
      <c r="R1284" s="201">
        <f t="shared" si="102"/>
        <v>0</v>
      </c>
      <c r="S1284" s="201">
        <v>0</v>
      </c>
      <c r="T1284" s="202">
        <f t="shared" si="103"/>
        <v>0</v>
      </c>
      <c r="AR1284" s="23" t="s">
        <v>663</v>
      </c>
      <c r="AT1284" s="23" t="s">
        <v>169</v>
      </c>
      <c r="AU1284" s="23" t="s">
        <v>175</v>
      </c>
      <c r="AY1284" s="23" t="s">
        <v>167</v>
      </c>
      <c r="BE1284" s="203">
        <f t="shared" si="104"/>
        <v>0</v>
      </c>
      <c r="BF1284" s="203">
        <f t="shared" si="105"/>
        <v>0</v>
      </c>
      <c r="BG1284" s="203">
        <f t="shared" si="106"/>
        <v>0</v>
      </c>
      <c r="BH1284" s="203">
        <f t="shared" si="107"/>
        <v>0</v>
      </c>
      <c r="BI1284" s="203">
        <f t="shared" si="108"/>
        <v>0</v>
      </c>
      <c r="BJ1284" s="23" t="s">
        <v>175</v>
      </c>
      <c r="BK1284" s="203">
        <f t="shared" si="109"/>
        <v>0</v>
      </c>
      <c r="BL1284" s="23" t="s">
        <v>663</v>
      </c>
      <c r="BM1284" s="23" t="s">
        <v>1804</v>
      </c>
    </row>
    <row r="1285" spans="2:65" s="1" customFormat="1" ht="31.5" customHeight="1">
      <c r="B1285" s="40"/>
      <c r="C1285" s="192" t="s">
        <v>1805</v>
      </c>
      <c r="D1285" s="192" t="s">
        <v>169</v>
      </c>
      <c r="E1285" s="193" t="s">
        <v>1806</v>
      </c>
      <c r="F1285" s="194" t="s">
        <v>1807</v>
      </c>
      <c r="G1285" s="195" t="s">
        <v>226</v>
      </c>
      <c r="H1285" s="196">
        <v>21</v>
      </c>
      <c r="I1285" s="197"/>
      <c r="J1285" s="198">
        <f t="shared" si="100"/>
        <v>0</v>
      </c>
      <c r="K1285" s="194" t="s">
        <v>1030</v>
      </c>
      <c r="L1285" s="60"/>
      <c r="M1285" s="199" t="s">
        <v>21</v>
      </c>
      <c r="N1285" s="200" t="s">
        <v>41</v>
      </c>
      <c r="O1285" s="41"/>
      <c r="P1285" s="201">
        <f t="shared" si="101"/>
        <v>0</v>
      </c>
      <c r="Q1285" s="201">
        <v>0</v>
      </c>
      <c r="R1285" s="201">
        <f t="shared" si="102"/>
        <v>0</v>
      </c>
      <c r="S1285" s="201">
        <v>0</v>
      </c>
      <c r="T1285" s="202">
        <f t="shared" si="103"/>
        <v>0</v>
      </c>
      <c r="AR1285" s="23" t="s">
        <v>663</v>
      </c>
      <c r="AT1285" s="23" t="s">
        <v>169</v>
      </c>
      <c r="AU1285" s="23" t="s">
        <v>175</v>
      </c>
      <c r="AY1285" s="23" t="s">
        <v>167</v>
      </c>
      <c r="BE1285" s="203">
        <f t="shared" si="104"/>
        <v>0</v>
      </c>
      <c r="BF1285" s="203">
        <f t="shared" si="105"/>
        <v>0</v>
      </c>
      <c r="BG1285" s="203">
        <f t="shared" si="106"/>
        <v>0</v>
      </c>
      <c r="BH1285" s="203">
        <f t="shared" si="107"/>
        <v>0</v>
      </c>
      <c r="BI1285" s="203">
        <f t="shared" si="108"/>
        <v>0</v>
      </c>
      <c r="BJ1285" s="23" t="s">
        <v>175</v>
      </c>
      <c r="BK1285" s="203">
        <f t="shared" si="109"/>
        <v>0</v>
      </c>
      <c r="BL1285" s="23" t="s">
        <v>663</v>
      </c>
      <c r="BM1285" s="23" t="s">
        <v>1808</v>
      </c>
    </row>
    <row r="1286" spans="2:65" s="1" customFormat="1" ht="31.5" customHeight="1">
      <c r="B1286" s="40"/>
      <c r="C1286" s="192" t="s">
        <v>1809</v>
      </c>
      <c r="D1286" s="192" t="s">
        <v>169</v>
      </c>
      <c r="E1286" s="193" t="s">
        <v>1810</v>
      </c>
      <c r="F1286" s="194" t="s">
        <v>1811</v>
      </c>
      <c r="G1286" s="195" t="s">
        <v>305</v>
      </c>
      <c r="H1286" s="196">
        <v>983</v>
      </c>
      <c r="I1286" s="197"/>
      <c r="J1286" s="198">
        <f t="shared" si="100"/>
        <v>0</v>
      </c>
      <c r="K1286" s="194" t="s">
        <v>21</v>
      </c>
      <c r="L1286" s="60"/>
      <c r="M1286" s="199" t="s">
        <v>21</v>
      </c>
      <c r="N1286" s="200" t="s">
        <v>41</v>
      </c>
      <c r="O1286" s="41"/>
      <c r="P1286" s="201">
        <f t="shared" si="101"/>
        <v>0</v>
      </c>
      <c r="Q1286" s="201">
        <v>0</v>
      </c>
      <c r="R1286" s="201">
        <f t="shared" si="102"/>
        <v>0</v>
      </c>
      <c r="S1286" s="201">
        <v>0</v>
      </c>
      <c r="T1286" s="202">
        <f t="shared" si="103"/>
        <v>0</v>
      </c>
      <c r="AR1286" s="23" t="s">
        <v>663</v>
      </c>
      <c r="AT1286" s="23" t="s">
        <v>169</v>
      </c>
      <c r="AU1286" s="23" t="s">
        <v>175</v>
      </c>
      <c r="AY1286" s="23" t="s">
        <v>167</v>
      </c>
      <c r="BE1286" s="203">
        <f t="shared" si="104"/>
        <v>0</v>
      </c>
      <c r="BF1286" s="203">
        <f t="shared" si="105"/>
        <v>0</v>
      </c>
      <c r="BG1286" s="203">
        <f t="shared" si="106"/>
        <v>0</v>
      </c>
      <c r="BH1286" s="203">
        <f t="shared" si="107"/>
        <v>0</v>
      </c>
      <c r="BI1286" s="203">
        <f t="shared" si="108"/>
        <v>0</v>
      </c>
      <c r="BJ1286" s="23" t="s">
        <v>175</v>
      </c>
      <c r="BK1286" s="203">
        <f t="shared" si="109"/>
        <v>0</v>
      </c>
      <c r="BL1286" s="23" t="s">
        <v>663</v>
      </c>
      <c r="BM1286" s="23" t="s">
        <v>1812</v>
      </c>
    </row>
    <row r="1287" spans="2:65" s="1" customFormat="1" ht="31.5" customHeight="1">
      <c r="B1287" s="40"/>
      <c r="C1287" s="192" t="s">
        <v>1813</v>
      </c>
      <c r="D1287" s="192" t="s">
        <v>169</v>
      </c>
      <c r="E1287" s="193" t="s">
        <v>1814</v>
      </c>
      <c r="F1287" s="194" t="s">
        <v>1815</v>
      </c>
      <c r="G1287" s="195" t="s">
        <v>305</v>
      </c>
      <c r="H1287" s="196">
        <v>66</v>
      </c>
      <c r="I1287" s="197"/>
      <c r="J1287" s="198">
        <f t="shared" si="100"/>
        <v>0</v>
      </c>
      <c r="K1287" s="194" t="s">
        <v>1030</v>
      </c>
      <c r="L1287" s="60"/>
      <c r="M1287" s="199" t="s">
        <v>21</v>
      </c>
      <c r="N1287" s="200" t="s">
        <v>41</v>
      </c>
      <c r="O1287" s="41"/>
      <c r="P1287" s="201">
        <f t="shared" si="101"/>
        <v>0</v>
      </c>
      <c r="Q1287" s="201">
        <v>0</v>
      </c>
      <c r="R1287" s="201">
        <f t="shared" si="102"/>
        <v>0</v>
      </c>
      <c r="S1287" s="201">
        <v>0</v>
      </c>
      <c r="T1287" s="202">
        <f t="shared" si="103"/>
        <v>0</v>
      </c>
      <c r="AR1287" s="23" t="s">
        <v>663</v>
      </c>
      <c r="AT1287" s="23" t="s">
        <v>169</v>
      </c>
      <c r="AU1287" s="23" t="s">
        <v>175</v>
      </c>
      <c r="AY1287" s="23" t="s">
        <v>167</v>
      </c>
      <c r="BE1287" s="203">
        <f t="shared" si="104"/>
        <v>0</v>
      </c>
      <c r="BF1287" s="203">
        <f t="shared" si="105"/>
        <v>0</v>
      </c>
      <c r="BG1287" s="203">
        <f t="shared" si="106"/>
        <v>0</v>
      </c>
      <c r="BH1287" s="203">
        <f t="shared" si="107"/>
        <v>0</v>
      </c>
      <c r="BI1287" s="203">
        <f t="shared" si="108"/>
        <v>0</v>
      </c>
      <c r="BJ1287" s="23" t="s">
        <v>175</v>
      </c>
      <c r="BK1287" s="203">
        <f t="shared" si="109"/>
        <v>0</v>
      </c>
      <c r="BL1287" s="23" t="s">
        <v>663</v>
      </c>
      <c r="BM1287" s="23" t="s">
        <v>1816</v>
      </c>
    </row>
    <row r="1288" spans="2:65" s="1" customFormat="1" ht="31.5" customHeight="1">
      <c r="B1288" s="40"/>
      <c r="C1288" s="192" t="s">
        <v>1817</v>
      </c>
      <c r="D1288" s="192" t="s">
        <v>169</v>
      </c>
      <c r="E1288" s="193" t="s">
        <v>1818</v>
      </c>
      <c r="F1288" s="194" t="s">
        <v>1819</v>
      </c>
      <c r="G1288" s="195" t="s">
        <v>226</v>
      </c>
      <c r="H1288" s="196">
        <v>2</v>
      </c>
      <c r="I1288" s="197"/>
      <c r="J1288" s="198">
        <f t="shared" si="100"/>
        <v>0</v>
      </c>
      <c r="K1288" s="194" t="s">
        <v>173</v>
      </c>
      <c r="L1288" s="60"/>
      <c r="M1288" s="199" t="s">
        <v>21</v>
      </c>
      <c r="N1288" s="200" t="s">
        <v>41</v>
      </c>
      <c r="O1288" s="41"/>
      <c r="P1288" s="201">
        <f t="shared" si="101"/>
        <v>0</v>
      </c>
      <c r="Q1288" s="201">
        <v>0</v>
      </c>
      <c r="R1288" s="201">
        <f t="shared" si="102"/>
        <v>0</v>
      </c>
      <c r="S1288" s="201">
        <v>0</v>
      </c>
      <c r="T1288" s="202">
        <f t="shared" si="103"/>
        <v>0</v>
      </c>
      <c r="AR1288" s="23" t="s">
        <v>663</v>
      </c>
      <c r="AT1288" s="23" t="s">
        <v>169</v>
      </c>
      <c r="AU1288" s="23" t="s">
        <v>175</v>
      </c>
      <c r="AY1288" s="23" t="s">
        <v>167</v>
      </c>
      <c r="BE1288" s="203">
        <f t="shared" si="104"/>
        <v>0</v>
      </c>
      <c r="BF1288" s="203">
        <f t="shared" si="105"/>
        <v>0</v>
      </c>
      <c r="BG1288" s="203">
        <f t="shared" si="106"/>
        <v>0</v>
      </c>
      <c r="BH1288" s="203">
        <f t="shared" si="107"/>
        <v>0</v>
      </c>
      <c r="BI1288" s="203">
        <f t="shared" si="108"/>
        <v>0</v>
      </c>
      <c r="BJ1288" s="23" t="s">
        <v>175</v>
      </c>
      <c r="BK1288" s="203">
        <f t="shared" si="109"/>
        <v>0</v>
      </c>
      <c r="BL1288" s="23" t="s">
        <v>663</v>
      </c>
      <c r="BM1288" s="23" t="s">
        <v>1820</v>
      </c>
    </row>
    <row r="1289" spans="2:65" s="1" customFormat="1" ht="31.5" customHeight="1">
      <c r="B1289" s="40"/>
      <c r="C1289" s="192" t="s">
        <v>1821</v>
      </c>
      <c r="D1289" s="192" t="s">
        <v>169</v>
      </c>
      <c r="E1289" s="193" t="s">
        <v>1822</v>
      </c>
      <c r="F1289" s="194" t="s">
        <v>1823</v>
      </c>
      <c r="G1289" s="195" t="s">
        <v>226</v>
      </c>
      <c r="H1289" s="196">
        <v>34</v>
      </c>
      <c r="I1289" s="197"/>
      <c r="J1289" s="198">
        <f t="shared" si="100"/>
        <v>0</v>
      </c>
      <c r="K1289" s="194" t="s">
        <v>1030</v>
      </c>
      <c r="L1289" s="60"/>
      <c r="M1289" s="199" t="s">
        <v>21</v>
      </c>
      <c r="N1289" s="200" t="s">
        <v>41</v>
      </c>
      <c r="O1289" s="41"/>
      <c r="P1289" s="201">
        <f t="shared" si="101"/>
        <v>0</v>
      </c>
      <c r="Q1289" s="201">
        <v>0</v>
      </c>
      <c r="R1289" s="201">
        <f t="shared" si="102"/>
        <v>0</v>
      </c>
      <c r="S1289" s="201">
        <v>0</v>
      </c>
      <c r="T1289" s="202">
        <f t="shared" si="103"/>
        <v>0</v>
      </c>
      <c r="AR1289" s="23" t="s">
        <v>663</v>
      </c>
      <c r="AT1289" s="23" t="s">
        <v>169</v>
      </c>
      <c r="AU1289" s="23" t="s">
        <v>175</v>
      </c>
      <c r="AY1289" s="23" t="s">
        <v>167</v>
      </c>
      <c r="BE1289" s="203">
        <f t="shared" si="104"/>
        <v>0</v>
      </c>
      <c r="BF1289" s="203">
        <f t="shared" si="105"/>
        <v>0</v>
      </c>
      <c r="BG1289" s="203">
        <f t="shared" si="106"/>
        <v>0</v>
      </c>
      <c r="BH1289" s="203">
        <f t="shared" si="107"/>
        <v>0</v>
      </c>
      <c r="BI1289" s="203">
        <f t="shared" si="108"/>
        <v>0</v>
      </c>
      <c r="BJ1289" s="23" t="s">
        <v>175</v>
      </c>
      <c r="BK1289" s="203">
        <f t="shared" si="109"/>
        <v>0</v>
      </c>
      <c r="BL1289" s="23" t="s">
        <v>663</v>
      </c>
      <c r="BM1289" s="23" t="s">
        <v>1824</v>
      </c>
    </row>
    <row r="1290" spans="2:65" s="1" customFormat="1" ht="22.5" customHeight="1">
      <c r="B1290" s="40"/>
      <c r="C1290" s="192" t="s">
        <v>1825</v>
      </c>
      <c r="D1290" s="192" t="s">
        <v>169</v>
      </c>
      <c r="E1290" s="193" t="s">
        <v>1826</v>
      </c>
      <c r="F1290" s="194" t="s">
        <v>1827</v>
      </c>
      <c r="G1290" s="195" t="s">
        <v>1828</v>
      </c>
      <c r="H1290" s="196">
        <v>1</v>
      </c>
      <c r="I1290" s="197"/>
      <c r="J1290" s="198">
        <f t="shared" si="100"/>
        <v>0</v>
      </c>
      <c r="K1290" s="194" t="s">
        <v>21</v>
      </c>
      <c r="L1290" s="60"/>
      <c r="M1290" s="199" t="s">
        <v>21</v>
      </c>
      <c r="N1290" s="200" t="s">
        <v>41</v>
      </c>
      <c r="O1290" s="41"/>
      <c r="P1290" s="201">
        <f t="shared" si="101"/>
        <v>0</v>
      </c>
      <c r="Q1290" s="201">
        <v>0</v>
      </c>
      <c r="R1290" s="201">
        <f t="shared" si="102"/>
        <v>0</v>
      </c>
      <c r="S1290" s="201">
        <v>0</v>
      </c>
      <c r="T1290" s="202">
        <f t="shared" si="103"/>
        <v>0</v>
      </c>
      <c r="AR1290" s="23" t="s">
        <v>663</v>
      </c>
      <c r="AT1290" s="23" t="s">
        <v>169</v>
      </c>
      <c r="AU1290" s="23" t="s">
        <v>175</v>
      </c>
      <c r="AY1290" s="23" t="s">
        <v>167</v>
      </c>
      <c r="BE1290" s="203">
        <f t="shared" si="104"/>
        <v>0</v>
      </c>
      <c r="BF1290" s="203">
        <f t="shared" si="105"/>
        <v>0</v>
      </c>
      <c r="BG1290" s="203">
        <f t="shared" si="106"/>
        <v>0</v>
      </c>
      <c r="BH1290" s="203">
        <f t="shared" si="107"/>
        <v>0</v>
      </c>
      <c r="BI1290" s="203">
        <f t="shared" si="108"/>
        <v>0</v>
      </c>
      <c r="BJ1290" s="23" t="s">
        <v>175</v>
      </c>
      <c r="BK1290" s="203">
        <f t="shared" si="109"/>
        <v>0</v>
      </c>
      <c r="BL1290" s="23" t="s">
        <v>663</v>
      </c>
      <c r="BM1290" s="23" t="s">
        <v>1829</v>
      </c>
    </row>
    <row r="1291" spans="2:65" s="1" customFormat="1" ht="22.5" customHeight="1">
      <c r="B1291" s="40"/>
      <c r="C1291" s="242" t="s">
        <v>1830</v>
      </c>
      <c r="D1291" s="242" t="s">
        <v>364</v>
      </c>
      <c r="E1291" s="243" t="s">
        <v>1831</v>
      </c>
      <c r="F1291" s="244" t="s">
        <v>1832</v>
      </c>
      <c r="G1291" s="245" t="s">
        <v>226</v>
      </c>
      <c r="H1291" s="246">
        <v>1</v>
      </c>
      <c r="I1291" s="247"/>
      <c r="J1291" s="248">
        <f t="shared" si="100"/>
        <v>0</v>
      </c>
      <c r="K1291" s="244" t="s">
        <v>1030</v>
      </c>
      <c r="L1291" s="249"/>
      <c r="M1291" s="250" t="s">
        <v>21</v>
      </c>
      <c r="N1291" s="251" t="s">
        <v>41</v>
      </c>
      <c r="O1291" s="41"/>
      <c r="P1291" s="201">
        <f t="shared" si="101"/>
        <v>0</v>
      </c>
      <c r="Q1291" s="201">
        <v>0.10050000000000001</v>
      </c>
      <c r="R1291" s="201">
        <f t="shared" si="102"/>
        <v>0.10050000000000001</v>
      </c>
      <c r="S1291" s="201">
        <v>0</v>
      </c>
      <c r="T1291" s="202">
        <f t="shared" si="103"/>
        <v>0</v>
      </c>
      <c r="AR1291" s="23" t="s">
        <v>229</v>
      </c>
      <c r="AT1291" s="23" t="s">
        <v>364</v>
      </c>
      <c r="AU1291" s="23" t="s">
        <v>175</v>
      </c>
      <c r="AY1291" s="23" t="s">
        <v>167</v>
      </c>
      <c r="BE1291" s="203">
        <f t="shared" si="104"/>
        <v>0</v>
      </c>
      <c r="BF1291" s="203">
        <f t="shared" si="105"/>
        <v>0</v>
      </c>
      <c r="BG1291" s="203">
        <f t="shared" si="106"/>
        <v>0</v>
      </c>
      <c r="BH1291" s="203">
        <f t="shared" si="107"/>
        <v>0</v>
      </c>
      <c r="BI1291" s="203">
        <f t="shared" si="108"/>
        <v>0</v>
      </c>
      <c r="BJ1291" s="23" t="s">
        <v>175</v>
      </c>
      <c r="BK1291" s="203">
        <f t="shared" si="109"/>
        <v>0</v>
      </c>
      <c r="BL1291" s="23" t="s">
        <v>174</v>
      </c>
      <c r="BM1291" s="23" t="s">
        <v>1833</v>
      </c>
    </row>
    <row r="1292" spans="2:65" s="1" customFormat="1" ht="31.5" customHeight="1">
      <c r="B1292" s="40"/>
      <c r="C1292" s="242" t="s">
        <v>1834</v>
      </c>
      <c r="D1292" s="242" t="s">
        <v>364</v>
      </c>
      <c r="E1292" s="243" t="s">
        <v>1835</v>
      </c>
      <c r="F1292" s="244" t="s">
        <v>1836</v>
      </c>
      <c r="G1292" s="245" t="s">
        <v>226</v>
      </c>
      <c r="H1292" s="246">
        <v>1</v>
      </c>
      <c r="I1292" s="247"/>
      <c r="J1292" s="248">
        <f t="shared" si="100"/>
        <v>0</v>
      </c>
      <c r="K1292" s="244" t="s">
        <v>1030</v>
      </c>
      <c r="L1292" s="249"/>
      <c r="M1292" s="250" t="s">
        <v>21</v>
      </c>
      <c r="N1292" s="251" t="s">
        <v>41</v>
      </c>
      <c r="O1292" s="41"/>
      <c r="P1292" s="201">
        <f t="shared" si="101"/>
        <v>0</v>
      </c>
      <c r="Q1292" s="201">
        <v>5.0000000000000002E-5</v>
      </c>
      <c r="R1292" s="201">
        <f t="shared" si="102"/>
        <v>5.0000000000000002E-5</v>
      </c>
      <c r="S1292" s="201">
        <v>0</v>
      </c>
      <c r="T1292" s="202">
        <f t="shared" si="103"/>
        <v>0</v>
      </c>
      <c r="AR1292" s="23" t="s">
        <v>229</v>
      </c>
      <c r="AT1292" s="23" t="s">
        <v>364</v>
      </c>
      <c r="AU1292" s="23" t="s">
        <v>175</v>
      </c>
      <c r="AY1292" s="23" t="s">
        <v>167</v>
      </c>
      <c r="BE1292" s="203">
        <f t="shared" si="104"/>
        <v>0</v>
      </c>
      <c r="BF1292" s="203">
        <f t="shared" si="105"/>
        <v>0</v>
      </c>
      <c r="BG1292" s="203">
        <f t="shared" si="106"/>
        <v>0</v>
      </c>
      <c r="BH1292" s="203">
        <f t="shared" si="107"/>
        <v>0</v>
      </c>
      <c r="BI1292" s="203">
        <f t="shared" si="108"/>
        <v>0</v>
      </c>
      <c r="BJ1292" s="23" t="s">
        <v>175</v>
      </c>
      <c r="BK1292" s="203">
        <f t="shared" si="109"/>
        <v>0</v>
      </c>
      <c r="BL1292" s="23" t="s">
        <v>174</v>
      </c>
      <c r="BM1292" s="23" t="s">
        <v>1837</v>
      </c>
    </row>
    <row r="1293" spans="2:65" s="1" customFormat="1" ht="27">
      <c r="B1293" s="40"/>
      <c r="C1293" s="62"/>
      <c r="D1293" s="229" t="s">
        <v>368</v>
      </c>
      <c r="E1293" s="62"/>
      <c r="F1293" s="258" t="s">
        <v>1838</v>
      </c>
      <c r="G1293" s="62"/>
      <c r="H1293" s="62"/>
      <c r="I1293" s="162"/>
      <c r="J1293" s="62"/>
      <c r="K1293" s="62"/>
      <c r="L1293" s="60"/>
      <c r="M1293" s="253"/>
      <c r="N1293" s="41"/>
      <c r="O1293" s="41"/>
      <c r="P1293" s="41"/>
      <c r="Q1293" s="41"/>
      <c r="R1293" s="41"/>
      <c r="S1293" s="41"/>
      <c r="T1293" s="77"/>
      <c r="AT1293" s="23" t="s">
        <v>368</v>
      </c>
      <c r="AU1293" s="23" t="s">
        <v>175</v>
      </c>
    </row>
    <row r="1294" spans="2:65" s="1" customFormat="1" ht="22.5" customHeight="1">
      <c r="B1294" s="40"/>
      <c r="C1294" s="242" t="s">
        <v>1839</v>
      </c>
      <c r="D1294" s="242" t="s">
        <v>364</v>
      </c>
      <c r="E1294" s="243" t="s">
        <v>1840</v>
      </c>
      <c r="F1294" s="244" t="s">
        <v>1841</v>
      </c>
      <c r="G1294" s="245" t="s">
        <v>226</v>
      </c>
      <c r="H1294" s="246">
        <v>10</v>
      </c>
      <c r="I1294" s="247"/>
      <c r="J1294" s="248">
        <f>ROUND(I1294*H1294,2)</f>
        <v>0</v>
      </c>
      <c r="K1294" s="244" t="s">
        <v>1030</v>
      </c>
      <c r="L1294" s="249"/>
      <c r="M1294" s="250" t="s">
        <v>21</v>
      </c>
      <c r="N1294" s="251" t="s">
        <v>41</v>
      </c>
      <c r="O1294" s="41"/>
      <c r="P1294" s="201">
        <f>O1294*H1294</f>
        <v>0</v>
      </c>
      <c r="Q1294" s="201">
        <v>4.0000000000000002E-4</v>
      </c>
      <c r="R1294" s="201">
        <f>Q1294*H1294</f>
        <v>4.0000000000000001E-3</v>
      </c>
      <c r="S1294" s="201">
        <v>0</v>
      </c>
      <c r="T1294" s="202">
        <f>S1294*H1294</f>
        <v>0</v>
      </c>
      <c r="AR1294" s="23" t="s">
        <v>229</v>
      </c>
      <c r="AT1294" s="23" t="s">
        <v>364</v>
      </c>
      <c r="AU1294" s="23" t="s">
        <v>175</v>
      </c>
      <c r="AY1294" s="23" t="s">
        <v>167</v>
      </c>
      <c r="BE1294" s="203">
        <f>IF(N1294="základní",J1294,0)</f>
        <v>0</v>
      </c>
      <c r="BF1294" s="203">
        <f>IF(N1294="snížená",J1294,0)</f>
        <v>0</v>
      </c>
      <c r="BG1294" s="203">
        <f>IF(N1294="zákl. přenesená",J1294,0)</f>
        <v>0</v>
      </c>
      <c r="BH1294" s="203">
        <f>IF(N1294="sníž. přenesená",J1294,0)</f>
        <v>0</v>
      </c>
      <c r="BI1294" s="203">
        <f>IF(N1294="nulová",J1294,0)</f>
        <v>0</v>
      </c>
      <c r="BJ1294" s="23" t="s">
        <v>175</v>
      </c>
      <c r="BK1294" s="203">
        <f>ROUND(I1294*H1294,2)</f>
        <v>0</v>
      </c>
      <c r="BL1294" s="23" t="s">
        <v>174</v>
      </c>
      <c r="BM1294" s="23" t="s">
        <v>1842</v>
      </c>
    </row>
    <row r="1295" spans="2:65" s="1" customFormat="1" ht="27">
      <c r="B1295" s="40"/>
      <c r="C1295" s="62"/>
      <c r="D1295" s="229" t="s">
        <v>368</v>
      </c>
      <c r="E1295" s="62"/>
      <c r="F1295" s="258" t="s">
        <v>1843</v>
      </c>
      <c r="G1295" s="62"/>
      <c r="H1295" s="62"/>
      <c r="I1295" s="162"/>
      <c r="J1295" s="62"/>
      <c r="K1295" s="62"/>
      <c r="L1295" s="60"/>
      <c r="M1295" s="253"/>
      <c r="N1295" s="41"/>
      <c r="O1295" s="41"/>
      <c r="P1295" s="41"/>
      <c r="Q1295" s="41"/>
      <c r="R1295" s="41"/>
      <c r="S1295" s="41"/>
      <c r="T1295" s="77"/>
      <c r="AT1295" s="23" t="s">
        <v>368</v>
      </c>
      <c r="AU1295" s="23" t="s">
        <v>175</v>
      </c>
    </row>
    <row r="1296" spans="2:65" s="1" customFormat="1" ht="22.5" customHeight="1">
      <c r="B1296" s="40"/>
      <c r="C1296" s="242" t="s">
        <v>1844</v>
      </c>
      <c r="D1296" s="242" t="s">
        <v>364</v>
      </c>
      <c r="E1296" s="243" t="s">
        <v>1845</v>
      </c>
      <c r="F1296" s="244" t="s">
        <v>1846</v>
      </c>
      <c r="G1296" s="245" t="s">
        <v>226</v>
      </c>
      <c r="H1296" s="246">
        <v>12</v>
      </c>
      <c r="I1296" s="247"/>
      <c r="J1296" s="248">
        <f>ROUND(I1296*H1296,2)</f>
        <v>0</v>
      </c>
      <c r="K1296" s="244" t="s">
        <v>1030</v>
      </c>
      <c r="L1296" s="249"/>
      <c r="M1296" s="250" t="s">
        <v>21</v>
      </c>
      <c r="N1296" s="251" t="s">
        <v>41</v>
      </c>
      <c r="O1296" s="41"/>
      <c r="P1296" s="201">
        <f>O1296*H1296</f>
        <v>0</v>
      </c>
      <c r="Q1296" s="201">
        <v>4.0000000000000002E-4</v>
      </c>
      <c r="R1296" s="201">
        <f>Q1296*H1296</f>
        <v>4.8000000000000004E-3</v>
      </c>
      <c r="S1296" s="201">
        <v>0</v>
      </c>
      <c r="T1296" s="202">
        <f>S1296*H1296</f>
        <v>0</v>
      </c>
      <c r="AR1296" s="23" t="s">
        <v>229</v>
      </c>
      <c r="AT1296" s="23" t="s">
        <v>364</v>
      </c>
      <c r="AU1296" s="23" t="s">
        <v>175</v>
      </c>
      <c r="AY1296" s="23" t="s">
        <v>167</v>
      </c>
      <c r="BE1296" s="203">
        <f>IF(N1296="základní",J1296,0)</f>
        <v>0</v>
      </c>
      <c r="BF1296" s="203">
        <f>IF(N1296="snížená",J1296,0)</f>
        <v>0</v>
      </c>
      <c r="BG1296" s="203">
        <f>IF(N1296="zákl. přenesená",J1296,0)</f>
        <v>0</v>
      </c>
      <c r="BH1296" s="203">
        <f>IF(N1296="sníž. přenesená",J1296,0)</f>
        <v>0</v>
      </c>
      <c r="BI1296" s="203">
        <f>IF(N1296="nulová",J1296,0)</f>
        <v>0</v>
      </c>
      <c r="BJ1296" s="23" t="s">
        <v>175</v>
      </c>
      <c r="BK1296" s="203">
        <f>ROUND(I1296*H1296,2)</f>
        <v>0</v>
      </c>
      <c r="BL1296" s="23" t="s">
        <v>174</v>
      </c>
      <c r="BM1296" s="23" t="s">
        <v>1847</v>
      </c>
    </row>
    <row r="1297" spans="2:65" s="1" customFormat="1" ht="27">
      <c r="B1297" s="40"/>
      <c r="C1297" s="62"/>
      <c r="D1297" s="229" t="s">
        <v>368</v>
      </c>
      <c r="E1297" s="62"/>
      <c r="F1297" s="258" t="s">
        <v>1848</v>
      </c>
      <c r="G1297" s="62"/>
      <c r="H1297" s="62"/>
      <c r="I1297" s="162"/>
      <c r="J1297" s="62"/>
      <c r="K1297" s="62"/>
      <c r="L1297" s="60"/>
      <c r="M1297" s="253"/>
      <c r="N1297" s="41"/>
      <c r="O1297" s="41"/>
      <c r="P1297" s="41"/>
      <c r="Q1297" s="41"/>
      <c r="R1297" s="41"/>
      <c r="S1297" s="41"/>
      <c r="T1297" s="77"/>
      <c r="AT1297" s="23" t="s">
        <v>368</v>
      </c>
      <c r="AU1297" s="23" t="s">
        <v>175</v>
      </c>
    </row>
    <row r="1298" spans="2:65" s="1" customFormat="1" ht="22.5" customHeight="1">
      <c r="B1298" s="40"/>
      <c r="C1298" s="242" t="s">
        <v>1849</v>
      </c>
      <c r="D1298" s="242" t="s">
        <v>364</v>
      </c>
      <c r="E1298" s="243" t="s">
        <v>1850</v>
      </c>
      <c r="F1298" s="244" t="s">
        <v>1851</v>
      </c>
      <c r="G1298" s="245" t="s">
        <v>226</v>
      </c>
      <c r="H1298" s="246">
        <v>2</v>
      </c>
      <c r="I1298" s="247"/>
      <c r="J1298" s="248">
        <f>ROUND(I1298*H1298,2)</f>
        <v>0</v>
      </c>
      <c r="K1298" s="244" t="s">
        <v>1030</v>
      </c>
      <c r="L1298" s="249"/>
      <c r="M1298" s="250" t="s">
        <v>21</v>
      </c>
      <c r="N1298" s="251" t="s">
        <v>41</v>
      </c>
      <c r="O1298" s="41"/>
      <c r="P1298" s="201">
        <f>O1298*H1298</f>
        <v>0</v>
      </c>
      <c r="Q1298" s="201">
        <v>4.0000000000000002E-4</v>
      </c>
      <c r="R1298" s="201">
        <f>Q1298*H1298</f>
        <v>8.0000000000000004E-4</v>
      </c>
      <c r="S1298" s="201">
        <v>0</v>
      </c>
      <c r="T1298" s="202">
        <f>S1298*H1298</f>
        <v>0</v>
      </c>
      <c r="AR1298" s="23" t="s">
        <v>229</v>
      </c>
      <c r="AT1298" s="23" t="s">
        <v>364</v>
      </c>
      <c r="AU1298" s="23" t="s">
        <v>175</v>
      </c>
      <c r="AY1298" s="23" t="s">
        <v>167</v>
      </c>
      <c r="BE1298" s="203">
        <f>IF(N1298="základní",J1298,0)</f>
        <v>0</v>
      </c>
      <c r="BF1298" s="203">
        <f>IF(N1298="snížená",J1298,0)</f>
        <v>0</v>
      </c>
      <c r="BG1298" s="203">
        <f>IF(N1298="zákl. přenesená",J1298,0)</f>
        <v>0</v>
      </c>
      <c r="BH1298" s="203">
        <f>IF(N1298="sníž. přenesená",J1298,0)</f>
        <v>0</v>
      </c>
      <c r="BI1298" s="203">
        <f>IF(N1298="nulová",J1298,0)</f>
        <v>0</v>
      </c>
      <c r="BJ1298" s="23" t="s">
        <v>175</v>
      </c>
      <c r="BK1298" s="203">
        <f>ROUND(I1298*H1298,2)</f>
        <v>0</v>
      </c>
      <c r="BL1298" s="23" t="s">
        <v>174</v>
      </c>
      <c r="BM1298" s="23" t="s">
        <v>1852</v>
      </c>
    </row>
    <row r="1299" spans="2:65" s="1" customFormat="1" ht="27">
      <c r="B1299" s="40"/>
      <c r="C1299" s="62"/>
      <c r="D1299" s="229" t="s">
        <v>368</v>
      </c>
      <c r="E1299" s="62"/>
      <c r="F1299" s="258" t="s">
        <v>1853</v>
      </c>
      <c r="G1299" s="62"/>
      <c r="H1299" s="62"/>
      <c r="I1299" s="162"/>
      <c r="J1299" s="62"/>
      <c r="K1299" s="62"/>
      <c r="L1299" s="60"/>
      <c r="M1299" s="253"/>
      <c r="N1299" s="41"/>
      <c r="O1299" s="41"/>
      <c r="P1299" s="41"/>
      <c r="Q1299" s="41"/>
      <c r="R1299" s="41"/>
      <c r="S1299" s="41"/>
      <c r="T1299" s="77"/>
      <c r="AT1299" s="23" t="s">
        <v>368</v>
      </c>
      <c r="AU1299" s="23" t="s">
        <v>175</v>
      </c>
    </row>
    <row r="1300" spans="2:65" s="1" customFormat="1" ht="44.25" customHeight="1">
      <c r="B1300" s="40"/>
      <c r="C1300" s="242" t="s">
        <v>1854</v>
      </c>
      <c r="D1300" s="242" t="s">
        <v>364</v>
      </c>
      <c r="E1300" s="243" t="s">
        <v>1855</v>
      </c>
      <c r="F1300" s="244" t="s">
        <v>1856</v>
      </c>
      <c r="G1300" s="245" t="s">
        <v>226</v>
      </c>
      <c r="H1300" s="246">
        <v>2</v>
      </c>
      <c r="I1300" s="247"/>
      <c r="J1300" s="248">
        <f>ROUND(I1300*H1300,2)</f>
        <v>0</v>
      </c>
      <c r="K1300" s="244" t="s">
        <v>1030</v>
      </c>
      <c r="L1300" s="249"/>
      <c r="M1300" s="250" t="s">
        <v>21</v>
      </c>
      <c r="N1300" s="251" t="s">
        <v>41</v>
      </c>
      <c r="O1300" s="41"/>
      <c r="P1300" s="201">
        <f>O1300*H1300</f>
        <v>0</v>
      </c>
      <c r="Q1300" s="201">
        <v>4.6999999999999999E-4</v>
      </c>
      <c r="R1300" s="201">
        <f>Q1300*H1300</f>
        <v>9.3999999999999997E-4</v>
      </c>
      <c r="S1300" s="201">
        <v>0</v>
      </c>
      <c r="T1300" s="202">
        <f>S1300*H1300</f>
        <v>0</v>
      </c>
      <c r="AR1300" s="23" t="s">
        <v>229</v>
      </c>
      <c r="AT1300" s="23" t="s">
        <v>364</v>
      </c>
      <c r="AU1300" s="23" t="s">
        <v>175</v>
      </c>
      <c r="AY1300" s="23" t="s">
        <v>167</v>
      </c>
      <c r="BE1300" s="203">
        <f>IF(N1300="základní",J1300,0)</f>
        <v>0</v>
      </c>
      <c r="BF1300" s="203">
        <f>IF(N1300="snížená",J1300,0)</f>
        <v>0</v>
      </c>
      <c r="BG1300" s="203">
        <f>IF(N1300="zákl. přenesená",J1300,0)</f>
        <v>0</v>
      </c>
      <c r="BH1300" s="203">
        <f>IF(N1300="sníž. přenesená",J1300,0)</f>
        <v>0</v>
      </c>
      <c r="BI1300" s="203">
        <f>IF(N1300="nulová",J1300,0)</f>
        <v>0</v>
      </c>
      <c r="BJ1300" s="23" t="s">
        <v>175</v>
      </c>
      <c r="BK1300" s="203">
        <f>ROUND(I1300*H1300,2)</f>
        <v>0</v>
      </c>
      <c r="BL1300" s="23" t="s">
        <v>174</v>
      </c>
      <c r="BM1300" s="23" t="s">
        <v>1857</v>
      </c>
    </row>
    <row r="1301" spans="2:65" s="1" customFormat="1" ht="27">
      <c r="B1301" s="40"/>
      <c r="C1301" s="62"/>
      <c r="D1301" s="229" t="s">
        <v>368</v>
      </c>
      <c r="E1301" s="62"/>
      <c r="F1301" s="258" t="s">
        <v>1858</v>
      </c>
      <c r="G1301" s="62"/>
      <c r="H1301" s="62"/>
      <c r="I1301" s="162"/>
      <c r="J1301" s="62"/>
      <c r="K1301" s="62"/>
      <c r="L1301" s="60"/>
      <c r="M1301" s="253"/>
      <c r="N1301" s="41"/>
      <c r="O1301" s="41"/>
      <c r="P1301" s="41"/>
      <c r="Q1301" s="41"/>
      <c r="R1301" s="41"/>
      <c r="S1301" s="41"/>
      <c r="T1301" s="77"/>
      <c r="AT1301" s="23" t="s">
        <v>368</v>
      </c>
      <c r="AU1301" s="23" t="s">
        <v>175</v>
      </c>
    </row>
    <row r="1302" spans="2:65" s="1" customFormat="1" ht="31.5" customHeight="1">
      <c r="B1302" s="40"/>
      <c r="C1302" s="242" t="s">
        <v>1859</v>
      </c>
      <c r="D1302" s="242" t="s">
        <v>364</v>
      </c>
      <c r="E1302" s="243" t="s">
        <v>1860</v>
      </c>
      <c r="F1302" s="244" t="s">
        <v>1861</v>
      </c>
      <c r="G1302" s="245" t="s">
        <v>226</v>
      </c>
      <c r="H1302" s="246">
        <v>1</v>
      </c>
      <c r="I1302" s="247"/>
      <c r="J1302" s="248">
        <f>ROUND(I1302*H1302,2)</f>
        <v>0</v>
      </c>
      <c r="K1302" s="244" t="s">
        <v>1030</v>
      </c>
      <c r="L1302" s="249"/>
      <c r="M1302" s="250" t="s">
        <v>21</v>
      </c>
      <c r="N1302" s="251" t="s">
        <v>41</v>
      </c>
      <c r="O1302" s="41"/>
      <c r="P1302" s="201">
        <f>O1302*H1302</f>
        <v>0</v>
      </c>
      <c r="Q1302" s="201">
        <v>2.9999999999999997E-4</v>
      </c>
      <c r="R1302" s="201">
        <f>Q1302*H1302</f>
        <v>2.9999999999999997E-4</v>
      </c>
      <c r="S1302" s="201">
        <v>0</v>
      </c>
      <c r="T1302" s="202">
        <f>S1302*H1302</f>
        <v>0</v>
      </c>
      <c r="AR1302" s="23" t="s">
        <v>229</v>
      </c>
      <c r="AT1302" s="23" t="s">
        <v>364</v>
      </c>
      <c r="AU1302" s="23" t="s">
        <v>175</v>
      </c>
      <c r="AY1302" s="23" t="s">
        <v>167</v>
      </c>
      <c r="BE1302" s="203">
        <f>IF(N1302="základní",J1302,0)</f>
        <v>0</v>
      </c>
      <c r="BF1302" s="203">
        <f>IF(N1302="snížená",J1302,0)</f>
        <v>0</v>
      </c>
      <c r="BG1302" s="203">
        <f>IF(N1302="zákl. přenesená",J1302,0)</f>
        <v>0</v>
      </c>
      <c r="BH1302" s="203">
        <f>IF(N1302="sníž. přenesená",J1302,0)</f>
        <v>0</v>
      </c>
      <c r="BI1302" s="203">
        <f>IF(N1302="nulová",J1302,0)</f>
        <v>0</v>
      </c>
      <c r="BJ1302" s="23" t="s">
        <v>175</v>
      </c>
      <c r="BK1302" s="203">
        <f>ROUND(I1302*H1302,2)</f>
        <v>0</v>
      </c>
      <c r="BL1302" s="23" t="s">
        <v>174</v>
      </c>
      <c r="BM1302" s="23" t="s">
        <v>1862</v>
      </c>
    </row>
    <row r="1303" spans="2:65" s="1" customFormat="1" ht="27">
      <c r="B1303" s="40"/>
      <c r="C1303" s="62"/>
      <c r="D1303" s="229" t="s">
        <v>368</v>
      </c>
      <c r="E1303" s="62"/>
      <c r="F1303" s="258" t="s">
        <v>1863</v>
      </c>
      <c r="G1303" s="62"/>
      <c r="H1303" s="62"/>
      <c r="I1303" s="162"/>
      <c r="J1303" s="62"/>
      <c r="K1303" s="62"/>
      <c r="L1303" s="60"/>
      <c r="M1303" s="253"/>
      <c r="N1303" s="41"/>
      <c r="O1303" s="41"/>
      <c r="P1303" s="41"/>
      <c r="Q1303" s="41"/>
      <c r="R1303" s="41"/>
      <c r="S1303" s="41"/>
      <c r="T1303" s="77"/>
      <c r="AT1303" s="23" t="s">
        <v>368</v>
      </c>
      <c r="AU1303" s="23" t="s">
        <v>175</v>
      </c>
    </row>
    <row r="1304" spans="2:65" s="1" customFormat="1" ht="22.5" customHeight="1">
      <c r="B1304" s="40"/>
      <c r="C1304" s="242" t="s">
        <v>1864</v>
      </c>
      <c r="D1304" s="242" t="s">
        <v>364</v>
      </c>
      <c r="E1304" s="243" t="s">
        <v>1865</v>
      </c>
      <c r="F1304" s="244" t="s">
        <v>1866</v>
      </c>
      <c r="G1304" s="245" t="s">
        <v>226</v>
      </c>
      <c r="H1304" s="246">
        <v>2</v>
      </c>
      <c r="I1304" s="247"/>
      <c r="J1304" s="248">
        <f>ROUND(I1304*H1304,2)</f>
        <v>0</v>
      </c>
      <c r="K1304" s="244" t="s">
        <v>1030</v>
      </c>
      <c r="L1304" s="249"/>
      <c r="M1304" s="250" t="s">
        <v>21</v>
      </c>
      <c r="N1304" s="251" t="s">
        <v>41</v>
      </c>
      <c r="O1304" s="41"/>
      <c r="P1304" s="201">
        <f>O1304*H1304</f>
        <v>0</v>
      </c>
      <c r="Q1304" s="201">
        <v>4.0000000000000002E-4</v>
      </c>
      <c r="R1304" s="201">
        <f>Q1304*H1304</f>
        <v>8.0000000000000004E-4</v>
      </c>
      <c r="S1304" s="201">
        <v>0</v>
      </c>
      <c r="T1304" s="202">
        <f>S1304*H1304</f>
        <v>0</v>
      </c>
      <c r="AR1304" s="23" t="s">
        <v>229</v>
      </c>
      <c r="AT1304" s="23" t="s">
        <v>364</v>
      </c>
      <c r="AU1304" s="23" t="s">
        <v>175</v>
      </c>
      <c r="AY1304" s="23" t="s">
        <v>167</v>
      </c>
      <c r="BE1304" s="203">
        <f>IF(N1304="základní",J1304,0)</f>
        <v>0</v>
      </c>
      <c r="BF1304" s="203">
        <f>IF(N1304="snížená",J1304,0)</f>
        <v>0</v>
      </c>
      <c r="BG1304" s="203">
        <f>IF(N1304="zákl. přenesená",J1304,0)</f>
        <v>0</v>
      </c>
      <c r="BH1304" s="203">
        <f>IF(N1304="sníž. přenesená",J1304,0)</f>
        <v>0</v>
      </c>
      <c r="BI1304" s="203">
        <f>IF(N1304="nulová",J1304,0)</f>
        <v>0</v>
      </c>
      <c r="BJ1304" s="23" t="s">
        <v>175</v>
      </c>
      <c r="BK1304" s="203">
        <f>ROUND(I1304*H1304,2)</f>
        <v>0</v>
      </c>
      <c r="BL1304" s="23" t="s">
        <v>174</v>
      </c>
      <c r="BM1304" s="23" t="s">
        <v>1867</v>
      </c>
    </row>
    <row r="1305" spans="2:65" s="1" customFormat="1" ht="27">
      <c r="B1305" s="40"/>
      <c r="C1305" s="62"/>
      <c r="D1305" s="229" t="s">
        <v>368</v>
      </c>
      <c r="E1305" s="62"/>
      <c r="F1305" s="258" t="s">
        <v>1868</v>
      </c>
      <c r="G1305" s="62"/>
      <c r="H1305" s="62"/>
      <c r="I1305" s="162"/>
      <c r="J1305" s="62"/>
      <c r="K1305" s="62"/>
      <c r="L1305" s="60"/>
      <c r="M1305" s="253"/>
      <c r="N1305" s="41"/>
      <c r="O1305" s="41"/>
      <c r="P1305" s="41"/>
      <c r="Q1305" s="41"/>
      <c r="R1305" s="41"/>
      <c r="S1305" s="41"/>
      <c r="T1305" s="77"/>
      <c r="AT1305" s="23" t="s">
        <v>368</v>
      </c>
      <c r="AU1305" s="23" t="s">
        <v>175</v>
      </c>
    </row>
    <row r="1306" spans="2:65" s="1" customFormat="1" ht="31.5" customHeight="1">
      <c r="B1306" s="40"/>
      <c r="C1306" s="192" t="s">
        <v>1869</v>
      </c>
      <c r="D1306" s="192" t="s">
        <v>169</v>
      </c>
      <c r="E1306" s="193" t="s">
        <v>1870</v>
      </c>
      <c r="F1306" s="194" t="s">
        <v>1871</v>
      </c>
      <c r="G1306" s="195" t="s">
        <v>226</v>
      </c>
      <c r="H1306" s="196">
        <v>1</v>
      </c>
      <c r="I1306" s="197"/>
      <c r="J1306" s="198">
        <f>ROUND(I1306*H1306,2)</f>
        <v>0</v>
      </c>
      <c r="K1306" s="194" t="s">
        <v>1030</v>
      </c>
      <c r="L1306" s="60"/>
      <c r="M1306" s="199" t="s">
        <v>21</v>
      </c>
      <c r="N1306" s="200" t="s">
        <v>41</v>
      </c>
      <c r="O1306" s="41"/>
      <c r="P1306" s="201">
        <f>O1306*H1306</f>
        <v>0</v>
      </c>
      <c r="Q1306" s="201">
        <v>0</v>
      </c>
      <c r="R1306" s="201">
        <f>Q1306*H1306</f>
        <v>0</v>
      </c>
      <c r="S1306" s="201">
        <v>0</v>
      </c>
      <c r="T1306" s="202">
        <f>S1306*H1306</f>
        <v>0</v>
      </c>
      <c r="AR1306" s="23" t="s">
        <v>174</v>
      </c>
      <c r="AT1306" s="23" t="s">
        <v>169</v>
      </c>
      <c r="AU1306" s="23" t="s">
        <v>175</v>
      </c>
      <c r="AY1306" s="23" t="s">
        <v>167</v>
      </c>
      <c r="BE1306" s="203">
        <f>IF(N1306="základní",J1306,0)</f>
        <v>0</v>
      </c>
      <c r="BF1306" s="203">
        <f>IF(N1306="snížená",J1306,0)</f>
        <v>0</v>
      </c>
      <c r="BG1306" s="203">
        <f>IF(N1306="zákl. přenesená",J1306,0)</f>
        <v>0</v>
      </c>
      <c r="BH1306" s="203">
        <f>IF(N1306="sníž. přenesená",J1306,0)</f>
        <v>0</v>
      </c>
      <c r="BI1306" s="203">
        <f>IF(N1306="nulová",J1306,0)</f>
        <v>0</v>
      </c>
      <c r="BJ1306" s="23" t="s">
        <v>175</v>
      </c>
      <c r="BK1306" s="203">
        <f>ROUND(I1306*H1306,2)</f>
        <v>0</v>
      </c>
      <c r="BL1306" s="23" t="s">
        <v>174</v>
      </c>
      <c r="BM1306" s="23" t="s">
        <v>1872</v>
      </c>
    </row>
    <row r="1307" spans="2:65" s="1" customFormat="1" ht="22.5" customHeight="1">
      <c r="B1307" s="40"/>
      <c r="C1307" s="242" t="s">
        <v>1873</v>
      </c>
      <c r="D1307" s="242" t="s">
        <v>364</v>
      </c>
      <c r="E1307" s="243" t="s">
        <v>1874</v>
      </c>
      <c r="F1307" s="244" t="s">
        <v>1875</v>
      </c>
      <c r="G1307" s="245" t="s">
        <v>226</v>
      </c>
      <c r="H1307" s="246">
        <v>1</v>
      </c>
      <c r="I1307" s="247"/>
      <c r="J1307" s="248">
        <f>ROUND(I1307*H1307,2)</f>
        <v>0</v>
      </c>
      <c r="K1307" s="244" t="s">
        <v>173</v>
      </c>
      <c r="L1307" s="249"/>
      <c r="M1307" s="250" t="s">
        <v>21</v>
      </c>
      <c r="N1307" s="251" t="s">
        <v>41</v>
      </c>
      <c r="O1307" s="41"/>
      <c r="P1307" s="201">
        <f>O1307*H1307</f>
        <v>0</v>
      </c>
      <c r="Q1307" s="201">
        <v>4.0000000000000002E-4</v>
      </c>
      <c r="R1307" s="201">
        <f>Q1307*H1307</f>
        <v>4.0000000000000002E-4</v>
      </c>
      <c r="S1307" s="201">
        <v>0</v>
      </c>
      <c r="T1307" s="202">
        <f>S1307*H1307</f>
        <v>0</v>
      </c>
      <c r="AR1307" s="23" t="s">
        <v>229</v>
      </c>
      <c r="AT1307" s="23" t="s">
        <v>364</v>
      </c>
      <c r="AU1307" s="23" t="s">
        <v>175</v>
      </c>
      <c r="AY1307" s="23" t="s">
        <v>167</v>
      </c>
      <c r="BE1307" s="203">
        <f>IF(N1307="základní",J1307,0)</f>
        <v>0</v>
      </c>
      <c r="BF1307" s="203">
        <f>IF(N1307="snížená",J1307,0)</f>
        <v>0</v>
      </c>
      <c r="BG1307" s="203">
        <f>IF(N1307="zákl. přenesená",J1307,0)</f>
        <v>0</v>
      </c>
      <c r="BH1307" s="203">
        <f>IF(N1307="sníž. přenesená",J1307,0)</f>
        <v>0</v>
      </c>
      <c r="BI1307" s="203">
        <f>IF(N1307="nulová",J1307,0)</f>
        <v>0</v>
      </c>
      <c r="BJ1307" s="23" t="s">
        <v>175</v>
      </c>
      <c r="BK1307" s="203">
        <f>ROUND(I1307*H1307,2)</f>
        <v>0</v>
      </c>
      <c r="BL1307" s="23" t="s">
        <v>174</v>
      </c>
      <c r="BM1307" s="23" t="s">
        <v>1876</v>
      </c>
    </row>
    <row r="1308" spans="2:65" s="1" customFormat="1" ht="27">
      <c r="B1308" s="40"/>
      <c r="C1308" s="62"/>
      <c r="D1308" s="229" t="s">
        <v>368</v>
      </c>
      <c r="E1308" s="62"/>
      <c r="F1308" s="258" t="s">
        <v>1877</v>
      </c>
      <c r="G1308" s="62"/>
      <c r="H1308" s="62"/>
      <c r="I1308" s="162"/>
      <c r="J1308" s="62"/>
      <c r="K1308" s="62"/>
      <c r="L1308" s="60"/>
      <c r="M1308" s="253"/>
      <c r="N1308" s="41"/>
      <c r="O1308" s="41"/>
      <c r="P1308" s="41"/>
      <c r="Q1308" s="41"/>
      <c r="R1308" s="41"/>
      <c r="S1308" s="41"/>
      <c r="T1308" s="77"/>
      <c r="AT1308" s="23" t="s">
        <v>368</v>
      </c>
      <c r="AU1308" s="23" t="s">
        <v>175</v>
      </c>
    </row>
    <row r="1309" spans="2:65" s="1" customFormat="1" ht="22.5" customHeight="1">
      <c r="B1309" s="40"/>
      <c r="C1309" s="242" t="s">
        <v>1878</v>
      </c>
      <c r="D1309" s="242" t="s">
        <v>364</v>
      </c>
      <c r="E1309" s="243" t="s">
        <v>1879</v>
      </c>
      <c r="F1309" s="244" t="s">
        <v>1880</v>
      </c>
      <c r="G1309" s="245" t="s">
        <v>226</v>
      </c>
      <c r="H1309" s="246">
        <v>1</v>
      </c>
      <c r="I1309" s="247"/>
      <c r="J1309" s="248">
        <f>ROUND(I1309*H1309,2)</f>
        <v>0</v>
      </c>
      <c r="K1309" s="244" t="s">
        <v>173</v>
      </c>
      <c r="L1309" s="249"/>
      <c r="M1309" s="250" t="s">
        <v>21</v>
      </c>
      <c r="N1309" s="251" t="s">
        <v>41</v>
      </c>
      <c r="O1309" s="41"/>
      <c r="P1309" s="201">
        <f>O1309*H1309</f>
        <v>0</v>
      </c>
      <c r="Q1309" s="201">
        <v>0.01</v>
      </c>
      <c r="R1309" s="201">
        <f>Q1309*H1309</f>
        <v>0.01</v>
      </c>
      <c r="S1309" s="201">
        <v>0</v>
      </c>
      <c r="T1309" s="202">
        <f>S1309*H1309</f>
        <v>0</v>
      </c>
      <c r="AR1309" s="23" t="s">
        <v>229</v>
      </c>
      <c r="AT1309" s="23" t="s">
        <v>364</v>
      </c>
      <c r="AU1309" s="23" t="s">
        <v>175</v>
      </c>
      <c r="AY1309" s="23" t="s">
        <v>167</v>
      </c>
      <c r="BE1309" s="203">
        <f>IF(N1309="základní",J1309,0)</f>
        <v>0</v>
      </c>
      <c r="BF1309" s="203">
        <f>IF(N1309="snížená",J1309,0)</f>
        <v>0</v>
      </c>
      <c r="BG1309" s="203">
        <f>IF(N1309="zákl. přenesená",J1309,0)</f>
        <v>0</v>
      </c>
      <c r="BH1309" s="203">
        <f>IF(N1309="sníž. přenesená",J1309,0)</f>
        <v>0</v>
      </c>
      <c r="BI1309" s="203">
        <f>IF(N1309="nulová",J1309,0)</f>
        <v>0</v>
      </c>
      <c r="BJ1309" s="23" t="s">
        <v>175</v>
      </c>
      <c r="BK1309" s="203">
        <f>ROUND(I1309*H1309,2)</f>
        <v>0</v>
      </c>
      <c r="BL1309" s="23" t="s">
        <v>174</v>
      </c>
      <c r="BM1309" s="23" t="s">
        <v>1881</v>
      </c>
    </row>
    <row r="1310" spans="2:65" s="1" customFormat="1" ht="27">
      <c r="B1310" s="40"/>
      <c r="C1310" s="62"/>
      <c r="D1310" s="229" t="s">
        <v>368</v>
      </c>
      <c r="E1310" s="62"/>
      <c r="F1310" s="258" t="s">
        <v>1882</v>
      </c>
      <c r="G1310" s="62"/>
      <c r="H1310" s="62"/>
      <c r="I1310" s="162"/>
      <c r="J1310" s="62"/>
      <c r="K1310" s="62"/>
      <c r="L1310" s="60"/>
      <c r="M1310" s="253"/>
      <c r="N1310" s="41"/>
      <c r="O1310" s="41"/>
      <c r="P1310" s="41"/>
      <c r="Q1310" s="41"/>
      <c r="R1310" s="41"/>
      <c r="S1310" s="41"/>
      <c r="T1310" s="77"/>
      <c r="AT1310" s="23" t="s">
        <v>368</v>
      </c>
      <c r="AU1310" s="23" t="s">
        <v>175</v>
      </c>
    </row>
    <row r="1311" spans="2:65" s="1" customFormat="1" ht="31.5" customHeight="1">
      <c r="B1311" s="40"/>
      <c r="C1311" s="192" t="s">
        <v>1883</v>
      </c>
      <c r="D1311" s="192" t="s">
        <v>169</v>
      </c>
      <c r="E1311" s="193" t="s">
        <v>1884</v>
      </c>
      <c r="F1311" s="194" t="s">
        <v>1871</v>
      </c>
      <c r="G1311" s="195" t="s">
        <v>226</v>
      </c>
      <c r="H1311" s="196">
        <v>1</v>
      </c>
      <c r="I1311" s="197"/>
      <c r="J1311" s="198">
        <f>ROUND(I1311*H1311,2)</f>
        <v>0</v>
      </c>
      <c r="K1311" s="194" t="s">
        <v>1030</v>
      </c>
      <c r="L1311" s="60"/>
      <c r="M1311" s="199" t="s">
        <v>21</v>
      </c>
      <c r="N1311" s="200" t="s">
        <v>41</v>
      </c>
      <c r="O1311" s="41"/>
      <c r="P1311" s="201">
        <f>O1311*H1311</f>
        <v>0</v>
      </c>
      <c r="Q1311" s="201">
        <v>0</v>
      </c>
      <c r="R1311" s="201">
        <f>Q1311*H1311</f>
        <v>0</v>
      </c>
      <c r="S1311" s="201">
        <v>0</v>
      </c>
      <c r="T1311" s="202">
        <f>S1311*H1311</f>
        <v>0</v>
      </c>
      <c r="AR1311" s="23" t="s">
        <v>174</v>
      </c>
      <c r="AT1311" s="23" t="s">
        <v>169</v>
      </c>
      <c r="AU1311" s="23" t="s">
        <v>175</v>
      </c>
      <c r="AY1311" s="23" t="s">
        <v>167</v>
      </c>
      <c r="BE1311" s="203">
        <f>IF(N1311="základní",J1311,0)</f>
        <v>0</v>
      </c>
      <c r="BF1311" s="203">
        <f>IF(N1311="snížená",J1311,0)</f>
        <v>0</v>
      </c>
      <c r="BG1311" s="203">
        <f>IF(N1311="zákl. přenesená",J1311,0)</f>
        <v>0</v>
      </c>
      <c r="BH1311" s="203">
        <f>IF(N1311="sníž. přenesená",J1311,0)</f>
        <v>0</v>
      </c>
      <c r="BI1311" s="203">
        <f>IF(N1311="nulová",J1311,0)</f>
        <v>0</v>
      </c>
      <c r="BJ1311" s="23" t="s">
        <v>175</v>
      </c>
      <c r="BK1311" s="203">
        <f>ROUND(I1311*H1311,2)</f>
        <v>0</v>
      </c>
      <c r="BL1311" s="23" t="s">
        <v>174</v>
      </c>
      <c r="BM1311" s="23" t="s">
        <v>1885</v>
      </c>
    </row>
    <row r="1312" spans="2:65" s="1" customFormat="1" ht="22.5" customHeight="1">
      <c r="B1312" s="40"/>
      <c r="C1312" s="242" t="s">
        <v>1886</v>
      </c>
      <c r="D1312" s="242" t="s">
        <v>364</v>
      </c>
      <c r="E1312" s="243" t="s">
        <v>1887</v>
      </c>
      <c r="F1312" s="244" t="s">
        <v>1888</v>
      </c>
      <c r="G1312" s="245" t="s">
        <v>226</v>
      </c>
      <c r="H1312" s="246">
        <v>10</v>
      </c>
      <c r="I1312" s="247"/>
      <c r="J1312" s="248">
        <f>ROUND(I1312*H1312,2)</f>
        <v>0</v>
      </c>
      <c r="K1312" s="244" t="s">
        <v>21</v>
      </c>
      <c r="L1312" s="249"/>
      <c r="M1312" s="250" t="s">
        <v>21</v>
      </c>
      <c r="N1312" s="251" t="s">
        <v>41</v>
      </c>
      <c r="O1312" s="41"/>
      <c r="P1312" s="201">
        <f>O1312*H1312</f>
        <v>0</v>
      </c>
      <c r="Q1312" s="201">
        <v>2.5999999999999998E-4</v>
      </c>
      <c r="R1312" s="201">
        <f>Q1312*H1312</f>
        <v>2.5999999999999999E-3</v>
      </c>
      <c r="S1312" s="201">
        <v>0</v>
      </c>
      <c r="T1312" s="202">
        <f>S1312*H1312</f>
        <v>0</v>
      </c>
      <c r="AR1312" s="23" t="s">
        <v>229</v>
      </c>
      <c r="AT1312" s="23" t="s">
        <v>364</v>
      </c>
      <c r="AU1312" s="23" t="s">
        <v>175</v>
      </c>
      <c r="AY1312" s="23" t="s">
        <v>167</v>
      </c>
      <c r="BE1312" s="203">
        <f>IF(N1312="základní",J1312,0)</f>
        <v>0</v>
      </c>
      <c r="BF1312" s="203">
        <f>IF(N1312="snížená",J1312,0)</f>
        <v>0</v>
      </c>
      <c r="BG1312" s="203">
        <f>IF(N1312="zákl. přenesená",J1312,0)</f>
        <v>0</v>
      </c>
      <c r="BH1312" s="203">
        <f>IF(N1312="sníž. přenesená",J1312,0)</f>
        <v>0</v>
      </c>
      <c r="BI1312" s="203">
        <f>IF(N1312="nulová",J1312,0)</f>
        <v>0</v>
      </c>
      <c r="BJ1312" s="23" t="s">
        <v>175</v>
      </c>
      <c r="BK1312" s="203">
        <f>ROUND(I1312*H1312,2)</f>
        <v>0</v>
      </c>
      <c r="BL1312" s="23" t="s">
        <v>174</v>
      </c>
      <c r="BM1312" s="23" t="s">
        <v>1889</v>
      </c>
    </row>
    <row r="1313" spans="2:65" s="1" customFormat="1" ht="22.5" customHeight="1">
      <c r="B1313" s="40"/>
      <c r="C1313" s="242" t="s">
        <v>1890</v>
      </c>
      <c r="D1313" s="242" t="s">
        <v>364</v>
      </c>
      <c r="E1313" s="243" t="s">
        <v>1891</v>
      </c>
      <c r="F1313" s="244" t="s">
        <v>1892</v>
      </c>
      <c r="G1313" s="245" t="s">
        <v>1893</v>
      </c>
      <c r="H1313" s="246">
        <v>52</v>
      </c>
      <c r="I1313" s="247"/>
      <c r="J1313" s="248">
        <f>ROUND(I1313*H1313,2)</f>
        <v>0</v>
      </c>
      <c r="K1313" s="244" t="s">
        <v>173</v>
      </c>
      <c r="L1313" s="249"/>
      <c r="M1313" s="250" t="s">
        <v>21</v>
      </c>
      <c r="N1313" s="251" t="s">
        <v>41</v>
      </c>
      <c r="O1313" s="41"/>
      <c r="P1313" s="201">
        <f>O1313*H1313</f>
        <v>0</v>
      </c>
      <c r="Q1313" s="201">
        <v>1E-3</v>
      </c>
      <c r="R1313" s="201">
        <f>Q1313*H1313</f>
        <v>5.2000000000000005E-2</v>
      </c>
      <c r="S1313" s="201">
        <v>0</v>
      </c>
      <c r="T1313" s="202">
        <f>S1313*H1313</f>
        <v>0</v>
      </c>
      <c r="AR1313" s="23" t="s">
        <v>229</v>
      </c>
      <c r="AT1313" s="23" t="s">
        <v>364</v>
      </c>
      <c r="AU1313" s="23" t="s">
        <v>175</v>
      </c>
      <c r="AY1313" s="23" t="s">
        <v>167</v>
      </c>
      <c r="BE1313" s="203">
        <f>IF(N1313="základní",J1313,0)</f>
        <v>0</v>
      </c>
      <c r="BF1313" s="203">
        <f>IF(N1313="snížená",J1313,0)</f>
        <v>0</v>
      </c>
      <c r="BG1313" s="203">
        <f>IF(N1313="zákl. přenesená",J1313,0)</f>
        <v>0</v>
      </c>
      <c r="BH1313" s="203">
        <f>IF(N1313="sníž. přenesená",J1313,0)</f>
        <v>0</v>
      </c>
      <c r="BI1313" s="203">
        <f>IF(N1313="nulová",J1313,0)</f>
        <v>0</v>
      </c>
      <c r="BJ1313" s="23" t="s">
        <v>175</v>
      </c>
      <c r="BK1313" s="203">
        <f>ROUND(I1313*H1313,2)</f>
        <v>0</v>
      </c>
      <c r="BL1313" s="23" t="s">
        <v>174</v>
      </c>
      <c r="BM1313" s="23" t="s">
        <v>1894</v>
      </c>
    </row>
    <row r="1314" spans="2:65" s="1" customFormat="1" ht="22.5" customHeight="1">
      <c r="B1314" s="40"/>
      <c r="C1314" s="242" t="s">
        <v>1895</v>
      </c>
      <c r="D1314" s="242" t="s">
        <v>364</v>
      </c>
      <c r="E1314" s="243" t="s">
        <v>1896</v>
      </c>
      <c r="F1314" s="244" t="s">
        <v>1897</v>
      </c>
      <c r="G1314" s="245" t="s">
        <v>1893</v>
      </c>
      <c r="H1314" s="246">
        <v>12</v>
      </c>
      <c r="I1314" s="247"/>
      <c r="J1314" s="248">
        <f>ROUND(I1314*H1314,2)</f>
        <v>0</v>
      </c>
      <c r="K1314" s="244" t="s">
        <v>21</v>
      </c>
      <c r="L1314" s="249"/>
      <c r="M1314" s="250" t="s">
        <v>21</v>
      </c>
      <c r="N1314" s="251" t="s">
        <v>41</v>
      </c>
      <c r="O1314" s="41"/>
      <c r="P1314" s="201">
        <f>O1314*H1314</f>
        <v>0</v>
      </c>
      <c r="Q1314" s="201">
        <v>1E-3</v>
      </c>
      <c r="R1314" s="201">
        <f>Q1314*H1314</f>
        <v>1.2E-2</v>
      </c>
      <c r="S1314" s="201">
        <v>0</v>
      </c>
      <c r="T1314" s="202">
        <f>S1314*H1314</f>
        <v>0</v>
      </c>
      <c r="AR1314" s="23" t="s">
        <v>229</v>
      </c>
      <c r="AT1314" s="23" t="s">
        <v>364</v>
      </c>
      <c r="AU1314" s="23" t="s">
        <v>175</v>
      </c>
      <c r="AY1314" s="23" t="s">
        <v>167</v>
      </c>
      <c r="BE1314" s="203">
        <f>IF(N1314="základní",J1314,0)</f>
        <v>0</v>
      </c>
      <c r="BF1314" s="203">
        <f>IF(N1314="snížená",J1314,0)</f>
        <v>0</v>
      </c>
      <c r="BG1314" s="203">
        <f>IF(N1314="zákl. přenesená",J1314,0)</f>
        <v>0</v>
      </c>
      <c r="BH1314" s="203">
        <f>IF(N1314="sníž. přenesená",J1314,0)</f>
        <v>0</v>
      </c>
      <c r="BI1314" s="203">
        <f>IF(N1314="nulová",J1314,0)</f>
        <v>0</v>
      </c>
      <c r="BJ1314" s="23" t="s">
        <v>175</v>
      </c>
      <c r="BK1314" s="203">
        <f>ROUND(I1314*H1314,2)</f>
        <v>0</v>
      </c>
      <c r="BL1314" s="23" t="s">
        <v>174</v>
      </c>
      <c r="BM1314" s="23" t="s">
        <v>1898</v>
      </c>
    </row>
    <row r="1315" spans="2:65" s="1" customFormat="1" ht="27">
      <c r="B1315" s="40"/>
      <c r="C1315" s="62"/>
      <c r="D1315" s="229" t="s">
        <v>368</v>
      </c>
      <c r="E1315" s="62"/>
      <c r="F1315" s="258" t="s">
        <v>1899</v>
      </c>
      <c r="G1315" s="62"/>
      <c r="H1315" s="62"/>
      <c r="I1315" s="162"/>
      <c r="J1315" s="62"/>
      <c r="K1315" s="62"/>
      <c r="L1315" s="60"/>
      <c r="M1315" s="253"/>
      <c r="N1315" s="41"/>
      <c r="O1315" s="41"/>
      <c r="P1315" s="41"/>
      <c r="Q1315" s="41"/>
      <c r="R1315" s="41"/>
      <c r="S1315" s="41"/>
      <c r="T1315" s="77"/>
      <c r="AT1315" s="23" t="s">
        <v>368</v>
      </c>
      <c r="AU1315" s="23" t="s">
        <v>175</v>
      </c>
    </row>
    <row r="1316" spans="2:65" s="1" customFormat="1" ht="44.25" customHeight="1">
      <c r="B1316" s="40"/>
      <c r="C1316" s="192" t="s">
        <v>1900</v>
      </c>
      <c r="D1316" s="192" t="s">
        <v>169</v>
      </c>
      <c r="E1316" s="193" t="s">
        <v>1901</v>
      </c>
      <c r="F1316" s="194" t="s">
        <v>1902</v>
      </c>
      <c r="G1316" s="195" t="s">
        <v>305</v>
      </c>
      <c r="H1316" s="196">
        <v>68</v>
      </c>
      <c r="I1316" s="197"/>
      <c r="J1316" s="198">
        <f>ROUND(I1316*H1316,2)</f>
        <v>0</v>
      </c>
      <c r="K1316" s="194" t="s">
        <v>173</v>
      </c>
      <c r="L1316" s="60"/>
      <c r="M1316" s="199" t="s">
        <v>21</v>
      </c>
      <c r="N1316" s="200" t="s">
        <v>41</v>
      </c>
      <c r="O1316" s="41"/>
      <c r="P1316" s="201">
        <f>O1316*H1316</f>
        <v>0</v>
      </c>
      <c r="Q1316" s="201">
        <v>0</v>
      </c>
      <c r="R1316" s="201">
        <f>Q1316*H1316</f>
        <v>0</v>
      </c>
      <c r="S1316" s="201">
        <v>0</v>
      </c>
      <c r="T1316" s="202">
        <f>S1316*H1316</f>
        <v>0</v>
      </c>
      <c r="AR1316" s="23" t="s">
        <v>174</v>
      </c>
      <c r="AT1316" s="23" t="s">
        <v>169</v>
      </c>
      <c r="AU1316" s="23" t="s">
        <v>175</v>
      </c>
      <c r="AY1316" s="23" t="s">
        <v>167</v>
      </c>
      <c r="BE1316" s="203">
        <f>IF(N1316="základní",J1316,0)</f>
        <v>0</v>
      </c>
      <c r="BF1316" s="203">
        <f>IF(N1316="snížená",J1316,0)</f>
        <v>0</v>
      </c>
      <c r="BG1316" s="203">
        <f>IF(N1316="zákl. přenesená",J1316,0)</f>
        <v>0</v>
      </c>
      <c r="BH1316" s="203">
        <f>IF(N1316="sníž. přenesená",J1316,0)</f>
        <v>0</v>
      </c>
      <c r="BI1316" s="203">
        <f>IF(N1316="nulová",J1316,0)</f>
        <v>0</v>
      </c>
      <c r="BJ1316" s="23" t="s">
        <v>175</v>
      </c>
      <c r="BK1316" s="203">
        <f>ROUND(I1316*H1316,2)</f>
        <v>0</v>
      </c>
      <c r="BL1316" s="23" t="s">
        <v>174</v>
      </c>
      <c r="BM1316" s="23" t="s">
        <v>1903</v>
      </c>
    </row>
    <row r="1317" spans="2:65" s="1" customFormat="1" ht="31.5" customHeight="1">
      <c r="B1317" s="40"/>
      <c r="C1317" s="242" t="s">
        <v>1904</v>
      </c>
      <c r="D1317" s="242" t="s">
        <v>364</v>
      </c>
      <c r="E1317" s="243" t="s">
        <v>1905</v>
      </c>
      <c r="F1317" s="244" t="s">
        <v>1906</v>
      </c>
      <c r="G1317" s="245" t="s">
        <v>226</v>
      </c>
      <c r="H1317" s="246">
        <v>4</v>
      </c>
      <c r="I1317" s="247"/>
      <c r="J1317" s="248">
        <f>ROUND(I1317*H1317,2)</f>
        <v>0</v>
      </c>
      <c r="K1317" s="244" t="s">
        <v>1030</v>
      </c>
      <c r="L1317" s="249"/>
      <c r="M1317" s="250" t="s">
        <v>21</v>
      </c>
      <c r="N1317" s="251" t="s">
        <v>41</v>
      </c>
      <c r="O1317" s="41"/>
      <c r="P1317" s="201">
        <f>O1317*H1317</f>
        <v>0</v>
      </c>
      <c r="Q1317" s="201">
        <v>2.0000000000000001E-4</v>
      </c>
      <c r="R1317" s="201">
        <f>Q1317*H1317</f>
        <v>8.0000000000000004E-4</v>
      </c>
      <c r="S1317" s="201">
        <v>0</v>
      </c>
      <c r="T1317" s="202">
        <f>S1317*H1317</f>
        <v>0</v>
      </c>
      <c r="AR1317" s="23" t="s">
        <v>1036</v>
      </c>
      <c r="AT1317" s="23" t="s">
        <v>364</v>
      </c>
      <c r="AU1317" s="23" t="s">
        <v>175</v>
      </c>
      <c r="AY1317" s="23" t="s">
        <v>167</v>
      </c>
      <c r="BE1317" s="203">
        <f>IF(N1317="základní",J1317,0)</f>
        <v>0</v>
      </c>
      <c r="BF1317" s="203">
        <f>IF(N1317="snížená",J1317,0)</f>
        <v>0</v>
      </c>
      <c r="BG1317" s="203">
        <f>IF(N1317="zákl. přenesená",J1317,0)</f>
        <v>0</v>
      </c>
      <c r="BH1317" s="203">
        <f>IF(N1317="sníž. přenesená",J1317,0)</f>
        <v>0</v>
      </c>
      <c r="BI1317" s="203">
        <f>IF(N1317="nulová",J1317,0)</f>
        <v>0</v>
      </c>
      <c r="BJ1317" s="23" t="s">
        <v>175</v>
      </c>
      <c r="BK1317" s="203">
        <f>ROUND(I1317*H1317,2)</f>
        <v>0</v>
      </c>
      <c r="BL1317" s="23" t="s">
        <v>1036</v>
      </c>
      <c r="BM1317" s="23" t="s">
        <v>1907</v>
      </c>
    </row>
    <row r="1318" spans="2:65" s="1" customFormat="1" ht="31.5" customHeight="1">
      <c r="B1318" s="40"/>
      <c r="C1318" s="242" t="s">
        <v>1908</v>
      </c>
      <c r="D1318" s="242" t="s">
        <v>364</v>
      </c>
      <c r="E1318" s="243" t="s">
        <v>1909</v>
      </c>
      <c r="F1318" s="244" t="s">
        <v>1910</v>
      </c>
      <c r="G1318" s="245" t="s">
        <v>1893</v>
      </c>
      <c r="H1318" s="246">
        <v>3</v>
      </c>
      <c r="I1318" s="247"/>
      <c r="J1318" s="248">
        <f>ROUND(I1318*H1318,2)</f>
        <v>0</v>
      </c>
      <c r="K1318" s="244" t="s">
        <v>1030</v>
      </c>
      <c r="L1318" s="249"/>
      <c r="M1318" s="250" t="s">
        <v>21</v>
      </c>
      <c r="N1318" s="251" t="s">
        <v>41</v>
      </c>
      <c r="O1318" s="41"/>
      <c r="P1318" s="201">
        <f>O1318*H1318</f>
        <v>0</v>
      </c>
      <c r="Q1318" s="201">
        <v>1E-3</v>
      </c>
      <c r="R1318" s="201">
        <f>Q1318*H1318</f>
        <v>3.0000000000000001E-3</v>
      </c>
      <c r="S1318" s="201">
        <v>0</v>
      </c>
      <c r="T1318" s="202">
        <f>S1318*H1318</f>
        <v>0</v>
      </c>
      <c r="AR1318" s="23" t="s">
        <v>1036</v>
      </c>
      <c r="AT1318" s="23" t="s">
        <v>364</v>
      </c>
      <c r="AU1318" s="23" t="s">
        <v>175</v>
      </c>
      <c r="AY1318" s="23" t="s">
        <v>167</v>
      </c>
      <c r="BE1318" s="203">
        <f>IF(N1318="základní",J1318,0)</f>
        <v>0</v>
      </c>
      <c r="BF1318" s="203">
        <f>IF(N1318="snížená",J1318,0)</f>
        <v>0</v>
      </c>
      <c r="BG1318" s="203">
        <f>IF(N1318="zákl. přenesená",J1318,0)</f>
        <v>0</v>
      </c>
      <c r="BH1318" s="203">
        <f>IF(N1318="sníž. přenesená",J1318,0)</f>
        <v>0</v>
      </c>
      <c r="BI1318" s="203">
        <f>IF(N1318="nulová",J1318,0)</f>
        <v>0</v>
      </c>
      <c r="BJ1318" s="23" t="s">
        <v>175</v>
      </c>
      <c r="BK1318" s="203">
        <f>ROUND(I1318*H1318,2)</f>
        <v>0</v>
      </c>
      <c r="BL1318" s="23" t="s">
        <v>1036</v>
      </c>
      <c r="BM1318" s="23" t="s">
        <v>1911</v>
      </c>
    </row>
    <row r="1319" spans="2:65" s="1" customFormat="1" ht="27">
      <c r="B1319" s="40"/>
      <c r="C1319" s="62"/>
      <c r="D1319" s="229" t="s">
        <v>368</v>
      </c>
      <c r="E1319" s="62"/>
      <c r="F1319" s="258" t="s">
        <v>1899</v>
      </c>
      <c r="G1319" s="62"/>
      <c r="H1319" s="62"/>
      <c r="I1319" s="162"/>
      <c r="J1319" s="62"/>
      <c r="K1319" s="62"/>
      <c r="L1319" s="60"/>
      <c r="M1319" s="253"/>
      <c r="N1319" s="41"/>
      <c r="O1319" s="41"/>
      <c r="P1319" s="41"/>
      <c r="Q1319" s="41"/>
      <c r="R1319" s="41"/>
      <c r="S1319" s="41"/>
      <c r="T1319" s="77"/>
      <c r="AT1319" s="23" t="s">
        <v>368</v>
      </c>
      <c r="AU1319" s="23" t="s">
        <v>175</v>
      </c>
    </row>
    <row r="1320" spans="2:65" s="1" customFormat="1" ht="31.5" customHeight="1">
      <c r="B1320" s="40"/>
      <c r="C1320" s="242" t="s">
        <v>1912</v>
      </c>
      <c r="D1320" s="242" t="s">
        <v>364</v>
      </c>
      <c r="E1320" s="243" t="s">
        <v>1913</v>
      </c>
      <c r="F1320" s="244" t="s">
        <v>1914</v>
      </c>
      <c r="G1320" s="245" t="s">
        <v>226</v>
      </c>
      <c r="H1320" s="246">
        <v>4</v>
      </c>
      <c r="I1320" s="247"/>
      <c r="J1320" s="248">
        <f>ROUND(I1320*H1320,2)</f>
        <v>0</v>
      </c>
      <c r="K1320" s="244" t="s">
        <v>1030</v>
      </c>
      <c r="L1320" s="249"/>
      <c r="M1320" s="250" t="s">
        <v>21</v>
      </c>
      <c r="N1320" s="251" t="s">
        <v>41</v>
      </c>
      <c r="O1320" s="41"/>
      <c r="P1320" s="201">
        <f>O1320*H1320</f>
        <v>0</v>
      </c>
      <c r="Q1320" s="201">
        <v>2.5999999999999998E-4</v>
      </c>
      <c r="R1320" s="201">
        <f>Q1320*H1320</f>
        <v>1.0399999999999999E-3</v>
      </c>
      <c r="S1320" s="201">
        <v>0</v>
      </c>
      <c r="T1320" s="202">
        <f>S1320*H1320</f>
        <v>0</v>
      </c>
      <c r="AR1320" s="23" t="s">
        <v>1036</v>
      </c>
      <c r="AT1320" s="23" t="s">
        <v>364</v>
      </c>
      <c r="AU1320" s="23" t="s">
        <v>175</v>
      </c>
      <c r="AY1320" s="23" t="s">
        <v>167</v>
      </c>
      <c r="BE1320" s="203">
        <f>IF(N1320="základní",J1320,0)</f>
        <v>0</v>
      </c>
      <c r="BF1320" s="203">
        <f>IF(N1320="snížená",J1320,0)</f>
        <v>0</v>
      </c>
      <c r="BG1320" s="203">
        <f>IF(N1320="zákl. přenesená",J1320,0)</f>
        <v>0</v>
      </c>
      <c r="BH1320" s="203">
        <f>IF(N1320="sníž. přenesená",J1320,0)</f>
        <v>0</v>
      </c>
      <c r="BI1320" s="203">
        <f>IF(N1320="nulová",J1320,0)</f>
        <v>0</v>
      </c>
      <c r="BJ1320" s="23" t="s">
        <v>175</v>
      </c>
      <c r="BK1320" s="203">
        <f>ROUND(I1320*H1320,2)</f>
        <v>0</v>
      </c>
      <c r="BL1320" s="23" t="s">
        <v>1036</v>
      </c>
      <c r="BM1320" s="23" t="s">
        <v>1915</v>
      </c>
    </row>
    <row r="1321" spans="2:65" s="1" customFormat="1" ht="31.5" customHeight="1">
      <c r="B1321" s="40"/>
      <c r="C1321" s="242" t="s">
        <v>1916</v>
      </c>
      <c r="D1321" s="242" t="s">
        <v>364</v>
      </c>
      <c r="E1321" s="243" t="s">
        <v>1917</v>
      </c>
      <c r="F1321" s="244" t="s">
        <v>1918</v>
      </c>
      <c r="G1321" s="245" t="s">
        <v>226</v>
      </c>
      <c r="H1321" s="246">
        <v>14</v>
      </c>
      <c r="I1321" s="247"/>
      <c r="J1321" s="248">
        <f>ROUND(I1321*H1321,2)</f>
        <v>0</v>
      </c>
      <c r="K1321" s="244" t="s">
        <v>1030</v>
      </c>
      <c r="L1321" s="249"/>
      <c r="M1321" s="250" t="s">
        <v>21</v>
      </c>
      <c r="N1321" s="251" t="s">
        <v>41</v>
      </c>
      <c r="O1321" s="41"/>
      <c r="P1321" s="201">
        <f>O1321*H1321</f>
        <v>0</v>
      </c>
      <c r="Q1321" s="201">
        <v>6.9999999999999999E-4</v>
      </c>
      <c r="R1321" s="201">
        <f>Q1321*H1321</f>
        <v>9.7999999999999997E-3</v>
      </c>
      <c r="S1321" s="201">
        <v>0</v>
      </c>
      <c r="T1321" s="202">
        <f>S1321*H1321</f>
        <v>0</v>
      </c>
      <c r="AR1321" s="23" t="s">
        <v>1036</v>
      </c>
      <c r="AT1321" s="23" t="s">
        <v>364</v>
      </c>
      <c r="AU1321" s="23" t="s">
        <v>175</v>
      </c>
      <c r="AY1321" s="23" t="s">
        <v>167</v>
      </c>
      <c r="BE1321" s="203">
        <f>IF(N1321="základní",J1321,0)</f>
        <v>0</v>
      </c>
      <c r="BF1321" s="203">
        <f>IF(N1321="snížená",J1321,0)</f>
        <v>0</v>
      </c>
      <c r="BG1321" s="203">
        <f>IF(N1321="zákl. přenesená",J1321,0)</f>
        <v>0</v>
      </c>
      <c r="BH1321" s="203">
        <f>IF(N1321="sníž. přenesená",J1321,0)</f>
        <v>0</v>
      </c>
      <c r="BI1321" s="203">
        <f>IF(N1321="nulová",J1321,0)</f>
        <v>0</v>
      </c>
      <c r="BJ1321" s="23" t="s">
        <v>175</v>
      </c>
      <c r="BK1321" s="203">
        <f>ROUND(I1321*H1321,2)</f>
        <v>0</v>
      </c>
      <c r="BL1321" s="23" t="s">
        <v>1036</v>
      </c>
      <c r="BM1321" s="23" t="s">
        <v>1919</v>
      </c>
    </row>
    <row r="1322" spans="2:65" s="1" customFormat="1" ht="31.5" customHeight="1">
      <c r="B1322" s="40"/>
      <c r="C1322" s="242" t="s">
        <v>1920</v>
      </c>
      <c r="D1322" s="242" t="s">
        <v>364</v>
      </c>
      <c r="E1322" s="243" t="s">
        <v>1921</v>
      </c>
      <c r="F1322" s="244" t="s">
        <v>1922</v>
      </c>
      <c r="G1322" s="245" t="s">
        <v>1893</v>
      </c>
      <c r="H1322" s="246">
        <v>12</v>
      </c>
      <c r="I1322" s="247"/>
      <c r="J1322" s="248">
        <f>ROUND(I1322*H1322,2)</f>
        <v>0</v>
      </c>
      <c r="K1322" s="244" t="s">
        <v>1030</v>
      </c>
      <c r="L1322" s="249"/>
      <c r="M1322" s="250" t="s">
        <v>21</v>
      </c>
      <c r="N1322" s="251" t="s">
        <v>41</v>
      </c>
      <c r="O1322" s="41"/>
      <c r="P1322" s="201">
        <f>O1322*H1322</f>
        <v>0</v>
      </c>
      <c r="Q1322" s="201">
        <v>1E-3</v>
      </c>
      <c r="R1322" s="201">
        <f>Q1322*H1322</f>
        <v>1.2E-2</v>
      </c>
      <c r="S1322" s="201">
        <v>0</v>
      </c>
      <c r="T1322" s="202">
        <f>S1322*H1322</f>
        <v>0</v>
      </c>
      <c r="AR1322" s="23" t="s">
        <v>1036</v>
      </c>
      <c r="AT1322" s="23" t="s">
        <v>364</v>
      </c>
      <c r="AU1322" s="23" t="s">
        <v>175</v>
      </c>
      <c r="AY1322" s="23" t="s">
        <v>167</v>
      </c>
      <c r="BE1322" s="203">
        <f>IF(N1322="základní",J1322,0)</f>
        <v>0</v>
      </c>
      <c r="BF1322" s="203">
        <f>IF(N1322="snížená",J1322,0)</f>
        <v>0</v>
      </c>
      <c r="BG1322" s="203">
        <f>IF(N1322="zákl. přenesená",J1322,0)</f>
        <v>0</v>
      </c>
      <c r="BH1322" s="203">
        <f>IF(N1322="sníž. přenesená",J1322,0)</f>
        <v>0</v>
      </c>
      <c r="BI1322" s="203">
        <f>IF(N1322="nulová",J1322,0)</f>
        <v>0</v>
      </c>
      <c r="BJ1322" s="23" t="s">
        <v>175</v>
      </c>
      <c r="BK1322" s="203">
        <f>ROUND(I1322*H1322,2)</f>
        <v>0</v>
      </c>
      <c r="BL1322" s="23" t="s">
        <v>1036</v>
      </c>
      <c r="BM1322" s="23" t="s">
        <v>1923</v>
      </c>
    </row>
    <row r="1323" spans="2:65" s="1" customFormat="1" ht="27">
      <c r="B1323" s="40"/>
      <c r="C1323" s="62"/>
      <c r="D1323" s="229" t="s">
        <v>368</v>
      </c>
      <c r="E1323" s="62"/>
      <c r="F1323" s="258" t="s">
        <v>1924</v>
      </c>
      <c r="G1323" s="62"/>
      <c r="H1323" s="62"/>
      <c r="I1323" s="162"/>
      <c r="J1323" s="62"/>
      <c r="K1323" s="62"/>
      <c r="L1323" s="60"/>
      <c r="M1323" s="253"/>
      <c r="N1323" s="41"/>
      <c r="O1323" s="41"/>
      <c r="P1323" s="41"/>
      <c r="Q1323" s="41"/>
      <c r="R1323" s="41"/>
      <c r="S1323" s="41"/>
      <c r="T1323" s="77"/>
      <c r="AT1323" s="23" t="s">
        <v>368</v>
      </c>
      <c r="AU1323" s="23" t="s">
        <v>175</v>
      </c>
    </row>
    <row r="1324" spans="2:65" s="1" customFormat="1" ht="31.5" customHeight="1">
      <c r="B1324" s="40"/>
      <c r="C1324" s="242" t="s">
        <v>1925</v>
      </c>
      <c r="D1324" s="242" t="s">
        <v>364</v>
      </c>
      <c r="E1324" s="243" t="s">
        <v>1926</v>
      </c>
      <c r="F1324" s="244" t="s">
        <v>1927</v>
      </c>
      <c r="G1324" s="245" t="s">
        <v>226</v>
      </c>
      <c r="H1324" s="246">
        <v>2</v>
      </c>
      <c r="I1324" s="247"/>
      <c r="J1324" s="248">
        <f t="shared" ref="J1324:J1329" si="110">ROUND(I1324*H1324,2)</f>
        <v>0</v>
      </c>
      <c r="K1324" s="244" t="s">
        <v>1030</v>
      </c>
      <c r="L1324" s="249"/>
      <c r="M1324" s="250" t="s">
        <v>21</v>
      </c>
      <c r="N1324" s="251" t="s">
        <v>41</v>
      </c>
      <c r="O1324" s="41"/>
      <c r="P1324" s="201">
        <f t="shared" ref="P1324:P1329" si="111">O1324*H1324</f>
        <v>0</v>
      </c>
      <c r="Q1324" s="201">
        <v>3.0000000000000001E-3</v>
      </c>
      <c r="R1324" s="201">
        <f t="shared" ref="R1324:R1329" si="112">Q1324*H1324</f>
        <v>6.0000000000000001E-3</v>
      </c>
      <c r="S1324" s="201">
        <v>0</v>
      </c>
      <c r="T1324" s="202">
        <f t="shared" ref="T1324:T1329" si="113">S1324*H1324</f>
        <v>0</v>
      </c>
      <c r="AR1324" s="23" t="s">
        <v>1036</v>
      </c>
      <c r="AT1324" s="23" t="s">
        <v>364</v>
      </c>
      <c r="AU1324" s="23" t="s">
        <v>175</v>
      </c>
      <c r="AY1324" s="23" t="s">
        <v>167</v>
      </c>
      <c r="BE1324" s="203">
        <f t="shared" ref="BE1324:BE1329" si="114">IF(N1324="základní",J1324,0)</f>
        <v>0</v>
      </c>
      <c r="BF1324" s="203">
        <f t="shared" ref="BF1324:BF1329" si="115">IF(N1324="snížená",J1324,0)</f>
        <v>0</v>
      </c>
      <c r="BG1324" s="203">
        <f t="shared" ref="BG1324:BG1329" si="116">IF(N1324="zákl. přenesená",J1324,0)</f>
        <v>0</v>
      </c>
      <c r="BH1324" s="203">
        <f t="shared" ref="BH1324:BH1329" si="117">IF(N1324="sníž. přenesená",J1324,0)</f>
        <v>0</v>
      </c>
      <c r="BI1324" s="203">
        <f t="shared" ref="BI1324:BI1329" si="118">IF(N1324="nulová",J1324,0)</f>
        <v>0</v>
      </c>
      <c r="BJ1324" s="23" t="s">
        <v>175</v>
      </c>
      <c r="BK1324" s="203">
        <f t="shared" ref="BK1324:BK1329" si="119">ROUND(I1324*H1324,2)</f>
        <v>0</v>
      </c>
      <c r="BL1324" s="23" t="s">
        <v>1036</v>
      </c>
      <c r="BM1324" s="23" t="s">
        <v>1928</v>
      </c>
    </row>
    <row r="1325" spans="2:65" s="1" customFormat="1" ht="31.5" customHeight="1">
      <c r="B1325" s="40"/>
      <c r="C1325" s="242" t="s">
        <v>1929</v>
      </c>
      <c r="D1325" s="242" t="s">
        <v>364</v>
      </c>
      <c r="E1325" s="243" t="s">
        <v>1930</v>
      </c>
      <c r="F1325" s="244" t="s">
        <v>1931</v>
      </c>
      <c r="G1325" s="245" t="s">
        <v>226</v>
      </c>
      <c r="H1325" s="246">
        <v>4</v>
      </c>
      <c r="I1325" s="247"/>
      <c r="J1325" s="248">
        <f t="shared" si="110"/>
        <v>0</v>
      </c>
      <c r="K1325" s="244" t="s">
        <v>1030</v>
      </c>
      <c r="L1325" s="249"/>
      <c r="M1325" s="250" t="s">
        <v>21</v>
      </c>
      <c r="N1325" s="251" t="s">
        <v>41</v>
      </c>
      <c r="O1325" s="41"/>
      <c r="P1325" s="201">
        <f t="shared" si="111"/>
        <v>0</v>
      </c>
      <c r="Q1325" s="201">
        <v>2.3000000000000001E-4</v>
      </c>
      <c r="R1325" s="201">
        <f t="shared" si="112"/>
        <v>9.2000000000000003E-4</v>
      </c>
      <c r="S1325" s="201">
        <v>0</v>
      </c>
      <c r="T1325" s="202">
        <f t="shared" si="113"/>
        <v>0</v>
      </c>
      <c r="AR1325" s="23" t="s">
        <v>1036</v>
      </c>
      <c r="AT1325" s="23" t="s">
        <v>364</v>
      </c>
      <c r="AU1325" s="23" t="s">
        <v>175</v>
      </c>
      <c r="AY1325" s="23" t="s">
        <v>167</v>
      </c>
      <c r="BE1325" s="203">
        <f t="shared" si="114"/>
        <v>0</v>
      </c>
      <c r="BF1325" s="203">
        <f t="shared" si="115"/>
        <v>0</v>
      </c>
      <c r="BG1325" s="203">
        <f t="shared" si="116"/>
        <v>0</v>
      </c>
      <c r="BH1325" s="203">
        <f t="shared" si="117"/>
        <v>0</v>
      </c>
      <c r="BI1325" s="203">
        <f t="shared" si="118"/>
        <v>0</v>
      </c>
      <c r="BJ1325" s="23" t="s">
        <v>175</v>
      </c>
      <c r="BK1325" s="203">
        <f t="shared" si="119"/>
        <v>0</v>
      </c>
      <c r="BL1325" s="23" t="s">
        <v>1036</v>
      </c>
      <c r="BM1325" s="23" t="s">
        <v>1932</v>
      </c>
    </row>
    <row r="1326" spans="2:65" s="1" customFormat="1" ht="31.5" customHeight="1">
      <c r="B1326" s="40"/>
      <c r="C1326" s="242" t="s">
        <v>1933</v>
      </c>
      <c r="D1326" s="242" t="s">
        <v>364</v>
      </c>
      <c r="E1326" s="243" t="s">
        <v>1934</v>
      </c>
      <c r="F1326" s="244" t="s">
        <v>1935</v>
      </c>
      <c r="G1326" s="245" t="s">
        <v>226</v>
      </c>
      <c r="H1326" s="246">
        <v>20</v>
      </c>
      <c r="I1326" s="247"/>
      <c r="J1326" s="248">
        <f t="shared" si="110"/>
        <v>0</v>
      </c>
      <c r="K1326" s="244" t="s">
        <v>1030</v>
      </c>
      <c r="L1326" s="249"/>
      <c r="M1326" s="250" t="s">
        <v>21</v>
      </c>
      <c r="N1326" s="251" t="s">
        <v>41</v>
      </c>
      <c r="O1326" s="41"/>
      <c r="P1326" s="201">
        <f t="shared" si="111"/>
        <v>0</v>
      </c>
      <c r="Q1326" s="201">
        <v>1.4999999999999999E-4</v>
      </c>
      <c r="R1326" s="201">
        <f t="shared" si="112"/>
        <v>2.9999999999999996E-3</v>
      </c>
      <c r="S1326" s="201">
        <v>0</v>
      </c>
      <c r="T1326" s="202">
        <f t="shared" si="113"/>
        <v>0</v>
      </c>
      <c r="AR1326" s="23" t="s">
        <v>1036</v>
      </c>
      <c r="AT1326" s="23" t="s">
        <v>364</v>
      </c>
      <c r="AU1326" s="23" t="s">
        <v>175</v>
      </c>
      <c r="AY1326" s="23" t="s">
        <v>167</v>
      </c>
      <c r="BE1326" s="203">
        <f t="shared" si="114"/>
        <v>0</v>
      </c>
      <c r="BF1326" s="203">
        <f t="shared" si="115"/>
        <v>0</v>
      </c>
      <c r="BG1326" s="203">
        <f t="shared" si="116"/>
        <v>0</v>
      </c>
      <c r="BH1326" s="203">
        <f t="shared" si="117"/>
        <v>0</v>
      </c>
      <c r="BI1326" s="203">
        <f t="shared" si="118"/>
        <v>0</v>
      </c>
      <c r="BJ1326" s="23" t="s">
        <v>175</v>
      </c>
      <c r="BK1326" s="203">
        <f t="shared" si="119"/>
        <v>0</v>
      </c>
      <c r="BL1326" s="23" t="s">
        <v>1036</v>
      </c>
      <c r="BM1326" s="23" t="s">
        <v>1936</v>
      </c>
    </row>
    <row r="1327" spans="2:65" s="1" customFormat="1" ht="31.5" customHeight="1">
      <c r="B1327" s="40"/>
      <c r="C1327" s="242" t="s">
        <v>1937</v>
      </c>
      <c r="D1327" s="242" t="s">
        <v>364</v>
      </c>
      <c r="E1327" s="243" t="s">
        <v>1938</v>
      </c>
      <c r="F1327" s="244" t="s">
        <v>1939</v>
      </c>
      <c r="G1327" s="245" t="s">
        <v>226</v>
      </c>
      <c r="H1327" s="246">
        <v>45</v>
      </c>
      <c r="I1327" s="247"/>
      <c r="J1327" s="248">
        <f t="shared" si="110"/>
        <v>0</v>
      </c>
      <c r="K1327" s="244" t="s">
        <v>1030</v>
      </c>
      <c r="L1327" s="249"/>
      <c r="M1327" s="250" t="s">
        <v>21</v>
      </c>
      <c r="N1327" s="251" t="s">
        <v>41</v>
      </c>
      <c r="O1327" s="41"/>
      <c r="P1327" s="201">
        <f t="shared" si="111"/>
        <v>0</v>
      </c>
      <c r="Q1327" s="201">
        <v>2.5000000000000001E-4</v>
      </c>
      <c r="R1327" s="201">
        <f t="shared" si="112"/>
        <v>1.125E-2</v>
      </c>
      <c r="S1327" s="201">
        <v>0</v>
      </c>
      <c r="T1327" s="202">
        <f t="shared" si="113"/>
        <v>0</v>
      </c>
      <c r="AR1327" s="23" t="s">
        <v>1036</v>
      </c>
      <c r="AT1327" s="23" t="s">
        <v>364</v>
      </c>
      <c r="AU1327" s="23" t="s">
        <v>175</v>
      </c>
      <c r="AY1327" s="23" t="s">
        <v>167</v>
      </c>
      <c r="BE1327" s="203">
        <f t="shared" si="114"/>
        <v>0</v>
      </c>
      <c r="BF1327" s="203">
        <f t="shared" si="115"/>
        <v>0</v>
      </c>
      <c r="BG1327" s="203">
        <f t="shared" si="116"/>
        <v>0</v>
      </c>
      <c r="BH1327" s="203">
        <f t="shared" si="117"/>
        <v>0</v>
      </c>
      <c r="BI1327" s="203">
        <f t="shared" si="118"/>
        <v>0</v>
      </c>
      <c r="BJ1327" s="23" t="s">
        <v>175</v>
      </c>
      <c r="BK1327" s="203">
        <f t="shared" si="119"/>
        <v>0</v>
      </c>
      <c r="BL1327" s="23" t="s">
        <v>1036</v>
      </c>
      <c r="BM1327" s="23" t="s">
        <v>1940</v>
      </c>
    </row>
    <row r="1328" spans="2:65" s="1" customFormat="1" ht="22.5" customHeight="1">
      <c r="B1328" s="40"/>
      <c r="C1328" s="242" t="s">
        <v>1941</v>
      </c>
      <c r="D1328" s="242" t="s">
        <v>364</v>
      </c>
      <c r="E1328" s="243" t="s">
        <v>1942</v>
      </c>
      <c r="F1328" s="244" t="s">
        <v>1943</v>
      </c>
      <c r="G1328" s="245" t="s">
        <v>226</v>
      </c>
      <c r="H1328" s="246">
        <v>4</v>
      </c>
      <c r="I1328" s="247"/>
      <c r="J1328" s="248">
        <f t="shared" si="110"/>
        <v>0</v>
      </c>
      <c r="K1328" s="244" t="s">
        <v>1030</v>
      </c>
      <c r="L1328" s="249"/>
      <c r="M1328" s="250" t="s">
        <v>21</v>
      </c>
      <c r="N1328" s="251" t="s">
        <v>41</v>
      </c>
      <c r="O1328" s="41"/>
      <c r="P1328" s="201">
        <f t="shared" si="111"/>
        <v>0</v>
      </c>
      <c r="Q1328" s="201">
        <v>9.9999999999999995E-7</v>
      </c>
      <c r="R1328" s="201">
        <f t="shared" si="112"/>
        <v>3.9999999999999998E-6</v>
      </c>
      <c r="S1328" s="201">
        <v>0</v>
      </c>
      <c r="T1328" s="202">
        <f t="shared" si="113"/>
        <v>0</v>
      </c>
      <c r="AR1328" s="23" t="s">
        <v>1036</v>
      </c>
      <c r="AT1328" s="23" t="s">
        <v>364</v>
      </c>
      <c r="AU1328" s="23" t="s">
        <v>175</v>
      </c>
      <c r="AY1328" s="23" t="s">
        <v>167</v>
      </c>
      <c r="BE1328" s="203">
        <f t="shared" si="114"/>
        <v>0</v>
      </c>
      <c r="BF1328" s="203">
        <f t="shared" si="115"/>
        <v>0</v>
      </c>
      <c r="BG1328" s="203">
        <f t="shared" si="116"/>
        <v>0</v>
      </c>
      <c r="BH1328" s="203">
        <f t="shared" si="117"/>
        <v>0</v>
      </c>
      <c r="BI1328" s="203">
        <f t="shared" si="118"/>
        <v>0</v>
      </c>
      <c r="BJ1328" s="23" t="s">
        <v>175</v>
      </c>
      <c r="BK1328" s="203">
        <f t="shared" si="119"/>
        <v>0</v>
      </c>
      <c r="BL1328" s="23" t="s">
        <v>1036</v>
      </c>
      <c r="BM1328" s="23" t="s">
        <v>1944</v>
      </c>
    </row>
    <row r="1329" spans="2:65" s="1" customFormat="1" ht="31.5" customHeight="1">
      <c r="B1329" s="40"/>
      <c r="C1329" s="242" t="s">
        <v>1945</v>
      </c>
      <c r="D1329" s="242" t="s">
        <v>364</v>
      </c>
      <c r="E1329" s="243" t="s">
        <v>1946</v>
      </c>
      <c r="F1329" s="244" t="s">
        <v>1947</v>
      </c>
      <c r="G1329" s="245" t="s">
        <v>226</v>
      </c>
      <c r="H1329" s="246">
        <v>4</v>
      </c>
      <c r="I1329" s="247"/>
      <c r="J1329" s="248">
        <f t="shared" si="110"/>
        <v>0</v>
      </c>
      <c r="K1329" s="244" t="s">
        <v>1030</v>
      </c>
      <c r="L1329" s="249"/>
      <c r="M1329" s="250" t="s">
        <v>21</v>
      </c>
      <c r="N1329" s="251" t="s">
        <v>41</v>
      </c>
      <c r="O1329" s="41"/>
      <c r="P1329" s="201">
        <f t="shared" si="111"/>
        <v>0</v>
      </c>
      <c r="Q1329" s="201">
        <v>8.9800000000000004E-4</v>
      </c>
      <c r="R1329" s="201">
        <f t="shared" si="112"/>
        <v>3.5920000000000001E-3</v>
      </c>
      <c r="S1329" s="201">
        <v>0</v>
      </c>
      <c r="T1329" s="202">
        <f t="shared" si="113"/>
        <v>0</v>
      </c>
      <c r="AR1329" s="23" t="s">
        <v>1036</v>
      </c>
      <c r="AT1329" s="23" t="s">
        <v>364</v>
      </c>
      <c r="AU1329" s="23" t="s">
        <v>175</v>
      </c>
      <c r="AY1329" s="23" t="s">
        <v>167</v>
      </c>
      <c r="BE1329" s="203">
        <f t="shared" si="114"/>
        <v>0</v>
      </c>
      <c r="BF1329" s="203">
        <f t="shared" si="115"/>
        <v>0</v>
      </c>
      <c r="BG1329" s="203">
        <f t="shared" si="116"/>
        <v>0</v>
      </c>
      <c r="BH1329" s="203">
        <f t="shared" si="117"/>
        <v>0</v>
      </c>
      <c r="BI1329" s="203">
        <f t="shared" si="118"/>
        <v>0</v>
      </c>
      <c r="BJ1329" s="23" t="s">
        <v>175</v>
      </c>
      <c r="BK1329" s="203">
        <f t="shared" si="119"/>
        <v>0</v>
      </c>
      <c r="BL1329" s="23" t="s">
        <v>1036</v>
      </c>
      <c r="BM1329" s="23" t="s">
        <v>1948</v>
      </c>
    </row>
    <row r="1330" spans="2:65" s="1" customFormat="1" ht="27">
      <c r="B1330" s="40"/>
      <c r="C1330" s="62"/>
      <c r="D1330" s="229" t="s">
        <v>368</v>
      </c>
      <c r="E1330" s="62"/>
      <c r="F1330" s="258" t="s">
        <v>1949</v>
      </c>
      <c r="G1330" s="62"/>
      <c r="H1330" s="62"/>
      <c r="I1330" s="162"/>
      <c r="J1330" s="62"/>
      <c r="K1330" s="62"/>
      <c r="L1330" s="60"/>
      <c r="M1330" s="253"/>
      <c r="N1330" s="41"/>
      <c r="O1330" s="41"/>
      <c r="P1330" s="41"/>
      <c r="Q1330" s="41"/>
      <c r="R1330" s="41"/>
      <c r="S1330" s="41"/>
      <c r="T1330" s="77"/>
      <c r="AT1330" s="23" t="s">
        <v>368</v>
      </c>
      <c r="AU1330" s="23" t="s">
        <v>175</v>
      </c>
    </row>
    <row r="1331" spans="2:65" s="1" customFormat="1" ht="22.5" customHeight="1">
      <c r="B1331" s="40"/>
      <c r="C1331" s="242" t="s">
        <v>1950</v>
      </c>
      <c r="D1331" s="242" t="s">
        <v>364</v>
      </c>
      <c r="E1331" s="243" t="s">
        <v>1951</v>
      </c>
      <c r="F1331" s="244" t="s">
        <v>1952</v>
      </c>
      <c r="G1331" s="245" t="s">
        <v>226</v>
      </c>
      <c r="H1331" s="246">
        <v>4</v>
      </c>
      <c r="I1331" s="247"/>
      <c r="J1331" s="248">
        <f t="shared" ref="J1331:J1338" si="120">ROUND(I1331*H1331,2)</f>
        <v>0</v>
      </c>
      <c r="K1331" s="244" t="s">
        <v>1030</v>
      </c>
      <c r="L1331" s="249"/>
      <c r="M1331" s="250" t="s">
        <v>21</v>
      </c>
      <c r="N1331" s="251" t="s">
        <v>41</v>
      </c>
      <c r="O1331" s="41"/>
      <c r="P1331" s="201">
        <f t="shared" ref="P1331:P1338" si="121">O1331*H1331</f>
        <v>0</v>
      </c>
      <c r="Q1331" s="201">
        <v>1.1000000000000001E-3</v>
      </c>
      <c r="R1331" s="201">
        <f t="shared" ref="R1331:R1338" si="122">Q1331*H1331</f>
        <v>4.4000000000000003E-3</v>
      </c>
      <c r="S1331" s="201">
        <v>0</v>
      </c>
      <c r="T1331" s="202">
        <f t="shared" ref="T1331:T1338" si="123">S1331*H1331</f>
        <v>0</v>
      </c>
      <c r="AR1331" s="23" t="s">
        <v>1036</v>
      </c>
      <c r="AT1331" s="23" t="s">
        <v>364</v>
      </c>
      <c r="AU1331" s="23" t="s">
        <v>175</v>
      </c>
      <c r="AY1331" s="23" t="s">
        <v>167</v>
      </c>
      <c r="BE1331" s="203">
        <f t="shared" ref="BE1331:BE1338" si="124">IF(N1331="základní",J1331,0)</f>
        <v>0</v>
      </c>
      <c r="BF1331" s="203">
        <f t="shared" ref="BF1331:BF1338" si="125">IF(N1331="snížená",J1331,0)</f>
        <v>0</v>
      </c>
      <c r="BG1331" s="203">
        <f t="shared" ref="BG1331:BG1338" si="126">IF(N1331="zákl. přenesená",J1331,0)</f>
        <v>0</v>
      </c>
      <c r="BH1331" s="203">
        <f t="shared" ref="BH1331:BH1338" si="127">IF(N1331="sníž. přenesená",J1331,0)</f>
        <v>0</v>
      </c>
      <c r="BI1331" s="203">
        <f t="shared" ref="BI1331:BI1338" si="128">IF(N1331="nulová",J1331,0)</f>
        <v>0</v>
      </c>
      <c r="BJ1331" s="23" t="s">
        <v>175</v>
      </c>
      <c r="BK1331" s="203">
        <f t="shared" ref="BK1331:BK1338" si="129">ROUND(I1331*H1331,2)</f>
        <v>0</v>
      </c>
      <c r="BL1331" s="23" t="s">
        <v>1036</v>
      </c>
      <c r="BM1331" s="23" t="s">
        <v>1953</v>
      </c>
    </row>
    <row r="1332" spans="2:65" s="1" customFormat="1" ht="22.5" customHeight="1">
      <c r="B1332" s="40"/>
      <c r="C1332" s="242" t="s">
        <v>1954</v>
      </c>
      <c r="D1332" s="242" t="s">
        <v>364</v>
      </c>
      <c r="E1332" s="243" t="s">
        <v>1955</v>
      </c>
      <c r="F1332" s="244" t="s">
        <v>1956</v>
      </c>
      <c r="G1332" s="245" t="s">
        <v>1828</v>
      </c>
      <c r="H1332" s="246">
        <v>1</v>
      </c>
      <c r="I1332" s="247"/>
      <c r="J1332" s="248">
        <f t="shared" si="120"/>
        <v>0</v>
      </c>
      <c r="K1332" s="244" t="s">
        <v>21</v>
      </c>
      <c r="L1332" s="249"/>
      <c r="M1332" s="250" t="s">
        <v>21</v>
      </c>
      <c r="N1332" s="251" t="s">
        <v>41</v>
      </c>
      <c r="O1332" s="41"/>
      <c r="P1332" s="201">
        <f t="shared" si="121"/>
        <v>0</v>
      </c>
      <c r="Q1332" s="201">
        <v>0</v>
      </c>
      <c r="R1332" s="201">
        <f t="shared" si="122"/>
        <v>0</v>
      </c>
      <c r="S1332" s="201">
        <v>0</v>
      </c>
      <c r="T1332" s="202">
        <f t="shared" si="123"/>
        <v>0</v>
      </c>
      <c r="AR1332" s="23" t="s">
        <v>1036</v>
      </c>
      <c r="AT1332" s="23" t="s">
        <v>364</v>
      </c>
      <c r="AU1332" s="23" t="s">
        <v>175</v>
      </c>
      <c r="AY1332" s="23" t="s">
        <v>167</v>
      </c>
      <c r="BE1332" s="203">
        <f t="shared" si="124"/>
        <v>0</v>
      </c>
      <c r="BF1332" s="203">
        <f t="shared" si="125"/>
        <v>0</v>
      </c>
      <c r="BG1332" s="203">
        <f t="shared" si="126"/>
        <v>0</v>
      </c>
      <c r="BH1332" s="203">
        <f t="shared" si="127"/>
        <v>0</v>
      </c>
      <c r="BI1332" s="203">
        <f t="shared" si="128"/>
        <v>0</v>
      </c>
      <c r="BJ1332" s="23" t="s">
        <v>175</v>
      </c>
      <c r="BK1332" s="203">
        <f t="shared" si="129"/>
        <v>0</v>
      </c>
      <c r="BL1332" s="23" t="s">
        <v>1036</v>
      </c>
      <c r="BM1332" s="23" t="s">
        <v>1957</v>
      </c>
    </row>
    <row r="1333" spans="2:65" s="1" customFormat="1" ht="31.5" customHeight="1">
      <c r="B1333" s="40"/>
      <c r="C1333" s="192" t="s">
        <v>1958</v>
      </c>
      <c r="D1333" s="192" t="s">
        <v>169</v>
      </c>
      <c r="E1333" s="193" t="s">
        <v>1959</v>
      </c>
      <c r="F1333" s="194" t="s">
        <v>1960</v>
      </c>
      <c r="G1333" s="195" t="s">
        <v>226</v>
      </c>
      <c r="H1333" s="196">
        <v>4</v>
      </c>
      <c r="I1333" s="197"/>
      <c r="J1333" s="198">
        <f t="shared" si="120"/>
        <v>0</v>
      </c>
      <c r="K1333" s="194" t="s">
        <v>1030</v>
      </c>
      <c r="L1333" s="60"/>
      <c r="M1333" s="199" t="s">
        <v>21</v>
      </c>
      <c r="N1333" s="200" t="s">
        <v>41</v>
      </c>
      <c r="O1333" s="41"/>
      <c r="P1333" s="201">
        <f t="shared" si="121"/>
        <v>0</v>
      </c>
      <c r="Q1333" s="201">
        <v>0</v>
      </c>
      <c r="R1333" s="201">
        <f t="shared" si="122"/>
        <v>0</v>
      </c>
      <c r="S1333" s="201">
        <v>0</v>
      </c>
      <c r="T1333" s="202">
        <f t="shared" si="123"/>
        <v>0</v>
      </c>
      <c r="AR1333" s="23" t="s">
        <v>663</v>
      </c>
      <c r="AT1333" s="23" t="s">
        <v>169</v>
      </c>
      <c r="AU1333" s="23" t="s">
        <v>175</v>
      </c>
      <c r="AY1333" s="23" t="s">
        <v>167</v>
      </c>
      <c r="BE1333" s="203">
        <f t="shared" si="124"/>
        <v>0</v>
      </c>
      <c r="BF1333" s="203">
        <f t="shared" si="125"/>
        <v>0</v>
      </c>
      <c r="BG1333" s="203">
        <f t="shared" si="126"/>
        <v>0</v>
      </c>
      <c r="BH1333" s="203">
        <f t="shared" si="127"/>
        <v>0</v>
      </c>
      <c r="BI1333" s="203">
        <f t="shared" si="128"/>
        <v>0</v>
      </c>
      <c r="BJ1333" s="23" t="s">
        <v>175</v>
      </c>
      <c r="BK1333" s="203">
        <f t="shared" si="129"/>
        <v>0</v>
      </c>
      <c r="BL1333" s="23" t="s">
        <v>663</v>
      </c>
      <c r="BM1333" s="23" t="s">
        <v>1961</v>
      </c>
    </row>
    <row r="1334" spans="2:65" s="1" customFormat="1" ht="22.5" customHeight="1">
      <c r="B1334" s="40"/>
      <c r="C1334" s="192" t="s">
        <v>1962</v>
      </c>
      <c r="D1334" s="192" t="s">
        <v>169</v>
      </c>
      <c r="E1334" s="193" t="s">
        <v>1963</v>
      </c>
      <c r="F1334" s="194" t="s">
        <v>1964</v>
      </c>
      <c r="G1334" s="195" t="s">
        <v>305</v>
      </c>
      <c r="H1334" s="196">
        <v>82</v>
      </c>
      <c r="I1334" s="197"/>
      <c r="J1334" s="198">
        <f t="shared" si="120"/>
        <v>0</v>
      </c>
      <c r="K1334" s="194" t="s">
        <v>1030</v>
      </c>
      <c r="L1334" s="60"/>
      <c r="M1334" s="199" t="s">
        <v>21</v>
      </c>
      <c r="N1334" s="200" t="s">
        <v>41</v>
      </c>
      <c r="O1334" s="41"/>
      <c r="P1334" s="201">
        <f t="shared" si="121"/>
        <v>0</v>
      </c>
      <c r="Q1334" s="201">
        <v>0</v>
      </c>
      <c r="R1334" s="201">
        <f t="shared" si="122"/>
        <v>0</v>
      </c>
      <c r="S1334" s="201">
        <v>0</v>
      </c>
      <c r="T1334" s="202">
        <f t="shared" si="123"/>
        <v>0</v>
      </c>
      <c r="AR1334" s="23" t="s">
        <v>663</v>
      </c>
      <c r="AT1334" s="23" t="s">
        <v>169</v>
      </c>
      <c r="AU1334" s="23" t="s">
        <v>175</v>
      </c>
      <c r="AY1334" s="23" t="s">
        <v>167</v>
      </c>
      <c r="BE1334" s="203">
        <f t="shared" si="124"/>
        <v>0</v>
      </c>
      <c r="BF1334" s="203">
        <f t="shared" si="125"/>
        <v>0</v>
      </c>
      <c r="BG1334" s="203">
        <f t="shared" si="126"/>
        <v>0</v>
      </c>
      <c r="BH1334" s="203">
        <f t="shared" si="127"/>
        <v>0</v>
      </c>
      <c r="BI1334" s="203">
        <f t="shared" si="128"/>
        <v>0</v>
      </c>
      <c r="BJ1334" s="23" t="s">
        <v>175</v>
      </c>
      <c r="BK1334" s="203">
        <f t="shared" si="129"/>
        <v>0</v>
      </c>
      <c r="BL1334" s="23" t="s">
        <v>663</v>
      </c>
      <c r="BM1334" s="23" t="s">
        <v>1965</v>
      </c>
    </row>
    <row r="1335" spans="2:65" s="1" customFormat="1" ht="22.5" customHeight="1">
      <c r="B1335" s="40"/>
      <c r="C1335" s="192" t="s">
        <v>1966</v>
      </c>
      <c r="D1335" s="192" t="s">
        <v>169</v>
      </c>
      <c r="E1335" s="193" t="s">
        <v>1967</v>
      </c>
      <c r="F1335" s="194" t="s">
        <v>1968</v>
      </c>
      <c r="G1335" s="195" t="s">
        <v>226</v>
      </c>
      <c r="H1335" s="196">
        <v>36</v>
      </c>
      <c r="I1335" s="197"/>
      <c r="J1335" s="198">
        <f t="shared" si="120"/>
        <v>0</v>
      </c>
      <c r="K1335" s="194" t="s">
        <v>1030</v>
      </c>
      <c r="L1335" s="60"/>
      <c r="M1335" s="199" t="s">
        <v>21</v>
      </c>
      <c r="N1335" s="200" t="s">
        <v>41</v>
      </c>
      <c r="O1335" s="41"/>
      <c r="P1335" s="201">
        <f t="shared" si="121"/>
        <v>0</v>
      </c>
      <c r="Q1335" s="201">
        <v>0</v>
      </c>
      <c r="R1335" s="201">
        <f t="shared" si="122"/>
        <v>0</v>
      </c>
      <c r="S1335" s="201">
        <v>0</v>
      </c>
      <c r="T1335" s="202">
        <f t="shared" si="123"/>
        <v>0</v>
      </c>
      <c r="AR1335" s="23" t="s">
        <v>663</v>
      </c>
      <c r="AT1335" s="23" t="s">
        <v>169</v>
      </c>
      <c r="AU1335" s="23" t="s">
        <v>175</v>
      </c>
      <c r="AY1335" s="23" t="s">
        <v>167</v>
      </c>
      <c r="BE1335" s="203">
        <f t="shared" si="124"/>
        <v>0</v>
      </c>
      <c r="BF1335" s="203">
        <f t="shared" si="125"/>
        <v>0</v>
      </c>
      <c r="BG1335" s="203">
        <f t="shared" si="126"/>
        <v>0</v>
      </c>
      <c r="BH1335" s="203">
        <f t="shared" si="127"/>
        <v>0</v>
      </c>
      <c r="BI1335" s="203">
        <f t="shared" si="128"/>
        <v>0</v>
      </c>
      <c r="BJ1335" s="23" t="s">
        <v>175</v>
      </c>
      <c r="BK1335" s="203">
        <f t="shared" si="129"/>
        <v>0</v>
      </c>
      <c r="BL1335" s="23" t="s">
        <v>663</v>
      </c>
      <c r="BM1335" s="23" t="s">
        <v>1969</v>
      </c>
    </row>
    <row r="1336" spans="2:65" s="1" customFormat="1" ht="22.5" customHeight="1">
      <c r="B1336" s="40"/>
      <c r="C1336" s="192" t="s">
        <v>1970</v>
      </c>
      <c r="D1336" s="192" t="s">
        <v>169</v>
      </c>
      <c r="E1336" s="193" t="s">
        <v>1971</v>
      </c>
      <c r="F1336" s="194" t="s">
        <v>1972</v>
      </c>
      <c r="G1336" s="195" t="s">
        <v>226</v>
      </c>
      <c r="H1336" s="196">
        <v>14</v>
      </c>
      <c r="I1336" s="197"/>
      <c r="J1336" s="198">
        <f t="shared" si="120"/>
        <v>0</v>
      </c>
      <c r="K1336" s="194" t="s">
        <v>1030</v>
      </c>
      <c r="L1336" s="60"/>
      <c r="M1336" s="199" t="s">
        <v>21</v>
      </c>
      <c r="N1336" s="200" t="s">
        <v>41</v>
      </c>
      <c r="O1336" s="41"/>
      <c r="P1336" s="201">
        <f t="shared" si="121"/>
        <v>0</v>
      </c>
      <c r="Q1336" s="201">
        <v>0</v>
      </c>
      <c r="R1336" s="201">
        <f t="shared" si="122"/>
        <v>0</v>
      </c>
      <c r="S1336" s="201">
        <v>0</v>
      </c>
      <c r="T1336" s="202">
        <f t="shared" si="123"/>
        <v>0</v>
      </c>
      <c r="AR1336" s="23" t="s">
        <v>663</v>
      </c>
      <c r="AT1336" s="23" t="s">
        <v>169</v>
      </c>
      <c r="AU1336" s="23" t="s">
        <v>175</v>
      </c>
      <c r="AY1336" s="23" t="s">
        <v>167</v>
      </c>
      <c r="BE1336" s="203">
        <f t="shared" si="124"/>
        <v>0</v>
      </c>
      <c r="BF1336" s="203">
        <f t="shared" si="125"/>
        <v>0</v>
      </c>
      <c r="BG1336" s="203">
        <f t="shared" si="126"/>
        <v>0</v>
      </c>
      <c r="BH1336" s="203">
        <f t="shared" si="127"/>
        <v>0</v>
      </c>
      <c r="BI1336" s="203">
        <f t="shared" si="128"/>
        <v>0</v>
      </c>
      <c r="BJ1336" s="23" t="s">
        <v>175</v>
      </c>
      <c r="BK1336" s="203">
        <f t="shared" si="129"/>
        <v>0</v>
      </c>
      <c r="BL1336" s="23" t="s">
        <v>663</v>
      </c>
      <c r="BM1336" s="23" t="s">
        <v>1973</v>
      </c>
    </row>
    <row r="1337" spans="2:65" s="1" customFormat="1" ht="22.5" customHeight="1">
      <c r="B1337" s="40"/>
      <c r="C1337" s="192" t="s">
        <v>1974</v>
      </c>
      <c r="D1337" s="192" t="s">
        <v>169</v>
      </c>
      <c r="E1337" s="193" t="s">
        <v>1975</v>
      </c>
      <c r="F1337" s="194" t="s">
        <v>1976</v>
      </c>
      <c r="G1337" s="195" t="s">
        <v>226</v>
      </c>
      <c r="H1337" s="196">
        <v>2</v>
      </c>
      <c r="I1337" s="197"/>
      <c r="J1337" s="198">
        <f t="shared" si="120"/>
        <v>0</v>
      </c>
      <c r="K1337" s="194" t="s">
        <v>1030</v>
      </c>
      <c r="L1337" s="60"/>
      <c r="M1337" s="199" t="s">
        <v>21</v>
      </c>
      <c r="N1337" s="200" t="s">
        <v>41</v>
      </c>
      <c r="O1337" s="41"/>
      <c r="P1337" s="201">
        <f t="shared" si="121"/>
        <v>0</v>
      </c>
      <c r="Q1337" s="201">
        <v>0</v>
      </c>
      <c r="R1337" s="201">
        <f t="shared" si="122"/>
        <v>0</v>
      </c>
      <c r="S1337" s="201">
        <v>0</v>
      </c>
      <c r="T1337" s="202">
        <f t="shared" si="123"/>
        <v>0</v>
      </c>
      <c r="AR1337" s="23" t="s">
        <v>663</v>
      </c>
      <c r="AT1337" s="23" t="s">
        <v>169</v>
      </c>
      <c r="AU1337" s="23" t="s">
        <v>175</v>
      </c>
      <c r="AY1337" s="23" t="s">
        <v>167</v>
      </c>
      <c r="BE1337" s="203">
        <f t="shared" si="124"/>
        <v>0</v>
      </c>
      <c r="BF1337" s="203">
        <f t="shared" si="125"/>
        <v>0</v>
      </c>
      <c r="BG1337" s="203">
        <f t="shared" si="126"/>
        <v>0</v>
      </c>
      <c r="BH1337" s="203">
        <f t="shared" si="127"/>
        <v>0</v>
      </c>
      <c r="BI1337" s="203">
        <f t="shared" si="128"/>
        <v>0</v>
      </c>
      <c r="BJ1337" s="23" t="s">
        <v>175</v>
      </c>
      <c r="BK1337" s="203">
        <f t="shared" si="129"/>
        <v>0</v>
      </c>
      <c r="BL1337" s="23" t="s">
        <v>663</v>
      </c>
      <c r="BM1337" s="23" t="s">
        <v>1977</v>
      </c>
    </row>
    <row r="1338" spans="2:65" s="1" customFormat="1" ht="31.5" customHeight="1">
      <c r="B1338" s="40"/>
      <c r="C1338" s="242" t="s">
        <v>1978</v>
      </c>
      <c r="D1338" s="242" t="s">
        <v>364</v>
      </c>
      <c r="E1338" s="243" t="s">
        <v>1979</v>
      </c>
      <c r="F1338" s="244" t="s">
        <v>1772</v>
      </c>
      <c r="G1338" s="245" t="s">
        <v>305</v>
      </c>
      <c r="H1338" s="246">
        <v>48</v>
      </c>
      <c r="I1338" s="247"/>
      <c r="J1338" s="248">
        <f t="shared" si="120"/>
        <v>0</v>
      </c>
      <c r="K1338" s="244" t="s">
        <v>21</v>
      </c>
      <c r="L1338" s="249"/>
      <c r="M1338" s="250" t="s">
        <v>21</v>
      </c>
      <c r="N1338" s="251" t="s">
        <v>41</v>
      </c>
      <c r="O1338" s="41"/>
      <c r="P1338" s="201">
        <f t="shared" si="121"/>
        <v>0</v>
      </c>
      <c r="Q1338" s="201">
        <v>6.3400000000000001E-4</v>
      </c>
      <c r="R1338" s="201">
        <f t="shared" si="122"/>
        <v>3.0432000000000001E-2</v>
      </c>
      <c r="S1338" s="201">
        <v>0</v>
      </c>
      <c r="T1338" s="202">
        <f t="shared" si="123"/>
        <v>0</v>
      </c>
      <c r="AR1338" s="23" t="s">
        <v>229</v>
      </c>
      <c r="AT1338" s="23" t="s">
        <v>364</v>
      </c>
      <c r="AU1338" s="23" t="s">
        <v>175</v>
      </c>
      <c r="AY1338" s="23" t="s">
        <v>167</v>
      </c>
      <c r="BE1338" s="203">
        <f t="shared" si="124"/>
        <v>0</v>
      </c>
      <c r="BF1338" s="203">
        <f t="shared" si="125"/>
        <v>0</v>
      </c>
      <c r="BG1338" s="203">
        <f t="shared" si="126"/>
        <v>0</v>
      </c>
      <c r="BH1338" s="203">
        <f t="shared" si="127"/>
        <v>0</v>
      </c>
      <c r="BI1338" s="203">
        <f t="shared" si="128"/>
        <v>0</v>
      </c>
      <c r="BJ1338" s="23" t="s">
        <v>175</v>
      </c>
      <c r="BK1338" s="203">
        <f t="shared" si="129"/>
        <v>0</v>
      </c>
      <c r="BL1338" s="23" t="s">
        <v>174</v>
      </c>
      <c r="BM1338" s="23" t="s">
        <v>1980</v>
      </c>
    </row>
    <row r="1339" spans="2:65" s="1" customFormat="1" ht="27">
      <c r="B1339" s="40"/>
      <c r="C1339" s="62"/>
      <c r="D1339" s="229" t="s">
        <v>368</v>
      </c>
      <c r="E1339" s="62"/>
      <c r="F1339" s="258" t="s">
        <v>1774</v>
      </c>
      <c r="G1339" s="62"/>
      <c r="H1339" s="62"/>
      <c r="I1339" s="162"/>
      <c r="J1339" s="62"/>
      <c r="K1339" s="62"/>
      <c r="L1339" s="60"/>
      <c r="M1339" s="253"/>
      <c r="N1339" s="41"/>
      <c r="O1339" s="41"/>
      <c r="P1339" s="41"/>
      <c r="Q1339" s="41"/>
      <c r="R1339" s="41"/>
      <c r="S1339" s="41"/>
      <c r="T1339" s="77"/>
      <c r="AT1339" s="23" t="s">
        <v>368</v>
      </c>
      <c r="AU1339" s="23" t="s">
        <v>175</v>
      </c>
    </row>
    <row r="1340" spans="2:65" s="1" customFormat="1" ht="44.25" customHeight="1">
      <c r="B1340" s="40"/>
      <c r="C1340" s="242" t="s">
        <v>1981</v>
      </c>
      <c r="D1340" s="242" t="s">
        <v>364</v>
      </c>
      <c r="E1340" s="243" t="s">
        <v>1688</v>
      </c>
      <c r="F1340" s="244" t="s">
        <v>1689</v>
      </c>
      <c r="G1340" s="245" t="s">
        <v>305</v>
      </c>
      <c r="H1340" s="246">
        <v>148</v>
      </c>
      <c r="I1340" s="247"/>
      <c r="J1340" s="248">
        <f>ROUND(I1340*H1340,2)</f>
        <v>0</v>
      </c>
      <c r="K1340" s="244" t="s">
        <v>1030</v>
      </c>
      <c r="L1340" s="249"/>
      <c r="M1340" s="250" t="s">
        <v>21</v>
      </c>
      <c r="N1340" s="251" t="s">
        <v>41</v>
      </c>
      <c r="O1340" s="41"/>
      <c r="P1340" s="201">
        <f>O1340*H1340</f>
        <v>0</v>
      </c>
      <c r="Q1340" s="201">
        <v>2.5999999999999998E-4</v>
      </c>
      <c r="R1340" s="201">
        <f>Q1340*H1340</f>
        <v>3.8479999999999993E-2</v>
      </c>
      <c r="S1340" s="201">
        <v>0</v>
      </c>
      <c r="T1340" s="202">
        <f>S1340*H1340</f>
        <v>0</v>
      </c>
      <c r="AR1340" s="23" t="s">
        <v>229</v>
      </c>
      <c r="AT1340" s="23" t="s">
        <v>364</v>
      </c>
      <c r="AU1340" s="23" t="s">
        <v>175</v>
      </c>
      <c r="AY1340" s="23" t="s">
        <v>167</v>
      </c>
      <c r="BE1340" s="203">
        <f>IF(N1340="základní",J1340,0)</f>
        <v>0</v>
      </c>
      <c r="BF1340" s="203">
        <f>IF(N1340="snížená",J1340,0)</f>
        <v>0</v>
      </c>
      <c r="BG1340" s="203">
        <f>IF(N1340="zákl. přenesená",J1340,0)</f>
        <v>0</v>
      </c>
      <c r="BH1340" s="203">
        <f>IF(N1340="sníž. přenesená",J1340,0)</f>
        <v>0</v>
      </c>
      <c r="BI1340" s="203">
        <f>IF(N1340="nulová",J1340,0)</f>
        <v>0</v>
      </c>
      <c r="BJ1340" s="23" t="s">
        <v>175</v>
      </c>
      <c r="BK1340" s="203">
        <f>ROUND(I1340*H1340,2)</f>
        <v>0</v>
      </c>
      <c r="BL1340" s="23" t="s">
        <v>174</v>
      </c>
      <c r="BM1340" s="23" t="s">
        <v>1982</v>
      </c>
    </row>
    <row r="1341" spans="2:65" s="1" customFormat="1" ht="27">
      <c r="B1341" s="40"/>
      <c r="C1341" s="62"/>
      <c r="D1341" s="229" t="s">
        <v>368</v>
      </c>
      <c r="E1341" s="62"/>
      <c r="F1341" s="258" t="s">
        <v>1691</v>
      </c>
      <c r="G1341" s="62"/>
      <c r="H1341" s="62"/>
      <c r="I1341" s="162"/>
      <c r="J1341" s="62"/>
      <c r="K1341" s="62"/>
      <c r="L1341" s="60"/>
      <c r="M1341" s="253"/>
      <c r="N1341" s="41"/>
      <c r="O1341" s="41"/>
      <c r="P1341" s="41"/>
      <c r="Q1341" s="41"/>
      <c r="R1341" s="41"/>
      <c r="S1341" s="41"/>
      <c r="T1341" s="77"/>
      <c r="AT1341" s="23" t="s">
        <v>368</v>
      </c>
      <c r="AU1341" s="23" t="s">
        <v>175</v>
      </c>
    </row>
    <row r="1342" spans="2:65" s="1" customFormat="1" ht="22.5" customHeight="1">
      <c r="B1342" s="40"/>
      <c r="C1342" s="242" t="s">
        <v>1983</v>
      </c>
      <c r="D1342" s="242" t="s">
        <v>364</v>
      </c>
      <c r="E1342" s="243" t="s">
        <v>1984</v>
      </c>
      <c r="F1342" s="244" t="s">
        <v>1985</v>
      </c>
      <c r="G1342" s="245" t="s">
        <v>305</v>
      </c>
      <c r="H1342" s="246">
        <v>52</v>
      </c>
      <c r="I1342" s="247"/>
      <c r="J1342" s="248">
        <f>ROUND(I1342*H1342,2)</f>
        <v>0</v>
      </c>
      <c r="K1342" s="244" t="s">
        <v>21</v>
      </c>
      <c r="L1342" s="249"/>
      <c r="M1342" s="250" t="s">
        <v>21</v>
      </c>
      <c r="N1342" s="251" t="s">
        <v>41</v>
      </c>
      <c r="O1342" s="41"/>
      <c r="P1342" s="201">
        <f>O1342*H1342</f>
        <v>0</v>
      </c>
      <c r="Q1342" s="201">
        <v>1.64E-4</v>
      </c>
      <c r="R1342" s="201">
        <f>Q1342*H1342</f>
        <v>8.5280000000000009E-3</v>
      </c>
      <c r="S1342" s="201">
        <v>0</v>
      </c>
      <c r="T1342" s="202">
        <f>S1342*H1342</f>
        <v>0</v>
      </c>
      <c r="AR1342" s="23" t="s">
        <v>229</v>
      </c>
      <c r="AT1342" s="23" t="s">
        <v>364</v>
      </c>
      <c r="AU1342" s="23" t="s">
        <v>175</v>
      </c>
      <c r="AY1342" s="23" t="s">
        <v>167</v>
      </c>
      <c r="BE1342" s="203">
        <f>IF(N1342="základní",J1342,0)</f>
        <v>0</v>
      </c>
      <c r="BF1342" s="203">
        <f>IF(N1342="snížená",J1342,0)</f>
        <v>0</v>
      </c>
      <c r="BG1342" s="203">
        <f>IF(N1342="zákl. přenesená",J1342,0)</f>
        <v>0</v>
      </c>
      <c r="BH1342" s="203">
        <f>IF(N1342="sníž. přenesená",J1342,0)</f>
        <v>0</v>
      </c>
      <c r="BI1342" s="203">
        <f>IF(N1342="nulová",J1342,0)</f>
        <v>0</v>
      </c>
      <c r="BJ1342" s="23" t="s">
        <v>175</v>
      </c>
      <c r="BK1342" s="203">
        <f>ROUND(I1342*H1342,2)</f>
        <v>0</v>
      </c>
      <c r="BL1342" s="23" t="s">
        <v>174</v>
      </c>
      <c r="BM1342" s="23" t="s">
        <v>1986</v>
      </c>
    </row>
    <row r="1343" spans="2:65" s="1" customFormat="1" ht="27">
      <c r="B1343" s="40"/>
      <c r="C1343" s="62"/>
      <c r="D1343" s="229" t="s">
        <v>368</v>
      </c>
      <c r="E1343" s="62"/>
      <c r="F1343" s="258" t="s">
        <v>1765</v>
      </c>
      <c r="G1343" s="62"/>
      <c r="H1343" s="62"/>
      <c r="I1343" s="162"/>
      <c r="J1343" s="62"/>
      <c r="K1343" s="62"/>
      <c r="L1343" s="60"/>
      <c r="M1343" s="253"/>
      <c r="N1343" s="41"/>
      <c r="O1343" s="41"/>
      <c r="P1343" s="41"/>
      <c r="Q1343" s="41"/>
      <c r="R1343" s="41"/>
      <c r="S1343" s="41"/>
      <c r="T1343" s="77"/>
      <c r="AT1343" s="23" t="s">
        <v>368</v>
      </c>
      <c r="AU1343" s="23" t="s">
        <v>175</v>
      </c>
    </row>
    <row r="1344" spans="2:65" s="1" customFormat="1" ht="22.5" customHeight="1">
      <c r="B1344" s="40"/>
      <c r="C1344" s="242" t="s">
        <v>1987</v>
      </c>
      <c r="D1344" s="242" t="s">
        <v>364</v>
      </c>
      <c r="E1344" s="243" t="s">
        <v>1988</v>
      </c>
      <c r="F1344" s="244" t="s">
        <v>1989</v>
      </c>
      <c r="G1344" s="245" t="s">
        <v>305</v>
      </c>
      <c r="H1344" s="246">
        <v>48</v>
      </c>
      <c r="I1344" s="247"/>
      <c r="J1344" s="248">
        <f>ROUND(I1344*H1344,2)</f>
        <v>0</v>
      </c>
      <c r="K1344" s="244" t="s">
        <v>173</v>
      </c>
      <c r="L1344" s="249"/>
      <c r="M1344" s="250" t="s">
        <v>21</v>
      </c>
      <c r="N1344" s="251" t="s">
        <v>41</v>
      </c>
      <c r="O1344" s="41"/>
      <c r="P1344" s="201">
        <f>O1344*H1344</f>
        <v>0</v>
      </c>
      <c r="Q1344" s="201">
        <v>4.0000000000000003E-5</v>
      </c>
      <c r="R1344" s="201">
        <f>Q1344*H1344</f>
        <v>1.9200000000000003E-3</v>
      </c>
      <c r="S1344" s="201">
        <v>0</v>
      </c>
      <c r="T1344" s="202">
        <f>S1344*H1344</f>
        <v>0</v>
      </c>
      <c r="AR1344" s="23" t="s">
        <v>1616</v>
      </c>
      <c r="AT1344" s="23" t="s">
        <v>364</v>
      </c>
      <c r="AU1344" s="23" t="s">
        <v>175</v>
      </c>
      <c r="AY1344" s="23" t="s">
        <v>167</v>
      </c>
      <c r="BE1344" s="203">
        <f>IF(N1344="základní",J1344,0)</f>
        <v>0</v>
      </c>
      <c r="BF1344" s="203">
        <f>IF(N1344="snížená",J1344,0)</f>
        <v>0</v>
      </c>
      <c r="BG1344" s="203">
        <f>IF(N1344="zákl. přenesená",J1344,0)</f>
        <v>0</v>
      </c>
      <c r="BH1344" s="203">
        <f>IF(N1344="sníž. přenesená",J1344,0)</f>
        <v>0</v>
      </c>
      <c r="BI1344" s="203">
        <f>IF(N1344="nulová",J1344,0)</f>
        <v>0</v>
      </c>
      <c r="BJ1344" s="23" t="s">
        <v>175</v>
      </c>
      <c r="BK1344" s="203">
        <f>ROUND(I1344*H1344,2)</f>
        <v>0</v>
      </c>
      <c r="BL1344" s="23" t="s">
        <v>663</v>
      </c>
      <c r="BM1344" s="23" t="s">
        <v>1990</v>
      </c>
    </row>
    <row r="1345" spans="2:65" s="1" customFormat="1" ht="27">
      <c r="B1345" s="40"/>
      <c r="C1345" s="62"/>
      <c r="D1345" s="229" t="s">
        <v>368</v>
      </c>
      <c r="E1345" s="62"/>
      <c r="F1345" s="258" t="s">
        <v>1991</v>
      </c>
      <c r="G1345" s="62"/>
      <c r="H1345" s="62"/>
      <c r="I1345" s="162"/>
      <c r="J1345" s="62"/>
      <c r="K1345" s="62"/>
      <c r="L1345" s="60"/>
      <c r="M1345" s="253"/>
      <c r="N1345" s="41"/>
      <c r="O1345" s="41"/>
      <c r="P1345" s="41"/>
      <c r="Q1345" s="41"/>
      <c r="R1345" s="41"/>
      <c r="S1345" s="41"/>
      <c r="T1345" s="77"/>
      <c r="AT1345" s="23" t="s">
        <v>368</v>
      </c>
      <c r="AU1345" s="23" t="s">
        <v>175</v>
      </c>
    </row>
    <row r="1346" spans="2:65" s="1" customFormat="1" ht="22.5" customHeight="1">
      <c r="B1346" s="40"/>
      <c r="C1346" s="242" t="s">
        <v>1992</v>
      </c>
      <c r="D1346" s="242" t="s">
        <v>364</v>
      </c>
      <c r="E1346" s="243" t="s">
        <v>1993</v>
      </c>
      <c r="F1346" s="244" t="s">
        <v>1758</v>
      </c>
      <c r="G1346" s="245" t="s">
        <v>305</v>
      </c>
      <c r="H1346" s="246">
        <v>48</v>
      </c>
      <c r="I1346" s="247"/>
      <c r="J1346" s="248">
        <f>ROUND(I1346*H1346,2)</f>
        <v>0</v>
      </c>
      <c r="K1346" s="244" t="s">
        <v>21</v>
      </c>
      <c r="L1346" s="249"/>
      <c r="M1346" s="250" t="s">
        <v>21</v>
      </c>
      <c r="N1346" s="251" t="s">
        <v>41</v>
      </c>
      <c r="O1346" s="41"/>
      <c r="P1346" s="201">
        <f>O1346*H1346</f>
        <v>0</v>
      </c>
      <c r="Q1346" s="201">
        <v>1.2E-4</v>
      </c>
      <c r="R1346" s="201">
        <f>Q1346*H1346</f>
        <v>5.7600000000000004E-3</v>
      </c>
      <c r="S1346" s="201">
        <v>0</v>
      </c>
      <c r="T1346" s="202">
        <f>S1346*H1346</f>
        <v>0</v>
      </c>
      <c r="AR1346" s="23" t="s">
        <v>229</v>
      </c>
      <c r="AT1346" s="23" t="s">
        <v>364</v>
      </c>
      <c r="AU1346" s="23" t="s">
        <v>175</v>
      </c>
      <c r="AY1346" s="23" t="s">
        <v>167</v>
      </c>
      <c r="BE1346" s="203">
        <f>IF(N1346="základní",J1346,0)</f>
        <v>0</v>
      </c>
      <c r="BF1346" s="203">
        <f>IF(N1346="snížená",J1346,0)</f>
        <v>0</v>
      </c>
      <c r="BG1346" s="203">
        <f>IF(N1346="zákl. přenesená",J1346,0)</f>
        <v>0</v>
      </c>
      <c r="BH1346" s="203">
        <f>IF(N1346="sníž. přenesená",J1346,0)</f>
        <v>0</v>
      </c>
      <c r="BI1346" s="203">
        <f>IF(N1346="nulová",J1346,0)</f>
        <v>0</v>
      </c>
      <c r="BJ1346" s="23" t="s">
        <v>175</v>
      </c>
      <c r="BK1346" s="203">
        <f>ROUND(I1346*H1346,2)</f>
        <v>0</v>
      </c>
      <c r="BL1346" s="23" t="s">
        <v>174</v>
      </c>
      <c r="BM1346" s="23" t="s">
        <v>1994</v>
      </c>
    </row>
    <row r="1347" spans="2:65" s="1" customFormat="1" ht="27">
      <c r="B1347" s="40"/>
      <c r="C1347" s="62"/>
      <c r="D1347" s="229" t="s">
        <v>368</v>
      </c>
      <c r="E1347" s="62"/>
      <c r="F1347" s="258" t="s">
        <v>1760</v>
      </c>
      <c r="G1347" s="62"/>
      <c r="H1347" s="62"/>
      <c r="I1347" s="162"/>
      <c r="J1347" s="62"/>
      <c r="K1347" s="62"/>
      <c r="L1347" s="60"/>
      <c r="M1347" s="253"/>
      <c r="N1347" s="41"/>
      <c r="O1347" s="41"/>
      <c r="P1347" s="41"/>
      <c r="Q1347" s="41"/>
      <c r="R1347" s="41"/>
      <c r="S1347" s="41"/>
      <c r="T1347" s="77"/>
      <c r="AT1347" s="23" t="s">
        <v>368</v>
      </c>
      <c r="AU1347" s="23" t="s">
        <v>175</v>
      </c>
    </row>
    <row r="1348" spans="2:65" s="1" customFormat="1" ht="31.5" customHeight="1">
      <c r="B1348" s="40"/>
      <c r="C1348" s="192" t="s">
        <v>1995</v>
      </c>
      <c r="D1348" s="192" t="s">
        <v>169</v>
      </c>
      <c r="E1348" s="193" t="s">
        <v>1996</v>
      </c>
      <c r="F1348" s="194" t="s">
        <v>1997</v>
      </c>
      <c r="G1348" s="195" t="s">
        <v>305</v>
      </c>
      <c r="H1348" s="196">
        <v>124</v>
      </c>
      <c r="I1348" s="197"/>
      <c r="J1348" s="198">
        <f t="shared" ref="J1348:J1362" si="130">ROUND(I1348*H1348,2)</f>
        <v>0</v>
      </c>
      <c r="K1348" s="194" t="s">
        <v>1030</v>
      </c>
      <c r="L1348" s="60"/>
      <c r="M1348" s="199" t="s">
        <v>21</v>
      </c>
      <c r="N1348" s="200" t="s">
        <v>41</v>
      </c>
      <c r="O1348" s="41"/>
      <c r="P1348" s="201">
        <f t="shared" ref="P1348:P1362" si="131">O1348*H1348</f>
        <v>0</v>
      </c>
      <c r="Q1348" s="201">
        <v>0</v>
      </c>
      <c r="R1348" s="201">
        <f t="shared" ref="R1348:R1362" si="132">Q1348*H1348</f>
        <v>0</v>
      </c>
      <c r="S1348" s="201">
        <v>0</v>
      </c>
      <c r="T1348" s="202">
        <f t="shared" ref="T1348:T1362" si="133">S1348*H1348</f>
        <v>0</v>
      </c>
      <c r="AR1348" s="23" t="s">
        <v>663</v>
      </c>
      <c r="AT1348" s="23" t="s">
        <v>169</v>
      </c>
      <c r="AU1348" s="23" t="s">
        <v>175</v>
      </c>
      <c r="AY1348" s="23" t="s">
        <v>167</v>
      </c>
      <c r="BE1348" s="203">
        <f t="shared" ref="BE1348:BE1362" si="134">IF(N1348="základní",J1348,0)</f>
        <v>0</v>
      </c>
      <c r="BF1348" s="203">
        <f t="shared" ref="BF1348:BF1362" si="135">IF(N1348="snížená",J1348,0)</f>
        <v>0</v>
      </c>
      <c r="BG1348" s="203">
        <f t="shared" ref="BG1348:BG1362" si="136">IF(N1348="zákl. přenesená",J1348,0)</f>
        <v>0</v>
      </c>
      <c r="BH1348" s="203">
        <f t="shared" ref="BH1348:BH1362" si="137">IF(N1348="sníž. přenesená",J1348,0)</f>
        <v>0</v>
      </c>
      <c r="BI1348" s="203">
        <f t="shared" ref="BI1348:BI1362" si="138">IF(N1348="nulová",J1348,0)</f>
        <v>0</v>
      </c>
      <c r="BJ1348" s="23" t="s">
        <v>175</v>
      </c>
      <c r="BK1348" s="203">
        <f t="shared" ref="BK1348:BK1362" si="139">ROUND(I1348*H1348,2)</f>
        <v>0</v>
      </c>
      <c r="BL1348" s="23" t="s">
        <v>663</v>
      </c>
      <c r="BM1348" s="23" t="s">
        <v>1998</v>
      </c>
    </row>
    <row r="1349" spans="2:65" s="1" customFormat="1" ht="31.5" customHeight="1">
      <c r="B1349" s="40"/>
      <c r="C1349" s="192" t="s">
        <v>1999</v>
      </c>
      <c r="D1349" s="192" t="s">
        <v>169</v>
      </c>
      <c r="E1349" s="193" t="s">
        <v>2000</v>
      </c>
      <c r="F1349" s="194" t="s">
        <v>2001</v>
      </c>
      <c r="G1349" s="195" t="s">
        <v>305</v>
      </c>
      <c r="H1349" s="196">
        <v>92</v>
      </c>
      <c r="I1349" s="197"/>
      <c r="J1349" s="198">
        <f t="shared" si="130"/>
        <v>0</v>
      </c>
      <c r="K1349" s="194" t="s">
        <v>1030</v>
      </c>
      <c r="L1349" s="60"/>
      <c r="M1349" s="199" t="s">
        <v>21</v>
      </c>
      <c r="N1349" s="200" t="s">
        <v>41</v>
      </c>
      <c r="O1349" s="41"/>
      <c r="P1349" s="201">
        <f t="shared" si="131"/>
        <v>0</v>
      </c>
      <c r="Q1349" s="201">
        <v>6.0000000000000002E-5</v>
      </c>
      <c r="R1349" s="201">
        <f t="shared" si="132"/>
        <v>5.5199999999999997E-3</v>
      </c>
      <c r="S1349" s="201">
        <v>0</v>
      </c>
      <c r="T1349" s="202">
        <f t="shared" si="133"/>
        <v>0</v>
      </c>
      <c r="AR1349" s="23" t="s">
        <v>663</v>
      </c>
      <c r="AT1349" s="23" t="s">
        <v>169</v>
      </c>
      <c r="AU1349" s="23" t="s">
        <v>175</v>
      </c>
      <c r="AY1349" s="23" t="s">
        <v>167</v>
      </c>
      <c r="BE1349" s="203">
        <f t="shared" si="134"/>
        <v>0</v>
      </c>
      <c r="BF1349" s="203">
        <f t="shared" si="135"/>
        <v>0</v>
      </c>
      <c r="BG1349" s="203">
        <f t="shared" si="136"/>
        <v>0</v>
      </c>
      <c r="BH1349" s="203">
        <f t="shared" si="137"/>
        <v>0</v>
      </c>
      <c r="BI1349" s="203">
        <f t="shared" si="138"/>
        <v>0</v>
      </c>
      <c r="BJ1349" s="23" t="s">
        <v>175</v>
      </c>
      <c r="BK1349" s="203">
        <f t="shared" si="139"/>
        <v>0</v>
      </c>
      <c r="BL1349" s="23" t="s">
        <v>663</v>
      </c>
      <c r="BM1349" s="23" t="s">
        <v>2002</v>
      </c>
    </row>
    <row r="1350" spans="2:65" s="1" customFormat="1" ht="44.25" customHeight="1">
      <c r="B1350" s="40"/>
      <c r="C1350" s="192" t="s">
        <v>2003</v>
      </c>
      <c r="D1350" s="192" t="s">
        <v>169</v>
      </c>
      <c r="E1350" s="193" t="s">
        <v>2004</v>
      </c>
      <c r="F1350" s="194" t="s">
        <v>2005</v>
      </c>
      <c r="G1350" s="195" t="s">
        <v>305</v>
      </c>
      <c r="H1350" s="196">
        <v>28</v>
      </c>
      <c r="I1350" s="197"/>
      <c r="J1350" s="198">
        <f t="shared" si="130"/>
        <v>0</v>
      </c>
      <c r="K1350" s="194" t="s">
        <v>173</v>
      </c>
      <c r="L1350" s="60"/>
      <c r="M1350" s="199" t="s">
        <v>21</v>
      </c>
      <c r="N1350" s="200" t="s">
        <v>41</v>
      </c>
      <c r="O1350" s="41"/>
      <c r="P1350" s="201">
        <f t="shared" si="131"/>
        <v>0</v>
      </c>
      <c r="Q1350" s="201">
        <v>0</v>
      </c>
      <c r="R1350" s="201">
        <f t="shared" si="132"/>
        <v>0</v>
      </c>
      <c r="S1350" s="201">
        <v>0</v>
      </c>
      <c r="T1350" s="202">
        <f t="shared" si="133"/>
        <v>0</v>
      </c>
      <c r="AR1350" s="23" t="s">
        <v>174</v>
      </c>
      <c r="AT1350" s="23" t="s">
        <v>169</v>
      </c>
      <c r="AU1350" s="23" t="s">
        <v>175</v>
      </c>
      <c r="AY1350" s="23" t="s">
        <v>167</v>
      </c>
      <c r="BE1350" s="203">
        <f t="shared" si="134"/>
        <v>0</v>
      </c>
      <c r="BF1350" s="203">
        <f t="shared" si="135"/>
        <v>0</v>
      </c>
      <c r="BG1350" s="203">
        <f t="shared" si="136"/>
        <v>0</v>
      </c>
      <c r="BH1350" s="203">
        <f t="shared" si="137"/>
        <v>0</v>
      </c>
      <c r="BI1350" s="203">
        <f t="shared" si="138"/>
        <v>0</v>
      </c>
      <c r="BJ1350" s="23" t="s">
        <v>175</v>
      </c>
      <c r="BK1350" s="203">
        <f t="shared" si="139"/>
        <v>0</v>
      </c>
      <c r="BL1350" s="23" t="s">
        <v>174</v>
      </c>
      <c r="BM1350" s="23" t="s">
        <v>2006</v>
      </c>
    </row>
    <row r="1351" spans="2:65" s="1" customFormat="1" ht="31.5" customHeight="1">
      <c r="B1351" s="40"/>
      <c r="C1351" s="192" t="s">
        <v>2007</v>
      </c>
      <c r="D1351" s="192" t="s">
        <v>169</v>
      </c>
      <c r="E1351" s="193" t="s">
        <v>2008</v>
      </c>
      <c r="F1351" s="194" t="s">
        <v>2009</v>
      </c>
      <c r="G1351" s="195" t="s">
        <v>305</v>
      </c>
      <c r="H1351" s="196">
        <v>28</v>
      </c>
      <c r="I1351" s="197"/>
      <c r="J1351" s="198">
        <f t="shared" si="130"/>
        <v>0</v>
      </c>
      <c r="K1351" s="194" t="s">
        <v>173</v>
      </c>
      <c r="L1351" s="60"/>
      <c r="M1351" s="199" t="s">
        <v>21</v>
      </c>
      <c r="N1351" s="200" t="s">
        <v>41</v>
      </c>
      <c r="O1351" s="41"/>
      <c r="P1351" s="201">
        <f t="shared" si="131"/>
        <v>0</v>
      </c>
      <c r="Q1351" s="201">
        <v>7.8070000000000001E-2</v>
      </c>
      <c r="R1351" s="201">
        <f t="shared" si="132"/>
        <v>2.1859600000000001</v>
      </c>
      <c r="S1351" s="201">
        <v>0</v>
      </c>
      <c r="T1351" s="202">
        <f t="shared" si="133"/>
        <v>0</v>
      </c>
      <c r="AR1351" s="23" t="s">
        <v>174</v>
      </c>
      <c r="AT1351" s="23" t="s">
        <v>169</v>
      </c>
      <c r="AU1351" s="23" t="s">
        <v>175</v>
      </c>
      <c r="AY1351" s="23" t="s">
        <v>167</v>
      </c>
      <c r="BE1351" s="203">
        <f t="shared" si="134"/>
        <v>0</v>
      </c>
      <c r="BF1351" s="203">
        <f t="shared" si="135"/>
        <v>0</v>
      </c>
      <c r="BG1351" s="203">
        <f t="shared" si="136"/>
        <v>0</v>
      </c>
      <c r="BH1351" s="203">
        <f t="shared" si="137"/>
        <v>0</v>
      </c>
      <c r="BI1351" s="203">
        <f t="shared" si="138"/>
        <v>0</v>
      </c>
      <c r="BJ1351" s="23" t="s">
        <v>175</v>
      </c>
      <c r="BK1351" s="203">
        <f t="shared" si="139"/>
        <v>0</v>
      </c>
      <c r="BL1351" s="23" t="s">
        <v>174</v>
      </c>
      <c r="BM1351" s="23" t="s">
        <v>2010</v>
      </c>
    </row>
    <row r="1352" spans="2:65" s="1" customFormat="1" ht="31.5" customHeight="1">
      <c r="B1352" s="40"/>
      <c r="C1352" s="192" t="s">
        <v>2011</v>
      </c>
      <c r="D1352" s="192" t="s">
        <v>169</v>
      </c>
      <c r="E1352" s="193" t="s">
        <v>2012</v>
      </c>
      <c r="F1352" s="194" t="s">
        <v>2013</v>
      </c>
      <c r="G1352" s="195" t="s">
        <v>305</v>
      </c>
      <c r="H1352" s="196">
        <v>28</v>
      </c>
      <c r="I1352" s="197"/>
      <c r="J1352" s="198">
        <f t="shared" si="130"/>
        <v>0</v>
      </c>
      <c r="K1352" s="194" t="s">
        <v>1030</v>
      </c>
      <c r="L1352" s="60"/>
      <c r="M1352" s="199" t="s">
        <v>21</v>
      </c>
      <c r="N1352" s="200" t="s">
        <v>41</v>
      </c>
      <c r="O1352" s="41"/>
      <c r="P1352" s="201">
        <f t="shared" si="131"/>
        <v>0</v>
      </c>
      <c r="Q1352" s="201">
        <v>0</v>
      </c>
      <c r="R1352" s="201">
        <f t="shared" si="132"/>
        <v>0</v>
      </c>
      <c r="S1352" s="201">
        <v>0</v>
      </c>
      <c r="T1352" s="202">
        <f t="shared" si="133"/>
        <v>0</v>
      </c>
      <c r="AR1352" s="23" t="s">
        <v>663</v>
      </c>
      <c r="AT1352" s="23" t="s">
        <v>169</v>
      </c>
      <c r="AU1352" s="23" t="s">
        <v>175</v>
      </c>
      <c r="AY1352" s="23" t="s">
        <v>167</v>
      </c>
      <c r="BE1352" s="203">
        <f t="shared" si="134"/>
        <v>0</v>
      </c>
      <c r="BF1352" s="203">
        <f t="shared" si="135"/>
        <v>0</v>
      </c>
      <c r="BG1352" s="203">
        <f t="shared" si="136"/>
        <v>0</v>
      </c>
      <c r="BH1352" s="203">
        <f t="shared" si="137"/>
        <v>0</v>
      </c>
      <c r="BI1352" s="203">
        <f t="shared" si="138"/>
        <v>0</v>
      </c>
      <c r="BJ1352" s="23" t="s">
        <v>175</v>
      </c>
      <c r="BK1352" s="203">
        <f t="shared" si="139"/>
        <v>0</v>
      </c>
      <c r="BL1352" s="23" t="s">
        <v>663</v>
      </c>
      <c r="BM1352" s="23" t="s">
        <v>2014</v>
      </c>
    </row>
    <row r="1353" spans="2:65" s="1" customFormat="1" ht="31.5" customHeight="1">
      <c r="B1353" s="40"/>
      <c r="C1353" s="192" t="s">
        <v>2015</v>
      </c>
      <c r="D1353" s="192" t="s">
        <v>169</v>
      </c>
      <c r="E1353" s="193" t="s">
        <v>2016</v>
      </c>
      <c r="F1353" s="194" t="s">
        <v>2017</v>
      </c>
      <c r="G1353" s="195" t="s">
        <v>226</v>
      </c>
      <c r="H1353" s="196">
        <v>2</v>
      </c>
      <c r="I1353" s="197"/>
      <c r="J1353" s="198">
        <f t="shared" si="130"/>
        <v>0</v>
      </c>
      <c r="K1353" s="194" t="s">
        <v>1030</v>
      </c>
      <c r="L1353" s="60"/>
      <c r="M1353" s="199" t="s">
        <v>21</v>
      </c>
      <c r="N1353" s="200" t="s">
        <v>41</v>
      </c>
      <c r="O1353" s="41"/>
      <c r="P1353" s="201">
        <f t="shared" si="131"/>
        <v>0</v>
      </c>
      <c r="Q1353" s="201">
        <v>0</v>
      </c>
      <c r="R1353" s="201">
        <f t="shared" si="132"/>
        <v>0</v>
      </c>
      <c r="S1353" s="201">
        <v>0</v>
      </c>
      <c r="T1353" s="202">
        <f t="shared" si="133"/>
        <v>0</v>
      </c>
      <c r="AR1353" s="23" t="s">
        <v>663</v>
      </c>
      <c r="AT1353" s="23" t="s">
        <v>169</v>
      </c>
      <c r="AU1353" s="23" t="s">
        <v>175</v>
      </c>
      <c r="AY1353" s="23" t="s">
        <v>167</v>
      </c>
      <c r="BE1353" s="203">
        <f t="shared" si="134"/>
        <v>0</v>
      </c>
      <c r="BF1353" s="203">
        <f t="shared" si="135"/>
        <v>0</v>
      </c>
      <c r="BG1353" s="203">
        <f t="shared" si="136"/>
        <v>0</v>
      </c>
      <c r="BH1353" s="203">
        <f t="shared" si="137"/>
        <v>0</v>
      </c>
      <c r="BI1353" s="203">
        <f t="shared" si="138"/>
        <v>0</v>
      </c>
      <c r="BJ1353" s="23" t="s">
        <v>175</v>
      </c>
      <c r="BK1353" s="203">
        <f t="shared" si="139"/>
        <v>0</v>
      </c>
      <c r="BL1353" s="23" t="s">
        <v>663</v>
      </c>
      <c r="BM1353" s="23" t="s">
        <v>2018</v>
      </c>
    </row>
    <row r="1354" spans="2:65" s="1" customFormat="1" ht="22.5" customHeight="1">
      <c r="B1354" s="40"/>
      <c r="C1354" s="242" t="s">
        <v>2019</v>
      </c>
      <c r="D1354" s="242" t="s">
        <v>364</v>
      </c>
      <c r="E1354" s="243" t="s">
        <v>2020</v>
      </c>
      <c r="F1354" s="244" t="s">
        <v>2021</v>
      </c>
      <c r="G1354" s="245" t="s">
        <v>2022</v>
      </c>
      <c r="H1354" s="246">
        <v>1</v>
      </c>
      <c r="I1354" s="247"/>
      <c r="J1354" s="248">
        <f t="shared" si="130"/>
        <v>0</v>
      </c>
      <c r="K1354" s="244" t="s">
        <v>21</v>
      </c>
      <c r="L1354" s="249"/>
      <c r="M1354" s="250" t="s">
        <v>21</v>
      </c>
      <c r="N1354" s="251" t="s">
        <v>41</v>
      </c>
      <c r="O1354" s="41"/>
      <c r="P1354" s="201">
        <f t="shared" si="131"/>
        <v>0</v>
      </c>
      <c r="Q1354" s="201">
        <v>0</v>
      </c>
      <c r="R1354" s="201">
        <f t="shared" si="132"/>
        <v>0</v>
      </c>
      <c r="S1354" s="201">
        <v>0</v>
      </c>
      <c r="T1354" s="202">
        <f t="shared" si="133"/>
        <v>0</v>
      </c>
      <c r="AR1354" s="23" t="s">
        <v>229</v>
      </c>
      <c r="AT1354" s="23" t="s">
        <v>364</v>
      </c>
      <c r="AU1354" s="23" t="s">
        <v>175</v>
      </c>
      <c r="AY1354" s="23" t="s">
        <v>167</v>
      </c>
      <c r="BE1354" s="203">
        <f t="shared" si="134"/>
        <v>0</v>
      </c>
      <c r="BF1354" s="203">
        <f t="shared" si="135"/>
        <v>0</v>
      </c>
      <c r="BG1354" s="203">
        <f t="shared" si="136"/>
        <v>0</v>
      </c>
      <c r="BH1354" s="203">
        <f t="shared" si="137"/>
        <v>0</v>
      </c>
      <c r="BI1354" s="203">
        <f t="shared" si="138"/>
        <v>0</v>
      </c>
      <c r="BJ1354" s="23" t="s">
        <v>175</v>
      </c>
      <c r="BK1354" s="203">
        <f t="shared" si="139"/>
        <v>0</v>
      </c>
      <c r="BL1354" s="23" t="s">
        <v>174</v>
      </c>
      <c r="BM1354" s="23" t="s">
        <v>2023</v>
      </c>
    </row>
    <row r="1355" spans="2:65" s="1" customFormat="1" ht="22.5" customHeight="1">
      <c r="B1355" s="40"/>
      <c r="C1355" s="192" t="s">
        <v>2024</v>
      </c>
      <c r="D1355" s="192" t="s">
        <v>169</v>
      </c>
      <c r="E1355" s="193" t="s">
        <v>2025</v>
      </c>
      <c r="F1355" s="194" t="s">
        <v>2026</v>
      </c>
      <c r="G1355" s="195" t="s">
        <v>226</v>
      </c>
      <c r="H1355" s="196">
        <v>1</v>
      </c>
      <c r="I1355" s="197"/>
      <c r="J1355" s="198">
        <f t="shared" si="130"/>
        <v>0</v>
      </c>
      <c r="K1355" s="194" t="s">
        <v>21</v>
      </c>
      <c r="L1355" s="60"/>
      <c r="M1355" s="199" t="s">
        <v>21</v>
      </c>
      <c r="N1355" s="200" t="s">
        <v>41</v>
      </c>
      <c r="O1355" s="41"/>
      <c r="P1355" s="201">
        <f t="shared" si="131"/>
        <v>0</v>
      </c>
      <c r="Q1355" s="201">
        <v>0</v>
      </c>
      <c r="R1355" s="201">
        <f t="shared" si="132"/>
        <v>0</v>
      </c>
      <c r="S1355" s="201">
        <v>0</v>
      </c>
      <c r="T1355" s="202">
        <f t="shared" si="133"/>
        <v>0</v>
      </c>
      <c r="AR1355" s="23" t="s">
        <v>174</v>
      </c>
      <c r="AT1355" s="23" t="s">
        <v>169</v>
      </c>
      <c r="AU1355" s="23" t="s">
        <v>175</v>
      </c>
      <c r="AY1355" s="23" t="s">
        <v>167</v>
      </c>
      <c r="BE1355" s="203">
        <f t="shared" si="134"/>
        <v>0</v>
      </c>
      <c r="BF1355" s="203">
        <f t="shared" si="135"/>
        <v>0</v>
      </c>
      <c r="BG1355" s="203">
        <f t="shared" si="136"/>
        <v>0</v>
      </c>
      <c r="BH1355" s="203">
        <f t="shared" si="137"/>
        <v>0</v>
      </c>
      <c r="BI1355" s="203">
        <f t="shared" si="138"/>
        <v>0</v>
      </c>
      <c r="BJ1355" s="23" t="s">
        <v>175</v>
      </c>
      <c r="BK1355" s="203">
        <f t="shared" si="139"/>
        <v>0</v>
      </c>
      <c r="BL1355" s="23" t="s">
        <v>174</v>
      </c>
      <c r="BM1355" s="23" t="s">
        <v>2027</v>
      </c>
    </row>
    <row r="1356" spans="2:65" s="1" customFormat="1" ht="22.5" customHeight="1">
      <c r="B1356" s="40"/>
      <c r="C1356" s="192" t="s">
        <v>2028</v>
      </c>
      <c r="D1356" s="192" t="s">
        <v>169</v>
      </c>
      <c r="E1356" s="193" t="s">
        <v>2029</v>
      </c>
      <c r="F1356" s="194" t="s">
        <v>2030</v>
      </c>
      <c r="G1356" s="195" t="s">
        <v>305</v>
      </c>
      <c r="H1356" s="196">
        <v>145</v>
      </c>
      <c r="I1356" s="197"/>
      <c r="J1356" s="198">
        <f t="shared" si="130"/>
        <v>0</v>
      </c>
      <c r="K1356" s="194" t="s">
        <v>173</v>
      </c>
      <c r="L1356" s="60"/>
      <c r="M1356" s="199" t="s">
        <v>21</v>
      </c>
      <c r="N1356" s="200" t="s">
        <v>41</v>
      </c>
      <c r="O1356" s="41"/>
      <c r="P1356" s="201">
        <f t="shared" si="131"/>
        <v>0</v>
      </c>
      <c r="Q1356" s="201">
        <v>0</v>
      </c>
      <c r="R1356" s="201">
        <f t="shared" si="132"/>
        <v>0</v>
      </c>
      <c r="S1356" s="201">
        <v>0</v>
      </c>
      <c r="T1356" s="202">
        <f t="shared" si="133"/>
        <v>0</v>
      </c>
      <c r="AR1356" s="23" t="s">
        <v>174</v>
      </c>
      <c r="AT1356" s="23" t="s">
        <v>169</v>
      </c>
      <c r="AU1356" s="23" t="s">
        <v>175</v>
      </c>
      <c r="AY1356" s="23" t="s">
        <v>167</v>
      </c>
      <c r="BE1356" s="203">
        <f t="shared" si="134"/>
        <v>0</v>
      </c>
      <c r="BF1356" s="203">
        <f t="shared" si="135"/>
        <v>0</v>
      </c>
      <c r="BG1356" s="203">
        <f t="shared" si="136"/>
        <v>0</v>
      </c>
      <c r="BH1356" s="203">
        <f t="shared" si="137"/>
        <v>0</v>
      </c>
      <c r="BI1356" s="203">
        <f t="shared" si="138"/>
        <v>0</v>
      </c>
      <c r="BJ1356" s="23" t="s">
        <v>175</v>
      </c>
      <c r="BK1356" s="203">
        <f t="shared" si="139"/>
        <v>0</v>
      </c>
      <c r="BL1356" s="23" t="s">
        <v>174</v>
      </c>
      <c r="BM1356" s="23" t="s">
        <v>2031</v>
      </c>
    </row>
    <row r="1357" spans="2:65" s="1" customFormat="1" ht="22.5" customHeight="1">
      <c r="B1357" s="40"/>
      <c r="C1357" s="242" t="s">
        <v>2032</v>
      </c>
      <c r="D1357" s="242" t="s">
        <v>364</v>
      </c>
      <c r="E1357" s="243" t="s">
        <v>2033</v>
      </c>
      <c r="F1357" s="244" t="s">
        <v>2034</v>
      </c>
      <c r="G1357" s="245" t="s">
        <v>1828</v>
      </c>
      <c r="H1357" s="246">
        <v>1</v>
      </c>
      <c r="I1357" s="247"/>
      <c r="J1357" s="248">
        <f t="shared" si="130"/>
        <v>0</v>
      </c>
      <c r="K1357" s="244" t="s">
        <v>21</v>
      </c>
      <c r="L1357" s="249"/>
      <c r="M1357" s="250" t="s">
        <v>21</v>
      </c>
      <c r="N1357" s="251" t="s">
        <v>41</v>
      </c>
      <c r="O1357" s="41"/>
      <c r="P1357" s="201">
        <f t="shared" si="131"/>
        <v>0</v>
      </c>
      <c r="Q1357" s="201">
        <v>0</v>
      </c>
      <c r="R1357" s="201">
        <f t="shared" si="132"/>
        <v>0</v>
      </c>
      <c r="S1357" s="201">
        <v>0</v>
      </c>
      <c r="T1357" s="202">
        <f t="shared" si="133"/>
        <v>0</v>
      </c>
      <c r="AR1357" s="23" t="s">
        <v>229</v>
      </c>
      <c r="AT1357" s="23" t="s">
        <v>364</v>
      </c>
      <c r="AU1357" s="23" t="s">
        <v>175</v>
      </c>
      <c r="AY1357" s="23" t="s">
        <v>167</v>
      </c>
      <c r="BE1357" s="203">
        <f t="shared" si="134"/>
        <v>0</v>
      </c>
      <c r="BF1357" s="203">
        <f t="shared" si="135"/>
        <v>0</v>
      </c>
      <c r="BG1357" s="203">
        <f t="shared" si="136"/>
        <v>0</v>
      </c>
      <c r="BH1357" s="203">
        <f t="shared" si="137"/>
        <v>0</v>
      </c>
      <c r="BI1357" s="203">
        <f t="shared" si="138"/>
        <v>0</v>
      </c>
      <c r="BJ1357" s="23" t="s">
        <v>175</v>
      </c>
      <c r="BK1357" s="203">
        <f t="shared" si="139"/>
        <v>0</v>
      </c>
      <c r="BL1357" s="23" t="s">
        <v>174</v>
      </c>
      <c r="BM1357" s="23" t="s">
        <v>2035</v>
      </c>
    </row>
    <row r="1358" spans="2:65" s="1" customFormat="1" ht="22.5" customHeight="1">
      <c r="B1358" s="40"/>
      <c r="C1358" s="192" t="s">
        <v>2036</v>
      </c>
      <c r="D1358" s="192" t="s">
        <v>169</v>
      </c>
      <c r="E1358" s="193" t="s">
        <v>2037</v>
      </c>
      <c r="F1358" s="194" t="s">
        <v>2038</v>
      </c>
      <c r="G1358" s="195" t="s">
        <v>1828</v>
      </c>
      <c r="H1358" s="196">
        <v>1</v>
      </c>
      <c r="I1358" s="197"/>
      <c r="J1358" s="198">
        <f t="shared" si="130"/>
        <v>0</v>
      </c>
      <c r="K1358" s="194" t="s">
        <v>21</v>
      </c>
      <c r="L1358" s="60"/>
      <c r="M1358" s="199" t="s">
        <v>21</v>
      </c>
      <c r="N1358" s="200" t="s">
        <v>41</v>
      </c>
      <c r="O1358" s="41"/>
      <c r="P1358" s="201">
        <f t="shared" si="131"/>
        <v>0</v>
      </c>
      <c r="Q1358" s="201">
        <v>0</v>
      </c>
      <c r="R1358" s="201">
        <f t="shared" si="132"/>
        <v>0</v>
      </c>
      <c r="S1358" s="201">
        <v>0</v>
      </c>
      <c r="T1358" s="202">
        <f t="shared" si="133"/>
        <v>0</v>
      </c>
      <c r="AR1358" s="23" t="s">
        <v>174</v>
      </c>
      <c r="AT1358" s="23" t="s">
        <v>169</v>
      </c>
      <c r="AU1358" s="23" t="s">
        <v>175</v>
      </c>
      <c r="AY1358" s="23" t="s">
        <v>167</v>
      </c>
      <c r="BE1358" s="203">
        <f t="shared" si="134"/>
        <v>0</v>
      </c>
      <c r="BF1358" s="203">
        <f t="shared" si="135"/>
        <v>0</v>
      </c>
      <c r="BG1358" s="203">
        <f t="shared" si="136"/>
        <v>0</v>
      </c>
      <c r="BH1358" s="203">
        <f t="shared" si="137"/>
        <v>0</v>
      </c>
      <c r="BI1358" s="203">
        <f t="shared" si="138"/>
        <v>0</v>
      </c>
      <c r="BJ1358" s="23" t="s">
        <v>175</v>
      </c>
      <c r="BK1358" s="203">
        <f t="shared" si="139"/>
        <v>0</v>
      </c>
      <c r="BL1358" s="23" t="s">
        <v>174</v>
      </c>
      <c r="BM1358" s="23" t="s">
        <v>2039</v>
      </c>
    </row>
    <row r="1359" spans="2:65" s="1" customFormat="1" ht="22.5" customHeight="1">
      <c r="B1359" s="40"/>
      <c r="C1359" s="192" t="s">
        <v>2040</v>
      </c>
      <c r="D1359" s="192" t="s">
        <v>169</v>
      </c>
      <c r="E1359" s="193" t="s">
        <v>2029</v>
      </c>
      <c r="F1359" s="194" t="s">
        <v>2030</v>
      </c>
      <c r="G1359" s="195" t="s">
        <v>305</v>
      </c>
      <c r="H1359" s="196">
        <v>55</v>
      </c>
      <c r="I1359" s="197"/>
      <c r="J1359" s="198">
        <f t="shared" si="130"/>
        <v>0</v>
      </c>
      <c r="K1359" s="194" t="s">
        <v>173</v>
      </c>
      <c r="L1359" s="60"/>
      <c r="M1359" s="199" t="s">
        <v>21</v>
      </c>
      <c r="N1359" s="200" t="s">
        <v>41</v>
      </c>
      <c r="O1359" s="41"/>
      <c r="P1359" s="201">
        <f t="shared" si="131"/>
        <v>0</v>
      </c>
      <c r="Q1359" s="201">
        <v>0</v>
      </c>
      <c r="R1359" s="201">
        <f t="shared" si="132"/>
        <v>0</v>
      </c>
      <c r="S1359" s="201">
        <v>0</v>
      </c>
      <c r="T1359" s="202">
        <f t="shared" si="133"/>
        <v>0</v>
      </c>
      <c r="AR1359" s="23" t="s">
        <v>174</v>
      </c>
      <c r="AT1359" s="23" t="s">
        <v>169</v>
      </c>
      <c r="AU1359" s="23" t="s">
        <v>175</v>
      </c>
      <c r="AY1359" s="23" t="s">
        <v>167</v>
      </c>
      <c r="BE1359" s="203">
        <f t="shared" si="134"/>
        <v>0</v>
      </c>
      <c r="BF1359" s="203">
        <f t="shared" si="135"/>
        <v>0</v>
      </c>
      <c r="BG1359" s="203">
        <f t="shared" si="136"/>
        <v>0</v>
      </c>
      <c r="BH1359" s="203">
        <f t="shared" si="137"/>
        <v>0</v>
      </c>
      <c r="BI1359" s="203">
        <f t="shared" si="138"/>
        <v>0</v>
      </c>
      <c r="BJ1359" s="23" t="s">
        <v>175</v>
      </c>
      <c r="BK1359" s="203">
        <f t="shared" si="139"/>
        <v>0</v>
      </c>
      <c r="BL1359" s="23" t="s">
        <v>174</v>
      </c>
      <c r="BM1359" s="23" t="s">
        <v>2041</v>
      </c>
    </row>
    <row r="1360" spans="2:65" s="1" customFormat="1" ht="22.5" customHeight="1">
      <c r="B1360" s="40"/>
      <c r="C1360" s="242" t="s">
        <v>2042</v>
      </c>
      <c r="D1360" s="242" t="s">
        <v>364</v>
      </c>
      <c r="E1360" s="243" t="s">
        <v>2043</v>
      </c>
      <c r="F1360" s="244" t="s">
        <v>2044</v>
      </c>
      <c r="G1360" s="245" t="s">
        <v>1828</v>
      </c>
      <c r="H1360" s="246">
        <v>1</v>
      </c>
      <c r="I1360" s="247"/>
      <c r="J1360" s="248">
        <f t="shared" si="130"/>
        <v>0</v>
      </c>
      <c r="K1360" s="244" t="s">
        <v>21</v>
      </c>
      <c r="L1360" s="249"/>
      <c r="M1360" s="250" t="s">
        <v>21</v>
      </c>
      <c r="N1360" s="251" t="s">
        <v>41</v>
      </c>
      <c r="O1360" s="41"/>
      <c r="P1360" s="201">
        <f t="shared" si="131"/>
        <v>0</v>
      </c>
      <c r="Q1360" s="201">
        <v>0</v>
      </c>
      <c r="R1360" s="201">
        <f t="shared" si="132"/>
        <v>0</v>
      </c>
      <c r="S1360" s="201">
        <v>0</v>
      </c>
      <c r="T1360" s="202">
        <f t="shared" si="133"/>
        <v>0</v>
      </c>
      <c r="AR1360" s="23" t="s">
        <v>229</v>
      </c>
      <c r="AT1360" s="23" t="s">
        <v>364</v>
      </c>
      <c r="AU1360" s="23" t="s">
        <v>175</v>
      </c>
      <c r="AY1360" s="23" t="s">
        <v>167</v>
      </c>
      <c r="BE1360" s="203">
        <f t="shared" si="134"/>
        <v>0</v>
      </c>
      <c r="BF1360" s="203">
        <f t="shared" si="135"/>
        <v>0</v>
      </c>
      <c r="BG1360" s="203">
        <f t="shared" si="136"/>
        <v>0</v>
      </c>
      <c r="BH1360" s="203">
        <f t="shared" si="137"/>
        <v>0</v>
      </c>
      <c r="BI1360" s="203">
        <f t="shared" si="138"/>
        <v>0</v>
      </c>
      <c r="BJ1360" s="23" t="s">
        <v>175</v>
      </c>
      <c r="BK1360" s="203">
        <f t="shared" si="139"/>
        <v>0</v>
      </c>
      <c r="BL1360" s="23" t="s">
        <v>174</v>
      </c>
      <c r="BM1360" s="23" t="s">
        <v>2045</v>
      </c>
    </row>
    <row r="1361" spans="2:65" s="1" customFormat="1" ht="44.25" customHeight="1">
      <c r="B1361" s="40"/>
      <c r="C1361" s="192" t="s">
        <v>2046</v>
      </c>
      <c r="D1361" s="192" t="s">
        <v>169</v>
      </c>
      <c r="E1361" s="193" t="s">
        <v>2047</v>
      </c>
      <c r="F1361" s="194" t="s">
        <v>2048</v>
      </c>
      <c r="G1361" s="195" t="s">
        <v>305</v>
      </c>
      <c r="H1361" s="196">
        <v>60</v>
      </c>
      <c r="I1361" s="197"/>
      <c r="J1361" s="198">
        <f t="shared" si="130"/>
        <v>0</v>
      </c>
      <c r="K1361" s="194" t="s">
        <v>173</v>
      </c>
      <c r="L1361" s="60"/>
      <c r="M1361" s="199" t="s">
        <v>21</v>
      </c>
      <c r="N1361" s="200" t="s">
        <v>41</v>
      </c>
      <c r="O1361" s="41"/>
      <c r="P1361" s="201">
        <f t="shared" si="131"/>
        <v>0</v>
      </c>
      <c r="Q1361" s="201">
        <v>0</v>
      </c>
      <c r="R1361" s="201">
        <f t="shared" si="132"/>
        <v>0</v>
      </c>
      <c r="S1361" s="201">
        <v>0</v>
      </c>
      <c r="T1361" s="202">
        <f t="shared" si="133"/>
        <v>0</v>
      </c>
      <c r="AR1361" s="23" t="s">
        <v>174</v>
      </c>
      <c r="AT1361" s="23" t="s">
        <v>169</v>
      </c>
      <c r="AU1361" s="23" t="s">
        <v>175</v>
      </c>
      <c r="AY1361" s="23" t="s">
        <v>167</v>
      </c>
      <c r="BE1361" s="203">
        <f t="shared" si="134"/>
        <v>0</v>
      </c>
      <c r="BF1361" s="203">
        <f t="shared" si="135"/>
        <v>0</v>
      </c>
      <c r="BG1361" s="203">
        <f t="shared" si="136"/>
        <v>0</v>
      </c>
      <c r="BH1361" s="203">
        <f t="shared" si="137"/>
        <v>0</v>
      </c>
      <c r="BI1361" s="203">
        <f t="shared" si="138"/>
        <v>0</v>
      </c>
      <c r="BJ1361" s="23" t="s">
        <v>175</v>
      </c>
      <c r="BK1361" s="203">
        <f t="shared" si="139"/>
        <v>0</v>
      </c>
      <c r="BL1361" s="23" t="s">
        <v>174</v>
      </c>
      <c r="BM1361" s="23" t="s">
        <v>2049</v>
      </c>
    </row>
    <row r="1362" spans="2:65" s="1" customFormat="1" ht="22.5" customHeight="1">
      <c r="B1362" s="40"/>
      <c r="C1362" s="192" t="s">
        <v>2050</v>
      </c>
      <c r="D1362" s="192" t="s">
        <v>169</v>
      </c>
      <c r="E1362" s="193" t="s">
        <v>2051</v>
      </c>
      <c r="F1362" s="194" t="s">
        <v>2052</v>
      </c>
      <c r="G1362" s="195" t="s">
        <v>1828</v>
      </c>
      <c r="H1362" s="196">
        <v>1</v>
      </c>
      <c r="I1362" s="197"/>
      <c r="J1362" s="198">
        <f t="shared" si="130"/>
        <v>0</v>
      </c>
      <c r="K1362" s="194" t="s">
        <v>21</v>
      </c>
      <c r="L1362" s="60"/>
      <c r="M1362" s="199" t="s">
        <v>21</v>
      </c>
      <c r="N1362" s="200" t="s">
        <v>41</v>
      </c>
      <c r="O1362" s="41"/>
      <c r="P1362" s="201">
        <f t="shared" si="131"/>
        <v>0</v>
      </c>
      <c r="Q1362" s="201">
        <v>0</v>
      </c>
      <c r="R1362" s="201">
        <f t="shared" si="132"/>
        <v>0</v>
      </c>
      <c r="S1362" s="201">
        <v>0</v>
      </c>
      <c r="T1362" s="202">
        <f t="shared" si="133"/>
        <v>0</v>
      </c>
      <c r="AR1362" s="23" t="s">
        <v>174</v>
      </c>
      <c r="AT1362" s="23" t="s">
        <v>169</v>
      </c>
      <c r="AU1362" s="23" t="s">
        <v>175</v>
      </c>
      <c r="AY1362" s="23" t="s">
        <v>167</v>
      </c>
      <c r="BE1362" s="203">
        <f t="shared" si="134"/>
        <v>0</v>
      </c>
      <c r="BF1362" s="203">
        <f t="shared" si="135"/>
        <v>0</v>
      </c>
      <c r="BG1362" s="203">
        <f t="shared" si="136"/>
        <v>0</v>
      </c>
      <c r="BH1362" s="203">
        <f t="shared" si="137"/>
        <v>0</v>
      </c>
      <c r="BI1362" s="203">
        <f t="shared" si="138"/>
        <v>0</v>
      </c>
      <c r="BJ1362" s="23" t="s">
        <v>175</v>
      </c>
      <c r="BK1362" s="203">
        <f t="shared" si="139"/>
        <v>0</v>
      </c>
      <c r="BL1362" s="23" t="s">
        <v>174</v>
      </c>
      <c r="BM1362" s="23" t="s">
        <v>2053</v>
      </c>
    </row>
    <row r="1363" spans="2:65" s="10" customFormat="1" ht="29.85" customHeight="1">
      <c r="B1363" s="175"/>
      <c r="C1363" s="176"/>
      <c r="D1363" s="189" t="s">
        <v>68</v>
      </c>
      <c r="E1363" s="190" t="s">
        <v>2054</v>
      </c>
      <c r="F1363" s="190" t="s">
        <v>2055</v>
      </c>
      <c r="G1363" s="176"/>
      <c r="H1363" s="176"/>
      <c r="I1363" s="179"/>
      <c r="J1363" s="191">
        <f>BK1363</f>
        <v>0</v>
      </c>
      <c r="K1363" s="176"/>
      <c r="L1363" s="181"/>
      <c r="M1363" s="182"/>
      <c r="N1363" s="183"/>
      <c r="O1363" s="183"/>
      <c r="P1363" s="184">
        <f>SUM(P1364:P1541)</f>
        <v>0</v>
      </c>
      <c r="Q1363" s="183"/>
      <c r="R1363" s="184">
        <f>SUM(R1364:R1541)</f>
        <v>8.8981708400000006</v>
      </c>
      <c r="S1363" s="183"/>
      <c r="T1363" s="185">
        <f>SUM(T1364:T1541)</f>
        <v>0</v>
      </c>
      <c r="AR1363" s="186" t="s">
        <v>175</v>
      </c>
      <c r="AT1363" s="187" t="s">
        <v>68</v>
      </c>
      <c r="AU1363" s="187" t="s">
        <v>77</v>
      </c>
      <c r="AY1363" s="186" t="s">
        <v>167</v>
      </c>
      <c r="BK1363" s="188">
        <f>SUM(BK1364:BK1541)</f>
        <v>0</v>
      </c>
    </row>
    <row r="1364" spans="2:65" s="1" customFormat="1" ht="31.5" customHeight="1">
      <c r="B1364" s="40"/>
      <c r="C1364" s="192" t="s">
        <v>2056</v>
      </c>
      <c r="D1364" s="192" t="s">
        <v>169</v>
      </c>
      <c r="E1364" s="193" t="s">
        <v>2057</v>
      </c>
      <c r="F1364" s="194" t="s">
        <v>2058</v>
      </c>
      <c r="G1364" s="195" t="s">
        <v>245</v>
      </c>
      <c r="H1364" s="196">
        <v>34.826999999999998</v>
      </c>
      <c r="I1364" s="197"/>
      <c r="J1364" s="198">
        <f>ROUND(I1364*H1364,2)</f>
        <v>0</v>
      </c>
      <c r="K1364" s="194" t="s">
        <v>173</v>
      </c>
      <c r="L1364" s="60"/>
      <c r="M1364" s="199" t="s">
        <v>21</v>
      </c>
      <c r="N1364" s="200" t="s">
        <v>41</v>
      </c>
      <c r="O1364" s="41"/>
      <c r="P1364" s="201">
        <f>O1364*H1364</f>
        <v>0</v>
      </c>
      <c r="Q1364" s="201">
        <v>0</v>
      </c>
      <c r="R1364" s="201">
        <f>Q1364*H1364</f>
        <v>0</v>
      </c>
      <c r="S1364" s="201">
        <v>0</v>
      </c>
      <c r="T1364" s="202">
        <f>S1364*H1364</f>
        <v>0</v>
      </c>
      <c r="AR1364" s="23" t="s">
        <v>308</v>
      </c>
      <c r="AT1364" s="23" t="s">
        <v>169</v>
      </c>
      <c r="AU1364" s="23" t="s">
        <v>175</v>
      </c>
      <c r="AY1364" s="23" t="s">
        <v>167</v>
      </c>
      <c r="BE1364" s="203">
        <f>IF(N1364="základní",J1364,0)</f>
        <v>0</v>
      </c>
      <c r="BF1364" s="203">
        <f>IF(N1364="snížená",J1364,0)</f>
        <v>0</v>
      </c>
      <c r="BG1364" s="203">
        <f>IF(N1364="zákl. přenesená",J1364,0)</f>
        <v>0</v>
      </c>
      <c r="BH1364" s="203">
        <f>IF(N1364="sníž. přenesená",J1364,0)</f>
        <v>0</v>
      </c>
      <c r="BI1364" s="203">
        <f>IF(N1364="nulová",J1364,0)</f>
        <v>0</v>
      </c>
      <c r="BJ1364" s="23" t="s">
        <v>175</v>
      </c>
      <c r="BK1364" s="203">
        <f>ROUND(I1364*H1364,2)</f>
        <v>0</v>
      </c>
      <c r="BL1364" s="23" t="s">
        <v>308</v>
      </c>
      <c r="BM1364" s="23" t="s">
        <v>2059</v>
      </c>
    </row>
    <row r="1365" spans="2:65" s="11" customFormat="1">
      <c r="B1365" s="204"/>
      <c r="C1365" s="205"/>
      <c r="D1365" s="206" t="s">
        <v>177</v>
      </c>
      <c r="E1365" s="207" t="s">
        <v>21</v>
      </c>
      <c r="F1365" s="208" t="s">
        <v>2060</v>
      </c>
      <c r="G1365" s="205"/>
      <c r="H1365" s="209" t="s">
        <v>21</v>
      </c>
      <c r="I1365" s="210"/>
      <c r="J1365" s="205"/>
      <c r="K1365" s="205"/>
      <c r="L1365" s="211"/>
      <c r="M1365" s="212"/>
      <c r="N1365" s="213"/>
      <c r="O1365" s="213"/>
      <c r="P1365" s="213"/>
      <c r="Q1365" s="213"/>
      <c r="R1365" s="213"/>
      <c r="S1365" s="213"/>
      <c r="T1365" s="214"/>
      <c r="AT1365" s="215" t="s">
        <v>177</v>
      </c>
      <c r="AU1365" s="215" t="s">
        <v>175</v>
      </c>
      <c r="AV1365" s="11" t="s">
        <v>77</v>
      </c>
      <c r="AW1365" s="11" t="s">
        <v>33</v>
      </c>
      <c r="AX1365" s="11" t="s">
        <v>69</v>
      </c>
      <c r="AY1365" s="215" t="s">
        <v>167</v>
      </c>
    </row>
    <row r="1366" spans="2:65" s="11" customFormat="1">
      <c r="B1366" s="204"/>
      <c r="C1366" s="205"/>
      <c r="D1366" s="206" t="s">
        <v>177</v>
      </c>
      <c r="E1366" s="207" t="s">
        <v>21</v>
      </c>
      <c r="F1366" s="208" t="s">
        <v>2061</v>
      </c>
      <c r="G1366" s="205"/>
      <c r="H1366" s="209" t="s">
        <v>21</v>
      </c>
      <c r="I1366" s="210"/>
      <c r="J1366" s="205"/>
      <c r="K1366" s="205"/>
      <c r="L1366" s="211"/>
      <c r="M1366" s="212"/>
      <c r="N1366" s="213"/>
      <c r="O1366" s="213"/>
      <c r="P1366" s="213"/>
      <c r="Q1366" s="213"/>
      <c r="R1366" s="213"/>
      <c r="S1366" s="213"/>
      <c r="T1366" s="214"/>
      <c r="AT1366" s="215" t="s">
        <v>177</v>
      </c>
      <c r="AU1366" s="215" t="s">
        <v>175</v>
      </c>
      <c r="AV1366" s="11" t="s">
        <v>77</v>
      </c>
      <c r="AW1366" s="11" t="s">
        <v>33</v>
      </c>
      <c r="AX1366" s="11" t="s">
        <v>69</v>
      </c>
      <c r="AY1366" s="215" t="s">
        <v>167</v>
      </c>
    </row>
    <row r="1367" spans="2:65" s="12" customFormat="1">
      <c r="B1367" s="216"/>
      <c r="C1367" s="217"/>
      <c r="D1367" s="206" t="s">
        <v>177</v>
      </c>
      <c r="E1367" s="218" t="s">
        <v>21</v>
      </c>
      <c r="F1367" s="219" t="s">
        <v>2062</v>
      </c>
      <c r="G1367" s="217"/>
      <c r="H1367" s="220">
        <v>10.304</v>
      </c>
      <c r="I1367" s="221"/>
      <c r="J1367" s="217"/>
      <c r="K1367" s="217"/>
      <c r="L1367" s="222"/>
      <c r="M1367" s="223"/>
      <c r="N1367" s="224"/>
      <c r="O1367" s="224"/>
      <c r="P1367" s="224"/>
      <c r="Q1367" s="224"/>
      <c r="R1367" s="224"/>
      <c r="S1367" s="224"/>
      <c r="T1367" s="225"/>
      <c r="AT1367" s="226" t="s">
        <v>177</v>
      </c>
      <c r="AU1367" s="226" t="s">
        <v>175</v>
      </c>
      <c r="AV1367" s="12" t="s">
        <v>175</v>
      </c>
      <c r="AW1367" s="12" t="s">
        <v>33</v>
      </c>
      <c r="AX1367" s="12" t="s">
        <v>69</v>
      </c>
      <c r="AY1367" s="226" t="s">
        <v>167</v>
      </c>
    </row>
    <row r="1368" spans="2:65" s="12" customFormat="1">
      <c r="B1368" s="216"/>
      <c r="C1368" s="217"/>
      <c r="D1368" s="206" t="s">
        <v>177</v>
      </c>
      <c r="E1368" s="218" t="s">
        <v>21</v>
      </c>
      <c r="F1368" s="219" t="s">
        <v>2063</v>
      </c>
      <c r="G1368" s="217"/>
      <c r="H1368" s="220">
        <v>11.34</v>
      </c>
      <c r="I1368" s="221"/>
      <c r="J1368" s="217"/>
      <c r="K1368" s="217"/>
      <c r="L1368" s="222"/>
      <c r="M1368" s="223"/>
      <c r="N1368" s="224"/>
      <c r="O1368" s="224"/>
      <c r="P1368" s="224"/>
      <c r="Q1368" s="224"/>
      <c r="R1368" s="224"/>
      <c r="S1368" s="224"/>
      <c r="T1368" s="225"/>
      <c r="AT1368" s="226" t="s">
        <v>177</v>
      </c>
      <c r="AU1368" s="226" t="s">
        <v>175</v>
      </c>
      <c r="AV1368" s="12" t="s">
        <v>175</v>
      </c>
      <c r="AW1368" s="12" t="s">
        <v>33</v>
      </c>
      <c r="AX1368" s="12" t="s">
        <v>69</v>
      </c>
      <c r="AY1368" s="226" t="s">
        <v>167</v>
      </c>
    </row>
    <row r="1369" spans="2:65" s="12" customFormat="1">
      <c r="B1369" s="216"/>
      <c r="C1369" s="217"/>
      <c r="D1369" s="206" t="s">
        <v>177</v>
      </c>
      <c r="E1369" s="218" t="s">
        <v>21</v>
      </c>
      <c r="F1369" s="219" t="s">
        <v>2064</v>
      </c>
      <c r="G1369" s="217"/>
      <c r="H1369" s="220">
        <v>4.508</v>
      </c>
      <c r="I1369" s="221"/>
      <c r="J1369" s="217"/>
      <c r="K1369" s="217"/>
      <c r="L1369" s="222"/>
      <c r="M1369" s="223"/>
      <c r="N1369" s="224"/>
      <c r="O1369" s="224"/>
      <c r="P1369" s="224"/>
      <c r="Q1369" s="224"/>
      <c r="R1369" s="224"/>
      <c r="S1369" s="224"/>
      <c r="T1369" s="225"/>
      <c r="AT1369" s="226" t="s">
        <v>177</v>
      </c>
      <c r="AU1369" s="226" t="s">
        <v>175</v>
      </c>
      <c r="AV1369" s="12" t="s">
        <v>175</v>
      </c>
      <c r="AW1369" s="12" t="s">
        <v>33</v>
      </c>
      <c r="AX1369" s="12" t="s">
        <v>69</v>
      </c>
      <c r="AY1369" s="226" t="s">
        <v>167</v>
      </c>
    </row>
    <row r="1370" spans="2:65" s="12" customFormat="1">
      <c r="B1370" s="216"/>
      <c r="C1370" s="217"/>
      <c r="D1370" s="206" t="s">
        <v>177</v>
      </c>
      <c r="E1370" s="218" t="s">
        <v>21</v>
      </c>
      <c r="F1370" s="219" t="s">
        <v>2065</v>
      </c>
      <c r="G1370" s="217"/>
      <c r="H1370" s="220">
        <v>2.323</v>
      </c>
      <c r="I1370" s="221"/>
      <c r="J1370" s="217"/>
      <c r="K1370" s="217"/>
      <c r="L1370" s="222"/>
      <c r="M1370" s="223"/>
      <c r="N1370" s="224"/>
      <c r="O1370" s="224"/>
      <c r="P1370" s="224"/>
      <c r="Q1370" s="224"/>
      <c r="R1370" s="224"/>
      <c r="S1370" s="224"/>
      <c r="T1370" s="225"/>
      <c r="AT1370" s="226" t="s">
        <v>177</v>
      </c>
      <c r="AU1370" s="226" t="s">
        <v>175</v>
      </c>
      <c r="AV1370" s="12" t="s">
        <v>175</v>
      </c>
      <c r="AW1370" s="12" t="s">
        <v>33</v>
      </c>
      <c r="AX1370" s="12" t="s">
        <v>69</v>
      </c>
      <c r="AY1370" s="226" t="s">
        <v>167</v>
      </c>
    </row>
    <row r="1371" spans="2:65" s="12" customFormat="1">
      <c r="B1371" s="216"/>
      <c r="C1371" s="217"/>
      <c r="D1371" s="206" t="s">
        <v>177</v>
      </c>
      <c r="E1371" s="218" t="s">
        <v>21</v>
      </c>
      <c r="F1371" s="219" t="s">
        <v>2066</v>
      </c>
      <c r="G1371" s="217"/>
      <c r="H1371" s="220">
        <v>0.35199999999999998</v>
      </c>
      <c r="I1371" s="221"/>
      <c r="J1371" s="217"/>
      <c r="K1371" s="217"/>
      <c r="L1371" s="222"/>
      <c r="M1371" s="223"/>
      <c r="N1371" s="224"/>
      <c r="O1371" s="224"/>
      <c r="P1371" s="224"/>
      <c r="Q1371" s="224"/>
      <c r="R1371" s="224"/>
      <c r="S1371" s="224"/>
      <c r="T1371" s="225"/>
      <c r="AT1371" s="226" t="s">
        <v>177</v>
      </c>
      <c r="AU1371" s="226" t="s">
        <v>175</v>
      </c>
      <c r="AV1371" s="12" t="s">
        <v>175</v>
      </c>
      <c r="AW1371" s="12" t="s">
        <v>33</v>
      </c>
      <c r="AX1371" s="12" t="s">
        <v>69</v>
      </c>
      <c r="AY1371" s="226" t="s">
        <v>167</v>
      </c>
    </row>
    <row r="1372" spans="2:65" s="11" customFormat="1">
      <c r="B1372" s="204"/>
      <c r="C1372" s="205"/>
      <c r="D1372" s="206" t="s">
        <v>177</v>
      </c>
      <c r="E1372" s="207" t="s">
        <v>21</v>
      </c>
      <c r="F1372" s="208" t="s">
        <v>2067</v>
      </c>
      <c r="G1372" s="205"/>
      <c r="H1372" s="209" t="s">
        <v>21</v>
      </c>
      <c r="I1372" s="210"/>
      <c r="J1372" s="205"/>
      <c r="K1372" s="205"/>
      <c r="L1372" s="211"/>
      <c r="M1372" s="212"/>
      <c r="N1372" s="213"/>
      <c r="O1372" s="213"/>
      <c r="P1372" s="213"/>
      <c r="Q1372" s="213"/>
      <c r="R1372" s="213"/>
      <c r="S1372" s="213"/>
      <c r="T1372" s="214"/>
      <c r="AT1372" s="215" t="s">
        <v>177</v>
      </c>
      <c r="AU1372" s="215" t="s">
        <v>175</v>
      </c>
      <c r="AV1372" s="11" t="s">
        <v>77</v>
      </c>
      <c r="AW1372" s="11" t="s">
        <v>33</v>
      </c>
      <c r="AX1372" s="11" t="s">
        <v>69</v>
      </c>
      <c r="AY1372" s="215" t="s">
        <v>167</v>
      </c>
    </row>
    <row r="1373" spans="2:65" s="12" customFormat="1">
      <c r="B1373" s="216"/>
      <c r="C1373" s="217"/>
      <c r="D1373" s="206" t="s">
        <v>177</v>
      </c>
      <c r="E1373" s="218" t="s">
        <v>21</v>
      </c>
      <c r="F1373" s="219" t="s">
        <v>2068</v>
      </c>
      <c r="G1373" s="217"/>
      <c r="H1373" s="220">
        <v>6</v>
      </c>
      <c r="I1373" s="221"/>
      <c r="J1373" s="217"/>
      <c r="K1373" s="217"/>
      <c r="L1373" s="222"/>
      <c r="M1373" s="223"/>
      <c r="N1373" s="224"/>
      <c r="O1373" s="224"/>
      <c r="P1373" s="224"/>
      <c r="Q1373" s="224"/>
      <c r="R1373" s="224"/>
      <c r="S1373" s="224"/>
      <c r="T1373" s="225"/>
      <c r="AT1373" s="226" t="s">
        <v>177</v>
      </c>
      <c r="AU1373" s="226" t="s">
        <v>175</v>
      </c>
      <c r="AV1373" s="12" t="s">
        <v>175</v>
      </c>
      <c r="AW1373" s="12" t="s">
        <v>33</v>
      </c>
      <c r="AX1373" s="12" t="s">
        <v>69</v>
      </c>
      <c r="AY1373" s="226" t="s">
        <v>167</v>
      </c>
    </row>
    <row r="1374" spans="2:65" s="13" customFormat="1">
      <c r="B1374" s="227"/>
      <c r="C1374" s="228"/>
      <c r="D1374" s="229" t="s">
        <v>177</v>
      </c>
      <c r="E1374" s="230" t="s">
        <v>21</v>
      </c>
      <c r="F1374" s="231" t="s">
        <v>181</v>
      </c>
      <c r="G1374" s="228"/>
      <c r="H1374" s="232">
        <v>34.826999999999998</v>
      </c>
      <c r="I1374" s="233"/>
      <c r="J1374" s="228"/>
      <c r="K1374" s="228"/>
      <c r="L1374" s="234"/>
      <c r="M1374" s="235"/>
      <c r="N1374" s="236"/>
      <c r="O1374" s="236"/>
      <c r="P1374" s="236"/>
      <c r="Q1374" s="236"/>
      <c r="R1374" s="236"/>
      <c r="S1374" s="236"/>
      <c r="T1374" s="237"/>
      <c r="AT1374" s="238" t="s">
        <v>177</v>
      </c>
      <c r="AU1374" s="238" t="s">
        <v>175</v>
      </c>
      <c r="AV1374" s="13" t="s">
        <v>174</v>
      </c>
      <c r="AW1374" s="13" t="s">
        <v>33</v>
      </c>
      <c r="AX1374" s="13" t="s">
        <v>77</v>
      </c>
      <c r="AY1374" s="238" t="s">
        <v>167</v>
      </c>
    </row>
    <row r="1375" spans="2:65" s="1" customFormat="1" ht="31.5" customHeight="1">
      <c r="B1375" s="40"/>
      <c r="C1375" s="192" t="s">
        <v>2069</v>
      </c>
      <c r="D1375" s="192" t="s">
        <v>169</v>
      </c>
      <c r="E1375" s="193" t="s">
        <v>2070</v>
      </c>
      <c r="F1375" s="194" t="s">
        <v>2071</v>
      </c>
      <c r="G1375" s="195" t="s">
        <v>172</v>
      </c>
      <c r="H1375" s="196">
        <v>11.19</v>
      </c>
      <c r="I1375" s="197"/>
      <c r="J1375" s="198">
        <f>ROUND(I1375*H1375,2)</f>
        <v>0</v>
      </c>
      <c r="K1375" s="194" t="s">
        <v>173</v>
      </c>
      <c r="L1375" s="60"/>
      <c r="M1375" s="199" t="s">
        <v>21</v>
      </c>
      <c r="N1375" s="200" t="s">
        <v>41</v>
      </c>
      <c r="O1375" s="41"/>
      <c r="P1375" s="201">
        <f>O1375*H1375</f>
        <v>0</v>
      </c>
      <c r="Q1375" s="201">
        <v>1.89E-3</v>
      </c>
      <c r="R1375" s="201">
        <f>Q1375*H1375</f>
        <v>2.1149099999999997E-2</v>
      </c>
      <c r="S1375" s="201">
        <v>0</v>
      </c>
      <c r="T1375" s="202">
        <f>S1375*H1375</f>
        <v>0</v>
      </c>
      <c r="AR1375" s="23" t="s">
        <v>308</v>
      </c>
      <c r="AT1375" s="23" t="s">
        <v>169</v>
      </c>
      <c r="AU1375" s="23" t="s">
        <v>175</v>
      </c>
      <c r="AY1375" s="23" t="s">
        <v>167</v>
      </c>
      <c r="BE1375" s="203">
        <f>IF(N1375="základní",J1375,0)</f>
        <v>0</v>
      </c>
      <c r="BF1375" s="203">
        <f>IF(N1375="snížená",J1375,0)</f>
        <v>0</v>
      </c>
      <c r="BG1375" s="203">
        <f>IF(N1375="zákl. přenesená",J1375,0)</f>
        <v>0</v>
      </c>
      <c r="BH1375" s="203">
        <f>IF(N1375="sníž. přenesená",J1375,0)</f>
        <v>0</v>
      </c>
      <c r="BI1375" s="203">
        <f>IF(N1375="nulová",J1375,0)</f>
        <v>0</v>
      </c>
      <c r="BJ1375" s="23" t="s">
        <v>175</v>
      </c>
      <c r="BK1375" s="203">
        <f>ROUND(I1375*H1375,2)</f>
        <v>0</v>
      </c>
      <c r="BL1375" s="23" t="s">
        <v>308</v>
      </c>
      <c r="BM1375" s="23" t="s">
        <v>2072</v>
      </c>
    </row>
    <row r="1376" spans="2:65" s="11" customFormat="1">
      <c r="B1376" s="204"/>
      <c r="C1376" s="205"/>
      <c r="D1376" s="206" t="s">
        <v>177</v>
      </c>
      <c r="E1376" s="207" t="s">
        <v>21</v>
      </c>
      <c r="F1376" s="208" t="s">
        <v>2073</v>
      </c>
      <c r="G1376" s="205"/>
      <c r="H1376" s="209" t="s">
        <v>21</v>
      </c>
      <c r="I1376" s="210"/>
      <c r="J1376" s="205"/>
      <c r="K1376" s="205"/>
      <c r="L1376" s="211"/>
      <c r="M1376" s="212"/>
      <c r="N1376" s="213"/>
      <c r="O1376" s="213"/>
      <c r="P1376" s="213"/>
      <c r="Q1376" s="213"/>
      <c r="R1376" s="213"/>
      <c r="S1376" s="213"/>
      <c r="T1376" s="214"/>
      <c r="AT1376" s="215" t="s">
        <v>177</v>
      </c>
      <c r="AU1376" s="215" t="s">
        <v>175</v>
      </c>
      <c r="AV1376" s="11" t="s">
        <v>77</v>
      </c>
      <c r="AW1376" s="11" t="s">
        <v>33</v>
      </c>
      <c r="AX1376" s="11" t="s">
        <v>69</v>
      </c>
      <c r="AY1376" s="215" t="s">
        <v>167</v>
      </c>
    </row>
    <row r="1377" spans="2:65" s="12" customFormat="1">
      <c r="B1377" s="216"/>
      <c r="C1377" s="217"/>
      <c r="D1377" s="206" t="s">
        <v>177</v>
      </c>
      <c r="E1377" s="218" t="s">
        <v>21</v>
      </c>
      <c r="F1377" s="219" t="s">
        <v>2074</v>
      </c>
      <c r="G1377" s="217"/>
      <c r="H1377" s="220">
        <v>11.19</v>
      </c>
      <c r="I1377" s="221"/>
      <c r="J1377" s="217"/>
      <c r="K1377" s="217"/>
      <c r="L1377" s="222"/>
      <c r="M1377" s="223"/>
      <c r="N1377" s="224"/>
      <c r="O1377" s="224"/>
      <c r="P1377" s="224"/>
      <c r="Q1377" s="224"/>
      <c r="R1377" s="224"/>
      <c r="S1377" s="224"/>
      <c r="T1377" s="225"/>
      <c r="AT1377" s="226" t="s">
        <v>177</v>
      </c>
      <c r="AU1377" s="226" t="s">
        <v>175</v>
      </c>
      <c r="AV1377" s="12" t="s">
        <v>175</v>
      </c>
      <c r="AW1377" s="12" t="s">
        <v>33</v>
      </c>
      <c r="AX1377" s="12" t="s">
        <v>69</v>
      </c>
      <c r="AY1377" s="226" t="s">
        <v>167</v>
      </c>
    </row>
    <row r="1378" spans="2:65" s="13" customFormat="1">
      <c r="B1378" s="227"/>
      <c r="C1378" s="228"/>
      <c r="D1378" s="229" t="s">
        <v>177</v>
      </c>
      <c r="E1378" s="230" t="s">
        <v>21</v>
      </c>
      <c r="F1378" s="231" t="s">
        <v>181</v>
      </c>
      <c r="G1378" s="228"/>
      <c r="H1378" s="232">
        <v>11.19</v>
      </c>
      <c r="I1378" s="233"/>
      <c r="J1378" s="228"/>
      <c r="K1378" s="228"/>
      <c r="L1378" s="234"/>
      <c r="M1378" s="235"/>
      <c r="N1378" s="236"/>
      <c r="O1378" s="236"/>
      <c r="P1378" s="236"/>
      <c r="Q1378" s="236"/>
      <c r="R1378" s="236"/>
      <c r="S1378" s="236"/>
      <c r="T1378" s="237"/>
      <c r="AT1378" s="238" t="s">
        <v>177</v>
      </c>
      <c r="AU1378" s="238" t="s">
        <v>175</v>
      </c>
      <c r="AV1378" s="13" t="s">
        <v>174</v>
      </c>
      <c r="AW1378" s="13" t="s">
        <v>33</v>
      </c>
      <c r="AX1378" s="13" t="s">
        <v>77</v>
      </c>
      <c r="AY1378" s="238" t="s">
        <v>167</v>
      </c>
    </row>
    <row r="1379" spans="2:65" s="1" customFormat="1" ht="31.5" customHeight="1">
      <c r="B1379" s="40"/>
      <c r="C1379" s="192" t="s">
        <v>2075</v>
      </c>
      <c r="D1379" s="192" t="s">
        <v>169</v>
      </c>
      <c r="E1379" s="193" t="s">
        <v>2076</v>
      </c>
      <c r="F1379" s="194" t="s">
        <v>2077</v>
      </c>
      <c r="G1379" s="195" t="s">
        <v>226</v>
      </c>
      <c r="H1379" s="196">
        <v>22</v>
      </c>
      <c r="I1379" s="197"/>
      <c r="J1379" s="198">
        <f>ROUND(I1379*H1379,2)</f>
        <v>0</v>
      </c>
      <c r="K1379" s="194" t="s">
        <v>173</v>
      </c>
      <c r="L1379" s="60"/>
      <c r="M1379" s="199" t="s">
        <v>21</v>
      </c>
      <c r="N1379" s="200" t="s">
        <v>41</v>
      </c>
      <c r="O1379" s="41"/>
      <c r="P1379" s="201">
        <f>O1379*H1379</f>
        <v>0</v>
      </c>
      <c r="Q1379" s="201">
        <v>2.6700000000000001E-3</v>
      </c>
      <c r="R1379" s="201">
        <f>Q1379*H1379</f>
        <v>5.8740000000000001E-2</v>
      </c>
      <c r="S1379" s="201">
        <v>0</v>
      </c>
      <c r="T1379" s="202">
        <f>S1379*H1379</f>
        <v>0</v>
      </c>
      <c r="AR1379" s="23" t="s">
        <v>308</v>
      </c>
      <c r="AT1379" s="23" t="s">
        <v>169</v>
      </c>
      <c r="AU1379" s="23" t="s">
        <v>175</v>
      </c>
      <c r="AY1379" s="23" t="s">
        <v>167</v>
      </c>
      <c r="BE1379" s="203">
        <f>IF(N1379="základní",J1379,0)</f>
        <v>0</v>
      </c>
      <c r="BF1379" s="203">
        <f>IF(N1379="snížená",J1379,0)</f>
        <v>0</v>
      </c>
      <c r="BG1379" s="203">
        <f>IF(N1379="zákl. přenesená",J1379,0)</f>
        <v>0</v>
      </c>
      <c r="BH1379" s="203">
        <f>IF(N1379="sníž. přenesená",J1379,0)</f>
        <v>0</v>
      </c>
      <c r="BI1379" s="203">
        <f>IF(N1379="nulová",J1379,0)</f>
        <v>0</v>
      </c>
      <c r="BJ1379" s="23" t="s">
        <v>175</v>
      </c>
      <c r="BK1379" s="203">
        <f>ROUND(I1379*H1379,2)</f>
        <v>0</v>
      </c>
      <c r="BL1379" s="23" t="s">
        <v>308</v>
      </c>
      <c r="BM1379" s="23" t="s">
        <v>2078</v>
      </c>
    </row>
    <row r="1380" spans="2:65" s="11" customFormat="1">
      <c r="B1380" s="204"/>
      <c r="C1380" s="205"/>
      <c r="D1380" s="206" t="s">
        <v>177</v>
      </c>
      <c r="E1380" s="207" t="s">
        <v>21</v>
      </c>
      <c r="F1380" s="208" t="s">
        <v>2079</v>
      </c>
      <c r="G1380" s="205"/>
      <c r="H1380" s="209" t="s">
        <v>21</v>
      </c>
      <c r="I1380" s="210"/>
      <c r="J1380" s="205"/>
      <c r="K1380" s="205"/>
      <c r="L1380" s="211"/>
      <c r="M1380" s="212"/>
      <c r="N1380" s="213"/>
      <c r="O1380" s="213"/>
      <c r="P1380" s="213"/>
      <c r="Q1380" s="213"/>
      <c r="R1380" s="213"/>
      <c r="S1380" s="213"/>
      <c r="T1380" s="214"/>
      <c r="AT1380" s="215" t="s">
        <v>177</v>
      </c>
      <c r="AU1380" s="215" t="s">
        <v>175</v>
      </c>
      <c r="AV1380" s="11" t="s">
        <v>77</v>
      </c>
      <c r="AW1380" s="11" t="s">
        <v>33</v>
      </c>
      <c r="AX1380" s="11" t="s">
        <v>69</v>
      </c>
      <c r="AY1380" s="215" t="s">
        <v>167</v>
      </c>
    </row>
    <row r="1381" spans="2:65" s="12" customFormat="1">
      <c r="B1381" s="216"/>
      <c r="C1381" s="217"/>
      <c r="D1381" s="206" t="s">
        <v>177</v>
      </c>
      <c r="E1381" s="218" t="s">
        <v>21</v>
      </c>
      <c r="F1381" s="219" t="s">
        <v>2080</v>
      </c>
      <c r="G1381" s="217"/>
      <c r="H1381" s="220">
        <v>22</v>
      </c>
      <c r="I1381" s="221"/>
      <c r="J1381" s="217"/>
      <c r="K1381" s="217"/>
      <c r="L1381" s="222"/>
      <c r="M1381" s="223"/>
      <c r="N1381" s="224"/>
      <c r="O1381" s="224"/>
      <c r="P1381" s="224"/>
      <c r="Q1381" s="224"/>
      <c r="R1381" s="224"/>
      <c r="S1381" s="224"/>
      <c r="T1381" s="225"/>
      <c r="AT1381" s="226" t="s">
        <v>177</v>
      </c>
      <c r="AU1381" s="226" t="s">
        <v>175</v>
      </c>
      <c r="AV1381" s="12" t="s">
        <v>175</v>
      </c>
      <c r="AW1381" s="12" t="s">
        <v>33</v>
      </c>
      <c r="AX1381" s="12" t="s">
        <v>69</v>
      </c>
      <c r="AY1381" s="226" t="s">
        <v>167</v>
      </c>
    </row>
    <row r="1382" spans="2:65" s="13" customFormat="1">
      <c r="B1382" s="227"/>
      <c r="C1382" s="228"/>
      <c r="D1382" s="229" t="s">
        <v>177</v>
      </c>
      <c r="E1382" s="230" t="s">
        <v>21</v>
      </c>
      <c r="F1382" s="231" t="s">
        <v>181</v>
      </c>
      <c r="G1382" s="228"/>
      <c r="H1382" s="232">
        <v>22</v>
      </c>
      <c r="I1382" s="233"/>
      <c r="J1382" s="228"/>
      <c r="K1382" s="228"/>
      <c r="L1382" s="234"/>
      <c r="M1382" s="235"/>
      <c r="N1382" s="236"/>
      <c r="O1382" s="236"/>
      <c r="P1382" s="236"/>
      <c r="Q1382" s="236"/>
      <c r="R1382" s="236"/>
      <c r="S1382" s="236"/>
      <c r="T1382" s="237"/>
      <c r="AT1382" s="238" t="s">
        <v>177</v>
      </c>
      <c r="AU1382" s="238" t="s">
        <v>175</v>
      </c>
      <c r="AV1382" s="13" t="s">
        <v>174</v>
      </c>
      <c r="AW1382" s="13" t="s">
        <v>33</v>
      </c>
      <c r="AX1382" s="13" t="s">
        <v>77</v>
      </c>
      <c r="AY1382" s="238" t="s">
        <v>167</v>
      </c>
    </row>
    <row r="1383" spans="2:65" s="1" customFormat="1" ht="31.5" customHeight="1">
      <c r="B1383" s="40"/>
      <c r="C1383" s="242" t="s">
        <v>2081</v>
      </c>
      <c r="D1383" s="242" t="s">
        <v>364</v>
      </c>
      <c r="E1383" s="243" t="s">
        <v>2082</v>
      </c>
      <c r="F1383" s="244" t="s">
        <v>2083</v>
      </c>
      <c r="G1383" s="245" t="s">
        <v>226</v>
      </c>
      <c r="H1383" s="246">
        <v>22</v>
      </c>
      <c r="I1383" s="247"/>
      <c r="J1383" s="248">
        <f>ROUND(I1383*H1383,2)</f>
        <v>0</v>
      </c>
      <c r="K1383" s="244" t="s">
        <v>21</v>
      </c>
      <c r="L1383" s="249"/>
      <c r="M1383" s="250" t="s">
        <v>21</v>
      </c>
      <c r="N1383" s="251" t="s">
        <v>41</v>
      </c>
      <c r="O1383" s="41"/>
      <c r="P1383" s="201">
        <f>O1383*H1383</f>
        <v>0</v>
      </c>
      <c r="Q1383" s="201">
        <v>3.5E-4</v>
      </c>
      <c r="R1383" s="201">
        <f>Q1383*H1383</f>
        <v>7.7000000000000002E-3</v>
      </c>
      <c r="S1383" s="201">
        <v>0</v>
      </c>
      <c r="T1383" s="202">
        <f>S1383*H1383</f>
        <v>0</v>
      </c>
      <c r="AR1383" s="23" t="s">
        <v>426</v>
      </c>
      <c r="AT1383" s="23" t="s">
        <v>364</v>
      </c>
      <c r="AU1383" s="23" t="s">
        <v>175</v>
      </c>
      <c r="AY1383" s="23" t="s">
        <v>167</v>
      </c>
      <c r="BE1383" s="203">
        <f>IF(N1383="základní",J1383,0)</f>
        <v>0</v>
      </c>
      <c r="BF1383" s="203">
        <f>IF(N1383="snížená",J1383,0)</f>
        <v>0</v>
      </c>
      <c r="BG1383" s="203">
        <f>IF(N1383="zákl. přenesená",J1383,0)</f>
        <v>0</v>
      </c>
      <c r="BH1383" s="203">
        <f>IF(N1383="sníž. přenesená",J1383,0)</f>
        <v>0</v>
      </c>
      <c r="BI1383" s="203">
        <f>IF(N1383="nulová",J1383,0)</f>
        <v>0</v>
      </c>
      <c r="BJ1383" s="23" t="s">
        <v>175</v>
      </c>
      <c r="BK1383" s="203">
        <f>ROUND(I1383*H1383,2)</f>
        <v>0</v>
      </c>
      <c r="BL1383" s="23" t="s">
        <v>308</v>
      </c>
      <c r="BM1383" s="23" t="s">
        <v>2084</v>
      </c>
    </row>
    <row r="1384" spans="2:65" s="11" customFormat="1">
      <c r="B1384" s="204"/>
      <c r="C1384" s="205"/>
      <c r="D1384" s="206" t="s">
        <v>177</v>
      </c>
      <c r="E1384" s="207" t="s">
        <v>21</v>
      </c>
      <c r="F1384" s="208" t="s">
        <v>901</v>
      </c>
      <c r="G1384" s="205"/>
      <c r="H1384" s="209" t="s">
        <v>21</v>
      </c>
      <c r="I1384" s="210"/>
      <c r="J1384" s="205"/>
      <c r="K1384" s="205"/>
      <c r="L1384" s="211"/>
      <c r="M1384" s="212"/>
      <c r="N1384" s="213"/>
      <c r="O1384" s="213"/>
      <c r="P1384" s="213"/>
      <c r="Q1384" s="213"/>
      <c r="R1384" s="213"/>
      <c r="S1384" s="213"/>
      <c r="T1384" s="214"/>
      <c r="AT1384" s="215" t="s">
        <v>177</v>
      </c>
      <c r="AU1384" s="215" t="s">
        <v>175</v>
      </c>
      <c r="AV1384" s="11" t="s">
        <v>77</v>
      </c>
      <c r="AW1384" s="11" t="s">
        <v>33</v>
      </c>
      <c r="AX1384" s="11" t="s">
        <v>69</v>
      </c>
      <c r="AY1384" s="215" t="s">
        <v>167</v>
      </c>
    </row>
    <row r="1385" spans="2:65" s="12" customFormat="1">
      <c r="B1385" s="216"/>
      <c r="C1385" s="217"/>
      <c r="D1385" s="206" t="s">
        <v>177</v>
      </c>
      <c r="E1385" s="218" t="s">
        <v>21</v>
      </c>
      <c r="F1385" s="219" t="s">
        <v>337</v>
      </c>
      <c r="G1385" s="217"/>
      <c r="H1385" s="220">
        <v>22</v>
      </c>
      <c r="I1385" s="221"/>
      <c r="J1385" s="217"/>
      <c r="K1385" s="217"/>
      <c r="L1385" s="222"/>
      <c r="M1385" s="223"/>
      <c r="N1385" s="224"/>
      <c r="O1385" s="224"/>
      <c r="P1385" s="224"/>
      <c r="Q1385" s="224"/>
      <c r="R1385" s="224"/>
      <c r="S1385" s="224"/>
      <c r="T1385" s="225"/>
      <c r="AT1385" s="226" t="s">
        <v>177</v>
      </c>
      <c r="AU1385" s="226" t="s">
        <v>175</v>
      </c>
      <c r="AV1385" s="12" t="s">
        <v>175</v>
      </c>
      <c r="AW1385" s="12" t="s">
        <v>33</v>
      </c>
      <c r="AX1385" s="12" t="s">
        <v>69</v>
      </c>
      <c r="AY1385" s="226" t="s">
        <v>167</v>
      </c>
    </row>
    <row r="1386" spans="2:65" s="13" customFormat="1">
      <c r="B1386" s="227"/>
      <c r="C1386" s="228"/>
      <c r="D1386" s="229" t="s">
        <v>177</v>
      </c>
      <c r="E1386" s="230" t="s">
        <v>21</v>
      </c>
      <c r="F1386" s="231" t="s">
        <v>181</v>
      </c>
      <c r="G1386" s="228"/>
      <c r="H1386" s="232">
        <v>22</v>
      </c>
      <c r="I1386" s="233"/>
      <c r="J1386" s="228"/>
      <c r="K1386" s="228"/>
      <c r="L1386" s="234"/>
      <c r="M1386" s="235"/>
      <c r="N1386" s="236"/>
      <c r="O1386" s="236"/>
      <c r="P1386" s="236"/>
      <c r="Q1386" s="236"/>
      <c r="R1386" s="236"/>
      <c r="S1386" s="236"/>
      <c r="T1386" s="237"/>
      <c r="AT1386" s="238" t="s">
        <v>177</v>
      </c>
      <c r="AU1386" s="238" t="s">
        <v>175</v>
      </c>
      <c r="AV1386" s="13" t="s">
        <v>174</v>
      </c>
      <c r="AW1386" s="13" t="s">
        <v>33</v>
      </c>
      <c r="AX1386" s="13" t="s">
        <v>77</v>
      </c>
      <c r="AY1386" s="238" t="s">
        <v>167</v>
      </c>
    </row>
    <row r="1387" spans="2:65" s="1" customFormat="1" ht="31.5" customHeight="1">
      <c r="B1387" s="40"/>
      <c r="C1387" s="192" t="s">
        <v>2085</v>
      </c>
      <c r="D1387" s="192" t="s">
        <v>169</v>
      </c>
      <c r="E1387" s="193" t="s">
        <v>2086</v>
      </c>
      <c r="F1387" s="194" t="s">
        <v>2087</v>
      </c>
      <c r="G1387" s="195" t="s">
        <v>1893</v>
      </c>
      <c r="H1387" s="196">
        <v>633.46799999999996</v>
      </c>
      <c r="I1387" s="197"/>
      <c r="J1387" s="198">
        <f>ROUND(I1387*H1387,2)</f>
        <v>0</v>
      </c>
      <c r="K1387" s="194" t="s">
        <v>173</v>
      </c>
      <c r="L1387" s="60"/>
      <c r="M1387" s="199" t="s">
        <v>21</v>
      </c>
      <c r="N1387" s="200" t="s">
        <v>41</v>
      </c>
      <c r="O1387" s="41"/>
      <c r="P1387" s="201">
        <f>O1387*H1387</f>
        <v>0</v>
      </c>
      <c r="Q1387" s="201">
        <v>0</v>
      </c>
      <c r="R1387" s="201">
        <f>Q1387*H1387</f>
        <v>0</v>
      </c>
      <c r="S1387" s="201">
        <v>0</v>
      </c>
      <c r="T1387" s="202">
        <f>S1387*H1387</f>
        <v>0</v>
      </c>
      <c r="AR1387" s="23" t="s">
        <v>308</v>
      </c>
      <c r="AT1387" s="23" t="s">
        <v>169</v>
      </c>
      <c r="AU1387" s="23" t="s">
        <v>175</v>
      </c>
      <c r="AY1387" s="23" t="s">
        <v>167</v>
      </c>
      <c r="BE1387" s="203">
        <f>IF(N1387="základní",J1387,0)</f>
        <v>0</v>
      </c>
      <c r="BF1387" s="203">
        <f>IF(N1387="snížená",J1387,0)</f>
        <v>0</v>
      </c>
      <c r="BG1387" s="203">
        <f>IF(N1387="zákl. přenesená",J1387,0)</f>
        <v>0</v>
      </c>
      <c r="BH1387" s="203">
        <f>IF(N1387="sníž. přenesená",J1387,0)</f>
        <v>0</v>
      </c>
      <c r="BI1387" s="203">
        <f>IF(N1387="nulová",J1387,0)</f>
        <v>0</v>
      </c>
      <c r="BJ1387" s="23" t="s">
        <v>175</v>
      </c>
      <c r="BK1387" s="203">
        <f>ROUND(I1387*H1387,2)</f>
        <v>0</v>
      </c>
      <c r="BL1387" s="23" t="s">
        <v>308</v>
      </c>
      <c r="BM1387" s="23" t="s">
        <v>2088</v>
      </c>
    </row>
    <row r="1388" spans="2:65" s="11" customFormat="1">
      <c r="B1388" s="204"/>
      <c r="C1388" s="205"/>
      <c r="D1388" s="206" t="s">
        <v>177</v>
      </c>
      <c r="E1388" s="207" t="s">
        <v>21</v>
      </c>
      <c r="F1388" s="208" t="s">
        <v>2089</v>
      </c>
      <c r="G1388" s="205"/>
      <c r="H1388" s="209" t="s">
        <v>21</v>
      </c>
      <c r="I1388" s="210"/>
      <c r="J1388" s="205"/>
      <c r="K1388" s="205"/>
      <c r="L1388" s="211"/>
      <c r="M1388" s="212"/>
      <c r="N1388" s="213"/>
      <c r="O1388" s="213"/>
      <c r="P1388" s="213"/>
      <c r="Q1388" s="213"/>
      <c r="R1388" s="213"/>
      <c r="S1388" s="213"/>
      <c r="T1388" s="214"/>
      <c r="AT1388" s="215" t="s">
        <v>177</v>
      </c>
      <c r="AU1388" s="215" t="s">
        <v>175</v>
      </c>
      <c r="AV1388" s="11" t="s">
        <v>77</v>
      </c>
      <c r="AW1388" s="11" t="s">
        <v>33</v>
      </c>
      <c r="AX1388" s="11" t="s">
        <v>69</v>
      </c>
      <c r="AY1388" s="215" t="s">
        <v>167</v>
      </c>
    </row>
    <row r="1389" spans="2:65" s="11" customFormat="1">
      <c r="B1389" s="204"/>
      <c r="C1389" s="205"/>
      <c r="D1389" s="206" t="s">
        <v>177</v>
      </c>
      <c r="E1389" s="207" t="s">
        <v>21</v>
      </c>
      <c r="F1389" s="208" t="s">
        <v>2090</v>
      </c>
      <c r="G1389" s="205"/>
      <c r="H1389" s="209" t="s">
        <v>21</v>
      </c>
      <c r="I1389" s="210"/>
      <c r="J1389" s="205"/>
      <c r="K1389" s="205"/>
      <c r="L1389" s="211"/>
      <c r="M1389" s="212"/>
      <c r="N1389" s="213"/>
      <c r="O1389" s="213"/>
      <c r="P1389" s="213"/>
      <c r="Q1389" s="213"/>
      <c r="R1389" s="213"/>
      <c r="S1389" s="213"/>
      <c r="T1389" s="214"/>
      <c r="AT1389" s="215" t="s">
        <v>177</v>
      </c>
      <c r="AU1389" s="215" t="s">
        <v>175</v>
      </c>
      <c r="AV1389" s="11" t="s">
        <v>77</v>
      </c>
      <c r="AW1389" s="11" t="s">
        <v>33</v>
      </c>
      <c r="AX1389" s="11" t="s">
        <v>69</v>
      </c>
      <c r="AY1389" s="215" t="s">
        <v>167</v>
      </c>
    </row>
    <row r="1390" spans="2:65" s="12" customFormat="1">
      <c r="B1390" s="216"/>
      <c r="C1390" s="217"/>
      <c r="D1390" s="206" t="s">
        <v>177</v>
      </c>
      <c r="E1390" s="218" t="s">
        <v>21</v>
      </c>
      <c r="F1390" s="219" t="s">
        <v>2091</v>
      </c>
      <c r="G1390" s="217"/>
      <c r="H1390" s="220">
        <v>545.46799999999996</v>
      </c>
      <c r="I1390" s="221"/>
      <c r="J1390" s="217"/>
      <c r="K1390" s="217"/>
      <c r="L1390" s="222"/>
      <c r="M1390" s="223"/>
      <c r="N1390" s="224"/>
      <c r="O1390" s="224"/>
      <c r="P1390" s="224"/>
      <c r="Q1390" s="224"/>
      <c r="R1390" s="224"/>
      <c r="S1390" s="224"/>
      <c r="T1390" s="225"/>
      <c r="AT1390" s="226" t="s">
        <v>177</v>
      </c>
      <c r="AU1390" s="226" t="s">
        <v>175</v>
      </c>
      <c r="AV1390" s="12" t="s">
        <v>175</v>
      </c>
      <c r="AW1390" s="12" t="s">
        <v>33</v>
      </c>
      <c r="AX1390" s="12" t="s">
        <v>69</v>
      </c>
      <c r="AY1390" s="226" t="s">
        <v>167</v>
      </c>
    </row>
    <row r="1391" spans="2:65" s="11" customFormat="1">
      <c r="B1391" s="204"/>
      <c r="C1391" s="205"/>
      <c r="D1391" s="206" t="s">
        <v>177</v>
      </c>
      <c r="E1391" s="207" t="s">
        <v>21</v>
      </c>
      <c r="F1391" s="208" t="s">
        <v>2092</v>
      </c>
      <c r="G1391" s="205"/>
      <c r="H1391" s="209" t="s">
        <v>21</v>
      </c>
      <c r="I1391" s="210"/>
      <c r="J1391" s="205"/>
      <c r="K1391" s="205"/>
      <c r="L1391" s="211"/>
      <c r="M1391" s="212"/>
      <c r="N1391" s="213"/>
      <c r="O1391" s="213"/>
      <c r="P1391" s="213"/>
      <c r="Q1391" s="213"/>
      <c r="R1391" s="213"/>
      <c r="S1391" s="213"/>
      <c r="T1391" s="214"/>
      <c r="AT1391" s="215" t="s">
        <v>177</v>
      </c>
      <c r="AU1391" s="215" t="s">
        <v>175</v>
      </c>
      <c r="AV1391" s="11" t="s">
        <v>77</v>
      </c>
      <c r="AW1391" s="11" t="s">
        <v>33</v>
      </c>
      <c r="AX1391" s="11" t="s">
        <v>69</v>
      </c>
      <c r="AY1391" s="215" t="s">
        <v>167</v>
      </c>
    </row>
    <row r="1392" spans="2:65" s="12" customFormat="1">
      <c r="B1392" s="216"/>
      <c r="C1392" s="217"/>
      <c r="D1392" s="206" t="s">
        <v>177</v>
      </c>
      <c r="E1392" s="218" t="s">
        <v>21</v>
      </c>
      <c r="F1392" s="219" t="s">
        <v>2093</v>
      </c>
      <c r="G1392" s="217"/>
      <c r="H1392" s="220">
        <v>88</v>
      </c>
      <c r="I1392" s="221"/>
      <c r="J1392" s="217"/>
      <c r="K1392" s="217"/>
      <c r="L1392" s="222"/>
      <c r="M1392" s="223"/>
      <c r="N1392" s="224"/>
      <c r="O1392" s="224"/>
      <c r="P1392" s="224"/>
      <c r="Q1392" s="224"/>
      <c r="R1392" s="224"/>
      <c r="S1392" s="224"/>
      <c r="T1392" s="225"/>
      <c r="AT1392" s="226" t="s">
        <v>177</v>
      </c>
      <c r="AU1392" s="226" t="s">
        <v>175</v>
      </c>
      <c r="AV1392" s="12" t="s">
        <v>175</v>
      </c>
      <c r="AW1392" s="12" t="s">
        <v>33</v>
      </c>
      <c r="AX1392" s="12" t="s">
        <v>69</v>
      </c>
      <c r="AY1392" s="226" t="s">
        <v>167</v>
      </c>
    </row>
    <row r="1393" spans="2:65" s="13" customFormat="1">
      <c r="B1393" s="227"/>
      <c r="C1393" s="228"/>
      <c r="D1393" s="229" t="s">
        <v>177</v>
      </c>
      <c r="E1393" s="230" t="s">
        <v>21</v>
      </c>
      <c r="F1393" s="231" t="s">
        <v>181</v>
      </c>
      <c r="G1393" s="228"/>
      <c r="H1393" s="232">
        <v>633.46799999999996</v>
      </c>
      <c r="I1393" s="233"/>
      <c r="J1393" s="228"/>
      <c r="K1393" s="228"/>
      <c r="L1393" s="234"/>
      <c r="M1393" s="235"/>
      <c r="N1393" s="236"/>
      <c r="O1393" s="236"/>
      <c r="P1393" s="236"/>
      <c r="Q1393" s="236"/>
      <c r="R1393" s="236"/>
      <c r="S1393" s="236"/>
      <c r="T1393" s="237"/>
      <c r="AT1393" s="238" t="s">
        <v>177</v>
      </c>
      <c r="AU1393" s="238" t="s">
        <v>175</v>
      </c>
      <c r="AV1393" s="13" t="s">
        <v>174</v>
      </c>
      <c r="AW1393" s="13" t="s">
        <v>33</v>
      </c>
      <c r="AX1393" s="13" t="s">
        <v>77</v>
      </c>
      <c r="AY1393" s="238" t="s">
        <v>167</v>
      </c>
    </row>
    <row r="1394" spans="2:65" s="1" customFormat="1" ht="22.5" customHeight="1">
      <c r="B1394" s="40"/>
      <c r="C1394" s="242" t="s">
        <v>2094</v>
      </c>
      <c r="D1394" s="242" t="s">
        <v>364</v>
      </c>
      <c r="E1394" s="243" t="s">
        <v>2095</v>
      </c>
      <c r="F1394" s="244" t="s">
        <v>2096</v>
      </c>
      <c r="G1394" s="245" t="s">
        <v>253</v>
      </c>
      <c r="H1394" s="246">
        <v>0.57299999999999995</v>
      </c>
      <c r="I1394" s="247"/>
      <c r="J1394" s="248">
        <f>ROUND(I1394*H1394,2)</f>
        <v>0</v>
      </c>
      <c r="K1394" s="244" t="s">
        <v>21</v>
      </c>
      <c r="L1394" s="249"/>
      <c r="M1394" s="250" t="s">
        <v>21</v>
      </c>
      <c r="N1394" s="251" t="s">
        <v>41</v>
      </c>
      <c r="O1394" s="41"/>
      <c r="P1394" s="201">
        <f>O1394*H1394</f>
        <v>0</v>
      </c>
      <c r="Q1394" s="201">
        <v>1</v>
      </c>
      <c r="R1394" s="201">
        <f>Q1394*H1394</f>
        <v>0.57299999999999995</v>
      </c>
      <c r="S1394" s="201">
        <v>0</v>
      </c>
      <c r="T1394" s="202">
        <f>S1394*H1394</f>
        <v>0</v>
      </c>
      <c r="AR1394" s="23" t="s">
        <v>426</v>
      </c>
      <c r="AT1394" s="23" t="s">
        <v>364</v>
      </c>
      <c r="AU1394" s="23" t="s">
        <v>175</v>
      </c>
      <c r="AY1394" s="23" t="s">
        <v>167</v>
      </c>
      <c r="BE1394" s="203">
        <f>IF(N1394="základní",J1394,0)</f>
        <v>0</v>
      </c>
      <c r="BF1394" s="203">
        <f>IF(N1394="snížená",J1394,0)</f>
        <v>0</v>
      </c>
      <c r="BG1394" s="203">
        <f>IF(N1394="zákl. přenesená",J1394,0)</f>
        <v>0</v>
      </c>
      <c r="BH1394" s="203">
        <f>IF(N1394="sníž. přenesená",J1394,0)</f>
        <v>0</v>
      </c>
      <c r="BI1394" s="203">
        <f>IF(N1394="nulová",J1394,0)</f>
        <v>0</v>
      </c>
      <c r="BJ1394" s="23" t="s">
        <v>175</v>
      </c>
      <c r="BK1394" s="203">
        <f>ROUND(I1394*H1394,2)</f>
        <v>0</v>
      </c>
      <c r="BL1394" s="23" t="s">
        <v>308</v>
      </c>
      <c r="BM1394" s="23" t="s">
        <v>2097</v>
      </c>
    </row>
    <row r="1395" spans="2:65" s="11" customFormat="1">
      <c r="B1395" s="204"/>
      <c r="C1395" s="205"/>
      <c r="D1395" s="206" t="s">
        <v>177</v>
      </c>
      <c r="E1395" s="207" t="s">
        <v>21</v>
      </c>
      <c r="F1395" s="208" t="s">
        <v>2098</v>
      </c>
      <c r="G1395" s="205"/>
      <c r="H1395" s="209" t="s">
        <v>21</v>
      </c>
      <c r="I1395" s="210"/>
      <c r="J1395" s="205"/>
      <c r="K1395" s="205"/>
      <c r="L1395" s="211"/>
      <c r="M1395" s="212"/>
      <c r="N1395" s="213"/>
      <c r="O1395" s="213"/>
      <c r="P1395" s="213"/>
      <c r="Q1395" s="213"/>
      <c r="R1395" s="213"/>
      <c r="S1395" s="213"/>
      <c r="T1395" s="214"/>
      <c r="AT1395" s="215" t="s">
        <v>177</v>
      </c>
      <c r="AU1395" s="215" t="s">
        <v>175</v>
      </c>
      <c r="AV1395" s="11" t="s">
        <v>77</v>
      </c>
      <c r="AW1395" s="11" t="s">
        <v>33</v>
      </c>
      <c r="AX1395" s="11" t="s">
        <v>69</v>
      </c>
      <c r="AY1395" s="215" t="s">
        <v>167</v>
      </c>
    </row>
    <row r="1396" spans="2:65" s="11" customFormat="1">
      <c r="B1396" s="204"/>
      <c r="C1396" s="205"/>
      <c r="D1396" s="206" t="s">
        <v>177</v>
      </c>
      <c r="E1396" s="207" t="s">
        <v>21</v>
      </c>
      <c r="F1396" s="208" t="s">
        <v>2090</v>
      </c>
      <c r="G1396" s="205"/>
      <c r="H1396" s="209" t="s">
        <v>21</v>
      </c>
      <c r="I1396" s="210"/>
      <c r="J1396" s="205"/>
      <c r="K1396" s="205"/>
      <c r="L1396" s="211"/>
      <c r="M1396" s="212"/>
      <c r="N1396" s="213"/>
      <c r="O1396" s="213"/>
      <c r="P1396" s="213"/>
      <c r="Q1396" s="213"/>
      <c r="R1396" s="213"/>
      <c r="S1396" s="213"/>
      <c r="T1396" s="214"/>
      <c r="AT1396" s="215" t="s">
        <v>177</v>
      </c>
      <c r="AU1396" s="215" t="s">
        <v>175</v>
      </c>
      <c r="AV1396" s="11" t="s">
        <v>77</v>
      </c>
      <c r="AW1396" s="11" t="s">
        <v>33</v>
      </c>
      <c r="AX1396" s="11" t="s">
        <v>69</v>
      </c>
      <c r="AY1396" s="215" t="s">
        <v>167</v>
      </c>
    </row>
    <row r="1397" spans="2:65" s="12" customFormat="1">
      <c r="B1397" s="216"/>
      <c r="C1397" s="217"/>
      <c r="D1397" s="206" t="s">
        <v>177</v>
      </c>
      <c r="E1397" s="218" t="s">
        <v>21</v>
      </c>
      <c r="F1397" s="219" t="s">
        <v>2099</v>
      </c>
      <c r="G1397" s="217"/>
      <c r="H1397" s="220">
        <v>0.57299999999999995</v>
      </c>
      <c r="I1397" s="221"/>
      <c r="J1397" s="217"/>
      <c r="K1397" s="217"/>
      <c r="L1397" s="222"/>
      <c r="M1397" s="223"/>
      <c r="N1397" s="224"/>
      <c r="O1397" s="224"/>
      <c r="P1397" s="224"/>
      <c r="Q1397" s="224"/>
      <c r="R1397" s="224"/>
      <c r="S1397" s="224"/>
      <c r="T1397" s="225"/>
      <c r="AT1397" s="226" t="s">
        <v>177</v>
      </c>
      <c r="AU1397" s="226" t="s">
        <v>175</v>
      </c>
      <c r="AV1397" s="12" t="s">
        <v>175</v>
      </c>
      <c r="AW1397" s="12" t="s">
        <v>33</v>
      </c>
      <c r="AX1397" s="12" t="s">
        <v>69</v>
      </c>
      <c r="AY1397" s="226" t="s">
        <v>167</v>
      </c>
    </row>
    <row r="1398" spans="2:65" s="13" customFormat="1">
      <c r="B1398" s="227"/>
      <c r="C1398" s="228"/>
      <c r="D1398" s="229" t="s">
        <v>177</v>
      </c>
      <c r="E1398" s="230" t="s">
        <v>21</v>
      </c>
      <c r="F1398" s="231" t="s">
        <v>181</v>
      </c>
      <c r="G1398" s="228"/>
      <c r="H1398" s="232">
        <v>0.57299999999999995</v>
      </c>
      <c r="I1398" s="233"/>
      <c r="J1398" s="228"/>
      <c r="K1398" s="228"/>
      <c r="L1398" s="234"/>
      <c r="M1398" s="235"/>
      <c r="N1398" s="236"/>
      <c r="O1398" s="236"/>
      <c r="P1398" s="236"/>
      <c r="Q1398" s="236"/>
      <c r="R1398" s="236"/>
      <c r="S1398" s="236"/>
      <c r="T1398" s="237"/>
      <c r="AT1398" s="238" t="s">
        <v>177</v>
      </c>
      <c r="AU1398" s="238" t="s">
        <v>175</v>
      </c>
      <c r="AV1398" s="13" t="s">
        <v>174</v>
      </c>
      <c r="AW1398" s="13" t="s">
        <v>33</v>
      </c>
      <c r="AX1398" s="13" t="s">
        <v>77</v>
      </c>
      <c r="AY1398" s="238" t="s">
        <v>167</v>
      </c>
    </row>
    <row r="1399" spans="2:65" s="1" customFormat="1" ht="22.5" customHeight="1">
      <c r="B1399" s="40"/>
      <c r="C1399" s="242" t="s">
        <v>2100</v>
      </c>
      <c r="D1399" s="242" t="s">
        <v>364</v>
      </c>
      <c r="E1399" s="243" t="s">
        <v>2101</v>
      </c>
      <c r="F1399" s="244" t="s">
        <v>2102</v>
      </c>
      <c r="G1399" s="245" t="s">
        <v>253</v>
      </c>
      <c r="H1399" s="246">
        <v>9.1999999999999998E-2</v>
      </c>
      <c r="I1399" s="247"/>
      <c r="J1399" s="248">
        <f>ROUND(I1399*H1399,2)</f>
        <v>0</v>
      </c>
      <c r="K1399" s="244" t="s">
        <v>21</v>
      </c>
      <c r="L1399" s="249"/>
      <c r="M1399" s="250" t="s">
        <v>21</v>
      </c>
      <c r="N1399" s="251" t="s">
        <v>41</v>
      </c>
      <c r="O1399" s="41"/>
      <c r="P1399" s="201">
        <f>O1399*H1399</f>
        <v>0</v>
      </c>
      <c r="Q1399" s="201">
        <v>1</v>
      </c>
      <c r="R1399" s="201">
        <f>Q1399*H1399</f>
        <v>9.1999999999999998E-2</v>
      </c>
      <c r="S1399" s="201">
        <v>0</v>
      </c>
      <c r="T1399" s="202">
        <f>S1399*H1399</f>
        <v>0</v>
      </c>
      <c r="AR1399" s="23" t="s">
        <v>426</v>
      </c>
      <c r="AT1399" s="23" t="s">
        <v>364</v>
      </c>
      <c r="AU1399" s="23" t="s">
        <v>175</v>
      </c>
      <c r="AY1399" s="23" t="s">
        <v>167</v>
      </c>
      <c r="BE1399" s="203">
        <f>IF(N1399="základní",J1399,0)</f>
        <v>0</v>
      </c>
      <c r="BF1399" s="203">
        <f>IF(N1399="snížená",J1399,0)</f>
        <v>0</v>
      </c>
      <c r="BG1399" s="203">
        <f>IF(N1399="zákl. přenesená",J1399,0)</f>
        <v>0</v>
      </c>
      <c r="BH1399" s="203">
        <f>IF(N1399="sníž. přenesená",J1399,0)</f>
        <v>0</v>
      </c>
      <c r="BI1399" s="203">
        <f>IF(N1399="nulová",J1399,0)</f>
        <v>0</v>
      </c>
      <c r="BJ1399" s="23" t="s">
        <v>175</v>
      </c>
      <c r="BK1399" s="203">
        <f>ROUND(I1399*H1399,2)</f>
        <v>0</v>
      </c>
      <c r="BL1399" s="23" t="s">
        <v>308</v>
      </c>
      <c r="BM1399" s="23" t="s">
        <v>2103</v>
      </c>
    </row>
    <row r="1400" spans="2:65" s="11" customFormat="1">
      <c r="B1400" s="204"/>
      <c r="C1400" s="205"/>
      <c r="D1400" s="206" t="s">
        <v>177</v>
      </c>
      <c r="E1400" s="207" t="s">
        <v>21</v>
      </c>
      <c r="F1400" s="208" t="s">
        <v>2098</v>
      </c>
      <c r="G1400" s="205"/>
      <c r="H1400" s="209" t="s">
        <v>21</v>
      </c>
      <c r="I1400" s="210"/>
      <c r="J1400" s="205"/>
      <c r="K1400" s="205"/>
      <c r="L1400" s="211"/>
      <c r="M1400" s="212"/>
      <c r="N1400" s="213"/>
      <c r="O1400" s="213"/>
      <c r="P1400" s="213"/>
      <c r="Q1400" s="213"/>
      <c r="R1400" s="213"/>
      <c r="S1400" s="213"/>
      <c r="T1400" s="214"/>
      <c r="AT1400" s="215" t="s">
        <v>177</v>
      </c>
      <c r="AU1400" s="215" t="s">
        <v>175</v>
      </c>
      <c r="AV1400" s="11" t="s">
        <v>77</v>
      </c>
      <c r="AW1400" s="11" t="s">
        <v>33</v>
      </c>
      <c r="AX1400" s="11" t="s">
        <v>69</v>
      </c>
      <c r="AY1400" s="215" t="s">
        <v>167</v>
      </c>
    </row>
    <row r="1401" spans="2:65" s="11" customFormat="1">
      <c r="B1401" s="204"/>
      <c r="C1401" s="205"/>
      <c r="D1401" s="206" t="s">
        <v>177</v>
      </c>
      <c r="E1401" s="207" t="s">
        <v>21</v>
      </c>
      <c r="F1401" s="208" t="s">
        <v>2092</v>
      </c>
      <c r="G1401" s="205"/>
      <c r="H1401" s="209" t="s">
        <v>21</v>
      </c>
      <c r="I1401" s="210"/>
      <c r="J1401" s="205"/>
      <c r="K1401" s="205"/>
      <c r="L1401" s="211"/>
      <c r="M1401" s="212"/>
      <c r="N1401" s="213"/>
      <c r="O1401" s="213"/>
      <c r="P1401" s="213"/>
      <c r="Q1401" s="213"/>
      <c r="R1401" s="213"/>
      <c r="S1401" s="213"/>
      <c r="T1401" s="214"/>
      <c r="AT1401" s="215" t="s">
        <v>177</v>
      </c>
      <c r="AU1401" s="215" t="s">
        <v>175</v>
      </c>
      <c r="AV1401" s="11" t="s">
        <v>77</v>
      </c>
      <c r="AW1401" s="11" t="s">
        <v>33</v>
      </c>
      <c r="AX1401" s="11" t="s">
        <v>69</v>
      </c>
      <c r="AY1401" s="215" t="s">
        <v>167</v>
      </c>
    </row>
    <row r="1402" spans="2:65" s="12" customFormat="1">
      <c r="B1402" s="216"/>
      <c r="C1402" s="217"/>
      <c r="D1402" s="206" t="s">
        <v>177</v>
      </c>
      <c r="E1402" s="218" t="s">
        <v>21</v>
      </c>
      <c r="F1402" s="219" t="s">
        <v>2104</v>
      </c>
      <c r="G1402" s="217"/>
      <c r="H1402" s="220">
        <v>9.1999999999999998E-2</v>
      </c>
      <c r="I1402" s="221"/>
      <c r="J1402" s="217"/>
      <c r="K1402" s="217"/>
      <c r="L1402" s="222"/>
      <c r="M1402" s="223"/>
      <c r="N1402" s="224"/>
      <c r="O1402" s="224"/>
      <c r="P1402" s="224"/>
      <c r="Q1402" s="224"/>
      <c r="R1402" s="224"/>
      <c r="S1402" s="224"/>
      <c r="T1402" s="225"/>
      <c r="AT1402" s="226" t="s">
        <v>177</v>
      </c>
      <c r="AU1402" s="226" t="s">
        <v>175</v>
      </c>
      <c r="AV1402" s="12" t="s">
        <v>175</v>
      </c>
      <c r="AW1402" s="12" t="s">
        <v>33</v>
      </c>
      <c r="AX1402" s="12" t="s">
        <v>69</v>
      </c>
      <c r="AY1402" s="226" t="s">
        <v>167</v>
      </c>
    </row>
    <row r="1403" spans="2:65" s="13" customFormat="1">
      <c r="B1403" s="227"/>
      <c r="C1403" s="228"/>
      <c r="D1403" s="229" t="s">
        <v>177</v>
      </c>
      <c r="E1403" s="230" t="s">
        <v>21</v>
      </c>
      <c r="F1403" s="231" t="s">
        <v>181</v>
      </c>
      <c r="G1403" s="228"/>
      <c r="H1403" s="232">
        <v>9.1999999999999998E-2</v>
      </c>
      <c r="I1403" s="233"/>
      <c r="J1403" s="228"/>
      <c r="K1403" s="228"/>
      <c r="L1403" s="234"/>
      <c r="M1403" s="235"/>
      <c r="N1403" s="236"/>
      <c r="O1403" s="236"/>
      <c r="P1403" s="236"/>
      <c r="Q1403" s="236"/>
      <c r="R1403" s="236"/>
      <c r="S1403" s="236"/>
      <c r="T1403" s="237"/>
      <c r="AT1403" s="238" t="s">
        <v>177</v>
      </c>
      <c r="AU1403" s="238" t="s">
        <v>175</v>
      </c>
      <c r="AV1403" s="13" t="s">
        <v>174</v>
      </c>
      <c r="AW1403" s="13" t="s">
        <v>33</v>
      </c>
      <c r="AX1403" s="13" t="s">
        <v>77</v>
      </c>
      <c r="AY1403" s="238" t="s">
        <v>167</v>
      </c>
    </row>
    <row r="1404" spans="2:65" s="1" customFormat="1" ht="31.5" customHeight="1">
      <c r="B1404" s="40"/>
      <c r="C1404" s="192" t="s">
        <v>2105</v>
      </c>
      <c r="D1404" s="192" t="s">
        <v>169</v>
      </c>
      <c r="E1404" s="193" t="s">
        <v>2106</v>
      </c>
      <c r="F1404" s="194" t="s">
        <v>2107</v>
      </c>
      <c r="G1404" s="195" t="s">
        <v>305</v>
      </c>
      <c r="H1404" s="196">
        <v>4.4000000000000004</v>
      </c>
      <c r="I1404" s="197"/>
      <c r="J1404" s="198">
        <f>ROUND(I1404*H1404,2)</f>
        <v>0</v>
      </c>
      <c r="K1404" s="194" t="s">
        <v>173</v>
      </c>
      <c r="L1404" s="60"/>
      <c r="M1404" s="199" t="s">
        <v>21</v>
      </c>
      <c r="N1404" s="200" t="s">
        <v>41</v>
      </c>
      <c r="O1404" s="41"/>
      <c r="P1404" s="201">
        <f>O1404*H1404</f>
        <v>0</v>
      </c>
      <c r="Q1404" s="201">
        <v>0</v>
      </c>
      <c r="R1404" s="201">
        <f>Q1404*H1404</f>
        <v>0</v>
      </c>
      <c r="S1404" s="201">
        <v>0</v>
      </c>
      <c r="T1404" s="202">
        <f>S1404*H1404</f>
        <v>0</v>
      </c>
      <c r="AR1404" s="23" t="s">
        <v>308</v>
      </c>
      <c r="AT1404" s="23" t="s">
        <v>169</v>
      </c>
      <c r="AU1404" s="23" t="s">
        <v>175</v>
      </c>
      <c r="AY1404" s="23" t="s">
        <v>167</v>
      </c>
      <c r="BE1404" s="203">
        <f>IF(N1404="základní",J1404,0)</f>
        <v>0</v>
      </c>
      <c r="BF1404" s="203">
        <f>IF(N1404="snížená",J1404,0)</f>
        <v>0</v>
      </c>
      <c r="BG1404" s="203">
        <f>IF(N1404="zákl. přenesená",J1404,0)</f>
        <v>0</v>
      </c>
      <c r="BH1404" s="203">
        <f>IF(N1404="sníž. přenesená",J1404,0)</f>
        <v>0</v>
      </c>
      <c r="BI1404" s="203">
        <f>IF(N1404="nulová",J1404,0)</f>
        <v>0</v>
      </c>
      <c r="BJ1404" s="23" t="s">
        <v>175</v>
      </c>
      <c r="BK1404" s="203">
        <f>ROUND(I1404*H1404,2)</f>
        <v>0</v>
      </c>
      <c r="BL1404" s="23" t="s">
        <v>308</v>
      </c>
      <c r="BM1404" s="23" t="s">
        <v>2108</v>
      </c>
    </row>
    <row r="1405" spans="2:65" s="11" customFormat="1">
      <c r="B1405" s="204"/>
      <c r="C1405" s="205"/>
      <c r="D1405" s="206" t="s">
        <v>177</v>
      </c>
      <c r="E1405" s="207" t="s">
        <v>21</v>
      </c>
      <c r="F1405" s="208" t="s">
        <v>2109</v>
      </c>
      <c r="G1405" s="205"/>
      <c r="H1405" s="209" t="s">
        <v>21</v>
      </c>
      <c r="I1405" s="210"/>
      <c r="J1405" s="205"/>
      <c r="K1405" s="205"/>
      <c r="L1405" s="211"/>
      <c r="M1405" s="212"/>
      <c r="N1405" s="213"/>
      <c r="O1405" s="213"/>
      <c r="P1405" s="213"/>
      <c r="Q1405" s="213"/>
      <c r="R1405" s="213"/>
      <c r="S1405" s="213"/>
      <c r="T1405" s="214"/>
      <c r="AT1405" s="215" t="s">
        <v>177</v>
      </c>
      <c r="AU1405" s="215" t="s">
        <v>175</v>
      </c>
      <c r="AV1405" s="11" t="s">
        <v>77</v>
      </c>
      <c r="AW1405" s="11" t="s">
        <v>33</v>
      </c>
      <c r="AX1405" s="11" t="s">
        <v>69</v>
      </c>
      <c r="AY1405" s="215" t="s">
        <v>167</v>
      </c>
    </row>
    <row r="1406" spans="2:65" s="12" customFormat="1">
      <c r="B1406" s="216"/>
      <c r="C1406" s="217"/>
      <c r="D1406" s="206" t="s">
        <v>177</v>
      </c>
      <c r="E1406" s="218" t="s">
        <v>21</v>
      </c>
      <c r="F1406" s="219" t="s">
        <v>2110</v>
      </c>
      <c r="G1406" s="217"/>
      <c r="H1406" s="220">
        <v>2</v>
      </c>
      <c r="I1406" s="221"/>
      <c r="J1406" s="217"/>
      <c r="K1406" s="217"/>
      <c r="L1406" s="222"/>
      <c r="M1406" s="223"/>
      <c r="N1406" s="224"/>
      <c r="O1406" s="224"/>
      <c r="P1406" s="224"/>
      <c r="Q1406" s="224"/>
      <c r="R1406" s="224"/>
      <c r="S1406" s="224"/>
      <c r="T1406" s="225"/>
      <c r="AT1406" s="226" t="s">
        <v>177</v>
      </c>
      <c r="AU1406" s="226" t="s">
        <v>175</v>
      </c>
      <c r="AV1406" s="12" t="s">
        <v>175</v>
      </c>
      <c r="AW1406" s="12" t="s">
        <v>33</v>
      </c>
      <c r="AX1406" s="12" t="s">
        <v>69</v>
      </c>
      <c r="AY1406" s="226" t="s">
        <v>167</v>
      </c>
    </row>
    <row r="1407" spans="2:65" s="12" customFormat="1">
      <c r="B1407" s="216"/>
      <c r="C1407" s="217"/>
      <c r="D1407" s="206" t="s">
        <v>177</v>
      </c>
      <c r="E1407" s="218" t="s">
        <v>21</v>
      </c>
      <c r="F1407" s="219" t="s">
        <v>2111</v>
      </c>
      <c r="G1407" s="217"/>
      <c r="H1407" s="220">
        <v>1.6</v>
      </c>
      <c r="I1407" s="221"/>
      <c r="J1407" s="217"/>
      <c r="K1407" s="217"/>
      <c r="L1407" s="222"/>
      <c r="M1407" s="223"/>
      <c r="N1407" s="224"/>
      <c r="O1407" s="224"/>
      <c r="P1407" s="224"/>
      <c r="Q1407" s="224"/>
      <c r="R1407" s="224"/>
      <c r="S1407" s="224"/>
      <c r="T1407" s="225"/>
      <c r="AT1407" s="226" t="s">
        <v>177</v>
      </c>
      <c r="AU1407" s="226" t="s">
        <v>175</v>
      </c>
      <c r="AV1407" s="12" t="s">
        <v>175</v>
      </c>
      <c r="AW1407" s="12" t="s">
        <v>33</v>
      </c>
      <c r="AX1407" s="12" t="s">
        <v>69</v>
      </c>
      <c r="AY1407" s="226" t="s">
        <v>167</v>
      </c>
    </row>
    <row r="1408" spans="2:65" s="12" customFormat="1">
      <c r="B1408" s="216"/>
      <c r="C1408" s="217"/>
      <c r="D1408" s="206" t="s">
        <v>177</v>
      </c>
      <c r="E1408" s="218" t="s">
        <v>21</v>
      </c>
      <c r="F1408" s="219" t="s">
        <v>2112</v>
      </c>
      <c r="G1408" s="217"/>
      <c r="H1408" s="220">
        <v>0.8</v>
      </c>
      <c r="I1408" s="221"/>
      <c r="J1408" s="217"/>
      <c r="K1408" s="217"/>
      <c r="L1408" s="222"/>
      <c r="M1408" s="223"/>
      <c r="N1408" s="224"/>
      <c r="O1408" s="224"/>
      <c r="P1408" s="224"/>
      <c r="Q1408" s="224"/>
      <c r="R1408" s="224"/>
      <c r="S1408" s="224"/>
      <c r="T1408" s="225"/>
      <c r="AT1408" s="226" t="s">
        <v>177</v>
      </c>
      <c r="AU1408" s="226" t="s">
        <v>175</v>
      </c>
      <c r="AV1408" s="12" t="s">
        <v>175</v>
      </c>
      <c r="AW1408" s="12" t="s">
        <v>33</v>
      </c>
      <c r="AX1408" s="12" t="s">
        <v>69</v>
      </c>
      <c r="AY1408" s="226" t="s">
        <v>167</v>
      </c>
    </row>
    <row r="1409" spans="2:65" s="13" customFormat="1">
      <c r="B1409" s="227"/>
      <c r="C1409" s="228"/>
      <c r="D1409" s="229" t="s">
        <v>177</v>
      </c>
      <c r="E1409" s="230" t="s">
        <v>21</v>
      </c>
      <c r="F1409" s="231" t="s">
        <v>181</v>
      </c>
      <c r="G1409" s="228"/>
      <c r="H1409" s="232">
        <v>4.4000000000000004</v>
      </c>
      <c r="I1409" s="233"/>
      <c r="J1409" s="228"/>
      <c r="K1409" s="228"/>
      <c r="L1409" s="234"/>
      <c r="M1409" s="235"/>
      <c r="N1409" s="236"/>
      <c r="O1409" s="236"/>
      <c r="P1409" s="236"/>
      <c r="Q1409" s="236"/>
      <c r="R1409" s="236"/>
      <c r="S1409" s="236"/>
      <c r="T1409" s="237"/>
      <c r="AT1409" s="238" t="s">
        <v>177</v>
      </c>
      <c r="AU1409" s="238" t="s">
        <v>175</v>
      </c>
      <c r="AV1409" s="13" t="s">
        <v>174</v>
      </c>
      <c r="AW1409" s="13" t="s">
        <v>33</v>
      </c>
      <c r="AX1409" s="13" t="s">
        <v>77</v>
      </c>
      <c r="AY1409" s="238" t="s">
        <v>167</v>
      </c>
    </row>
    <row r="1410" spans="2:65" s="1" customFormat="1" ht="22.5" customHeight="1">
      <c r="B1410" s="40"/>
      <c r="C1410" s="242" t="s">
        <v>2113</v>
      </c>
      <c r="D1410" s="242" t="s">
        <v>364</v>
      </c>
      <c r="E1410" s="243" t="s">
        <v>2114</v>
      </c>
      <c r="F1410" s="244" t="s">
        <v>2115</v>
      </c>
      <c r="G1410" s="245" t="s">
        <v>172</v>
      </c>
      <c r="H1410" s="246">
        <v>2.3E-2</v>
      </c>
      <c r="I1410" s="247"/>
      <c r="J1410" s="248">
        <f>ROUND(I1410*H1410,2)</f>
        <v>0</v>
      </c>
      <c r="K1410" s="244" t="s">
        <v>173</v>
      </c>
      <c r="L1410" s="249"/>
      <c r="M1410" s="250" t="s">
        <v>21</v>
      </c>
      <c r="N1410" s="251" t="s">
        <v>41</v>
      </c>
      <c r="O1410" s="41"/>
      <c r="P1410" s="201">
        <f>O1410*H1410</f>
        <v>0</v>
      </c>
      <c r="Q1410" s="201">
        <v>0.55000000000000004</v>
      </c>
      <c r="R1410" s="201">
        <f>Q1410*H1410</f>
        <v>1.2650000000000002E-2</v>
      </c>
      <c r="S1410" s="201">
        <v>0</v>
      </c>
      <c r="T1410" s="202">
        <f>S1410*H1410</f>
        <v>0</v>
      </c>
      <c r="AR1410" s="23" t="s">
        <v>426</v>
      </c>
      <c r="AT1410" s="23" t="s">
        <v>364</v>
      </c>
      <c r="AU1410" s="23" t="s">
        <v>175</v>
      </c>
      <c r="AY1410" s="23" t="s">
        <v>167</v>
      </c>
      <c r="BE1410" s="203">
        <f>IF(N1410="základní",J1410,0)</f>
        <v>0</v>
      </c>
      <c r="BF1410" s="203">
        <f>IF(N1410="snížená",J1410,0)</f>
        <v>0</v>
      </c>
      <c r="BG1410" s="203">
        <f>IF(N1410="zákl. přenesená",J1410,0)</f>
        <v>0</v>
      </c>
      <c r="BH1410" s="203">
        <f>IF(N1410="sníž. přenesená",J1410,0)</f>
        <v>0</v>
      </c>
      <c r="BI1410" s="203">
        <f>IF(N1410="nulová",J1410,0)</f>
        <v>0</v>
      </c>
      <c r="BJ1410" s="23" t="s">
        <v>175</v>
      </c>
      <c r="BK1410" s="203">
        <f>ROUND(I1410*H1410,2)</f>
        <v>0</v>
      </c>
      <c r="BL1410" s="23" t="s">
        <v>308</v>
      </c>
      <c r="BM1410" s="23" t="s">
        <v>2116</v>
      </c>
    </row>
    <row r="1411" spans="2:65" s="11" customFormat="1">
      <c r="B1411" s="204"/>
      <c r="C1411" s="205"/>
      <c r="D1411" s="206" t="s">
        <v>177</v>
      </c>
      <c r="E1411" s="207" t="s">
        <v>21</v>
      </c>
      <c r="F1411" s="208" t="s">
        <v>901</v>
      </c>
      <c r="G1411" s="205"/>
      <c r="H1411" s="209" t="s">
        <v>21</v>
      </c>
      <c r="I1411" s="210"/>
      <c r="J1411" s="205"/>
      <c r="K1411" s="205"/>
      <c r="L1411" s="211"/>
      <c r="M1411" s="212"/>
      <c r="N1411" s="213"/>
      <c r="O1411" s="213"/>
      <c r="P1411" s="213"/>
      <c r="Q1411" s="213"/>
      <c r="R1411" s="213"/>
      <c r="S1411" s="213"/>
      <c r="T1411" s="214"/>
      <c r="AT1411" s="215" t="s">
        <v>177</v>
      </c>
      <c r="AU1411" s="215" t="s">
        <v>175</v>
      </c>
      <c r="AV1411" s="11" t="s">
        <v>77</v>
      </c>
      <c r="AW1411" s="11" t="s">
        <v>33</v>
      </c>
      <c r="AX1411" s="11" t="s">
        <v>69</v>
      </c>
      <c r="AY1411" s="215" t="s">
        <v>167</v>
      </c>
    </row>
    <row r="1412" spans="2:65" s="12" customFormat="1">
      <c r="B1412" s="216"/>
      <c r="C1412" s="217"/>
      <c r="D1412" s="206" t="s">
        <v>177</v>
      </c>
      <c r="E1412" s="218" t="s">
        <v>21</v>
      </c>
      <c r="F1412" s="219" t="s">
        <v>2117</v>
      </c>
      <c r="G1412" s="217"/>
      <c r="H1412" s="220">
        <v>1.0999999999999999E-2</v>
      </c>
      <c r="I1412" s="221"/>
      <c r="J1412" s="217"/>
      <c r="K1412" s="217"/>
      <c r="L1412" s="222"/>
      <c r="M1412" s="223"/>
      <c r="N1412" s="224"/>
      <c r="O1412" s="224"/>
      <c r="P1412" s="224"/>
      <c r="Q1412" s="224"/>
      <c r="R1412" s="224"/>
      <c r="S1412" s="224"/>
      <c r="T1412" s="225"/>
      <c r="AT1412" s="226" t="s">
        <v>177</v>
      </c>
      <c r="AU1412" s="226" t="s">
        <v>175</v>
      </c>
      <c r="AV1412" s="12" t="s">
        <v>175</v>
      </c>
      <c r="AW1412" s="12" t="s">
        <v>33</v>
      </c>
      <c r="AX1412" s="12" t="s">
        <v>69</v>
      </c>
      <c r="AY1412" s="226" t="s">
        <v>167</v>
      </c>
    </row>
    <row r="1413" spans="2:65" s="12" customFormat="1">
      <c r="B1413" s="216"/>
      <c r="C1413" s="217"/>
      <c r="D1413" s="206" t="s">
        <v>177</v>
      </c>
      <c r="E1413" s="218" t="s">
        <v>21</v>
      </c>
      <c r="F1413" s="219" t="s">
        <v>2118</v>
      </c>
      <c r="G1413" s="217"/>
      <c r="H1413" s="220">
        <v>8.0000000000000002E-3</v>
      </c>
      <c r="I1413" s="221"/>
      <c r="J1413" s="217"/>
      <c r="K1413" s="217"/>
      <c r="L1413" s="222"/>
      <c r="M1413" s="223"/>
      <c r="N1413" s="224"/>
      <c r="O1413" s="224"/>
      <c r="P1413" s="224"/>
      <c r="Q1413" s="224"/>
      <c r="R1413" s="224"/>
      <c r="S1413" s="224"/>
      <c r="T1413" s="225"/>
      <c r="AT1413" s="226" t="s">
        <v>177</v>
      </c>
      <c r="AU1413" s="226" t="s">
        <v>175</v>
      </c>
      <c r="AV1413" s="12" t="s">
        <v>175</v>
      </c>
      <c r="AW1413" s="12" t="s">
        <v>33</v>
      </c>
      <c r="AX1413" s="12" t="s">
        <v>69</v>
      </c>
      <c r="AY1413" s="226" t="s">
        <v>167</v>
      </c>
    </row>
    <row r="1414" spans="2:65" s="12" customFormat="1">
      <c r="B1414" s="216"/>
      <c r="C1414" s="217"/>
      <c r="D1414" s="206" t="s">
        <v>177</v>
      </c>
      <c r="E1414" s="218" t="s">
        <v>21</v>
      </c>
      <c r="F1414" s="219" t="s">
        <v>2119</v>
      </c>
      <c r="G1414" s="217"/>
      <c r="H1414" s="220">
        <v>4.0000000000000001E-3</v>
      </c>
      <c r="I1414" s="221"/>
      <c r="J1414" s="217"/>
      <c r="K1414" s="217"/>
      <c r="L1414" s="222"/>
      <c r="M1414" s="223"/>
      <c r="N1414" s="224"/>
      <c r="O1414" s="224"/>
      <c r="P1414" s="224"/>
      <c r="Q1414" s="224"/>
      <c r="R1414" s="224"/>
      <c r="S1414" s="224"/>
      <c r="T1414" s="225"/>
      <c r="AT1414" s="226" t="s">
        <v>177</v>
      </c>
      <c r="AU1414" s="226" t="s">
        <v>175</v>
      </c>
      <c r="AV1414" s="12" t="s">
        <v>175</v>
      </c>
      <c r="AW1414" s="12" t="s">
        <v>33</v>
      </c>
      <c r="AX1414" s="12" t="s">
        <v>69</v>
      </c>
      <c r="AY1414" s="226" t="s">
        <v>167</v>
      </c>
    </row>
    <row r="1415" spans="2:65" s="13" customFormat="1">
      <c r="B1415" s="227"/>
      <c r="C1415" s="228"/>
      <c r="D1415" s="229" t="s">
        <v>177</v>
      </c>
      <c r="E1415" s="230" t="s">
        <v>21</v>
      </c>
      <c r="F1415" s="231" t="s">
        <v>181</v>
      </c>
      <c r="G1415" s="228"/>
      <c r="H1415" s="232">
        <v>2.3E-2</v>
      </c>
      <c r="I1415" s="233"/>
      <c r="J1415" s="228"/>
      <c r="K1415" s="228"/>
      <c r="L1415" s="234"/>
      <c r="M1415" s="235"/>
      <c r="N1415" s="236"/>
      <c r="O1415" s="236"/>
      <c r="P1415" s="236"/>
      <c r="Q1415" s="236"/>
      <c r="R1415" s="236"/>
      <c r="S1415" s="236"/>
      <c r="T1415" s="237"/>
      <c r="AT1415" s="238" t="s">
        <v>177</v>
      </c>
      <c r="AU1415" s="238" t="s">
        <v>175</v>
      </c>
      <c r="AV1415" s="13" t="s">
        <v>174</v>
      </c>
      <c r="AW1415" s="13" t="s">
        <v>33</v>
      </c>
      <c r="AX1415" s="13" t="s">
        <v>77</v>
      </c>
      <c r="AY1415" s="238" t="s">
        <v>167</v>
      </c>
    </row>
    <row r="1416" spans="2:65" s="1" customFormat="1" ht="44.25" customHeight="1">
      <c r="B1416" s="40"/>
      <c r="C1416" s="192" t="s">
        <v>2120</v>
      </c>
      <c r="D1416" s="192" t="s">
        <v>169</v>
      </c>
      <c r="E1416" s="193" t="s">
        <v>2121</v>
      </c>
      <c r="F1416" s="194" t="s">
        <v>2122</v>
      </c>
      <c r="G1416" s="195" t="s">
        <v>305</v>
      </c>
      <c r="H1416" s="196">
        <v>32.186999999999998</v>
      </c>
      <c r="I1416" s="197"/>
      <c r="J1416" s="198">
        <f>ROUND(I1416*H1416,2)</f>
        <v>0</v>
      </c>
      <c r="K1416" s="194" t="s">
        <v>173</v>
      </c>
      <c r="L1416" s="60"/>
      <c r="M1416" s="199" t="s">
        <v>21</v>
      </c>
      <c r="N1416" s="200" t="s">
        <v>41</v>
      </c>
      <c r="O1416" s="41"/>
      <c r="P1416" s="201">
        <f>O1416*H1416</f>
        <v>0</v>
      </c>
      <c r="Q1416" s="201">
        <v>0</v>
      </c>
      <c r="R1416" s="201">
        <f>Q1416*H1416</f>
        <v>0</v>
      </c>
      <c r="S1416" s="201">
        <v>0</v>
      </c>
      <c r="T1416" s="202">
        <f>S1416*H1416</f>
        <v>0</v>
      </c>
      <c r="AR1416" s="23" t="s">
        <v>308</v>
      </c>
      <c r="AT1416" s="23" t="s">
        <v>169</v>
      </c>
      <c r="AU1416" s="23" t="s">
        <v>175</v>
      </c>
      <c r="AY1416" s="23" t="s">
        <v>167</v>
      </c>
      <c r="BE1416" s="203">
        <f>IF(N1416="základní",J1416,0)</f>
        <v>0</v>
      </c>
      <c r="BF1416" s="203">
        <f>IF(N1416="snížená",J1416,0)</f>
        <v>0</v>
      </c>
      <c r="BG1416" s="203">
        <f>IF(N1416="zákl. přenesená",J1416,0)</f>
        <v>0</v>
      </c>
      <c r="BH1416" s="203">
        <f>IF(N1416="sníž. přenesená",J1416,0)</f>
        <v>0</v>
      </c>
      <c r="BI1416" s="203">
        <f>IF(N1416="nulová",J1416,0)</f>
        <v>0</v>
      </c>
      <c r="BJ1416" s="23" t="s">
        <v>175</v>
      </c>
      <c r="BK1416" s="203">
        <f>ROUND(I1416*H1416,2)</f>
        <v>0</v>
      </c>
      <c r="BL1416" s="23" t="s">
        <v>308</v>
      </c>
      <c r="BM1416" s="23" t="s">
        <v>2123</v>
      </c>
    </row>
    <row r="1417" spans="2:65" s="11" customFormat="1">
      <c r="B1417" s="204"/>
      <c r="C1417" s="205"/>
      <c r="D1417" s="206" t="s">
        <v>177</v>
      </c>
      <c r="E1417" s="207" t="s">
        <v>21</v>
      </c>
      <c r="F1417" s="208" t="s">
        <v>2124</v>
      </c>
      <c r="G1417" s="205"/>
      <c r="H1417" s="209" t="s">
        <v>21</v>
      </c>
      <c r="I1417" s="210"/>
      <c r="J1417" s="205"/>
      <c r="K1417" s="205"/>
      <c r="L1417" s="211"/>
      <c r="M1417" s="212"/>
      <c r="N1417" s="213"/>
      <c r="O1417" s="213"/>
      <c r="P1417" s="213"/>
      <c r="Q1417" s="213"/>
      <c r="R1417" s="213"/>
      <c r="S1417" s="213"/>
      <c r="T1417" s="214"/>
      <c r="AT1417" s="215" t="s">
        <v>177</v>
      </c>
      <c r="AU1417" s="215" t="s">
        <v>175</v>
      </c>
      <c r="AV1417" s="11" t="s">
        <v>77</v>
      </c>
      <c r="AW1417" s="11" t="s">
        <v>33</v>
      </c>
      <c r="AX1417" s="11" t="s">
        <v>69</v>
      </c>
      <c r="AY1417" s="215" t="s">
        <v>167</v>
      </c>
    </row>
    <row r="1418" spans="2:65" s="12" customFormat="1">
      <c r="B1418" s="216"/>
      <c r="C1418" s="217"/>
      <c r="D1418" s="206" t="s">
        <v>177</v>
      </c>
      <c r="E1418" s="218" t="s">
        <v>21</v>
      </c>
      <c r="F1418" s="219" t="s">
        <v>2125</v>
      </c>
      <c r="G1418" s="217"/>
      <c r="H1418" s="220">
        <v>12.6</v>
      </c>
      <c r="I1418" s="221"/>
      <c r="J1418" s="217"/>
      <c r="K1418" s="217"/>
      <c r="L1418" s="222"/>
      <c r="M1418" s="223"/>
      <c r="N1418" s="224"/>
      <c r="O1418" s="224"/>
      <c r="P1418" s="224"/>
      <c r="Q1418" s="224"/>
      <c r="R1418" s="224"/>
      <c r="S1418" s="224"/>
      <c r="T1418" s="225"/>
      <c r="AT1418" s="226" t="s">
        <v>177</v>
      </c>
      <c r="AU1418" s="226" t="s">
        <v>175</v>
      </c>
      <c r="AV1418" s="12" t="s">
        <v>175</v>
      </c>
      <c r="AW1418" s="12" t="s">
        <v>33</v>
      </c>
      <c r="AX1418" s="12" t="s">
        <v>69</v>
      </c>
      <c r="AY1418" s="226" t="s">
        <v>167</v>
      </c>
    </row>
    <row r="1419" spans="2:65" s="11" customFormat="1">
      <c r="B1419" s="204"/>
      <c r="C1419" s="205"/>
      <c r="D1419" s="206" t="s">
        <v>177</v>
      </c>
      <c r="E1419" s="207" t="s">
        <v>21</v>
      </c>
      <c r="F1419" s="208" t="s">
        <v>2126</v>
      </c>
      <c r="G1419" s="205"/>
      <c r="H1419" s="209" t="s">
        <v>21</v>
      </c>
      <c r="I1419" s="210"/>
      <c r="J1419" s="205"/>
      <c r="K1419" s="205"/>
      <c r="L1419" s="211"/>
      <c r="M1419" s="212"/>
      <c r="N1419" s="213"/>
      <c r="O1419" s="213"/>
      <c r="P1419" s="213"/>
      <c r="Q1419" s="213"/>
      <c r="R1419" s="213"/>
      <c r="S1419" s="213"/>
      <c r="T1419" s="214"/>
      <c r="AT1419" s="215" t="s">
        <v>177</v>
      </c>
      <c r="AU1419" s="215" t="s">
        <v>175</v>
      </c>
      <c r="AV1419" s="11" t="s">
        <v>77</v>
      </c>
      <c r="AW1419" s="11" t="s">
        <v>33</v>
      </c>
      <c r="AX1419" s="11" t="s">
        <v>69</v>
      </c>
      <c r="AY1419" s="215" t="s">
        <v>167</v>
      </c>
    </row>
    <row r="1420" spans="2:65" s="12" customFormat="1">
      <c r="B1420" s="216"/>
      <c r="C1420" s="217"/>
      <c r="D1420" s="206" t="s">
        <v>177</v>
      </c>
      <c r="E1420" s="218" t="s">
        <v>21</v>
      </c>
      <c r="F1420" s="219" t="s">
        <v>2127</v>
      </c>
      <c r="G1420" s="217"/>
      <c r="H1420" s="220">
        <v>4.1769999999999996</v>
      </c>
      <c r="I1420" s="221"/>
      <c r="J1420" s="217"/>
      <c r="K1420" s="217"/>
      <c r="L1420" s="222"/>
      <c r="M1420" s="223"/>
      <c r="N1420" s="224"/>
      <c r="O1420" s="224"/>
      <c r="P1420" s="224"/>
      <c r="Q1420" s="224"/>
      <c r="R1420" s="224"/>
      <c r="S1420" s="224"/>
      <c r="T1420" s="225"/>
      <c r="AT1420" s="226" t="s">
        <v>177</v>
      </c>
      <c r="AU1420" s="226" t="s">
        <v>175</v>
      </c>
      <c r="AV1420" s="12" t="s">
        <v>175</v>
      </c>
      <c r="AW1420" s="12" t="s">
        <v>33</v>
      </c>
      <c r="AX1420" s="12" t="s">
        <v>69</v>
      </c>
      <c r="AY1420" s="226" t="s">
        <v>167</v>
      </c>
    </row>
    <row r="1421" spans="2:65" s="12" customFormat="1">
      <c r="B1421" s="216"/>
      <c r="C1421" s="217"/>
      <c r="D1421" s="206" t="s">
        <v>177</v>
      </c>
      <c r="E1421" s="218" t="s">
        <v>21</v>
      </c>
      <c r="F1421" s="219" t="s">
        <v>2128</v>
      </c>
      <c r="G1421" s="217"/>
      <c r="H1421" s="220">
        <v>3.6549999999999998</v>
      </c>
      <c r="I1421" s="221"/>
      <c r="J1421" s="217"/>
      <c r="K1421" s="217"/>
      <c r="L1421" s="222"/>
      <c r="M1421" s="223"/>
      <c r="N1421" s="224"/>
      <c r="O1421" s="224"/>
      <c r="P1421" s="224"/>
      <c r="Q1421" s="224"/>
      <c r="R1421" s="224"/>
      <c r="S1421" s="224"/>
      <c r="T1421" s="225"/>
      <c r="AT1421" s="226" t="s">
        <v>177</v>
      </c>
      <c r="AU1421" s="226" t="s">
        <v>175</v>
      </c>
      <c r="AV1421" s="12" t="s">
        <v>175</v>
      </c>
      <c r="AW1421" s="12" t="s">
        <v>33</v>
      </c>
      <c r="AX1421" s="12" t="s">
        <v>69</v>
      </c>
      <c r="AY1421" s="226" t="s">
        <v>167</v>
      </c>
    </row>
    <row r="1422" spans="2:65" s="12" customFormat="1">
      <c r="B1422" s="216"/>
      <c r="C1422" s="217"/>
      <c r="D1422" s="206" t="s">
        <v>177</v>
      </c>
      <c r="E1422" s="218" t="s">
        <v>21</v>
      </c>
      <c r="F1422" s="219" t="s">
        <v>2129</v>
      </c>
      <c r="G1422" s="217"/>
      <c r="H1422" s="220">
        <v>2.35</v>
      </c>
      <c r="I1422" s="221"/>
      <c r="J1422" s="217"/>
      <c r="K1422" s="217"/>
      <c r="L1422" s="222"/>
      <c r="M1422" s="223"/>
      <c r="N1422" s="224"/>
      <c r="O1422" s="224"/>
      <c r="P1422" s="224"/>
      <c r="Q1422" s="224"/>
      <c r="R1422" s="224"/>
      <c r="S1422" s="224"/>
      <c r="T1422" s="225"/>
      <c r="AT1422" s="226" t="s">
        <v>177</v>
      </c>
      <c r="AU1422" s="226" t="s">
        <v>175</v>
      </c>
      <c r="AV1422" s="12" t="s">
        <v>175</v>
      </c>
      <c r="AW1422" s="12" t="s">
        <v>33</v>
      </c>
      <c r="AX1422" s="12" t="s">
        <v>69</v>
      </c>
      <c r="AY1422" s="226" t="s">
        <v>167</v>
      </c>
    </row>
    <row r="1423" spans="2:65" s="11" customFormat="1">
      <c r="B1423" s="204"/>
      <c r="C1423" s="205"/>
      <c r="D1423" s="206" t="s">
        <v>177</v>
      </c>
      <c r="E1423" s="207" t="s">
        <v>21</v>
      </c>
      <c r="F1423" s="208" t="s">
        <v>2130</v>
      </c>
      <c r="G1423" s="205"/>
      <c r="H1423" s="209" t="s">
        <v>21</v>
      </c>
      <c r="I1423" s="210"/>
      <c r="J1423" s="205"/>
      <c r="K1423" s="205"/>
      <c r="L1423" s="211"/>
      <c r="M1423" s="212"/>
      <c r="N1423" s="213"/>
      <c r="O1423" s="213"/>
      <c r="P1423" s="213"/>
      <c r="Q1423" s="213"/>
      <c r="R1423" s="213"/>
      <c r="S1423" s="213"/>
      <c r="T1423" s="214"/>
      <c r="AT1423" s="215" t="s">
        <v>177</v>
      </c>
      <c r="AU1423" s="215" t="s">
        <v>175</v>
      </c>
      <c r="AV1423" s="11" t="s">
        <v>77</v>
      </c>
      <c r="AW1423" s="11" t="s">
        <v>33</v>
      </c>
      <c r="AX1423" s="11" t="s">
        <v>69</v>
      </c>
      <c r="AY1423" s="215" t="s">
        <v>167</v>
      </c>
    </row>
    <row r="1424" spans="2:65" s="12" customFormat="1">
      <c r="B1424" s="216"/>
      <c r="C1424" s="217"/>
      <c r="D1424" s="206" t="s">
        <v>177</v>
      </c>
      <c r="E1424" s="218" t="s">
        <v>21</v>
      </c>
      <c r="F1424" s="219" t="s">
        <v>2131</v>
      </c>
      <c r="G1424" s="217"/>
      <c r="H1424" s="220">
        <v>8.3550000000000004</v>
      </c>
      <c r="I1424" s="221"/>
      <c r="J1424" s="217"/>
      <c r="K1424" s="217"/>
      <c r="L1424" s="222"/>
      <c r="M1424" s="223"/>
      <c r="N1424" s="224"/>
      <c r="O1424" s="224"/>
      <c r="P1424" s="224"/>
      <c r="Q1424" s="224"/>
      <c r="R1424" s="224"/>
      <c r="S1424" s="224"/>
      <c r="T1424" s="225"/>
      <c r="AT1424" s="226" t="s">
        <v>177</v>
      </c>
      <c r="AU1424" s="226" t="s">
        <v>175</v>
      </c>
      <c r="AV1424" s="12" t="s">
        <v>175</v>
      </c>
      <c r="AW1424" s="12" t="s">
        <v>33</v>
      </c>
      <c r="AX1424" s="12" t="s">
        <v>69</v>
      </c>
      <c r="AY1424" s="226" t="s">
        <v>167</v>
      </c>
    </row>
    <row r="1425" spans="2:65" s="11" customFormat="1">
      <c r="B1425" s="204"/>
      <c r="C1425" s="205"/>
      <c r="D1425" s="206" t="s">
        <v>177</v>
      </c>
      <c r="E1425" s="207" t="s">
        <v>21</v>
      </c>
      <c r="F1425" s="208" t="s">
        <v>2132</v>
      </c>
      <c r="G1425" s="205"/>
      <c r="H1425" s="209" t="s">
        <v>21</v>
      </c>
      <c r="I1425" s="210"/>
      <c r="J1425" s="205"/>
      <c r="K1425" s="205"/>
      <c r="L1425" s="211"/>
      <c r="M1425" s="212"/>
      <c r="N1425" s="213"/>
      <c r="O1425" s="213"/>
      <c r="P1425" s="213"/>
      <c r="Q1425" s="213"/>
      <c r="R1425" s="213"/>
      <c r="S1425" s="213"/>
      <c r="T1425" s="214"/>
      <c r="AT1425" s="215" t="s">
        <v>177</v>
      </c>
      <c r="AU1425" s="215" t="s">
        <v>175</v>
      </c>
      <c r="AV1425" s="11" t="s">
        <v>77</v>
      </c>
      <c r="AW1425" s="11" t="s">
        <v>33</v>
      </c>
      <c r="AX1425" s="11" t="s">
        <v>69</v>
      </c>
      <c r="AY1425" s="215" t="s">
        <v>167</v>
      </c>
    </row>
    <row r="1426" spans="2:65" s="12" customFormat="1">
      <c r="B1426" s="216"/>
      <c r="C1426" s="217"/>
      <c r="D1426" s="206" t="s">
        <v>177</v>
      </c>
      <c r="E1426" s="218" t="s">
        <v>21</v>
      </c>
      <c r="F1426" s="219" t="s">
        <v>2133</v>
      </c>
      <c r="G1426" s="217"/>
      <c r="H1426" s="220">
        <v>1.05</v>
      </c>
      <c r="I1426" s="221"/>
      <c r="J1426" s="217"/>
      <c r="K1426" s="217"/>
      <c r="L1426" s="222"/>
      <c r="M1426" s="223"/>
      <c r="N1426" s="224"/>
      <c r="O1426" s="224"/>
      <c r="P1426" s="224"/>
      <c r="Q1426" s="224"/>
      <c r="R1426" s="224"/>
      <c r="S1426" s="224"/>
      <c r="T1426" s="225"/>
      <c r="AT1426" s="226" t="s">
        <v>177</v>
      </c>
      <c r="AU1426" s="226" t="s">
        <v>175</v>
      </c>
      <c r="AV1426" s="12" t="s">
        <v>175</v>
      </c>
      <c r="AW1426" s="12" t="s">
        <v>33</v>
      </c>
      <c r="AX1426" s="12" t="s">
        <v>69</v>
      </c>
      <c r="AY1426" s="226" t="s">
        <v>167</v>
      </c>
    </row>
    <row r="1427" spans="2:65" s="13" customFormat="1">
      <c r="B1427" s="227"/>
      <c r="C1427" s="228"/>
      <c r="D1427" s="229" t="s">
        <v>177</v>
      </c>
      <c r="E1427" s="230" t="s">
        <v>21</v>
      </c>
      <c r="F1427" s="231" t="s">
        <v>181</v>
      </c>
      <c r="G1427" s="228"/>
      <c r="H1427" s="232">
        <v>32.186999999999998</v>
      </c>
      <c r="I1427" s="233"/>
      <c r="J1427" s="228"/>
      <c r="K1427" s="228"/>
      <c r="L1427" s="234"/>
      <c r="M1427" s="235"/>
      <c r="N1427" s="236"/>
      <c r="O1427" s="236"/>
      <c r="P1427" s="236"/>
      <c r="Q1427" s="236"/>
      <c r="R1427" s="236"/>
      <c r="S1427" s="236"/>
      <c r="T1427" s="237"/>
      <c r="AT1427" s="238" t="s">
        <v>177</v>
      </c>
      <c r="AU1427" s="238" t="s">
        <v>175</v>
      </c>
      <c r="AV1427" s="13" t="s">
        <v>174</v>
      </c>
      <c r="AW1427" s="13" t="s">
        <v>33</v>
      </c>
      <c r="AX1427" s="13" t="s">
        <v>77</v>
      </c>
      <c r="AY1427" s="238" t="s">
        <v>167</v>
      </c>
    </row>
    <row r="1428" spans="2:65" s="1" customFormat="1" ht="22.5" customHeight="1">
      <c r="B1428" s="40"/>
      <c r="C1428" s="242" t="s">
        <v>2134</v>
      </c>
      <c r="D1428" s="242" t="s">
        <v>364</v>
      </c>
      <c r="E1428" s="243" t="s">
        <v>2135</v>
      </c>
      <c r="F1428" s="244" t="s">
        <v>2136</v>
      </c>
      <c r="G1428" s="245" t="s">
        <v>172</v>
      </c>
      <c r="H1428" s="246">
        <v>0.42399999999999999</v>
      </c>
      <c r="I1428" s="247"/>
      <c r="J1428" s="248">
        <f>ROUND(I1428*H1428,2)</f>
        <v>0</v>
      </c>
      <c r="K1428" s="244" t="s">
        <v>173</v>
      </c>
      <c r="L1428" s="249"/>
      <c r="M1428" s="250" t="s">
        <v>21</v>
      </c>
      <c r="N1428" s="251" t="s">
        <v>41</v>
      </c>
      <c r="O1428" s="41"/>
      <c r="P1428" s="201">
        <f>O1428*H1428</f>
        <v>0</v>
      </c>
      <c r="Q1428" s="201">
        <v>0.55000000000000004</v>
      </c>
      <c r="R1428" s="201">
        <f>Q1428*H1428</f>
        <v>0.23320000000000002</v>
      </c>
      <c r="S1428" s="201">
        <v>0</v>
      </c>
      <c r="T1428" s="202">
        <f>S1428*H1428</f>
        <v>0</v>
      </c>
      <c r="AR1428" s="23" t="s">
        <v>426</v>
      </c>
      <c r="AT1428" s="23" t="s">
        <v>364</v>
      </c>
      <c r="AU1428" s="23" t="s">
        <v>175</v>
      </c>
      <c r="AY1428" s="23" t="s">
        <v>167</v>
      </c>
      <c r="BE1428" s="203">
        <f>IF(N1428="základní",J1428,0)</f>
        <v>0</v>
      </c>
      <c r="BF1428" s="203">
        <f>IF(N1428="snížená",J1428,0)</f>
        <v>0</v>
      </c>
      <c r="BG1428" s="203">
        <f>IF(N1428="zákl. přenesená",J1428,0)</f>
        <v>0</v>
      </c>
      <c r="BH1428" s="203">
        <f>IF(N1428="sníž. přenesená",J1428,0)</f>
        <v>0</v>
      </c>
      <c r="BI1428" s="203">
        <f>IF(N1428="nulová",J1428,0)</f>
        <v>0</v>
      </c>
      <c r="BJ1428" s="23" t="s">
        <v>175</v>
      </c>
      <c r="BK1428" s="203">
        <f>ROUND(I1428*H1428,2)</f>
        <v>0</v>
      </c>
      <c r="BL1428" s="23" t="s">
        <v>308</v>
      </c>
      <c r="BM1428" s="23" t="s">
        <v>2137</v>
      </c>
    </row>
    <row r="1429" spans="2:65" s="11" customFormat="1">
      <c r="B1429" s="204"/>
      <c r="C1429" s="205"/>
      <c r="D1429" s="206" t="s">
        <v>177</v>
      </c>
      <c r="E1429" s="207" t="s">
        <v>21</v>
      </c>
      <c r="F1429" s="208" t="s">
        <v>2138</v>
      </c>
      <c r="G1429" s="205"/>
      <c r="H1429" s="209" t="s">
        <v>21</v>
      </c>
      <c r="I1429" s="210"/>
      <c r="J1429" s="205"/>
      <c r="K1429" s="205"/>
      <c r="L1429" s="211"/>
      <c r="M1429" s="212"/>
      <c r="N1429" s="213"/>
      <c r="O1429" s="213"/>
      <c r="P1429" s="213"/>
      <c r="Q1429" s="213"/>
      <c r="R1429" s="213"/>
      <c r="S1429" s="213"/>
      <c r="T1429" s="214"/>
      <c r="AT1429" s="215" t="s">
        <v>177</v>
      </c>
      <c r="AU1429" s="215" t="s">
        <v>175</v>
      </c>
      <c r="AV1429" s="11" t="s">
        <v>77</v>
      </c>
      <c r="AW1429" s="11" t="s">
        <v>33</v>
      </c>
      <c r="AX1429" s="11" t="s">
        <v>69</v>
      </c>
      <c r="AY1429" s="215" t="s">
        <v>167</v>
      </c>
    </row>
    <row r="1430" spans="2:65" s="11" customFormat="1">
      <c r="B1430" s="204"/>
      <c r="C1430" s="205"/>
      <c r="D1430" s="206" t="s">
        <v>177</v>
      </c>
      <c r="E1430" s="207" t="s">
        <v>21</v>
      </c>
      <c r="F1430" s="208" t="s">
        <v>2124</v>
      </c>
      <c r="G1430" s="205"/>
      <c r="H1430" s="209" t="s">
        <v>21</v>
      </c>
      <c r="I1430" s="210"/>
      <c r="J1430" s="205"/>
      <c r="K1430" s="205"/>
      <c r="L1430" s="211"/>
      <c r="M1430" s="212"/>
      <c r="N1430" s="213"/>
      <c r="O1430" s="213"/>
      <c r="P1430" s="213"/>
      <c r="Q1430" s="213"/>
      <c r="R1430" s="213"/>
      <c r="S1430" s="213"/>
      <c r="T1430" s="214"/>
      <c r="AT1430" s="215" t="s">
        <v>177</v>
      </c>
      <c r="AU1430" s="215" t="s">
        <v>175</v>
      </c>
      <c r="AV1430" s="11" t="s">
        <v>77</v>
      </c>
      <c r="AW1430" s="11" t="s">
        <v>33</v>
      </c>
      <c r="AX1430" s="11" t="s">
        <v>69</v>
      </c>
      <c r="AY1430" s="215" t="s">
        <v>167</v>
      </c>
    </row>
    <row r="1431" spans="2:65" s="12" customFormat="1">
      <c r="B1431" s="216"/>
      <c r="C1431" s="217"/>
      <c r="D1431" s="206" t="s">
        <v>177</v>
      </c>
      <c r="E1431" s="218" t="s">
        <v>21</v>
      </c>
      <c r="F1431" s="219" t="s">
        <v>2139</v>
      </c>
      <c r="G1431" s="217"/>
      <c r="H1431" s="220">
        <v>0.16600000000000001</v>
      </c>
      <c r="I1431" s="221"/>
      <c r="J1431" s="217"/>
      <c r="K1431" s="217"/>
      <c r="L1431" s="222"/>
      <c r="M1431" s="223"/>
      <c r="N1431" s="224"/>
      <c r="O1431" s="224"/>
      <c r="P1431" s="224"/>
      <c r="Q1431" s="224"/>
      <c r="R1431" s="224"/>
      <c r="S1431" s="224"/>
      <c r="T1431" s="225"/>
      <c r="AT1431" s="226" t="s">
        <v>177</v>
      </c>
      <c r="AU1431" s="226" t="s">
        <v>175</v>
      </c>
      <c r="AV1431" s="12" t="s">
        <v>175</v>
      </c>
      <c r="AW1431" s="12" t="s">
        <v>33</v>
      </c>
      <c r="AX1431" s="12" t="s">
        <v>69</v>
      </c>
      <c r="AY1431" s="226" t="s">
        <v>167</v>
      </c>
    </row>
    <row r="1432" spans="2:65" s="11" customFormat="1">
      <c r="B1432" s="204"/>
      <c r="C1432" s="205"/>
      <c r="D1432" s="206" t="s">
        <v>177</v>
      </c>
      <c r="E1432" s="207" t="s">
        <v>21</v>
      </c>
      <c r="F1432" s="208" t="s">
        <v>2126</v>
      </c>
      <c r="G1432" s="205"/>
      <c r="H1432" s="209" t="s">
        <v>21</v>
      </c>
      <c r="I1432" s="210"/>
      <c r="J1432" s="205"/>
      <c r="K1432" s="205"/>
      <c r="L1432" s="211"/>
      <c r="M1432" s="212"/>
      <c r="N1432" s="213"/>
      <c r="O1432" s="213"/>
      <c r="P1432" s="213"/>
      <c r="Q1432" s="213"/>
      <c r="R1432" s="213"/>
      <c r="S1432" s="213"/>
      <c r="T1432" s="214"/>
      <c r="AT1432" s="215" t="s">
        <v>177</v>
      </c>
      <c r="AU1432" s="215" t="s">
        <v>175</v>
      </c>
      <c r="AV1432" s="11" t="s">
        <v>77</v>
      </c>
      <c r="AW1432" s="11" t="s">
        <v>33</v>
      </c>
      <c r="AX1432" s="11" t="s">
        <v>69</v>
      </c>
      <c r="AY1432" s="215" t="s">
        <v>167</v>
      </c>
    </row>
    <row r="1433" spans="2:65" s="12" customFormat="1">
      <c r="B1433" s="216"/>
      <c r="C1433" s="217"/>
      <c r="D1433" s="206" t="s">
        <v>177</v>
      </c>
      <c r="E1433" s="218" t="s">
        <v>21</v>
      </c>
      <c r="F1433" s="219" t="s">
        <v>2140</v>
      </c>
      <c r="G1433" s="217"/>
      <c r="H1433" s="220">
        <v>5.5E-2</v>
      </c>
      <c r="I1433" s="221"/>
      <c r="J1433" s="217"/>
      <c r="K1433" s="217"/>
      <c r="L1433" s="222"/>
      <c r="M1433" s="223"/>
      <c r="N1433" s="224"/>
      <c r="O1433" s="224"/>
      <c r="P1433" s="224"/>
      <c r="Q1433" s="224"/>
      <c r="R1433" s="224"/>
      <c r="S1433" s="224"/>
      <c r="T1433" s="225"/>
      <c r="AT1433" s="226" t="s">
        <v>177</v>
      </c>
      <c r="AU1433" s="226" t="s">
        <v>175</v>
      </c>
      <c r="AV1433" s="12" t="s">
        <v>175</v>
      </c>
      <c r="AW1433" s="12" t="s">
        <v>33</v>
      </c>
      <c r="AX1433" s="12" t="s">
        <v>69</v>
      </c>
      <c r="AY1433" s="226" t="s">
        <v>167</v>
      </c>
    </row>
    <row r="1434" spans="2:65" s="12" customFormat="1">
      <c r="B1434" s="216"/>
      <c r="C1434" s="217"/>
      <c r="D1434" s="206" t="s">
        <v>177</v>
      </c>
      <c r="E1434" s="218" t="s">
        <v>21</v>
      </c>
      <c r="F1434" s="219" t="s">
        <v>2141</v>
      </c>
      <c r="G1434" s="217"/>
      <c r="H1434" s="220">
        <v>4.8000000000000001E-2</v>
      </c>
      <c r="I1434" s="221"/>
      <c r="J1434" s="217"/>
      <c r="K1434" s="217"/>
      <c r="L1434" s="222"/>
      <c r="M1434" s="223"/>
      <c r="N1434" s="224"/>
      <c r="O1434" s="224"/>
      <c r="P1434" s="224"/>
      <c r="Q1434" s="224"/>
      <c r="R1434" s="224"/>
      <c r="S1434" s="224"/>
      <c r="T1434" s="225"/>
      <c r="AT1434" s="226" t="s">
        <v>177</v>
      </c>
      <c r="AU1434" s="226" t="s">
        <v>175</v>
      </c>
      <c r="AV1434" s="12" t="s">
        <v>175</v>
      </c>
      <c r="AW1434" s="12" t="s">
        <v>33</v>
      </c>
      <c r="AX1434" s="12" t="s">
        <v>69</v>
      </c>
      <c r="AY1434" s="226" t="s">
        <v>167</v>
      </c>
    </row>
    <row r="1435" spans="2:65" s="12" customFormat="1">
      <c r="B1435" s="216"/>
      <c r="C1435" s="217"/>
      <c r="D1435" s="206" t="s">
        <v>177</v>
      </c>
      <c r="E1435" s="218" t="s">
        <v>21</v>
      </c>
      <c r="F1435" s="219" t="s">
        <v>2142</v>
      </c>
      <c r="G1435" s="217"/>
      <c r="H1435" s="220">
        <v>3.1E-2</v>
      </c>
      <c r="I1435" s="221"/>
      <c r="J1435" s="217"/>
      <c r="K1435" s="217"/>
      <c r="L1435" s="222"/>
      <c r="M1435" s="223"/>
      <c r="N1435" s="224"/>
      <c r="O1435" s="224"/>
      <c r="P1435" s="224"/>
      <c r="Q1435" s="224"/>
      <c r="R1435" s="224"/>
      <c r="S1435" s="224"/>
      <c r="T1435" s="225"/>
      <c r="AT1435" s="226" t="s">
        <v>177</v>
      </c>
      <c r="AU1435" s="226" t="s">
        <v>175</v>
      </c>
      <c r="AV1435" s="12" t="s">
        <v>175</v>
      </c>
      <c r="AW1435" s="12" t="s">
        <v>33</v>
      </c>
      <c r="AX1435" s="12" t="s">
        <v>69</v>
      </c>
      <c r="AY1435" s="226" t="s">
        <v>167</v>
      </c>
    </row>
    <row r="1436" spans="2:65" s="11" customFormat="1">
      <c r="B1436" s="204"/>
      <c r="C1436" s="205"/>
      <c r="D1436" s="206" t="s">
        <v>177</v>
      </c>
      <c r="E1436" s="207" t="s">
        <v>21</v>
      </c>
      <c r="F1436" s="208" t="s">
        <v>2130</v>
      </c>
      <c r="G1436" s="205"/>
      <c r="H1436" s="209" t="s">
        <v>21</v>
      </c>
      <c r="I1436" s="210"/>
      <c r="J1436" s="205"/>
      <c r="K1436" s="205"/>
      <c r="L1436" s="211"/>
      <c r="M1436" s="212"/>
      <c r="N1436" s="213"/>
      <c r="O1436" s="213"/>
      <c r="P1436" s="213"/>
      <c r="Q1436" s="213"/>
      <c r="R1436" s="213"/>
      <c r="S1436" s="213"/>
      <c r="T1436" s="214"/>
      <c r="AT1436" s="215" t="s">
        <v>177</v>
      </c>
      <c r="AU1436" s="215" t="s">
        <v>175</v>
      </c>
      <c r="AV1436" s="11" t="s">
        <v>77</v>
      </c>
      <c r="AW1436" s="11" t="s">
        <v>33</v>
      </c>
      <c r="AX1436" s="11" t="s">
        <v>69</v>
      </c>
      <c r="AY1436" s="215" t="s">
        <v>167</v>
      </c>
    </row>
    <row r="1437" spans="2:65" s="12" customFormat="1">
      <c r="B1437" s="216"/>
      <c r="C1437" s="217"/>
      <c r="D1437" s="206" t="s">
        <v>177</v>
      </c>
      <c r="E1437" s="218" t="s">
        <v>21</v>
      </c>
      <c r="F1437" s="219" t="s">
        <v>2143</v>
      </c>
      <c r="G1437" s="217"/>
      <c r="H1437" s="220">
        <v>0.11</v>
      </c>
      <c r="I1437" s="221"/>
      <c r="J1437" s="217"/>
      <c r="K1437" s="217"/>
      <c r="L1437" s="222"/>
      <c r="M1437" s="223"/>
      <c r="N1437" s="224"/>
      <c r="O1437" s="224"/>
      <c r="P1437" s="224"/>
      <c r="Q1437" s="224"/>
      <c r="R1437" s="224"/>
      <c r="S1437" s="224"/>
      <c r="T1437" s="225"/>
      <c r="AT1437" s="226" t="s">
        <v>177</v>
      </c>
      <c r="AU1437" s="226" t="s">
        <v>175</v>
      </c>
      <c r="AV1437" s="12" t="s">
        <v>175</v>
      </c>
      <c r="AW1437" s="12" t="s">
        <v>33</v>
      </c>
      <c r="AX1437" s="12" t="s">
        <v>69</v>
      </c>
      <c r="AY1437" s="226" t="s">
        <v>167</v>
      </c>
    </row>
    <row r="1438" spans="2:65" s="11" customFormat="1">
      <c r="B1438" s="204"/>
      <c r="C1438" s="205"/>
      <c r="D1438" s="206" t="s">
        <v>177</v>
      </c>
      <c r="E1438" s="207" t="s">
        <v>21</v>
      </c>
      <c r="F1438" s="208" t="s">
        <v>2132</v>
      </c>
      <c r="G1438" s="205"/>
      <c r="H1438" s="209" t="s">
        <v>21</v>
      </c>
      <c r="I1438" s="210"/>
      <c r="J1438" s="205"/>
      <c r="K1438" s="205"/>
      <c r="L1438" s="211"/>
      <c r="M1438" s="212"/>
      <c r="N1438" s="213"/>
      <c r="O1438" s="213"/>
      <c r="P1438" s="213"/>
      <c r="Q1438" s="213"/>
      <c r="R1438" s="213"/>
      <c r="S1438" s="213"/>
      <c r="T1438" s="214"/>
      <c r="AT1438" s="215" t="s">
        <v>177</v>
      </c>
      <c r="AU1438" s="215" t="s">
        <v>175</v>
      </c>
      <c r="AV1438" s="11" t="s">
        <v>77</v>
      </c>
      <c r="AW1438" s="11" t="s">
        <v>33</v>
      </c>
      <c r="AX1438" s="11" t="s">
        <v>69</v>
      </c>
      <c r="AY1438" s="215" t="s">
        <v>167</v>
      </c>
    </row>
    <row r="1439" spans="2:65" s="12" customFormat="1">
      <c r="B1439" s="216"/>
      <c r="C1439" s="217"/>
      <c r="D1439" s="206" t="s">
        <v>177</v>
      </c>
      <c r="E1439" s="218" t="s">
        <v>21</v>
      </c>
      <c r="F1439" s="219" t="s">
        <v>2144</v>
      </c>
      <c r="G1439" s="217"/>
      <c r="H1439" s="220">
        <v>1.4E-2</v>
      </c>
      <c r="I1439" s="221"/>
      <c r="J1439" s="217"/>
      <c r="K1439" s="217"/>
      <c r="L1439" s="222"/>
      <c r="M1439" s="223"/>
      <c r="N1439" s="224"/>
      <c r="O1439" s="224"/>
      <c r="P1439" s="224"/>
      <c r="Q1439" s="224"/>
      <c r="R1439" s="224"/>
      <c r="S1439" s="224"/>
      <c r="T1439" s="225"/>
      <c r="AT1439" s="226" t="s">
        <v>177</v>
      </c>
      <c r="AU1439" s="226" t="s">
        <v>175</v>
      </c>
      <c r="AV1439" s="12" t="s">
        <v>175</v>
      </c>
      <c r="AW1439" s="12" t="s">
        <v>33</v>
      </c>
      <c r="AX1439" s="12" t="s">
        <v>69</v>
      </c>
      <c r="AY1439" s="226" t="s">
        <v>167</v>
      </c>
    </row>
    <row r="1440" spans="2:65" s="13" customFormat="1">
      <c r="B1440" s="227"/>
      <c r="C1440" s="228"/>
      <c r="D1440" s="229" t="s">
        <v>177</v>
      </c>
      <c r="E1440" s="230" t="s">
        <v>21</v>
      </c>
      <c r="F1440" s="231" t="s">
        <v>181</v>
      </c>
      <c r="G1440" s="228"/>
      <c r="H1440" s="232">
        <v>0.42399999999999999</v>
      </c>
      <c r="I1440" s="233"/>
      <c r="J1440" s="228"/>
      <c r="K1440" s="228"/>
      <c r="L1440" s="234"/>
      <c r="M1440" s="235"/>
      <c r="N1440" s="236"/>
      <c r="O1440" s="236"/>
      <c r="P1440" s="236"/>
      <c r="Q1440" s="236"/>
      <c r="R1440" s="236"/>
      <c r="S1440" s="236"/>
      <c r="T1440" s="237"/>
      <c r="AT1440" s="238" t="s">
        <v>177</v>
      </c>
      <c r="AU1440" s="238" t="s">
        <v>175</v>
      </c>
      <c r="AV1440" s="13" t="s">
        <v>174</v>
      </c>
      <c r="AW1440" s="13" t="s">
        <v>33</v>
      </c>
      <c r="AX1440" s="13" t="s">
        <v>77</v>
      </c>
      <c r="AY1440" s="238" t="s">
        <v>167</v>
      </c>
    </row>
    <row r="1441" spans="2:65" s="1" customFormat="1" ht="44.25" customHeight="1">
      <c r="B1441" s="40"/>
      <c r="C1441" s="192" t="s">
        <v>2145</v>
      </c>
      <c r="D1441" s="192" t="s">
        <v>169</v>
      </c>
      <c r="E1441" s="193" t="s">
        <v>2146</v>
      </c>
      <c r="F1441" s="194" t="s">
        <v>2147</v>
      </c>
      <c r="G1441" s="195" t="s">
        <v>305</v>
      </c>
      <c r="H1441" s="196">
        <v>384.8</v>
      </c>
      <c r="I1441" s="197"/>
      <c r="J1441" s="198">
        <f>ROUND(I1441*H1441,2)</f>
        <v>0</v>
      </c>
      <c r="K1441" s="194" t="s">
        <v>173</v>
      </c>
      <c r="L1441" s="60"/>
      <c r="M1441" s="199" t="s">
        <v>21</v>
      </c>
      <c r="N1441" s="200" t="s">
        <v>41</v>
      </c>
      <c r="O1441" s="41"/>
      <c r="P1441" s="201">
        <f>O1441*H1441</f>
        <v>0</v>
      </c>
      <c r="Q1441" s="201">
        <v>0</v>
      </c>
      <c r="R1441" s="201">
        <f>Q1441*H1441</f>
        <v>0</v>
      </c>
      <c r="S1441" s="201">
        <v>0</v>
      </c>
      <c r="T1441" s="202">
        <f>S1441*H1441</f>
        <v>0</v>
      </c>
      <c r="AR1441" s="23" t="s">
        <v>308</v>
      </c>
      <c r="AT1441" s="23" t="s">
        <v>169</v>
      </c>
      <c r="AU1441" s="23" t="s">
        <v>175</v>
      </c>
      <c r="AY1441" s="23" t="s">
        <v>167</v>
      </c>
      <c r="BE1441" s="203">
        <f>IF(N1441="základní",J1441,0)</f>
        <v>0</v>
      </c>
      <c r="BF1441" s="203">
        <f>IF(N1441="snížená",J1441,0)</f>
        <v>0</v>
      </c>
      <c r="BG1441" s="203">
        <f>IF(N1441="zákl. přenesená",J1441,0)</f>
        <v>0</v>
      </c>
      <c r="BH1441" s="203">
        <f>IF(N1441="sníž. přenesená",J1441,0)</f>
        <v>0</v>
      </c>
      <c r="BI1441" s="203">
        <f>IF(N1441="nulová",J1441,0)</f>
        <v>0</v>
      </c>
      <c r="BJ1441" s="23" t="s">
        <v>175</v>
      </c>
      <c r="BK1441" s="203">
        <f>ROUND(I1441*H1441,2)</f>
        <v>0</v>
      </c>
      <c r="BL1441" s="23" t="s">
        <v>308</v>
      </c>
      <c r="BM1441" s="23" t="s">
        <v>2148</v>
      </c>
    </row>
    <row r="1442" spans="2:65" s="11" customFormat="1">
      <c r="B1442" s="204"/>
      <c r="C1442" s="205"/>
      <c r="D1442" s="206" t="s">
        <v>177</v>
      </c>
      <c r="E1442" s="207" t="s">
        <v>21</v>
      </c>
      <c r="F1442" s="208" t="s">
        <v>2149</v>
      </c>
      <c r="G1442" s="205"/>
      <c r="H1442" s="209" t="s">
        <v>21</v>
      </c>
      <c r="I1442" s="210"/>
      <c r="J1442" s="205"/>
      <c r="K1442" s="205"/>
      <c r="L1442" s="211"/>
      <c r="M1442" s="212"/>
      <c r="N1442" s="213"/>
      <c r="O1442" s="213"/>
      <c r="P1442" s="213"/>
      <c r="Q1442" s="213"/>
      <c r="R1442" s="213"/>
      <c r="S1442" s="213"/>
      <c r="T1442" s="214"/>
      <c r="AT1442" s="215" t="s">
        <v>177</v>
      </c>
      <c r="AU1442" s="215" t="s">
        <v>175</v>
      </c>
      <c r="AV1442" s="11" t="s">
        <v>77</v>
      </c>
      <c r="AW1442" s="11" t="s">
        <v>33</v>
      </c>
      <c r="AX1442" s="11" t="s">
        <v>69</v>
      </c>
      <c r="AY1442" s="215" t="s">
        <v>167</v>
      </c>
    </row>
    <row r="1443" spans="2:65" s="12" customFormat="1">
      <c r="B1443" s="216"/>
      <c r="C1443" s="217"/>
      <c r="D1443" s="206" t="s">
        <v>177</v>
      </c>
      <c r="E1443" s="218" t="s">
        <v>21</v>
      </c>
      <c r="F1443" s="219" t="s">
        <v>2150</v>
      </c>
      <c r="G1443" s="217"/>
      <c r="H1443" s="220">
        <v>114.75</v>
      </c>
      <c r="I1443" s="221"/>
      <c r="J1443" s="217"/>
      <c r="K1443" s="217"/>
      <c r="L1443" s="222"/>
      <c r="M1443" s="223"/>
      <c r="N1443" s="224"/>
      <c r="O1443" s="224"/>
      <c r="P1443" s="224"/>
      <c r="Q1443" s="224"/>
      <c r="R1443" s="224"/>
      <c r="S1443" s="224"/>
      <c r="T1443" s="225"/>
      <c r="AT1443" s="226" t="s">
        <v>177</v>
      </c>
      <c r="AU1443" s="226" t="s">
        <v>175</v>
      </c>
      <c r="AV1443" s="12" t="s">
        <v>175</v>
      </c>
      <c r="AW1443" s="12" t="s">
        <v>33</v>
      </c>
      <c r="AX1443" s="12" t="s">
        <v>69</v>
      </c>
      <c r="AY1443" s="226" t="s">
        <v>167</v>
      </c>
    </row>
    <row r="1444" spans="2:65" s="11" customFormat="1">
      <c r="B1444" s="204"/>
      <c r="C1444" s="205"/>
      <c r="D1444" s="206" t="s">
        <v>177</v>
      </c>
      <c r="E1444" s="207" t="s">
        <v>21</v>
      </c>
      <c r="F1444" s="208" t="s">
        <v>2151</v>
      </c>
      <c r="G1444" s="205"/>
      <c r="H1444" s="209" t="s">
        <v>21</v>
      </c>
      <c r="I1444" s="210"/>
      <c r="J1444" s="205"/>
      <c r="K1444" s="205"/>
      <c r="L1444" s="211"/>
      <c r="M1444" s="212"/>
      <c r="N1444" s="213"/>
      <c r="O1444" s="213"/>
      <c r="P1444" s="213"/>
      <c r="Q1444" s="213"/>
      <c r="R1444" s="213"/>
      <c r="S1444" s="213"/>
      <c r="T1444" s="214"/>
      <c r="AT1444" s="215" t="s">
        <v>177</v>
      </c>
      <c r="AU1444" s="215" t="s">
        <v>175</v>
      </c>
      <c r="AV1444" s="11" t="s">
        <v>77</v>
      </c>
      <c r="AW1444" s="11" t="s">
        <v>33</v>
      </c>
      <c r="AX1444" s="11" t="s">
        <v>69</v>
      </c>
      <c r="AY1444" s="215" t="s">
        <v>167</v>
      </c>
    </row>
    <row r="1445" spans="2:65" s="12" customFormat="1">
      <c r="B1445" s="216"/>
      <c r="C1445" s="217"/>
      <c r="D1445" s="206" t="s">
        <v>177</v>
      </c>
      <c r="E1445" s="218" t="s">
        <v>21</v>
      </c>
      <c r="F1445" s="219" t="s">
        <v>2152</v>
      </c>
      <c r="G1445" s="217"/>
      <c r="H1445" s="220">
        <v>12.45</v>
      </c>
      <c r="I1445" s="221"/>
      <c r="J1445" s="217"/>
      <c r="K1445" s="217"/>
      <c r="L1445" s="222"/>
      <c r="M1445" s="223"/>
      <c r="N1445" s="224"/>
      <c r="O1445" s="224"/>
      <c r="P1445" s="224"/>
      <c r="Q1445" s="224"/>
      <c r="R1445" s="224"/>
      <c r="S1445" s="224"/>
      <c r="T1445" s="225"/>
      <c r="AT1445" s="226" t="s">
        <v>177</v>
      </c>
      <c r="AU1445" s="226" t="s">
        <v>175</v>
      </c>
      <c r="AV1445" s="12" t="s">
        <v>175</v>
      </c>
      <c r="AW1445" s="12" t="s">
        <v>33</v>
      </c>
      <c r="AX1445" s="12" t="s">
        <v>69</v>
      </c>
      <c r="AY1445" s="226" t="s">
        <v>167</v>
      </c>
    </row>
    <row r="1446" spans="2:65" s="11" customFormat="1">
      <c r="B1446" s="204"/>
      <c r="C1446" s="205"/>
      <c r="D1446" s="206" t="s">
        <v>177</v>
      </c>
      <c r="E1446" s="207" t="s">
        <v>21</v>
      </c>
      <c r="F1446" s="208" t="s">
        <v>2153</v>
      </c>
      <c r="G1446" s="205"/>
      <c r="H1446" s="209" t="s">
        <v>21</v>
      </c>
      <c r="I1446" s="210"/>
      <c r="J1446" s="205"/>
      <c r="K1446" s="205"/>
      <c r="L1446" s="211"/>
      <c r="M1446" s="212"/>
      <c r="N1446" s="213"/>
      <c r="O1446" s="213"/>
      <c r="P1446" s="213"/>
      <c r="Q1446" s="213"/>
      <c r="R1446" s="213"/>
      <c r="S1446" s="213"/>
      <c r="T1446" s="214"/>
      <c r="AT1446" s="215" t="s">
        <v>177</v>
      </c>
      <c r="AU1446" s="215" t="s">
        <v>175</v>
      </c>
      <c r="AV1446" s="11" t="s">
        <v>77</v>
      </c>
      <c r="AW1446" s="11" t="s">
        <v>33</v>
      </c>
      <c r="AX1446" s="11" t="s">
        <v>69</v>
      </c>
      <c r="AY1446" s="215" t="s">
        <v>167</v>
      </c>
    </row>
    <row r="1447" spans="2:65" s="12" customFormat="1">
      <c r="B1447" s="216"/>
      <c r="C1447" s="217"/>
      <c r="D1447" s="206" t="s">
        <v>177</v>
      </c>
      <c r="E1447" s="218" t="s">
        <v>21</v>
      </c>
      <c r="F1447" s="219" t="s">
        <v>2154</v>
      </c>
      <c r="G1447" s="217"/>
      <c r="H1447" s="220">
        <v>48.3</v>
      </c>
      <c r="I1447" s="221"/>
      <c r="J1447" s="217"/>
      <c r="K1447" s="217"/>
      <c r="L1447" s="222"/>
      <c r="M1447" s="223"/>
      <c r="N1447" s="224"/>
      <c r="O1447" s="224"/>
      <c r="P1447" s="224"/>
      <c r="Q1447" s="224"/>
      <c r="R1447" s="224"/>
      <c r="S1447" s="224"/>
      <c r="T1447" s="225"/>
      <c r="AT1447" s="226" t="s">
        <v>177</v>
      </c>
      <c r="AU1447" s="226" t="s">
        <v>175</v>
      </c>
      <c r="AV1447" s="12" t="s">
        <v>175</v>
      </c>
      <c r="AW1447" s="12" t="s">
        <v>33</v>
      </c>
      <c r="AX1447" s="12" t="s">
        <v>69</v>
      </c>
      <c r="AY1447" s="226" t="s">
        <v>167</v>
      </c>
    </row>
    <row r="1448" spans="2:65" s="11" customFormat="1">
      <c r="B1448" s="204"/>
      <c r="C1448" s="205"/>
      <c r="D1448" s="206" t="s">
        <v>177</v>
      </c>
      <c r="E1448" s="207" t="s">
        <v>21</v>
      </c>
      <c r="F1448" s="208" t="s">
        <v>2155</v>
      </c>
      <c r="G1448" s="205"/>
      <c r="H1448" s="209" t="s">
        <v>21</v>
      </c>
      <c r="I1448" s="210"/>
      <c r="J1448" s="205"/>
      <c r="K1448" s="205"/>
      <c r="L1448" s="211"/>
      <c r="M1448" s="212"/>
      <c r="N1448" s="213"/>
      <c r="O1448" s="213"/>
      <c r="P1448" s="213"/>
      <c r="Q1448" s="213"/>
      <c r="R1448" s="213"/>
      <c r="S1448" s="213"/>
      <c r="T1448" s="214"/>
      <c r="AT1448" s="215" t="s">
        <v>177</v>
      </c>
      <c r="AU1448" s="215" t="s">
        <v>175</v>
      </c>
      <c r="AV1448" s="11" t="s">
        <v>77</v>
      </c>
      <c r="AW1448" s="11" t="s">
        <v>33</v>
      </c>
      <c r="AX1448" s="11" t="s">
        <v>69</v>
      </c>
      <c r="AY1448" s="215" t="s">
        <v>167</v>
      </c>
    </row>
    <row r="1449" spans="2:65" s="12" customFormat="1">
      <c r="B1449" s="216"/>
      <c r="C1449" s="217"/>
      <c r="D1449" s="206" t="s">
        <v>177</v>
      </c>
      <c r="E1449" s="218" t="s">
        <v>21</v>
      </c>
      <c r="F1449" s="219" t="s">
        <v>2156</v>
      </c>
      <c r="G1449" s="217"/>
      <c r="H1449" s="220">
        <v>10.199999999999999</v>
      </c>
      <c r="I1449" s="221"/>
      <c r="J1449" s="217"/>
      <c r="K1449" s="217"/>
      <c r="L1449" s="222"/>
      <c r="M1449" s="223"/>
      <c r="N1449" s="224"/>
      <c r="O1449" s="224"/>
      <c r="P1449" s="224"/>
      <c r="Q1449" s="224"/>
      <c r="R1449" s="224"/>
      <c r="S1449" s="224"/>
      <c r="T1449" s="225"/>
      <c r="AT1449" s="226" t="s">
        <v>177</v>
      </c>
      <c r="AU1449" s="226" t="s">
        <v>175</v>
      </c>
      <c r="AV1449" s="12" t="s">
        <v>175</v>
      </c>
      <c r="AW1449" s="12" t="s">
        <v>33</v>
      </c>
      <c r="AX1449" s="12" t="s">
        <v>69</v>
      </c>
      <c r="AY1449" s="226" t="s">
        <v>167</v>
      </c>
    </row>
    <row r="1450" spans="2:65" s="11" customFormat="1">
      <c r="B1450" s="204"/>
      <c r="C1450" s="205"/>
      <c r="D1450" s="206" t="s">
        <v>177</v>
      </c>
      <c r="E1450" s="207" t="s">
        <v>21</v>
      </c>
      <c r="F1450" s="208" t="s">
        <v>2157</v>
      </c>
      <c r="G1450" s="205"/>
      <c r="H1450" s="209" t="s">
        <v>21</v>
      </c>
      <c r="I1450" s="210"/>
      <c r="J1450" s="205"/>
      <c r="K1450" s="205"/>
      <c r="L1450" s="211"/>
      <c r="M1450" s="212"/>
      <c r="N1450" s="213"/>
      <c r="O1450" s="213"/>
      <c r="P1450" s="213"/>
      <c r="Q1450" s="213"/>
      <c r="R1450" s="213"/>
      <c r="S1450" s="213"/>
      <c r="T1450" s="214"/>
      <c r="AT1450" s="215" t="s">
        <v>177</v>
      </c>
      <c r="AU1450" s="215" t="s">
        <v>175</v>
      </c>
      <c r="AV1450" s="11" t="s">
        <v>77</v>
      </c>
      <c r="AW1450" s="11" t="s">
        <v>33</v>
      </c>
      <c r="AX1450" s="11" t="s">
        <v>69</v>
      </c>
      <c r="AY1450" s="215" t="s">
        <v>167</v>
      </c>
    </row>
    <row r="1451" spans="2:65" s="12" customFormat="1">
      <c r="B1451" s="216"/>
      <c r="C1451" s="217"/>
      <c r="D1451" s="206" t="s">
        <v>177</v>
      </c>
      <c r="E1451" s="218" t="s">
        <v>21</v>
      </c>
      <c r="F1451" s="219" t="s">
        <v>2158</v>
      </c>
      <c r="G1451" s="217"/>
      <c r="H1451" s="220">
        <v>3.5</v>
      </c>
      <c r="I1451" s="221"/>
      <c r="J1451" s="217"/>
      <c r="K1451" s="217"/>
      <c r="L1451" s="222"/>
      <c r="M1451" s="223"/>
      <c r="N1451" s="224"/>
      <c r="O1451" s="224"/>
      <c r="P1451" s="224"/>
      <c r="Q1451" s="224"/>
      <c r="R1451" s="224"/>
      <c r="S1451" s="224"/>
      <c r="T1451" s="225"/>
      <c r="AT1451" s="226" t="s">
        <v>177</v>
      </c>
      <c r="AU1451" s="226" t="s">
        <v>175</v>
      </c>
      <c r="AV1451" s="12" t="s">
        <v>175</v>
      </c>
      <c r="AW1451" s="12" t="s">
        <v>33</v>
      </c>
      <c r="AX1451" s="12" t="s">
        <v>69</v>
      </c>
      <c r="AY1451" s="226" t="s">
        <v>167</v>
      </c>
    </row>
    <row r="1452" spans="2:65" s="11" customFormat="1">
      <c r="B1452" s="204"/>
      <c r="C1452" s="205"/>
      <c r="D1452" s="206" t="s">
        <v>177</v>
      </c>
      <c r="E1452" s="207" t="s">
        <v>21</v>
      </c>
      <c r="F1452" s="208" t="s">
        <v>2159</v>
      </c>
      <c r="G1452" s="205"/>
      <c r="H1452" s="209" t="s">
        <v>21</v>
      </c>
      <c r="I1452" s="210"/>
      <c r="J1452" s="205"/>
      <c r="K1452" s="205"/>
      <c r="L1452" s="211"/>
      <c r="M1452" s="212"/>
      <c r="N1452" s="213"/>
      <c r="O1452" s="213"/>
      <c r="P1452" s="213"/>
      <c r="Q1452" s="213"/>
      <c r="R1452" s="213"/>
      <c r="S1452" s="213"/>
      <c r="T1452" s="214"/>
      <c r="AT1452" s="215" t="s">
        <v>177</v>
      </c>
      <c r="AU1452" s="215" t="s">
        <v>175</v>
      </c>
      <c r="AV1452" s="11" t="s">
        <v>77</v>
      </c>
      <c r="AW1452" s="11" t="s">
        <v>33</v>
      </c>
      <c r="AX1452" s="11" t="s">
        <v>69</v>
      </c>
      <c r="AY1452" s="215" t="s">
        <v>167</v>
      </c>
    </row>
    <row r="1453" spans="2:65" s="12" customFormat="1">
      <c r="B1453" s="216"/>
      <c r="C1453" s="217"/>
      <c r="D1453" s="206" t="s">
        <v>177</v>
      </c>
      <c r="E1453" s="218" t="s">
        <v>21</v>
      </c>
      <c r="F1453" s="219" t="s">
        <v>2160</v>
      </c>
      <c r="G1453" s="217"/>
      <c r="H1453" s="220">
        <v>25.4</v>
      </c>
      <c r="I1453" s="221"/>
      <c r="J1453" s="217"/>
      <c r="K1453" s="217"/>
      <c r="L1453" s="222"/>
      <c r="M1453" s="223"/>
      <c r="N1453" s="224"/>
      <c r="O1453" s="224"/>
      <c r="P1453" s="224"/>
      <c r="Q1453" s="224"/>
      <c r="R1453" s="224"/>
      <c r="S1453" s="224"/>
      <c r="T1453" s="225"/>
      <c r="AT1453" s="226" t="s">
        <v>177</v>
      </c>
      <c r="AU1453" s="226" t="s">
        <v>175</v>
      </c>
      <c r="AV1453" s="12" t="s">
        <v>175</v>
      </c>
      <c r="AW1453" s="12" t="s">
        <v>33</v>
      </c>
      <c r="AX1453" s="12" t="s">
        <v>69</v>
      </c>
      <c r="AY1453" s="226" t="s">
        <v>167</v>
      </c>
    </row>
    <row r="1454" spans="2:65" s="11" customFormat="1">
      <c r="B1454" s="204"/>
      <c r="C1454" s="205"/>
      <c r="D1454" s="206" t="s">
        <v>177</v>
      </c>
      <c r="E1454" s="207" t="s">
        <v>21</v>
      </c>
      <c r="F1454" s="208" t="s">
        <v>2161</v>
      </c>
      <c r="G1454" s="205"/>
      <c r="H1454" s="209" t="s">
        <v>21</v>
      </c>
      <c r="I1454" s="210"/>
      <c r="J1454" s="205"/>
      <c r="K1454" s="205"/>
      <c r="L1454" s="211"/>
      <c r="M1454" s="212"/>
      <c r="N1454" s="213"/>
      <c r="O1454" s="213"/>
      <c r="P1454" s="213"/>
      <c r="Q1454" s="213"/>
      <c r="R1454" s="213"/>
      <c r="S1454" s="213"/>
      <c r="T1454" s="214"/>
      <c r="AT1454" s="215" t="s">
        <v>177</v>
      </c>
      <c r="AU1454" s="215" t="s">
        <v>175</v>
      </c>
      <c r="AV1454" s="11" t="s">
        <v>77</v>
      </c>
      <c r="AW1454" s="11" t="s">
        <v>33</v>
      </c>
      <c r="AX1454" s="11" t="s">
        <v>69</v>
      </c>
      <c r="AY1454" s="215" t="s">
        <v>167</v>
      </c>
    </row>
    <row r="1455" spans="2:65" s="12" customFormat="1">
      <c r="B1455" s="216"/>
      <c r="C1455" s="217"/>
      <c r="D1455" s="206" t="s">
        <v>177</v>
      </c>
      <c r="E1455" s="218" t="s">
        <v>21</v>
      </c>
      <c r="F1455" s="219" t="s">
        <v>2162</v>
      </c>
      <c r="G1455" s="217"/>
      <c r="H1455" s="220">
        <v>139.69999999999999</v>
      </c>
      <c r="I1455" s="221"/>
      <c r="J1455" s="217"/>
      <c r="K1455" s="217"/>
      <c r="L1455" s="222"/>
      <c r="M1455" s="223"/>
      <c r="N1455" s="224"/>
      <c r="O1455" s="224"/>
      <c r="P1455" s="224"/>
      <c r="Q1455" s="224"/>
      <c r="R1455" s="224"/>
      <c r="S1455" s="224"/>
      <c r="T1455" s="225"/>
      <c r="AT1455" s="226" t="s">
        <v>177</v>
      </c>
      <c r="AU1455" s="226" t="s">
        <v>175</v>
      </c>
      <c r="AV1455" s="12" t="s">
        <v>175</v>
      </c>
      <c r="AW1455" s="12" t="s">
        <v>33</v>
      </c>
      <c r="AX1455" s="12" t="s">
        <v>69</v>
      </c>
      <c r="AY1455" s="226" t="s">
        <v>167</v>
      </c>
    </row>
    <row r="1456" spans="2:65" s="11" customFormat="1">
      <c r="B1456" s="204"/>
      <c r="C1456" s="205"/>
      <c r="D1456" s="206" t="s">
        <v>177</v>
      </c>
      <c r="E1456" s="207" t="s">
        <v>21</v>
      </c>
      <c r="F1456" s="208" t="s">
        <v>2163</v>
      </c>
      <c r="G1456" s="205"/>
      <c r="H1456" s="209" t="s">
        <v>21</v>
      </c>
      <c r="I1456" s="210"/>
      <c r="J1456" s="205"/>
      <c r="K1456" s="205"/>
      <c r="L1456" s="211"/>
      <c r="M1456" s="212"/>
      <c r="N1456" s="213"/>
      <c r="O1456" s="213"/>
      <c r="P1456" s="213"/>
      <c r="Q1456" s="213"/>
      <c r="R1456" s="213"/>
      <c r="S1456" s="213"/>
      <c r="T1456" s="214"/>
      <c r="AT1456" s="215" t="s">
        <v>177</v>
      </c>
      <c r="AU1456" s="215" t="s">
        <v>175</v>
      </c>
      <c r="AV1456" s="11" t="s">
        <v>77</v>
      </c>
      <c r="AW1456" s="11" t="s">
        <v>33</v>
      </c>
      <c r="AX1456" s="11" t="s">
        <v>69</v>
      </c>
      <c r="AY1456" s="215" t="s">
        <v>167</v>
      </c>
    </row>
    <row r="1457" spans="2:65" s="12" customFormat="1">
      <c r="B1457" s="216"/>
      <c r="C1457" s="217"/>
      <c r="D1457" s="206" t="s">
        <v>177</v>
      </c>
      <c r="E1457" s="218" t="s">
        <v>21</v>
      </c>
      <c r="F1457" s="219" t="s">
        <v>2164</v>
      </c>
      <c r="G1457" s="217"/>
      <c r="H1457" s="220">
        <v>29.7</v>
      </c>
      <c r="I1457" s="221"/>
      <c r="J1457" s="217"/>
      <c r="K1457" s="217"/>
      <c r="L1457" s="222"/>
      <c r="M1457" s="223"/>
      <c r="N1457" s="224"/>
      <c r="O1457" s="224"/>
      <c r="P1457" s="224"/>
      <c r="Q1457" s="224"/>
      <c r="R1457" s="224"/>
      <c r="S1457" s="224"/>
      <c r="T1457" s="225"/>
      <c r="AT1457" s="226" t="s">
        <v>177</v>
      </c>
      <c r="AU1457" s="226" t="s">
        <v>175</v>
      </c>
      <c r="AV1457" s="12" t="s">
        <v>175</v>
      </c>
      <c r="AW1457" s="12" t="s">
        <v>33</v>
      </c>
      <c r="AX1457" s="12" t="s">
        <v>69</v>
      </c>
      <c r="AY1457" s="226" t="s">
        <v>167</v>
      </c>
    </row>
    <row r="1458" spans="2:65" s="11" customFormat="1">
      <c r="B1458" s="204"/>
      <c r="C1458" s="205"/>
      <c r="D1458" s="206" t="s">
        <v>177</v>
      </c>
      <c r="E1458" s="207" t="s">
        <v>21</v>
      </c>
      <c r="F1458" s="208" t="s">
        <v>2165</v>
      </c>
      <c r="G1458" s="205"/>
      <c r="H1458" s="209" t="s">
        <v>21</v>
      </c>
      <c r="I1458" s="210"/>
      <c r="J1458" s="205"/>
      <c r="K1458" s="205"/>
      <c r="L1458" s="211"/>
      <c r="M1458" s="212"/>
      <c r="N1458" s="213"/>
      <c r="O1458" s="213"/>
      <c r="P1458" s="213"/>
      <c r="Q1458" s="213"/>
      <c r="R1458" s="213"/>
      <c r="S1458" s="213"/>
      <c r="T1458" s="214"/>
      <c r="AT1458" s="215" t="s">
        <v>177</v>
      </c>
      <c r="AU1458" s="215" t="s">
        <v>175</v>
      </c>
      <c r="AV1458" s="11" t="s">
        <v>77</v>
      </c>
      <c r="AW1458" s="11" t="s">
        <v>33</v>
      </c>
      <c r="AX1458" s="11" t="s">
        <v>69</v>
      </c>
      <c r="AY1458" s="215" t="s">
        <v>167</v>
      </c>
    </row>
    <row r="1459" spans="2:65" s="12" customFormat="1">
      <c r="B1459" s="216"/>
      <c r="C1459" s="217"/>
      <c r="D1459" s="206" t="s">
        <v>177</v>
      </c>
      <c r="E1459" s="218" t="s">
        <v>21</v>
      </c>
      <c r="F1459" s="219" t="s">
        <v>2166</v>
      </c>
      <c r="G1459" s="217"/>
      <c r="H1459" s="220">
        <v>0.8</v>
      </c>
      <c r="I1459" s="221"/>
      <c r="J1459" s="217"/>
      <c r="K1459" s="217"/>
      <c r="L1459" s="222"/>
      <c r="M1459" s="223"/>
      <c r="N1459" s="224"/>
      <c r="O1459" s="224"/>
      <c r="P1459" s="224"/>
      <c r="Q1459" s="224"/>
      <c r="R1459" s="224"/>
      <c r="S1459" s="224"/>
      <c r="T1459" s="225"/>
      <c r="AT1459" s="226" t="s">
        <v>177</v>
      </c>
      <c r="AU1459" s="226" t="s">
        <v>175</v>
      </c>
      <c r="AV1459" s="12" t="s">
        <v>175</v>
      </c>
      <c r="AW1459" s="12" t="s">
        <v>33</v>
      </c>
      <c r="AX1459" s="12" t="s">
        <v>69</v>
      </c>
      <c r="AY1459" s="226" t="s">
        <v>167</v>
      </c>
    </row>
    <row r="1460" spans="2:65" s="13" customFormat="1">
      <c r="B1460" s="227"/>
      <c r="C1460" s="228"/>
      <c r="D1460" s="229" t="s">
        <v>177</v>
      </c>
      <c r="E1460" s="230" t="s">
        <v>21</v>
      </c>
      <c r="F1460" s="231" t="s">
        <v>181</v>
      </c>
      <c r="G1460" s="228"/>
      <c r="H1460" s="232">
        <v>384.8</v>
      </c>
      <c r="I1460" s="233"/>
      <c r="J1460" s="228"/>
      <c r="K1460" s="228"/>
      <c r="L1460" s="234"/>
      <c r="M1460" s="235"/>
      <c r="N1460" s="236"/>
      <c r="O1460" s="236"/>
      <c r="P1460" s="236"/>
      <c r="Q1460" s="236"/>
      <c r="R1460" s="236"/>
      <c r="S1460" s="236"/>
      <c r="T1460" s="237"/>
      <c r="AT1460" s="238" t="s">
        <v>177</v>
      </c>
      <c r="AU1460" s="238" t="s">
        <v>175</v>
      </c>
      <c r="AV1460" s="13" t="s">
        <v>174</v>
      </c>
      <c r="AW1460" s="13" t="s">
        <v>33</v>
      </c>
      <c r="AX1460" s="13" t="s">
        <v>77</v>
      </c>
      <c r="AY1460" s="238" t="s">
        <v>167</v>
      </c>
    </row>
    <row r="1461" spans="2:65" s="1" customFormat="1" ht="22.5" customHeight="1">
      <c r="B1461" s="40"/>
      <c r="C1461" s="242" t="s">
        <v>2167</v>
      </c>
      <c r="D1461" s="242" t="s">
        <v>364</v>
      </c>
      <c r="E1461" s="243" t="s">
        <v>2135</v>
      </c>
      <c r="F1461" s="244" t="s">
        <v>2136</v>
      </c>
      <c r="G1461" s="245" t="s">
        <v>172</v>
      </c>
      <c r="H1461" s="246">
        <v>9.7029999999999994</v>
      </c>
      <c r="I1461" s="247"/>
      <c r="J1461" s="248">
        <f>ROUND(I1461*H1461,2)</f>
        <v>0</v>
      </c>
      <c r="K1461" s="244" t="s">
        <v>173</v>
      </c>
      <c r="L1461" s="249"/>
      <c r="M1461" s="250" t="s">
        <v>21</v>
      </c>
      <c r="N1461" s="251" t="s">
        <v>41</v>
      </c>
      <c r="O1461" s="41"/>
      <c r="P1461" s="201">
        <f>O1461*H1461</f>
        <v>0</v>
      </c>
      <c r="Q1461" s="201">
        <v>0.55000000000000004</v>
      </c>
      <c r="R1461" s="201">
        <f>Q1461*H1461</f>
        <v>5.3366499999999997</v>
      </c>
      <c r="S1461" s="201">
        <v>0</v>
      </c>
      <c r="T1461" s="202">
        <f>S1461*H1461</f>
        <v>0</v>
      </c>
      <c r="AR1461" s="23" t="s">
        <v>426</v>
      </c>
      <c r="AT1461" s="23" t="s">
        <v>364</v>
      </c>
      <c r="AU1461" s="23" t="s">
        <v>175</v>
      </c>
      <c r="AY1461" s="23" t="s">
        <v>167</v>
      </c>
      <c r="BE1461" s="203">
        <f>IF(N1461="základní",J1461,0)</f>
        <v>0</v>
      </c>
      <c r="BF1461" s="203">
        <f>IF(N1461="snížená",J1461,0)</f>
        <v>0</v>
      </c>
      <c r="BG1461" s="203">
        <f>IF(N1461="zákl. přenesená",J1461,0)</f>
        <v>0</v>
      </c>
      <c r="BH1461" s="203">
        <f>IF(N1461="sníž. přenesená",J1461,0)</f>
        <v>0</v>
      </c>
      <c r="BI1461" s="203">
        <f>IF(N1461="nulová",J1461,0)</f>
        <v>0</v>
      </c>
      <c r="BJ1461" s="23" t="s">
        <v>175</v>
      </c>
      <c r="BK1461" s="203">
        <f>ROUND(I1461*H1461,2)</f>
        <v>0</v>
      </c>
      <c r="BL1461" s="23" t="s">
        <v>308</v>
      </c>
      <c r="BM1461" s="23" t="s">
        <v>2168</v>
      </c>
    </row>
    <row r="1462" spans="2:65" s="11" customFormat="1">
      <c r="B1462" s="204"/>
      <c r="C1462" s="205"/>
      <c r="D1462" s="206" t="s">
        <v>177</v>
      </c>
      <c r="E1462" s="207" t="s">
        <v>21</v>
      </c>
      <c r="F1462" s="208" t="s">
        <v>901</v>
      </c>
      <c r="G1462" s="205"/>
      <c r="H1462" s="209" t="s">
        <v>21</v>
      </c>
      <c r="I1462" s="210"/>
      <c r="J1462" s="205"/>
      <c r="K1462" s="205"/>
      <c r="L1462" s="211"/>
      <c r="M1462" s="212"/>
      <c r="N1462" s="213"/>
      <c r="O1462" s="213"/>
      <c r="P1462" s="213"/>
      <c r="Q1462" s="213"/>
      <c r="R1462" s="213"/>
      <c r="S1462" s="213"/>
      <c r="T1462" s="214"/>
      <c r="AT1462" s="215" t="s">
        <v>177</v>
      </c>
      <c r="AU1462" s="215" t="s">
        <v>175</v>
      </c>
      <c r="AV1462" s="11" t="s">
        <v>77</v>
      </c>
      <c r="AW1462" s="11" t="s">
        <v>33</v>
      </c>
      <c r="AX1462" s="11" t="s">
        <v>69</v>
      </c>
      <c r="AY1462" s="215" t="s">
        <v>167</v>
      </c>
    </row>
    <row r="1463" spans="2:65" s="11" customFormat="1">
      <c r="B1463" s="204"/>
      <c r="C1463" s="205"/>
      <c r="D1463" s="206" t="s">
        <v>177</v>
      </c>
      <c r="E1463" s="207" t="s">
        <v>21</v>
      </c>
      <c r="F1463" s="208" t="s">
        <v>2149</v>
      </c>
      <c r="G1463" s="205"/>
      <c r="H1463" s="209" t="s">
        <v>21</v>
      </c>
      <c r="I1463" s="210"/>
      <c r="J1463" s="205"/>
      <c r="K1463" s="205"/>
      <c r="L1463" s="211"/>
      <c r="M1463" s="212"/>
      <c r="N1463" s="213"/>
      <c r="O1463" s="213"/>
      <c r="P1463" s="213"/>
      <c r="Q1463" s="213"/>
      <c r="R1463" s="213"/>
      <c r="S1463" s="213"/>
      <c r="T1463" s="214"/>
      <c r="AT1463" s="215" t="s">
        <v>177</v>
      </c>
      <c r="AU1463" s="215" t="s">
        <v>175</v>
      </c>
      <c r="AV1463" s="11" t="s">
        <v>77</v>
      </c>
      <c r="AW1463" s="11" t="s">
        <v>33</v>
      </c>
      <c r="AX1463" s="11" t="s">
        <v>69</v>
      </c>
      <c r="AY1463" s="215" t="s">
        <v>167</v>
      </c>
    </row>
    <row r="1464" spans="2:65" s="12" customFormat="1">
      <c r="B1464" s="216"/>
      <c r="C1464" s="217"/>
      <c r="D1464" s="206" t="s">
        <v>177</v>
      </c>
      <c r="E1464" s="218" t="s">
        <v>21</v>
      </c>
      <c r="F1464" s="219" t="s">
        <v>2169</v>
      </c>
      <c r="G1464" s="217"/>
      <c r="H1464" s="220">
        <v>2.2719999999999998</v>
      </c>
      <c r="I1464" s="221"/>
      <c r="J1464" s="217"/>
      <c r="K1464" s="217"/>
      <c r="L1464" s="222"/>
      <c r="M1464" s="223"/>
      <c r="N1464" s="224"/>
      <c r="O1464" s="224"/>
      <c r="P1464" s="224"/>
      <c r="Q1464" s="224"/>
      <c r="R1464" s="224"/>
      <c r="S1464" s="224"/>
      <c r="T1464" s="225"/>
      <c r="AT1464" s="226" t="s">
        <v>177</v>
      </c>
      <c r="AU1464" s="226" t="s">
        <v>175</v>
      </c>
      <c r="AV1464" s="12" t="s">
        <v>175</v>
      </c>
      <c r="AW1464" s="12" t="s">
        <v>33</v>
      </c>
      <c r="AX1464" s="12" t="s">
        <v>69</v>
      </c>
      <c r="AY1464" s="226" t="s">
        <v>167</v>
      </c>
    </row>
    <row r="1465" spans="2:65" s="11" customFormat="1">
      <c r="B1465" s="204"/>
      <c r="C1465" s="205"/>
      <c r="D1465" s="206" t="s">
        <v>177</v>
      </c>
      <c r="E1465" s="207" t="s">
        <v>21</v>
      </c>
      <c r="F1465" s="208" t="s">
        <v>2151</v>
      </c>
      <c r="G1465" s="205"/>
      <c r="H1465" s="209" t="s">
        <v>21</v>
      </c>
      <c r="I1465" s="210"/>
      <c r="J1465" s="205"/>
      <c r="K1465" s="205"/>
      <c r="L1465" s="211"/>
      <c r="M1465" s="212"/>
      <c r="N1465" s="213"/>
      <c r="O1465" s="213"/>
      <c r="P1465" s="213"/>
      <c r="Q1465" s="213"/>
      <c r="R1465" s="213"/>
      <c r="S1465" s="213"/>
      <c r="T1465" s="214"/>
      <c r="AT1465" s="215" t="s">
        <v>177</v>
      </c>
      <c r="AU1465" s="215" t="s">
        <v>175</v>
      </c>
      <c r="AV1465" s="11" t="s">
        <v>77</v>
      </c>
      <c r="AW1465" s="11" t="s">
        <v>33</v>
      </c>
      <c r="AX1465" s="11" t="s">
        <v>69</v>
      </c>
      <c r="AY1465" s="215" t="s">
        <v>167</v>
      </c>
    </row>
    <row r="1466" spans="2:65" s="12" customFormat="1">
      <c r="B1466" s="216"/>
      <c r="C1466" s="217"/>
      <c r="D1466" s="206" t="s">
        <v>177</v>
      </c>
      <c r="E1466" s="218" t="s">
        <v>21</v>
      </c>
      <c r="F1466" s="219" t="s">
        <v>2170</v>
      </c>
      <c r="G1466" s="217"/>
      <c r="H1466" s="220">
        <v>0.247</v>
      </c>
      <c r="I1466" s="221"/>
      <c r="J1466" s="217"/>
      <c r="K1466" s="217"/>
      <c r="L1466" s="222"/>
      <c r="M1466" s="223"/>
      <c r="N1466" s="224"/>
      <c r="O1466" s="224"/>
      <c r="P1466" s="224"/>
      <c r="Q1466" s="224"/>
      <c r="R1466" s="224"/>
      <c r="S1466" s="224"/>
      <c r="T1466" s="225"/>
      <c r="AT1466" s="226" t="s">
        <v>177</v>
      </c>
      <c r="AU1466" s="226" t="s">
        <v>175</v>
      </c>
      <c r="AV1466" s="12" t="s">
        <v>175</v>
      </c>
      <c r="AW1466" s="12" t="s">
        <v>33</v>
      </c>
      <c r="AX1466" s="12" t="s">
        <v>69</v>
      </c>
      <c r="AY1466" s="226" t="s">
        <v>167</v>
      </c>
    </row>
    <row r="1467" spans="2:65" s="11" customFormat="1">
      <c r="B1467" s="204"/>
      <c r="C1467" s="205"/>
      <c r="D1467" s="206" t="s">
        <v>177</v>
      </c>
      <c r="E1467" s="207" t="s">
        <v>21</v>
      </c>
      <c r="F1467" s="208" t="s">
        <v>2153</v>
      </c>
      <c r="G1467" s="205"/>
      <c r="H1467" s="209" t="s">
        <v>21</v>
      </c>
      <c r="I1467" s="210"/>
      <c r="J1467" s="205"/>
      <c r="K1467" s="205"/>
      <c r="L1467" s="211"/>
      <c r="M1467" s="212"/>
      <c r="N1467" s="213"/>
      <c r="O1467" s="213"/>
      <c r="P1467" s="213"/>
      <c r="Q1467" s="213"/>
      <c r="R1467" s="213"/>
      <c r="S1467" s="213"/>
      <c r="T1467" s="214"/>
      <c r="AT1467" s="215" t="s">
        <v>177</v>
      </c>
      <c r="AU1467" s="215" t="s">
        <v>175</v>
      </c>
      <c r="AV1467" s="11" t="s">
        <v>77</v>
      </c>
      <c r="AW1467" s="11" t="s">
        <v>33</v>
      </c>
      <c r="AX1467" s="11" t="s">
        <v>69</v>
      </c>
      <c r="AY1467" s="215" t="s">
        <v>167</v>
      </c>
    </row>
    <row r="1468" spans="2:65" s="12" customFormat="1">
      <c r="B1468" s="216"/>
      <c r="C1468" s="217"/>
      <c r="D1468" s="206" t="s">
        <v>177</v>
      </c>
      <c r="E1468" s="218" t="s">
        <v>21</v>
      </c>
      <c r="F1468" s="219" t="s">
        <v>2171</v>
      </c>
      <c r="G1468" s="217"/>
      <c r="H1468" s="220">
        <v>0.95599999999999996</v>
      </c>
      <c r="I1468" s="221"/>
      <c r="J1468" s="217"/>
      <c r="K1468" s="217"/>
      <c r="L1468" s="222"/>
      <c r="M1468" s="223"/>
      <c r="N1468" s="224"/>
      <c r="O1468" s="224"/>
      <c r="P1468" s="224"/>
      <c r="Q1468" s="224"/>
      <c r="R1468" s="224"/>
      <c r="S1468" s="224"/>
      <c r="T1468" s="225"/>
      <c r="AT1468" s="226" t="s">
        <v>177</v>
      </c>
      <c r="AU1468" s="226" t="s">
        <v>175</v>
      </c>
      <c r="AV1468" s="12" t="s">
        <v>175</v>
      </c>
      <c r="AW1468" s="12" t="s">
        <v>33</v>
      </c>
      <c r="AX1468" s="12" t="s">
        <v>69</v>
      </c>
      <c r="AY1468" s="226" t="s">
        <v>167</v>
      </c>
    </row>
    <row r="1469" spans="2:65" s="11" customFormat="1">
      <c r="B1469" s="204"/>
      <c r="C1469" s="205"/>
      <c r="D1469" s="206" t="s">
        <v>177</v>
      </c>
      <c r="E1469" s="207" t="s">
        <v>21</v>
      </c>
      <c r="F1469" s="208" t="s">
        <v>2155</v>
      </c>
      <c r="G1469" s="205"/>
      <c r="H1469" s="209" t="s">
        <v>21</v>
      </c>
      <c r="I1469" s="210"/>
      <c r="J1469" s="205"/>
      <c r="K1469" s="205"/>
      <c r="L1469" s="211"/>
      <c r="M1469" s="212"/>
      <c r="N1469" s="213"/>
      <c r="O1469" s="213"/>
      <c r="P1469" s="213"/>
      <c r="Q1469" s="213"/>
      <c r="R1469" s="213"/>
      <c r="S1469" s="213"/>
      <c r="T1469" s="214"/>
      <c r="AT1469" s="215" t="s">
        <v>177</v>
      </c>
      <c r="AU1469" s="215" t="s">
        <v>175</v>
      </c>
      <c r="AV1469" s="11" t="s">
        <v>77</v>
      </c>
      <c r="AW1469" s="11" t="s">
        <v>33</v>
      </c>
      <c r="AX1469" s="11" t="s">
        <v>69</v>
      </c>
      <c r="AY1469" s="215" t="s">
        <v>167</v>
      </c>
    </row>
    <row r="1470" spans="2:65" s="12" customFormat="1">
      <c r="B1470" s="216"/>
      <c r="C1470" s="217"/>
      <c r="D1470" s="206" t="s">
        <v>177</v>
      </c>
      <c r="E1470" s="218" t="s">
        <v>21</v>
      </c>
      <c r="F1470" s="219" t="s">
        <v>2172</v>
      </c>
      <c r="G1470" s="217"/>
      <c r="H1470" s="220">
        <v>0.20200000000000001</v>
      </c>
      <c r="I1470" s="221"/>
      <c r="J1470" s="217"/>
      <c r="K1470" s="217"/>
      <c r="L1470" s="222"/>
      <c r="M1470" s="223"/>
      <c r="N1470" s="224"/>
      <c r="O1470" s="224"/>
      <c r="P1470" s="224"/>
      <c r="Q1470" s="224"/>
      <c r="R1470" s="224"/>
      <c r="S1470" s="224"/>
      <c r="T1470" s="225"/>
      <c r="AT1470" s="226" t="s">
        <v>177</v>
      </c>
      <c r="AU1470" s="226" t="s">
        <v>175</v>
      </c>
      <c r="AV1470" s="12" t="s">
        <v>175</v>
      </c>
      <c r="AW1470" s="12" t="s">
        <v>33</v>
      </c>
      <c r="AX1470" s="12" t="s">
        <v>69</v>
      </c>
      <c r="AY1470" s="226" t="s">
        <v>167</v>
      </c>
    </row>
    <row r="1471" spans="2:65" s="11" customFormat="1">
      <c r="B1471" s="204"/>
      <c r="C1471" s="205"/>
      <c r="D1471" s="206" t="s">
        <v>177</v>
      </c>
      <c r="E1471" s="207" t="s">
        <v>21</v>
      </c>
      <c r="F1471" s="208" t="s">
        <v>2157</v>
      </c>
      <c r="G1471" s="205"/>
      <c r="H1471" s="209" t="s">
        <v>21</v>
      </c>
      <c r="I1471" s="210"/>
      <c r="J1471" s="205"/>
      <c r="K1471" s="205"/>
      <c r="L1471" s="211"/>
      <c r="M1471" s="212"/>
      <c r="N1471" s="213"/>
      <c r="O1471" s="213"/>
      <c r="P1471" s="213"/>
      <c r="Q1471" s="213"/>
      <c r="R1471" s="213"/>
      <c r="S1471" s="213"/>
      <c r="T1471" s="214"/>
      <c r="AT1471" s="215" t="s">
        <v>177</v>
      </c>
      <c r="AU1471" s="215" t="s">
        <v>175</v>
      </c>
      <c r="AV1471" s="11" t="s">
        <v>77</v>
      </c>
      <c r="AW1471" s="11" t="s">
        <v>33</v>
      </c>
      <c r="AX1471" s="11" t="s">
        <v>69</v>
      </c>
      <c r="AY1471" s="215" t="s">
        <v>167</v>
      </c>
    </row>
    <row r="1472" spans="2:65" s="12" customFormat="1">
      <c r="B1472" s="216"/>
      <c r="C1472" s="217"/>
      <c r="D1472" s="206" t="s">
        <v>177</v>
      </c>
      <c r="E1472" s="218" t="s">
        <v>21</v>
      </c>
      <c r="F1472" s="219" t="s">
        <v>2173</v>
      </c>
      <c r="G1472" s="217"/>
      <c r="H1472" s="220">
        <v>8.5999999999999993E-2</v>
      </c>
      <c r="I1472" s="221"/>
      <c r="J1472" s="217"/>
      <c r="K1472" s="217"/>
      <c r="L1472" s="222"/>
      <c r="M1472" s="223"/>
      <c r="N1472" s="224"/>
      <c r="O1472" s="224"/>
      <c r="P1472" s="224"/>
      <c r="Q1472" s="224"/>
      <c r="R1472" s="224"/>
      <c r="S1472" s="224"/>
      <c r="T1472" s="225"/>
      <c r="AT1472" s="226" t="s">
        <v>177</v>
      </c>
      <c r="AU1472" s="226" t="s">
        <v>175</v>
      </c>
      <c r="AV1472" s="12" t="s">
        <v>175</v>
      </c>
      <c r="AW1472" s="12" t="s">
        <v>33</v>
      </c>
      <c r="AX1472" s="12" t="s">
        <v>69</v>
      </c>
      <c r="AY1472" s="226" t="s">
        <v>167</v>
      </c>
    </row>
    <row r="1473" spans="2:65" s="11" customFormat="1">
      <c r="B1473" s="204"/>
      <c r="C1473" s="205"/>
      <c r="D1473" s="206" t="s">
        <v>177</v>
      </c>
      <c r="E1473" s="207" t="s">
        <v>21</v>
      </c>
      <c r="F1473" s="208" t="s">
        <v>2159</v>
      </c>
      <c r="G1473" s="205"/>
      <c r="H1473" s="209" t="s">
        <v>21</v>
      </c>
      <c r="I1473" s="210"/>
      <c r="J1473" s="205"/>
      <c r="K1473" s="205"/>
      <c r="L1473" s="211"/>
      <c r="M1473" s="212"/>
      <c r="N1473" s="213"/>
      <c r="O1473" s="213"/>
      <c r="P1473" s="213"/>
      <c r="Q1473" s="213"/>
      <c r="R1473" s="213"/>
      <c r="S1473" s="213"/>
      <c r="T1473" s="214"/>
      <c r="AT1473" s="215" t="s">
        <v>177</v>
      </c>
      <c r="AU1473" s="215" t="s">
        <v>175</v>
      </c>
      <c r="AV1473" s="11" t="s">
        <v>77</v>
      </c>
      <c r="AW1473" s="11" t="s">
        <v>33</v>
      </c>
      <c r="AX1473" s="11" t="s">
        <v>69</v>
      </c>
      <c r="AY1473" s="215" t="s">
        <v>167</v>
      </c>
    </row>
    <row r="1474" spans="2:65" s="12" customFormat="1">
      <c r="B1474" s="216"/>
      <c r="C1474" s="217"/>
      <c r="D1474" s="206" t="s">
        <v>177</v>
      </c>
      <c r="E1474" s="218" t="s">
        <v>21</v>
      </c>
      <c r="F1474" s="219" t="s">
        <v>2174</v>
      </c>
      <c r="G1474" s="217"/>
      <c r="H1474" s="220">
        <v>0.626</v>
      </c>
      <c r="I1474" s="221"/>
      <c r="J1474" s="217"/>
      <c r="K1474" s="217"/>
      <c r="L1474" s="222"/>
      <c r="M1474" s="223"/>
      <c r="N1474" s="224"/>
      <c r="O1474" s="224"/>
      <c r="P1474" s="224"/>
      <c r="Q1474" s="224"/>
      <c r="R1474" s="224"/>
      <c r="S1474" s="224"/>
      <c r="T1474" s="225"/>
      <c r="AT1474" s="226" t="s">
        <v>177</v>
      </c>
      <c r="AU1474" s="226" t="s">
        <v>175</v>
      </c>
      <c r="AV1474" s="12" t="s">
        <v>175</v>
      </c>
      <c r="AW1474" s="12" t="s">
        <v>33</v>
      </c>
      <c r="AX1474" s="12" t="s">
        <v>69</v>
      </c>
      <c r="AY1474" s="226" t="s">
        <v>167</v>
      </c>
    </row>
    <row r="1475" spans="2:65" s="11" customFormat="1">
      <c r="B1475" s="204"/>
      <c r="C1475" s="205"/>
      <c r="D1475" s="206" t="s">
        <v>177</v>
      </c>
      <c r="E1475" s="207" t="s">
        <v>21</v>
      </c>
      <c r="F1475" s="208" t="s">
        <v>2161</v>
      </c>
      <c r="G1475" s="205"/>
      <c r="H1475" s="209" t="s">
        <v>21</v>
      </c>
      <c r="I1475" s="210"/>
      <c r="J1475" s="205"/>
      <c r="K1475" s="205"/>
      <c r="L1475" s="211"/>
      <c r="M1475" s="212"/>
      <c r="N1475" s="213"/>
      <c r="O1475" s="213"/>
      <c r="P1475" s="213"/>
      <c r="Q1475" s="213"/>
      <c r="R1475" s="213"/>
      <c r="S1475" s="213"/>
      <c r="T1475" s="214"/>
      <c r="AT1475" s="215" t="s">
        <v>177</v>
      </c>
      <c r="AU1475" s="215" t="s">
        <v>175</v>
      </c>
      <c r="AV1475" s="11" t="s">
        <v>77</v>
      </c>
      <c r="AW1475" s="11" t="s">
        <v>33</v>
      </c>
      <c r="AX1475" s="11" t="s">
        <v>69</v>
      </c>
      <c r="AY1475" s="215" t="s">
        <v>167</v>
      </c>
    </row>
    <row r="1476" spans="2:65" s="12" customFormat="1">
      <c r="B1476" s="216"/>
      <c r="C1476" s="217"/>
      <c r="D1476" s="206" t="s">
        <v>177</v>
      </c>
      <c r="E1476" s="218" t="s">
        <v>21</v>
      </c>
      <c r="F1476" s="219" t="s">
        <v>2175</v>
      </c>
      <c r="G1476" s="217"/>
      <c r="H1476" s="220">
        <v>2.2130000000000001</v>
      </c>
      <c r="I1476" s="221"/>
      <c r="J1476" s="217"/>
      <c r="K1476" s="217"/>
      <c r="L1476" s="222"/>
      <c r="M1476" s="223"/>
      <c r="N1476" s="224"/>
      <c r="O1476" s="224"/>
      <c r="P1476" s="224"/>
      <c r="Q1476" s="224"/>
      <c r="R1476" s="224"/>
      <c r="S1476" s="224"/>
      <c r="T1476" s="225"/>
      <c r="AT1476" s="226" t="s">
        <v>177</v>
      </c>
      <c r="AU1476" s="226" t="s">
        <v>175</v>
      </c>
      <c r="AV1476" s="12" t="s">
        <v>175</v>
      </c>
      <c r="AW1476" s="12" t="s">
        <v>33</v>
      </c>
      <c r="AX1476" s="12" t="s">
        <v>69</v>
      </c>
      <c r="AY1476" s="226" t="s">
        <v>167</v>
      </c>
    </row>
    <row r="1477" spans="2:65" s="11" customFormat="1">
      <c r="B1477" s="204"/>
      <c r="C1477" s="205"/>
      <c r="D1477" s="206" t="s">
        <v>177</v>
      </c>
      <c r="E1477" s="207" t="s">
        <v>21</v>
      </c>
      <c r="F1477" s="208" t="s">
        <v>2163</v>
      </c>
      <c r="G1477" s="205"/>
      <c r="H1477" s="209" t="s">
        <v>21</v>
      </c>
      <c r="I1477" s="210"/>
      <c r="J1477" s="205"/>
      <c r="K1477" s="205"/>
      <c r="L1477" s="211"/>
      <c r="M1477" s="212"/>
      <c r="N1477" s="213"/>
      <c r="O1477" s="213"/>
      <c r="P1477" s="213"/>
      <c r="Q1477" s="213"/>
      <c r="R1477" s="213"/>
      <c r="S1477" s="213"/>
      <c r="T1477" s="214"/>
      <c r="AT1477" s="215" t="s">
        <v>177</v>
      </c>
      <c r="AU1477" s="215" t="s">
        <v>175</v>
      </c>
      <c r="AV1477" s="11" t="s">
        <v>77</v>
      </c>
      <c r="AW1477" s="11" t="s">
        <v>33</v>
      </c>
      <c r="AX1477" s="11" t="s">
        <v>69</v>
      </c>
      <c r="AY1477" s="215" t="s">
        <v>167</v>
      </c>
    </row>
    <row r="1478" spans="2:65" s="12" customFormat="1">
      <c r="B1478" s="216"/>
      <c r="C1478" s="217"/>
      <c r="D1478" s="206" t="s">
        <v>177</v>
      </c>
      <c r="E1478" s="218" t="s">
        <v>21</v>
      </c>
      <c r="F1478" s="219" t="s">
        <v>2176</v>
      </c>
      <c r="G1478" s="217"/>
      <c r="H1478" s="220">
        <v>3.0840000000000001</v>
      </c>
      <c r="I1478" s="221"/>
      <c r="J1478" s="217"/>
      <c r="K1478" s="217"/>
      <c r="L1478" s="222"/>
      <c r="M1478" s="223"/>
      <c r="N1478" s="224"/>
      <c r="O1478" s="224"/>
      <c r="P1478" s="224"/>
      <c r="Q1478" s="224"/>
      <c r="R1478" s="224"/>
      <c r="S1478" s="224"/>
      <c r="T1478" s="225"/>
      <c r="AT1478" s="226" t="s">
        <v>177</v>
      </c>
      <c r="AU1478" s="226" t="s">
        <v>175</v>
      </c>
      <c r="AV1478" s="12" t="s">
        <v>175</v>
      </c>
      <c r="AW1478" s="12" t="s">
        <v>33</v>
      </c>
      <c r="AX1478" s="12" t="s">
        <v>69</v>
      </c>
      <c r="AY1478" s="226" t="s">
        <v>167</v>
      </c>
    </row>
    <row r="1479" spans="2:65" s="11" customFormat="1">
      <c r="B1479" s="204"/>
      <c r="C1479" s="205"/>
      <c r="D1479" s="206" t="s">
        <v>177</v>
      </c>
      <c r="E1479" s="207" t="s">
        <v>21</v>
      </c>
      <c r="F1479" s="208" t="s">
        <v>2165</v>
      </c>
      <c r="G1479" s="205"/>
      <c r="H1479" s="209" t="s">
        <v>21</v>
      </c>
      <c r="I1479" s="210"/>
      <c r="J1479" s="205"/>
      <c r="K1479" s="205"/>
      <c r="L1479" s="211"/>
      <c r="M1479" s="212"/>
      <c r="N1479" s="213"/>
      <c r="O1479" s="213"/>
      <c r="P1479" s="213"/>
      <c r="Q1479" s="213"/>
      <c r="R1479" s="213"/>
      <c r="S1479" s="213"/>
      <c r="T1479" s="214"/>
      <c r="AT1479" s="215" t="s">
        <v>177</v>
      </c>
      <c r="AU1479" s="215" t="s">
        <v>175</v>
      </c>
      <c r="AV1479" s="11" t="s">
        <v>77</v>
      </c>
      <c r="AW1479" s="11" t="s">
        <v>33</v>
      </c>
      <c r="AX1479" s="11" t="s">
        <v>69</v>
      </c>
      <c r="AY1479" s="215" t="s">
        <v>167</v>
      </c>
    </row>
    <row r="1480" spans="2:65" s="12" customFormat="1">
      <c r="B1480" s="216"/>
      <c r="C1480" s="217"/>
      <c r="D1480" s="206" t="s">
        <v>177</v>
      </c>
      <c r="E1480" s="218" t="s">
        <v>21</v>
      </c>
      <c r="F1480" s="219" t="s">
        <v>2177</v>
      </c>
      <c r="G1480" s="217"/>
      <c r="H1480" s="220">
        <v>1.7000000000000001E-2</v>
      </c>
      <c r="I1480" s="221"/>
      <c r="J1480" s="217"/>
      <c r="K1480" s="217"/>
      <c r="L1480" s="222"/>
      <c r="M1480" s="223"/>
      <c r="N1480" s="224"/>
      <c r="O1480" s="224"/>
      <c r="P1480" s="224"/>
      <c r="Q1480" s="224"/>
      <c r="R1480" s="224"/>
      <c r="S1480" s="224"/>
      <c r="T1480" s="225"/>
      <c r="AT1480" s="226" t="s">
        <v>177</v>
      </c>
      <c r="AU1480" s="226" t="s">
        <v>175</v>
      </c>
      <c r="AV1480" s="12" t="s">
        <v>175</v>
      </c>
      <c r="AW1480" s="12" t="s">
        <v>33</v>
      </c>
      <c r="AX1480" s="12" t="s">
        <v>69</v>
      </c>
      <c r="AY1480" s="226" t="s">
        <v>167</v>
      </c>
    </row>
    <row r="1481" spans="2:65" s="13" customFormat="1">
      <c r="B1481" s="227"/>
      <c r="C1481" s="228"/>
      <c r="D1481" s="229" t="s">
        <v>177</v>
      </c>
      <c r="E1481" s="230" t="s">
        <v>21</v>
      </c>
      <c r="F1481" s="231" t="s">
        <v>181</v>
      </c>
      <c r="G1481" s="228"/>
      <c r="H1481" s="232">
        <v>9.7029999999999994</v>
      </c>
      <c r="I1481" s="233"/>
      <c r="J1481" s="228"/>
      <c r="K1481" s="228"/>
      <c r="L1481" s="234"/>
      <c r="M1481" s="235"/>
      <c r="N1481" s="236"/>
      <c r="O1481" s="236"/>
      <c r="P1481" s="236"/>
      <c r="Q1481" s="236"/>
      <c r="R1481" s="236"/>
      <c r="S1481" s="236"/>
      <c r="T1481" s="237"/>
      <c r="AT1481" s="238" t="s">
        <v>177</v>
      </c>
      <c r="AU1481" s="238" t="s">
        <v>175</v>
      </c>
      <c r="AV1481" s="13" t="s">
        <v>174</v>
      </c>
      <c r="AW1481" s="13" t="s">
        <v>33</v>
      </c>
      <c r="AX1481" s="13" t="s">
        <v>77</v>
      </c>
      <c r="AY1481" s="238" t="s">
        <v>167</v>
      </c>
    </row>
    <row r="1482" spans="2:65" s="1" customFormat="1" ht="44.25" customHeight="1">
      <c r="B1482" s="40"/>
      <c r="C1482" s="192" t="s">
        <v>2178</v>
      </c>
      <c r="D1482" s="192" t="s">
        <v>169</v>
      </c>
      <c r="E1482" s="193" t="s">
        <v>2179</v>
      </c>
      <c r="F1482" s="194" t="s">
        <v>2180</v>
      </c>
      <c r="G1482" s="195" t="s">
        <v>305</v>
      </c>
      <c r="H1482" s="196">
        <v>26.98</v>
      </c>
      <c r="I1482" s="197"/>
      <c r="J1482" s="198">
        <f>ROUND(I1482*H1482,2)</f>
        <v>0</v>
      </c>
      <c r="K1482" s="194" t="s">
        <v>173</v>
      </c>
      <c r="L1482" s="60"/>
      <c r="M1482" s="199" t="s">
        <v>21</v>
      </c>
      <c r="N1482" s="200" t="s">
        <v>41</v>
      </c>
      <c r="O1482" s="41"/>
      <c r="P1482" s="201">
        <f>O1482*H1482</f>
        <v>0</v>
      </c>
      <c r="Q1482" s="201">
        <v>0</v>
      </c>
      <c r="R1482" s="201">
        <f>Q1482*H1482</f>
        <v>0</v>
      </c>
      <c r="S1482" s="201">
        <v>0</v>
      </c>
      <c r="T1482" s="202">
        <f>S1482*H1482</f>
        <v>0</v>
      </c>
      <c r="AR1482" s="23" t="s">
        <v>308</v>
      </c>
      <c r="AT1482" s="23" t="s">
        <v>169</v>
      </c>
      <c r="AU1482" s="23" t="s">
        <v>175</v>
      </c>
      <c r="AY1482" s="23" t="s">
        <v>167</v>
      </c>
      <c r="BE1482" s="203">
        <f>IF(N1482="základní",J1482,0)</f>
        <v>0</v>
      </c>
      <c r="BF1482" s="203">
        <f>IF(N1482="snížená",J1482,0)</f>
        <v>0</v>
      </c>
      <c r="BG1482" s="203">
        <f>IF(N1482="zákl. přenesená",J1482,0)</f>
        <v>0</v>
      </c>
      <c r="BH1482" s="203">
        <f>IF(N1482="sníž. přenesená",J1482,0)</f>
        <v>0</v>
      </c>
      <c r="BI1482" s="203">
        <f>IF(N1482="nulová",J1482,0)</f>
        <v>0</v>
      </c>
      <c r="BJ1482" s="23" t="s">
        <v>175</v>
      </c>
      <c r="BK1482" s="203">
        <f>ROUND(I1482*H1482,2)</f>
        <v>0</v>
      </c>
      <c r="BL1482" s="23" t="s">
        <v>308</v>
      </c>
      <c r="BM1482" s="23" t="s">
        <v>2181</v>
      </c>
    </row>
    <row r="1483" spans="2:65" s="11" customFormat="1">
      <c r="B1483" s="204"/>
      <c r="C1483" s="205"/>
      <c r="D1483" s="206" t="s">
        <v>177</v>
      </c>
      <c r="E1483" s="207" t="s">
        <v>21</v>
      </c>
      <c r="F1483" s="208" t="s">
        <v>2182</v>
      </c>
      <c r="G1483" s="205"/>
      <c r="H1483" s="209" t="s">
        <v>21</v>
      </c>
      <c r="I1483" s="210"/>
      <c r="J1483" s="205"/>
      <c r="K1483" s="205"/>
      <c r="L1483" s="211"/>
      <c r="M1483" s="212"/>
      <c r="N1483" s="213"/>
      <c r="O1483" s="213"/>
      <c r="P1483" s="213"/>
      <c r="Q1483" s="213"/>
      <c r="R1483" s="213"/>
      <c r="S1483" s="213"/>
      <c r="T1483" s="214"/>
      <c r="AT1483" s="215" t="s">
        <v>177</v>
      </c>
      <c r="AU1483" s="215" t="s">
        <v>175</v>
      </c>
      <c r="AV1483" s="11" t="s">
        <v>77</v>
      </c>
      <c r="AW1483" s="11" t="s">
        <v>33</v>
      </c>
      <c r="AX1483" s="11" t="s">
        <v>69</v>
      </c>
      <c r="AY1483" s="215" t="s">
        <v>167</v>
      </c>
    </row>
    <row r="1484" spans="2:65" s="12" customFormat="1">
      <c r="B1484" s="216"/>
      <c r="C1484" s="217"/>
      <c r="D1484" s="206" t="s">
        <v>177</v>
      </c>
      <c r="E1484" s="218" t="s">
        <v>21</v>
      </c>
      <c r="F1484" s="219" t="s">
        <v>2183</v>
      </c>
      <c r="G1484" s="217"/>
      <c r="H1484" s="220">
        <v>10.78</v>
      </c>
      <c r="I1484" s="221"/>
      <c r="J1484" s="217"/>
      <c r="K1484" s="217"/>
      <c r="L1484" s="222"/>
      <c r="M1484" s="223"/>
      <c r="N1484" s="224"/>
      <c r="O1484" s="224"/>
      <c r="P1484" s="224"/>
      <c r="Q1484" s="224"/>
      <c r="R1484" s="224"/>
      <c r="S1484" s="224"/>
      <c r="T1484" s="225"/>
      <c r="AT1484" s="226" t="s">
        <v>177</v>
      </c>
      <c r="AU1484" s="226" t="s">
        <v>175</v>
      </c>
      <c r="AV1484" s="12" t="s">
        <v>175</v>
      </c>
      <c r="AW1484" s="12" t="s">
        <v>33</v>
      </c>
      <c r="AX1484" s="12" t="s">
        <v>69</v>
      </c>
      <c r="AY1484" s="226" t="s">
        <v>167</v>
      </c>
    </row>
    <row r="1485" spans="2:65" s="11" customFormat="1">
      <c r="B1485" s="204"/>
      <c r="C1485" s="205"/>
      <c r="D1485" s="206" t="s">
        <v>177</v>
      </c>
      <c r="E1485" s="207" t="s">
        <v>21</v>
      </c>
      <c r="F1485" s="208" t="s">
        <v>2184</v>
      </c>
      <c r="G1485" s="205"/>
      <c r="H1485" s="209" t="s">
        <v>21</v>
      </c>
      <c r="I1485" s="210"/>
      <c r="J1485" s="205"/>
      <c r="K1485" s="205"/>
      <c r="L1485" s="211"/>
      <c r="M1485" s="212"/>
      <c r="N1485" s="213"/>
      <c r="O1485" s="213"/>
      <c r="P1485" s="213"/>
      <c r="Q1485" s="213"/>
      <c r="R1485" s="213"/>
      <c r="S1485" s="213"/>
      <c r="T1485" s="214"/>
      <c r="AT1485" s="215" t="s">
        <v>177</v>
      </c>
      <c r="AU1485" s="215" t="s">
        <v>175</v>
      </c>
      <c r="AV1485" s="11" t="s">
        <v>77</v>
      </c>
      <c r="AW1485" s="11" t="s">
        <v>33</v>
      </c>
      <c r="AX1485" s="11" t="s">
        <v>69</v>
      </c>
      <c r="AY1485" s="215" t="s">
        <v>167</v>
      </c>
    </row>
    <row r="1486" spans="2:65" s="12" customFormat="1">
      <c r="B1486" s="216"/>
      <c r="C1486" s="217"/>
      <c r="D1486" s="206" t="s">
        <v>177</v>
      </c>
      <c r="E1486" s="218" t="s">
        <v>21</v>
      </c>
      <c r="F1486" s="219" t="s">
        <v>2183</v>
      </c>
      <c r="G1486" s="217"/>
      <c r="H1486" s="220">
        <v>10.78</v>
      </c>
      <c r="I1486" s="221"/>
      <c r="J1486" s="217"/>
      <c r="K1486" s="217"/>
      <c r="L1486" s="222"/>
      <c r="M1486" s="223"/>
      <c r="N1486" s="224"/>
      <c r="O1486" s="224"/>
      <c r="P1486" s="224"/>
      <c r="Q1486" s="224"/>
      <c r="R1486" s="224"/>
      <c r="S1486" s="224"/>
      <c r="T1486" s="225"/>
      <c r="AT1486" s="226" t="s">
        <v>177</v>
      </c>
      <c r="AU1486" s="226" t="s">
        <v>175</v>
      </c>
      <c r="AV1486" s="12" t="s">
        <v>175</v>
      </c>
      <c r="AW1486" s="12" t="s">
        <v>33</v>
      </c>
      <c r="AX1486" s="12" t="s">
        <v>69</v>
      </c>
      <c r="AY1486" s="226" t="s">
        <v>167</v>
      </c>
    </row>
    <row r="1487" spans="2:65" s="11" customFormat="1">
      <c r="B1487" s="204"/>
      <c r="C1487" s="205"/>
      <c r="D1487" s="206" t="s">
        <v>177</v>
      </c>
      <c r="E1487" s="207" t="s">
        <v>21</v>
      </c>
      <c r="F1487" s="208" t="s">
        <v>2185</v>
      </c>
      <c r="G1487" s="205"/>
      <c r="H1487" s="209" t="s">
        <v>21</v>
      </c>
      <c r="I1487" s="210"/>
      <c r="J1487" s="205"/>
      <c r="K1487" s="205"/>
      <c r="L1487" s="211"/>
      <c r="M1487" s="212"/>
      <c r="N1487" s="213"/>
      <c r="O1487" s="213"/>
      <c r="P1487" s="213"/>
      <c r="Q1487" s="213"/>
      <c r="R1487" s="213"/>
      <c r="S1487" s="213"/>
      <c r="T1487" s="214"/>
      <c r="AT1487" s="215" t="s">
        <v>177</v>
      </c>
      <c r="AU1487" s="215" t="s">
        <v>175</v>
      </c>
      <c r="AV1487" s="11" t="s">
        <v>77</v>
      </c>
      <c r="AW1487" s="11" t="s">
        <v>33</v>
      </c>
      <c r="AX1487" s="11" t="s">
        <v>69</v>
      </c>
      <c r="AY1487" s="215" t="s">
        <v>167</v>
      </c>
    </row>
    <row r="1488" spans="2:65" s="12" customFormat="1">
      <c r="B1488" s="216"/>
      <c r="C1488" s="217"/>
      <c r="D1488" s="206" t="s">
        <v>177</v>
      </c>
      <c r="E1488" s="218" t="s">
        <v>21</v>
      </c>
      <c r="F1488" s="219" t="s">
        <v>2186</v>
      </c>
      <c r="G1488" s="217"/>
      <c r="H1488" s="220">
        <v>5.42</v>
      </c>
      <c r="I1488" s="221"/>
      <c r="J1488" s="217"/>
      <c r="K1488" s="217"/>
      <c r="L1488" s="222"/>
      <c r="M1488" s="223"/>
      <c r="N1488" s="224"/>
      <c r="O1488" s="224"/>
      <c r="P1488" s="224"/>
      <c r="Q1488" s="224"/>
      <c r="R1488" s="224"/>
      <c r="S1488" s="224"/>
      <c r="T1488" s="225"/>
      <c r="AT1488" s="226" t="s">
        <v>177</v>
      </c>
      <c r="AU1488" s="226" t="s">
        <v>175</v>
      </c>
      <c r="AV1488" s="12" t="s">
        <v>175</v>
      </c>
      <c r="AW1488" s="12" t="s">
        <v>33</v>
      </c>
      <c r="AX1488" s="12" t="s">
        <v>69</v>
      </c>
      <c r="AY1488" s="226" t="s">
        <v>167</v>
      </c>
    </row>
    <row r="1489" spans="2:65" s="13" customFormat="1">
      <c r="B1489" s="227"/>
      <c r="C1489" s="228"/>
      <c r="D1489" s="229" t="s">
        <v>177</v>
      </c>
      <c r="E1489" s="230" t="s">
        <v>21</v>
      </c>
      <c r="F1489" s="231" t="s">
        <v>181</v>
      </c>
      <c r="G1489" s="228"/>
      <c r="H1489" s="232">
        <v>26.98</v>
      </c>
      <c r="I1489" s="233"/>
      <c r="J1489" s="228"/>
      <c r="K1489" s="228"/>
      <c r="L1489" s="234"/>
      <c r="M1489" s="235"/>
      <c r="N1489" s="236"/>
      <c r="O1489" s="236"/>
      <c r="P1489" s="236"/>
      <c r="Q1489" s="236"/>
      <c r="R1489" s="236"/>
      <c r="S1489" s="236"/>
      <c r="T1489" s="237"/>
      <c r="AT1489" s="238" t="s">
        <v>177</v>
      </c>
      <c r="AU1489" s="238" t="s">
        <v>175</v>
      </c>
      <c r="AV1489" s="13" t="s">
        <v>174</v>
      </c>
      <c r="AW1489" s="13" t="s">
        <v>33</v>
      </c>
      <c r="AX1489" s="13" t="s">
        <v>77</v>
      </c>
      <c r="AY1489" s="238" t="s">
        <v>167</v>
      </c>
    </row>
    <row r="1490" spans="2:65" s="1" customFormat="1" ht="22.5" customHeight="1">
      <c r="B1490" s="40"/>
      <c r="C1490" s="242" t="s">
        <v>2187</v>
      </c>
      <c r="D1490" s="242" t="s">
        <v>364</v>
      </c>
      <c r="E1490" s="243" t="s">
        <v>2135</v>
      </c>
      <c r="F1490" s="244" t="s">
        <v>2136</v>
      </c>
      <c r="G1490" s="245" t="s">
        <v>172</v>
      </c>
      <c r="H1490" s="246">
        <v>1.0629999999999999</v>
      </c>
      <c r="I1490" s="247"/>
      <c r="J1490" s="248">
        <f>ROUND(I1490*H1490,2)</f>
        <v>0</v>
      </c>
      <c r="K1490" s="244" t="s">
        <v>173</v>
      </c>
      <c r="L1490" s="249"/>
      <c r="M1490" s="250" t="s">
        <v>21</v>
      </c>
      <c r="N1490" s="251" t="s">
        <v>41</v>
      </c>
      <c r="O1490" s="41"/>
      <c r="P1490" s="201">
        <f>O1490*H1490</f>
        <v>0</v>
      </c>
      <c r="Q1490" s="201">
        <v>0.55000000000000004</v>
      </c>
      <c r="R1490" s="201">
        <f>Q1490*H1490</f>
        <v>0.58465</v>
      </c>
      <c r="S1490" s="201">
        <v>0</v>
      </c>
      <c r="T1490" s="202">
        <f>S1490*H1490</f>
        <v>0</v>
      </c>
      <c r="AR1490" s="23" t="s">
        <v>426</v>
      </c>
      <c r="AT1490" s="23" t="s">
        <v>364</v>
      </c>
      <c r="AU1490" s="23" t="s">
        <v>175</v>
      </c>
      <c r="AY1490" s="23" t="s">
        <v>167</v>
      </c>
      <c r="BE1490" s="203">
        <f>IF(N1490="základní",J1490,0)</f>
        <v>0</v>
      </c>
      <c r="BF1490" s="203">
        <f>IF(N1490="snížená",J1490,0)</f>
        <v>0</v>
      </c>
      <c r="BG1490" s="203">
        <f>IF(N1490="zákl. přenesená",J1490,0)</f>
        <v>0</v>
      </c>
      <c r="BH1490" s="203">
        <f>IF(N1490="sníž. přenesená",J1490,0)</f>
        <v>0</v>
      </c>
      <c r="BI1490" s="203">
        <f>IF(N1490="nulová",J1490,0)</f>
        <v>0</v>
      </c>
      <c r="BJ1490" s="23" t="s">
        <v>175</v>
      </c>
      <c r="BK1490" s="203">
        <f>ROUND(I1490*H1490,2)</f>
        <v>0</v>
      </c>
      <c r="BL1490" s="23" t="s">
        <v>308</v>
      </c>
      <c r="BM1490" s="23" t="s">
        <v>2188</v>
      </c>
    </row>
    <row r="1491" spans="2:65" s="11" customFormat="1">
      <c r="B1491" s="204"/>
      <c r="C1491" s="205"/>
      <c r="D1491" s="206" t="s">
        <v>177</v>
      </c>
      <c r="E1491" s="207" t="s">
        <v>21</v>
      </c>
      <c r="F1491" s="208" t="s">
        <v>901</v>
      </c>
      <c r="G1491" s="205"/>
      <c r="H1491" s="209" t="s">
        <v>21</v>
      </c>
      <c r="I1491" s="210"/>
      <c r="J1491" s="205"/>
      <c r="K1491" s="205"/>
      <c r="L1491" s="211"/>
      <c r="M1491" s="212"/>
      <c r="N1491" s="213"/>
      <c r="O1491" s="213"/>
      <c r="P1491" s="213"/>
      <c r="Q1491" s="213"/>
      <c r="R1491" s="213"/>
      <c r="S1491" s="213"/>
      <c r="T1491" s="214"/>
      <c r="AT1491" s="215" t="s">
        <v>177</v>
      </c>
      <c r="AU1491" s="215" t="s">
        <v>175</v>
      </c>
      <c r="AV1491" s="11" t="s">
        <v>77</v>
      </c>
      <c r="AW1491" s="11" t="s">
        <v>33</v>
      </c>
      <c r="AX1491" s="11" t="s">
        <v>69</v>
      </c>
      <c r="AY1491" s="215" t="s">
        <v>167</v>
      </c>
    </row>
    <row r="1492" spans="2:65" s="11" customFormat="1">
      <c r="B1492" s="204"/>
      <c r="C1492" s="205"/>
      <c r="D1492" s="206" t="s">
        <v>177</v>
      </c>
      <c r="E1492" s="207" t="s">
        <v>21</v>
      </c>
      <c r="F1492" s="208" t="s">
        <v>2182</v>
      </c>
      <c r="G1492" s="205"/>
      <c r="H1492" s="209" t="s">
        <v>21</v>
      </c>
      <c r="I1492" s="210"/>
      <c r="J1492" s="205"/>
      <c r="K1492" s="205"/>
      <c r="L1492" s="211"/>
      <c r="M1492" s="212"/>
      <c r="N1492" s="213"/>
      <c r="O1492" s="213"/>
      <c r="P1492" s="213"/>
      <c r="Q1492" s="213"/>
      <c r="R1492" s="213"/>
      <c r="S1492" s="213"/>
      <c r="T1492" s="214"/>
      <c r="AT1492" s="215" t="s">
        <v>177</v>
      </c>
      <c r="AU1492" s="215" t="s">
        <v>175</v>
      </c>
      <c r="AV1492" s="11" t="s">
        <v>77</v>
      </c>
      <c r="AW1492" s="11" t="s">
        <v>33</v>
      </c>
      <c r="AX1492" s="11" t="s">
        <v>69</v>
      </c>
      <c r="AY1492" s="215" t="s">
        <v>167</v>
      </c>
    </row>
    <row r="1493" spans="2:65" s="12" customFormat="1">
      <c r="B1493" s="216"/>
      <c r="C1493" s="217"/>
      <c r="D1493" s="206" t="s">
        <v>177</v>
      </c>
      <c r="E1493" s="218" t="s">
        <v>21</v>
      </c>
      <c r="F1493" s="219" t="s">
        <v>2189</v>
      </c>
      <c r="G1493" s="217"/>
      <c r="H1493" s="220">
        <v>0.45500000000000002</v>
      </c>
      <c r="I1493" s="221"/>
      <c r="J1493" s="217"/>
      <c r="K1493" s="217"/>
      <c r="L1493" s="222"/>
      <c r="M1493" s="223"/>
      <c r="N1493" s="224"/>
      <c r="O1493" s="224"/>
      <c r="P1493" s="224"/>
      <c r="Q1493" s="224"/>
      <c r="R1493" s="224"/>
      <c r="S1493" s="224"/>
      <c r="T1493" s="225"/>
      <c r="AT1493" s="226" t="s">
        <v>177</v>
      </c>
      <c r="AU1493" s="226" t="s">
        <v>175</v>
      </c>
      <c r="AV1493" s="12" t="s">
        <v>175</v>
      </c>
      <c r="AW1493" s="12" t="s">
        <v>33</v>
      </c>
      <c r="AX1493" s="12" t="s">
        <v>69</v>
      </c>
      <c r="AY1493" s="226" t="s">
        <v>167</v>
      </c>
    </row>
    <row r="1494" spans="2:65" s="11" customFormat="1">
      <c r="B1494" s="204"/>
      <c r="C1494" s="205"/>
      <c r="D1494" s="206" t="s">
        <v>177</v>
      </c>
      <c r="E1494" s="207" t="s">
        <v>21</v>
      </c>
      <c r="F1494" s="208" t="s">
        <v>2184</v>
      </c>
      <c r="G1494" s="205"/>
      <c r="H1494" s="209" t="s">
        <v>21</v>
      </c>
      <c r="I1494" s="210"/>
      <c r="J1494" s="205"/>
      <c r="K1494" s="205"/>
      <c r="L1494" s="211"/>
      <c r="M1494" s="212"/>
      <c r="N1494" s="213"/>
      <c r="O1494" s="213"/>
      <c r="P1494" s="213"/>
      <c r="Q1494" s="213"/>
      <c r="R1494" s="213"/>
      <c r="S1494" s="213"/>
      <c r="T1494" s="214"/>
      <c r="AT1494" s="215" t="s">
        <v>177</v>
      </c>
      <c r="AU1494" s="215" t="s">
        <v>175</v>
      </c>
      <c r="AV1494" s="11" t="s">
        <v>77</v>
      </c>
      <c r="AW1494" s="11" t="s">
        <v>33</v>
      </c>
      <c r="AX1494" s="11" t="s">
        <v>69</v>
      </c>
      <c r="AY1494" s="215" t="s">
        <v>167</v>
      </c>
    </row>
    <row r="1495" spans="2:65" s="12" customFormat="1">
      <c r="B1495" s="216"/>
      <c r="C1495" s="217"/>
      <c r="D1495" s="206" t="s">
        <v>177</v>
      </c>
      <c r="E1495" s="218" t="s">
        <v>21</v>
      </c>
      <c r="F1495" s="219" t="s">
        <v>2189</v>
      </c>
      <c r="G1495" s="217"/>
      <c r="H1495" s="220">
        <v>0.45500000000000002</v>
      </c>
      <c r="I1495" s="221"/>
      <c r="J1495" s="217"/>
      <c r="K1495" s="217"/>
      <c r="L1495" s="222"/>
      <c r="M1495" s="223"/>
      <c r="N1495" s="224"/>
      <c r="O1495" s="224"/>
      <c r="P1495" s="224"/>
      <c r="Q1495" s="224"/>
      <c r="R1495" s="224"/>
      <c r="S1495" s="224"/>
      <c r="T1495" s="225"/>
      <c r="AT1495" s="226" t="s">
        <v>177</v>
      </c>
      <c r="AU1495" s="226" t="s">
        <v>175</v>
      </c>
      <c r="AV1495" s="12" t="s">
        <v>175</v>
      </c>
      <c r="AW1495" s="12" t="s">
        <v>33</v>
      </c>
      <c r="AX1495" s="12" t="s">
        <v>69</v>
      </c>
      <c r="AY1495" s="226" t="s">
        <v>167</v>
      </c>
    </row>
    <row r="1496" spans="2:65" s="11" customFormat="1">
      <c r="B1496" s="204"/>
      <c r="C1496" s="205"/>
      <c r="D1496" s="206" t="s">
        <v>177</v>
      </c>
      <c r="E1496" s="207" t="s">
        <v>21</v>
      </c>
      <c r="F1496" s="208" t="s">
        <v>2185</v>
      </c>
      <c r="G1496" s="205"/>
      <c r="H1496" s="209" t="s">
        <v>21</v>
      </c>
      <c r="I1496" s="210"/>
      <c r="J1496" s="205"/>
      <c r="K1496" s="205"/>
      <c r="L1496" s="211"/>
      <c r="M1496" s="212"/>
      <c r="N1496" s="213"/>
      <c r="O1496" s="213"/>
      <c r="P1496" s="213"/>
      <c r="Q1496" s="213"/>
      <c r="R1496" s="213"/>
      <c r="S1496" s="213"/>
      <c r="T1496" s="214"/>
      <c r="AT1496" s="215" t="s">
        <v>177</v>
      </c>
      <c r="AU1496" s="215" t="s">
        <v>175</v>
      </c>
      <c r="AV1496" s="11" t="s">
        <v>77</v>
      </c>
      <c r="AW1496" s="11" t="s">
        <v>33</v>
      </c>
      <c r="AX1496" s="11" t="s">
        <v>69</v>
      </c>
      <c r="AY1496" s="215" t="s">
        <v>167</v>
      </c>
    </row>
    <row r="1497" spans="2:65" s="12" customFormat="1">
      <c r="B1497" s="216"/>
      <c r="C1497" s="217"/>
      <c r="D1497" s="206" t="s">
        <v>177</v>
      </c>
      <c r="E1497" s="218" t="s">
        <v>21</v>
      </c>
      <c r="F1497" s="219" t="s">
        <v>2190</v>
      </c>
      <c r="G1497" s="217"/>
      <c r="H1497" s="220">
        <v>0.153</v>
      </c>
      <c r="I1497" s="221"/>
      <c r="J1497" s="217"/>
      <c r="K1497" s="217"/>
      <c r="L1497" s="222"/>
      <c r="M1497" s="223"/>
      <c r="N1497" s="224"/>
      <c r="O1497" s="224"/>
      <c r="P1497" s="224"/>
      <c r="Q1497" s="224"/>
      <c r="R1497" s="224"/>
      <c r="S1497" s="224"/>
      <c r="T1497" s="225"/>
      <c r="AT1497" s="226" t="s">
        <v>177</v>
      </c>
      <c r="AU1497" s="226" t="s">
        <v>175</v>
      </c>
      <c r="AV1497" s="12" t="s">
        <v>175</v>
      </c>
      <c r="AW1497" s="12" t="s">
        <v>33</v>
      </c>
      <c r="AX1497" s="12" t="s">
        <v>69</v>
      </c>
      <c r="AY1497" s="226" t="s">
        <v>167</v>
      </c>
    </row>
    <row r="1498" spans="2:65" s="13" customFormat="1">
      <c r="B1498" s="227"/>
      <c r="C1498" s="228"/>
      <c r="D1498" s="229" t="s">
        <v>177</v>
      </c>
      <c r="E1498" s="230" t="s">
        <v>21</v>
      </c>
      <c r="F1498" s="231" t="s">
        <v>181</v>
      </c>
      <c r="G1498" s="228"/>
      <c r="H1498" s="232">
        <v>1.0629999999999999</v>
      </c>
      <c r="I1498" s="233"/>
      <c r="J1498" s="228"/>
      <c r="K1498" s="228"/>
      <c r="L1498" s="234"/>
      <c r="M1498" s="235"/>
      <c r="N1498" s="236"/>
      <c r="O1498" s="236"/>
      <c r="P1498" s="236"/>
      <c r="Q1498" s="236"/>
      <c r="R1498" s="236"/>
      <c r="S1498" s="236"/>
      <c r="T1498" s="237"/>
      <c r="AT1498" s="238" t="s">
        <v>177</v>
      </c>
      <c r="AU1498" s="238" t="s">
        <v>175</v>
      </c>
      <c r="AV1498" s="13" t="s">
        <v>174</v>
      </c>
      <c r="AW1498" s="13" t="s">
        <v>33</v>
      </c>
      <c r="AX1498" s="13" t="s">
        <v>77</v>
      </c>
      <c r="AY1498" s="238" t="s">
        <v>167</v>
      </c>
    </row>
    <row r="1499" spans="2:65" s="1" customFormat="1" ht="31.5" customHeight="1">
      <c r="B1499" s="40"/>
      <c r="C1499" s="192" t="s">
        <v>2191</v>
      </c>
      <c r="D1499" s="192" t="s">
        <v>169</v>
      </c>
      <c r="E1499" s="193" t="s">
        <v>2192</v>
      </c>
      <c r="F1499" s="194" t="s">
        <v>2193</v>
      </c>
      <c r="G1499" s="195" t="s">
        <v>245</v>
      </c>
      <c r="H1499" s="196">
        <v>155.94800000000001</v>
      </c>
      <c r="I1499" s="197"/>
      <c r="J1499" s="198">
        <f>ROUND(I1499*H1499,2)</f>
        <v>0</v>
      </c>
      <c r="K1499" s="194" t="s">
        <v>173</v>
      </c>
      <c r="L1499" s="60"/>
      <c r="M1499" s="199" t="s">
        <v>21</v>
      </c>
      <c r="N1499" s="200" t="s">
        <v>41</v>
      </c>
      <c r="O1499" s="41"/>
      <c r="P1499" s="201">
        <f>O1499*H1499</f>
        <v>0</v>
      </c>
      <c r="Q1499" s="201">
        <v>0</v>
      </c>
      <c r="R1499" s="201">
        <f>Q1499*H1499</f>
        <v>0</v>
      </c>
      <c r="S1499" s="201">
        <v>0</v>
      </c>
      <c r="T1499" s="202">
        <f>S1499*H1499</f>
        <v>0</v>
      </c>
      <c r="AR1499" s="23" t="s">
        <v>308</v>
      </c>
      <c r="AT1499" s="23" t="s">
        <v>169</v>
      </c>
      <c r="AU1499" s="23" t="s">
        <v>175</v>
      </c>
      <c r="AY1499" s="23" t="s">
        <v>167</v>
      </c>
      <c r="BE1499" s="203">
        <f>IF(N1499="základní",J1499,0)</f>
        <v>0</v>
      </c>
      <c r="BF1499" s="203">
        <f>IF(N1499="snížená",J1499,0)</f>
        <v>0</v>
      </c>
      <c r="BG1499" s="203">
        <f>IF(N1499="zákl. přenesená",J1499,0)</f>
        <v>0</v>
      </c>
      <c r="BH1499" s="203">
        <f>IF(N1499="sníž. přenesená",J1499,0)</f>
        <v>0</v>
      </c>
      <c r="BI1499" s="203">
        <f>IF(N1499="nulová",J1499,0)</f>
        <v>0</v>
      </c>
      <c r="BJ1499" s="23" t="s">
        <v>175</v>
      </c>
      <c r="BK1499" s="203">
        <f>ROUND(I1499*H1499,2)</f>
        <v>0</v>
      </c>
      <c r="BL1499" s="23" t="s">
        <v>308</v>
      </c>
      <c r="BM1499" s="23" t="s">
        <v>2194</v>
      </c>
    </row>
    <row r="1500" spans="2:65" s="11" customFormat="1">
      <c r="B1500" s="204"/>
      <c r="C1500" s="205"/>
      <c r="D1500" s="206" t="s">
        <v>177</v>
      </c>
      <c r="E1500" s="207" t="s">
        <v>21</v>
      </c>
      <c r="F1500" s="208" t="s">
        <v>2195</v>
      </c>
      <c r="G1500" s="205"/>
      <c r="H1500" s="209" t="s">
        <v>21</v>
      </c>
      <c r="I1500" s="210"/>
      <c r="J1500" s="205"/>
      <c r="K1500" s="205"/>
      <c r="L1500" s="211"/>
      <c r="M1500" s="212"/>
      <c r="N1500" s="213"/>
      <c r="O1500" s="213"/>
      <c r="P1500" s="213"/>
      <c r="Q1500" s="213"/>
      <c r="R1500" s="213"/>
      <c r="S1500" s="213"/>
      <c r="T1500" s="214"/>
      <c r="AT1500" s="215" t="s">
        <v>177</v>
      </c>
      <c r="AU1500" s="215" t="s">
        <v>175</v>
      </c>
      <c r="AV1500" s="11" t="s">
        <v>77</v>
      </c>
      <c r="AW1500" s="11" t="s">
        <v>33</v>
      </c>
      <c r="AX1500" s="11" t="s">
        <v>69</v>
      </c>
      <c r="AY1500" s="215" t="s">
        <v>167</v>
      </c>
    </row>
    <row r="1501" spans="2:65" s="12" customFormat="1">
      <c r="B1501" s="216"/>
      <c r="C1501" s="217"/>
      <c r="D1501" s="206" t="s">
        <v>177</v>
      </c>
      <c r="E1501" s="218" t="s">
        <v>21</v>
      </c>
      <c r="F1501" s="219" t="s">
        <v>2196</v>
      </c>
      <c r="G1501" s="217"/>
      <c r="H1501" s="220">
        <v>150.15100000000001</v>
      </c>
      <c r="I1501" s="221"/>
      <c r="J1501" s="217"/>
      <c r="K1501" s="217"/>
      <c r="L1501" s="222"/>
      <c r="M1501" s="223"/>
      <c r="N1501" s="224"/>
      <c r="O1501" s="224"/>
      <c r="P1501" s="224"/>
      <c r="Q1501" s="224"/>
      <c r="R1501" s="224"/>
      <c r="S1501" s="224"/>
      <c r="T1501" s="225"/>
      <c r="AT1501" s="226" t="s">
        <v>177</v>
      </c>
      <c r="AU1501" s="226" t="s">
        <v>175</v>
      </c>
      <c r="AV1501" s="12" t="s">
        <v>175</v>
      </c>
      <c r="AW1501" s="12" t="s">
        <v>33</v>
      </c>
      <c r="AX1501" s="12" t="s">
        <v>69</v>
      </c>
      <c r="AY1501" s="226" t="s">
        <v>167</v>
      </c>
    </row>
    <row r="1502" spans="2:65" s="12" customFormat="1">
      <c r="B1502" s="216"/>
      <c r="C1502" s="217"/>
      <c r="D1502" s="206" t="s">
        <v>177</v>
      </c>
      <c r="E1502" s="218" t="s">
        <v>21</v>
      </c>
      <c r="F1502" s="219" t="s">
        <v>2197</v>
      </c>
      <c r="G1502" s="217"/>
      <c r="H1502" s="220">
        <v>5.7969999999999997</v>
      </c>
      <c r="I1502" s="221"/>
      <c r="J1502" s="217"/>
      <c r="K1502" s="217"/>
      <c r="L1502" s="222"/>
      <c r="M1502" s="223"/>
      <c r="N1502" s="224"/>
      <c r="O1502" s="224"/>
      <c r="P1502" s="224"/>
      <c r="Q1502" s="224"/>
      <c r="R1502" s="224"/>
      <c r="S1502" s="224"/>
      <c r="T1502" s="225"/>
      <c r="AT1502" s="226" t="s">
        <v>177</v>
      </c>
      <c r="AU1502" s="226" t="s">
        <v>175</v>
      </c>
      <c r="AV1502" s="12" t="s">
        <v>175</v>
      </c>
      <c r="AW1502" s="12" t="s">
        <v>33</v>
      </c>
      <c r="AX1502" s="12" t="s">
        <v>69</v>
      </c>
      <c r="AY1502" s="226" t="s">
        <v>167</v>
      </c>
    </row>
    <row r="1503" spans="2:65" s="13" customFormat="1">
      <c r="B1503" s="227"/>
      <c r="C1503" s="228"/>
      <c r="D1503" s="229" t="s">
        <v>177</v>
      </c>
      <c r="E1503" s="230" t="s">
        <v>21</v>
      </c>
      <c r="F1503" s="231" t="s">
        <v>181</v>
      </c>
      <c r="G1503" s="228"/>
      <c r="H1503" s="232">
        <v>155.94800000000001</v>
      </c>
      <c r="I1503" s="233"/>
      <c r="J1503" s="228"/>
      <c r="K1503" s="228"/>
      <c r="L1503" s="234"/>
      <c r="M1503" s="235"/>
      <c r="N1503" s="236"/>
      <c r="O1503" s="236"/>
      <c r="P1503" s="236"/>
      <c r="Q1503" s="236"/>
      <c r="R1503" s="236"/>
      <c r="S1503" s="236"/>
      <c r="T1503" s="237"/>
      <c r="AT1503" s="238" t="s">
        <v>177</v>
      </c>
      <c r="AU1503" s="238" t="s">
        <v>175</v>
      </c>
      <c r="AV1503" s="13" t="s">
        <v>174</v>
      </c>
      <c r="AW1503" s="13" t="s">
        <v>33</v>
      </c>
      <c r="AX1503" s="13" t="s">
        <v>77</v>
      </c>
      <c r="AY1503" s="238" t="s">
        <v>167</v>
      </c>
    </row>
    <row r="1504" spans="2:65" s="1" customFormat="1" ht="22.5" customHeight="1">
      <c r="B1504" s="40"/>
      <c r="C1504" s="242" t="s">
        <v>2198</v>
      </c>
      <c r="D1504" s="242" t="s">
        <v>364</v>
      </c>
      <c r="E1504" s="243" t="s">
        <v>2114</v>
      </c>
      <c r="F1504" s="244" t="s">
        <v>2115</v>
      </c>
      <c r="G1504" s="245" t="s">
        <v>172</v>
      </c>
      <c r="H1504" s="246">
        <v>1.647</v>
      </c>
      <c r="I1504" s="247"/>
      <c r="J1504" s="248">
        <f>ROUND(I1504*H1504,2)</f>
        <v>0</v>
      </c>
      <c r="K1504" s="244" t="s">
        <v>173</v>
      </c>
      <c r="L1504" s="249"/>
      <c r="M1504" s="250" t="s">
        <v>21</v>
      </c>
      <c r="N1504" s="251" t="s">
        <v>41</v>
      </c>
      <c r="O1504" s="41"/>
      <c r="P1504" s="201">
        <f>O1504*H1504</f>
        <v>0</v>
      </c>
      <c r="Q1504" s="201">
        <v>0.55000000000000004</v>
      </c>
      <c r="R1504" s="201">
        <f>Q1504*H1504</f>
        <v>0.90585000000000004</v>
      </c>
      <c r="S1504" s="201">
        <v>0</v>
      </c>
      <c r="T1504" s="202">
        <f>S1504*H1504</f>
        <v>0</v>
      </c>
      <c r="AR1504" s="23" t="s">
        <v>426</v>
      </c>
      <c r="AT1504" s="23" t="s">
        <v>364</v>
      </c>
      <c r="AU1504" s="23" t="s">
        <v>175</v>
      </c>
      <c r="AY1504" s="23" t="s">
        <v>167</v>
      </c>
      <c r="BE1504" s="203">
        <f>IF(N1504="základní",J1504,0)</f>
        <v>0</v>
      </c>
      <c r="BF1504" s="203">
        <f>IF(N1504="snížená",J1504,0)</f>
        <v>0</v>
      </c>
      <c r="BG1504" s="203">
        <f>IF(N1504="zákl. přenesená",J1504,0)</f>
        <v>0</v>
      </c>
      <c r="BH1504" s="203">
        <f>IF(N1504="sníž. přenesená",J1504,0)</f>
        <v>0</v>
      </c>
      <c r="BI1504" s="203">
        <f>IF(N1504="nulová",J1504,0)</f>
        <v>0</v>
      </c>
      <c r="BJ1504" s="23" t="s">
        <v>175</v>
      </c>
      <c r="BK1504" s="203">
        <f>ROUND(I1504*H1504,2)</f>
        <v>0</v>
      </c>
      <c r="BL1504" s="23" t="s">
        <v>308</v>
      </c>
      <c r="BM1504" s="23" t="s">
        <v>2199</v>
      </c>
    </row>
    <row r="1505" spans="2:65" s="11" customFormat="1">
      <c r="B1505" s="204"/>
      <c r="C1505" s="205"/>
      <c r="D1505" s="206" t="s">
        <v>177</v>
      </c>
      <c r="E1505" s="207" t="s">
        <v>21</v>
      </c>
      <c r="F1505" s="208" t="s">
        <v>901</v>
      </c>
      <c r="G1505" s="205"/>
      <c r="H1505" s="209" t="s">
        <v>21</v>
      </c>
      <c r="I1505" s="210"/>
      <c r="J1505" s="205"/>
      <c r="K1505" s="205"/>
      <c r="L1505" s="211"/>
      <c r="M1505" s="212"/>
      <c r="N1505" s="213"/>
      <c r="O1505" s="213"/>
      <c r="P1505" s="213"/>
      <c r="Q1505" s="213"/>
      <c r="R1505" s="213"/>
      <c r="S1505" s="213"/>
      <c r="T1505" s="214"/>
      <c r="AT1505" s="215" t="s">
        <v>177</v>
      </c>
      <c r="AU1505" s="215" t="s">
        <v>175</v>
      </c>
      <c r="AV1505" s="11" t="s">
        <v>77</v>
      </c>
      <c r="AW1505" s="11" t="s">
        <v>33</v>
      </c>
      <c r="AX1505" s="11" t="s">
        <v>69</v>
      </c>
      <c r="AY1505" s="215" t="s">
        <v>167</v>
      </c>
    </row>
    <row r="1506" spans="2:65" s="12" customFormat="1">
      <c r="B1506" s="216"/>
      <c r="C1506" s="217"/>
      <c r="D1506" s="206" t="s">
        <v>177</v>
      </c>
      <c r="E1506" s="218" t="s">
        <v>21</v>
      </c>
      <c r="F1506" s="219" t="s">
        <v>2200</v>
      </c>
      <c r="G1506" s="217"/>
      <c r="H1506" s="220">
        <v>1.647</v>
      </c>
      <c r="I1506" s="221"/>
      <c r="J1506" s="217"/>
      <c r="K1506" s="217"/>
      <c r="L1506" s="222"/>
      <c r="M1506" s="223"/>
      <c r="N1506" s="224"/>
      <c r="O1506" s="224"/>
      <c r="P1506" s="224"/>
      <c r="Q1506" s="224"/>
      <c r="R1506" s="224"/>
      <c r="S1506" s="224"/>
      <c r="T1506" s="225"/>
      <c r="AT1506" s="226" t="s">
        <v>177</v>
      </c>
      <c r="AU1506" s="226" t="s">
        <v>175</v>
      </c>
      <c r="AV1506" s="12" t="s">
        <v>175</v>
      </c>
      <c r="AW1506" s="12" t="s">
        <v>33</v>
      </c>
      <c r="AX1506" s="12" t="s">
        <v>69</v>
      </c>
      <c r="AY1506" s="226" t="s">
        <v>167</v>
      </c>
    </row>
    <row r="1507" spans="2:65" s="13" customFormat="1">
      <c r="B1507" s="227"/>
      <c r="C1507" s="228"/>
      <c r="D1507" s="229" t="s">
        <v>177</v>
      </c>
      <c r="E1507" s="230" t="s">
        <v>21</v>
      </c>
      <c r="F1507" s="231" t="s">
        <v>181</v>
      </c>
      <c r="G1507" s="228"/>
      <c r="H1507" s="232">
        <v>1.647</v>
      </c>
      <c r="I1507" s="233"/>
      <c r="J1507" s="228"/>
      <c r="K1507" s="228"/>
      <c r="L1507" s="234"/>
      <c r="M1507" s="235"/>
      <c r="N1507" s="236"/>
      <c r="O1507" s="236"/>
      <c r="P1507" s="236"/>
      <c r="Q1507" s="236"/>
      <c r="R1507" s="236"/>
      <c r="S1507" s="236"/>
      <c r="T1507" s="237"/>
      <c r="AT1507" s="238" t="s">
        <v>177</v>
      </c>
      <c r="AU1507" s="238" t="s">
        <v>175</v>
      </c>
      <c r="AV1507" s="13" t="s">
        <v>174</v>
      </c>
      <c r="AW1507" s="13" t="s">
        <v>33</v>
      </c>
      <c r="AX1507" s="13" t="s">
        <v>77</v>
      </c>
      <c r="AY1507" s="238" t="s">
        <v>167</v>
      </c>
    </row>
    <row r="1508" spans="2:65" s="1" customFormat="1" ht="22.5" customHeight="1">
      <c r="B1508" s="40"/>
      <c r="C1508" s="192" t="s">
        <v>2201</v>
      </c>
      <c r="D1508" s="192" t="s">
        <v>169</v>
      </c>
      <c r="E1508" s="193" t="s">
        <v>2202</v>
      </c>
      <c r="F1508" s="194" t="s">
        <v>2203</v>
      </c>
      <c r="G1508" s="195" t="s">
        <v>305</v>
      </c>
      <c r="H1508" s="196">
        <v>155</v>
      </c>
      <c r="I1508" s="197"/>
      <c r="J1508" s="198">
        <f>ROUND(I1508*H1508,2)</f>
        <v>0</v>
      </c>
      <c r="K1508" s="194" t="s">
        <v>173</v>
      </c>
      <c r="L1508" s="60"/>
      <c r="M1508" s="199" t="s">
        <v>21</v>
      </c>
      <c r="N1508" s="200" t="s">
        <v>41</v>
      </c>
      <c r="O1508" s="41"/>
      <c r="P1508" s="201">
        <f>O1508*H1508</f>
        <v>0</v>
      </c>
      <c r="Q1508" s="201">
        <v>0</v>
      </c>
      <c r="R1508" s="201">
        <f>Q1508*H1508</f>
        <v>0</v>
      </c>
      <c r="S1508" s="201">
        <v>0</v>
      </c>
      <c r="T1508" s="202">
        <f>S1508*H1508</f>
        <v>0</v>
      </c>
      <c r="AR1508" s="23" t="s">
        <v>308</v>
      </c>
      <c r="AT1508" s="23" t="s">
        <v>169</v>
      </c>
      <c r="AU1508" s="23" t="s">
        <v>175</v>
      </c>
      <c r="AY1508" s="23" t="s">
        <v>167</v>
      </c>
      <c r="BE1508" s="203">
        <f>IF(N1508="základní",J1508,0)</f>
        <v>0</v>
      </c>
      <c r="BF1508" s="203">
        <f>IF(N1508="snížená",J1508,0)</f>
        <v>0</v>
      </c>
      <c r="BG1508" s="203">
        <f>IF(N1508="zákl. přenesená",J1508,0)</f>
        <v>0</v>
      </c>
      <c r="BH1508" s="203">
        <f>IF(N1508="sníž. přenesená",J1508,0)</f>
        <v>0</v>
      </c>
      <c r="BI1508" s="203">
        <f>IF(N1508="nulová",J1508,0)</f>
        <v>0</v>
      </c>
      <c r="BJ1508" s="23" t="s">
        <v>175</v>
      </c>
      <c r="BK1508" s="203">
        <f>ROUND(I1508*H1508,2)</f>
        <v>0</v>
      </c>
      <c r="BL1508" s="23" t="s">
        <v>308</v>
      </c>
      <c r="BM1508" s="23" t="s">
        <v>2204</v>
      </c>
    </row>
    <row r="1509" spans="2:65" s="11" customFormat="1">
      <c r="B1509" s="204"/>
      <c r="C1509" s="205"/>
      <c r="D1509" s="206" t="s">
        <v>177</v>
      </c>
      <c r="E1509" s="207" t="s">
        <v>21</v>
      </c>
      <c r="F1509" s="208" t="s">
        <v>2205</v>
      </c>
      <c r="G1509" s="205"/>
      <c r="H1509" s="209" t="s">
        <v>21</v>
      </c>
      <c r="I1509" s="210"/>
      <c r="J1509" s="205"/>
      <c r="K1509" s="205"/>
      <c r="L1509" s="211"/>
      <c r="M1509" s="212"/>
      <c r="N1509" s="213"/>
      <c r="O1509" s="213"/>
      <c r="P1509" s="213"/>
      <c r="Q1509" s="213"/>
      <c r="R1509" s="213"/>
      <c r="S1509" s="213"/>
      <c r="T1509" s="214"/>
      <c r="AT1509" s="215" t="s">
        <v>177</v>
      </c>
      <c r="AU1509" s="215" t="s">
        <v>175</v>
      </c>
      <c r="AV1509" s="11" t="s">
        <v>77</v>
      </c>
      <c r="AW1509" s="11" t="s">
        <v>33</v>
      </c>
      <c r="AX1509" s="11" t="s">
        <v>69</v>
      </c>
      <c r="AY1509" s="215" t="s">
        <v>167</v>
      </c>
    </row>
    <row r="1510" spans="2:65" s="12" customFormat="1">
      <c r="B1510" s="216"/>
      <c r="C1510" s="217"/>
      <c r="D1510" s="206" t="s">
        <v>177</v>
      </c>
      <c r="E1510" s="218" t="s">
        <v>21</v>
      </c>
      <c r="F1510" s="219" t="s">
        <v>2206</v>
      </c>
      <c r="G1510" s="217"/>
      <c r="H1510" s="220">
        <v>155</v>
      </c>
      <c r="I1510" s="221"/>
      <c r="J1510" s="217"/>
      <c r="K1510" s="217"/>
      <c r="L1510" s="222"/>
      <c r="M1510" s="223"/>
      <c r="N1510" s="224"/>
      <c r="O1510" s="224"/>
      <c r="P1510" s="224"/>
      <c r="Q1510" s="224"/>
      <c r="R1510" s="224"/>
      <c r="S1510" s="224"/>
      <c r="T1510" s="225"/>
      <c r="AT1510" s="226" t="s">
        <v>177</v>
      </c>
      <c r="AU1510" s="226" t="s">
        <v>175</v>
      </c>
      <c r="AV1510" s="12" t="s">
        <v>175</v>
      </c>
      <c r="AW1510" s="12" t="s">
        <v>33</v>
      </c>
      <c r="AX1510" s="12" t="s">
        <v>69</v>
      </c>
      <c r="AY1510" s="226" t="s">
        <v>167</v>
      </c>
    </row>
    <row r="1511" spans="2:65" s="13" customFormat="1">
      <c r="B1511" s="227"/>
      <c r="C1511" s="228"/>
      <c r="D1511" s="229" t="s">
        <v>177</v>
      </c>
      <c r="E1511" s="230" t="s">
        <v>21</v>
      </c>
      <c r="F1511" s="231" t="s">
        <v>181</v>
      </c>
      <c r="G1511" s="228"/>
      <c r="H1511" s="232">
        <v>155</v>
      </c>
      <c r="I1511" s="233"/>
      <c r="J1511" s="228"/>
      <c r="K1511" s="228"/>
      <c r="L1511" s="234"/>
      <c r="M1511" s="235"/>
      <c r="N1511" s="236"/>
      <c r="O1511" s="236"/>
      <c r="P1511" s="236"/>
      <c r="Q1511" s="236"/>
      <c r="R1511" s="236"/>
      <c r="S1511" s="236"/>
      <c r="T1511" s="237"/>
      <c r="AT1511" s="238" t="s">
        <v>177</v>
      </c>
      <c r="AU1511" s="238" t="s">
        <v>175</v>
      </c>
      <c r="AV1511" s="13" t="s">
        <v>174</v>
      </c>
      <c r="AW1511" s="13" t="s">
        <v>33</v>
      </c>
      <c r="AX1511" s="13" t="s">
        <v>77</v>
      </c>
      <c r="AY1511" s="238" t="s">
        <v>167</v>
      </c>
    </row>
    <row r="1512" spans="2:65" s="1" customFormat="1" ht="22.5" customHeight="1">
      <c r="B1512" s="40"/>
      <c r="C1512" s="242" t="s">
        <v>2207</v>
      </c>
      <c r="D1512" s="242" t="s">
        <v>364</v>
      </c>
      <c r="E1512" s="243" t="s">
        <v>2114</v>
      </c>
      <c r="F1512" s="244" t="s">
        <v>2115</v>
      </c>
      <c r="G1512" s="245" t="s">
        <v>172</v>
      </c>
      <c r="H1512" s="246">
        <v>0.40899999999999997</v>
      </c>
      <c r="I1512" s="247"/>
      <c r="J1512" s="248">
        <f>ROUND(I1512*H1512,2)</f>
        <v>0</v>
      </c>
      <c r="K1512" s="244" t="s">
        <v>173</v>
      </c>
      <c r="L1512" s="249"/>
      <c r="M1512" s="250" t="s">
        <v>21</v>
      </c>
      <c r="N1512" s="251" t="s">
        <v>41</v>
      </c>
      <c r="O1512" s="41"/>
      <c r="P1512" s="201">
        <f>O1512*H1512</f>
        <v>0</v>
      </c>
      <c r="Q1512" s="201">
        <v>0.55000000000000004</v>
      </c>
      <c r="R1512" s="201">
        <f>Q1512*H1512</f>
        <v>0.22495000000000001</v>
      </c>
      <c r="S1512" s="201">
        <v>0</v>
      </c>
      <c r="T1512" s="202">
        <f>S1512*H1512</f>
        <v>0</v>
      </c>
      <c r="AR1512" s="23" t="s">
        <v>426</v>
      </c>
      <c r="AT1512" s="23" t="s">
        <v>364</v>
      </c>
      <c r="AU1512" s="23" t="s">
        <v>175</v>
      </c>
      <c r="AY1512" s="23" t="s">
        <v>167</v>
      </c>
      <c r="BE1512" s="203">
        <f>IF(N1512="základní",J1512,0)</f>
        <v>0</v>
      </c>
      <c r="BF1512" s="203">
        <f>IF(N1512="snížená",J1512,0)</f>
        <v>0</v>
      </c>
      <c r="BG1512" s="203">
        <f>IF(N1512="zákl. přenesená",J1512,0)</f>
        <v>0</v>
      </c>
      <c r="BH1512" s="203">
        <f>IF(N1512="sníž. přenesená",J1512,0)</f>
        <v>0</v>
      </c>
      <c r="BI1512" s="203">
        <f>IF(N1512="nulová",J1512,0)</f>
        <v>0</v>
      </c>
      <c r="BJ1512" s="23" t="s">
        <v>175</v>
      </c>
      <c r="BK1512" s="203">
        <f>ROUND(I1512*H1512,2)</f>
        <v>0</v>
      </c>
      <c r="BL1512" s="23" t="s">
        <v>308</v>
      </c>
      <c r="BM1512" s="23" t="s">
        <v>2208</v>
      </c>
    </row>
    <row r="1513" spans="2:65" s="11" customFormat="1">
      <c r="B1513" s="204"/>
      <c r="C1513" s="205"/>
      <c r="D1513" s="206" t="s">
        <v>177</v>
      </c>
      <c r="E1513" s="207" t="s">
        <v>21</v>
      </c>
      <c r="F1513" s="208" t="s">
        <v>901</v>
      </c>
      <c r="G1513" s="205"/>
      <c r="H1513" s="209" t="s">
        <v>21</v>
      </c>
      <c r="I1513" s="210"/>
      <c r="J1513" s="205"/>
      <c r="K1513" s="205"/>
      <c r="L1513" s="211"/>
      <c r="M1513" s="212"/>
      <c r="N1513" s="213"/>
      <c r="O1513" s="213"/>
      <c r="P1513" s="213"/>
      <c r="Q1513" s="213"/>
      <c r="R1513" s="213"/>
      <c r="S1513" s="213"/>
      <c r="T1513" s="214"/>
      <c r="AT1513" s="215" t="s">
        <v>177</v>
      </c>
      <c r="AU1513" s="215" t="s">
        <v>175</v>
      </c>
      <c r="AV1513" s="11" t="s">
        <v>77</v>
      </c>
      <c r="AW1513" s="11" t="s">
        <v>33</v>
      </c>
      <c r="AX1513" s="11" t="s">
        <v>69</v>
      </c>
      <c r="AY1513" s="215" t="s">
        <v>167</v>
      </c>
    </row>
    <row r="1514" spans="2:65" s="12" customFormat="1">
      <c r="B1514" s="216"/>
      <c r="C1514" s="217"/>
      <c r="D1514" s="206" t="s">
        <v>177</v>
      </c>
      <c r="E1514" s="218" t="s">
        <v>21</v>
      </c>
      <c r="F1514" s="219" t="s">
        <v>2209</v>
      </c>
      <c r="G1514" s="217"/>
      <c r="H1514" s="220">
        <v>0.40899999999999997</v>
      </c>
      <c r="I1514" s="221"/>
      <c r="J1514" s="217"/>
      <c r="K1514" s="217"/>
      <c r="L1514" s="222"/>
      <c r="M1514" s="223"/>
      <c r="N1514" s="224"/>
      <c r="O1514" s="224"/>
      <c r="P1514" s="224"/>
      <c r="Q1514" s="224"/>
      <c r="R1514" s="224"/>
      <c r="S1514" s="224"/>
      <c r="T1514" s="225"/>
      <c r="AT1514" s="226" t="s">
        <v>177</v>
      </c>
      <c r="AU1514" s="226" t="s">
        <v>175</v>
      </c>
      <c r="AV1514" s="12" t="s">
        <v>175</v>
      </c>
      <c r="AW1514" s="12" t="s">
        <v>33</v>
      </c>
      <c r="AX1514" s="12" t="s">
        <v>69</v>
      </c>
      <c r="AY1514" s="226" t="s">
        <v>167</v>
      </c>
    </row>
    <row r="1515" spans="2:65" s="13" customFormat="1">
      <c r="B1515" s="227"/>
      <c r="C1515" s="228"/>
      <c r="D1515" s="229" t="s">
        <v>177</v>
      </c>
      <c r="E1515" s="230" t="s">
        <v>21</v>
      </c>
      <c r="F1515" s="231" t="s">
        <v>181</v>
      </c>
      <c r="G1515" s="228"/>
      <c r="H1515" s="232">
        <v>0.40899999999999997</v>
      </c>
      <c r="I1515" s="233"/>
      <c r="J1515" s="228"/>
      <c r="K1515" s="228"/>
      <c r="L1515" s="234"/>
      <c r="M1515" s="235"/>
      <c r="N1515" s="236"/>
      <c r="O1515" s="236"/>
      <c r="P1515" s="236"/>
      <c r="Q1515" s="236"/>
      <c r="R1515" s="236"/>
      <c r="S1515" s="236"/>
      <c r="T1515" s="237"/>
      <c r="AT1515" s="238" t="s">
        <v>177</v>
      </c>
      <c r="AU1515" s="238" t="s">
        <v>175</v>
      </c>
      <c r="AV1515" s="13" t="s">
        <v>174</v>
      </c>
      <c r="AW1515" s="13" t="s">
        <v>33</v>
      </c>
      <c r="AX1515" s="13" t="s">
        <v>77</v>
      </c>
      <c r="AY1515" s="238" t="s">
        <v>167</v>
      </c>
    </row>
    <row r="1516" spans="2:65" s="1" customFormat="1" ht="31.5" customHeight="1">
      <c r="B1516" s="40"/>
      <c r="C1516" s="192" t="s">
        <v>2210</v>
      </c>
      <c r="D1516" s="192" t="s">
        <v>169</v>
      </c>
      <c r="E1516" s="193" t="s">
        <v>2211</v>
      </c>
      <c r="F1516" s="194" t="s">
        <v>2212</v>
      </c>
      <c r="G1516" s="195" t="s">
        <v>172</v>
      </c>
      <c r="H1516" s="196">
        <v>13.246</v>
      </c>
      <c r="I1516" s="197"/>
      <c r="J1516" s="198">
        <f>ROUND(I1516*H1516,2)</f>
        <v>0</v>
      </c>
      <c r="K1516" s="194" t="s">
        <v>173</v>
      </c>
      <c r="L1516" s="60"/>
      <c r="M1516" s="199" t="s">
        <v>21</v>
      </c>
      <c r="N1516" s="200" t="s">
        <v>41</v>
      </c>
      <c r="O1516" s="41"/>
      <c r="P1516" s="201">
        <f>O1516*H1516</f>
        <v>0</v>
      </c>
      <c r="Q1516" s="201">
        <v>2.3369999999999998E-2</v>
      </c>
      <c r="R1516" s="201">
        <f>Q1516*H1516</f>
        <v>0.30955901999999996</v>
      </c>
      <c r="S1516" s="201">
        <v>0</v>
      </c>
      <c r="T1516" s="202">
        <f>S1516*H1516</f>
        <v>0</v>
      </c>
      <c r="AR1516" s="23" t="s">
        <v>308</v>
      </c>
      <c r="AT1516" s="23" t="s">
        <v>169</v>
      </c>
      <c r="AU1516" s="23" t="s">
        <v>175</v>
      </c>
      <c r="AY1516" s="23" t="s">
        <v>167</v>
      </c>
      <c r="BE1516" s="203">
        <f>IF(N1516="základní",J1516,0)</f>
        <v>0</v>
      </c>
      <c r="BF1516" s="203">
        <f>IF(N1516="snížená",J1516,0)</f>
        <v>0</v>
      </c>
      <c r="BG1516" s="203">
        <f>IF(N1516="zákl. přenesená",J1516,0)</f>
        <v>0</v>
      </c>
      <c r="BH1516" s="203">
        <f>IF(N1516="sníž. přenesená",J1516,0)</f>
        <v>0</v>
      </c>
      <c r="BI1516" s="203">
        <f>IF(N1516="nulová",J1516,0)</f>
        <v>0</v>
      </c>
      <c r="BJ1516" s="23" t="s">
        <v>175</v>
      </c>
      <c r="BK1516" s="203">
        <f>ROUND(I1516*H1516,2)</f>
        <v>0</v>
      </c>
      <c r="BL1516" s="23" t="s">
        <v>308</v>
      </c>
      <c r="BM1516" s="23" t="s">
        <v>2213</v>
      </c>
    </row>
    <row r="1517" spans="2:65" s="11" customFormat="1">
      <c r="B1517" s="204"/>
      <c r="C1517" s="205"/>
      <c r="D1517" s="206" t="s">
        <v>177</v>
      </c>
      <c r="E1517" s="207" t="s">
        <v>21</v>
      </c>
      <c r="F1517" s="208" t="s">
        <v>2073</v>
      </c>
      <c r="G1517" s="205"/>
      <c r="H1517" s="209" t="s">
        <v>21</v>
      </c>
      <c r="I1517" s="210"/>
      <c r="J1517" s="205"/>
      <c r="K1517" s="205"/>
      <c r="L1517" s="211"/>
      <c r="M1517" s="212"/>
      <c r="N1517" s="213"/>
      <c r="O1517" s="213"/>
      <c r="P1517" s="213"/>
      <c r="Q1517" s="213"/>
      <c r="R1517" s="213"/>
      <c r="S1517" s="213"/>
      <c r="T1517" s="214"/>
      <c r="AT1517" s="215" t="s">
        <v>177</v>
      </c>
      <c r="AU1517" s="215" t="s">
        <v>175</v>
      </c>
      <c r="AV1517" s="11" t="s">
        <v>77</v>
      </c>
      <c r="AW1517" s="11" t="s">
        <v>33</v>
      </c>
      <c r="AX1517" s="11" t="s">
        <v>69</v>
      </c>
      <c r="AY1517" s="215" t="s">
        <v>167</v>
      </c>
    </row>
    <row r="1518" spans="2:65" s="12" customFormat="1">
      <c r="B1518" s="216"/>
      <c r="C1518" s="217"/>
      <c r="D1518" s="206" t="s">
        <v>177</v>
      </c>
      <c r="E1518" s="218" t="s">
        <v>21</v>
      </c>
      <c r="F1518" s="219" t="s">
        <v>2214</v>
      </c>
      <c r="G1518" s="217"/>
      <c r="H1518" s="220">
        <v>13.246</v>
      </c>
      <c r="I1518" s="221"/>
      <c r="J1518" s="217"/>
      <c r="K1518" s="217"/>
      <c r="L1518" s="222"/>
      <c r="M1518" s="223"/>
      <c r="N1518" s="224"/>
      <c r="O1518" s="224"/>
      <c r="P1518" s="224"/>
      <c r="Q1518" s="224"/>
      <c r="R1518" s="224"/>
      <c r="S1518" s="224"/>
      <c r="T1518" s="225"/>
      <c r="AT1518" s="226" t="s">
        <v>177</v>
      </c>
      <c r="AU1518" s="226" t="s">
        <v>175</v>
      </c>
      <c r="AV1518" s="12" t="s">
        <v>175</v>
      </c>
      <c r="AW1518" s="12" t="s">
        <v>33</v>
      </c>
      <c r="AX1518" s="12" t="s">
        <v>69</v>
      </c>
      <c r="AY1518" s="226" t="s">
        <v>167</v>
      </c>
    </row>
    <row r="1519" spans="2:65" s="13" customFormat="1">
      <c r="B1519" s="227"/>
      <c r="C1519" s="228"/>
      <c r="D1519" s="229" t="s">
        <v>177</v>
      </c>
      <c r="E1519" s="230" t="s">
        <v>21</v>
      </c>
      <c r="F1519" s="231" t="s">
        <v>181</v>
      </c>
      <c r="G1519" s="228"/>
      <c r="H1519" s="232">
        <v>13.246</v>
      </c>
      <c r="I1519" s="233"/>
      <c r="J1519" s="228"/>
      <c r="K1519" s="228"/>
      <c r="L1519" s="234"/>
      <c r="M1519" s="235"/>
      <c r="N1519" s="236"/>
      <c r="O1519" s="236"/>
      <c r="P1519" s="236"/>
      <c r="Q1519" s="236"/>
      <c r="R1519" s="236"/>
      <c r="S1519" s="236"/>
      <c r="T1519" s="237"/>
      <c r="AT1519" s="238" t="s">
        <v>177</v>
      </c>
      <c r="AU1519" s="238" t="s">
        <v>175</v>
      </c>
      <c r="AV1519" s="13" t="s">
        <v>174</v>
      </c>
      <c r="AW1519" s="13" t="s">
        <v>33</v>
      </c>
      <c r="AX1519" s="13" t="s">
        <v>77</v>
      </c>
      <c r="AY1519" s="238" t="s">
        <v>167</v>
      </c>
    </row>
    <row r="1520" spans="2:65" s="1" customFormat="1" ht="31.5" customHeight="1">
      <c r="B1520" s="40"/>
      <c r="C1520" s="192" t="s">
        <v>2215</v>
      </c>
      <c r="D1520" s="192" t="s">
        <v>169</v>
      </c>
      <c r="E1520" s="193" t="s">
        <v>2216</v>
      </c>
      <c r="F1520" s="194" t="s">
        <v>2217</v>
      </c>
      <c r="G1520" s="195" t="s">
        <v>245</v>
      </c>
      <c r="H1520" s="196">
        <v>2.52</v>
      </c>
      <c r="I1520" s="197"/>
      <c r="J1520" s="198">
        <f>ROUND(I1520*H1520,2)</f>
        <v>0</v>
      </c>
      <c r="K1520" s="194" t="s">
        <v>173</v>
      </c>
      <c r="L1520" s="60"/>
      <c r="M1520" s="199" t="s">
        <v>21</v>
      </c>
      <c r="N1520" s="200" t="s">
        <v>41</v>
      </c>
      <c r="O1520" s="41"/>
      <c r="P1520" s="201">
        <f>O1520*H1520</f>
        <v>0</v>
      </c>
      <c r="Q1520" s="201">
        <v>2.368E-2</v>
      </c>
      <c r="R1520" s="201">
        <f>Q1520*H1520</f>
        <v>5.96736E-2</v>
      </c>
      <c r="S1520" s="201">
        <v>0</v>
      </c>
      <c r="T1520" s="202">
        <f>S1520*H1520</f>
        <v>0</v>
      </c>
      <c r="AR1520" s="23" t="s">
        <v>308</v>
      </c>
      <c r="AT1520" s="23" t="s">
        <v>169</v>
      </c>
      <c r="AU1520" s="23" t="s">
        <v>175</v>
      </c>
      <c r="AY1520" s="23" t="s">
        <v>167</v>
      </c>
      <c r="BE1520" s="203">
        <f>IF(N1520="základní",J1520,0)</f>
        <v>0</v>
      </c>
      <c r="BF1520" s="203">
        <f>IF(N1520="snížená",J1520,0)</f>
        <v>0</v>
      </c>
      <c r="BG1520" s="203">
        <f>IF(N1520="zákl. přenesená",J1520,0)</f>
        <v>0</v>
      </c>
      <c r="BH1520" s="203">
        <f>IF(N1520="sníž. přenesená",J1520,0)</f>
        <v>0</v>
      </c>
      <c r="BI1520" s="203">
        <f>IF(N1520="nulová",J1520,0)</f>
        <v>0</v>
      </c>
      <c r="BJ1520" s="23" t="s">
        <v>175</v>
      </c>
      <c r="BK1520" s="203">
        <f>ROUND(I1520*H1520,2)</f>
        <v>0</v>
      </c>
      <c r="BL1520" s="23" t="s">
        <v>308</v>
      </c>
      <c r="BM1520" s="23" t="s">
        <v>2218</v>
      </c>
    </row>
    <row r="1521" spans="2:65" s="11" customFormat="1">
      <c r="B1521" s="204"/>
      <c r="C1521" s="205"/>
      <c r="D1521" s="206" t="s">
        <v>177</v>
      </c>
      <c r="E1521" s="207" t="s">
        <v>21</v>
      </c>
      <c r="F1521" s="208" t="s">
        <v>2219</v>
      </c>
      <c r="G1521" s="205"/>
      <c r="H1521" s="209" t="s">
        <v>21</v>
      </c>
      <c r="I1521" s="210"/>
      <c r="J1521" s="205"/>
      <c r="K1521" s="205"/>
      <c r="L1521" s="211"/>
      <c r="M1521" s="212"/>
      <c r="N1521" s="213"/>
      <c r="O1521" s="213"/>
      <c r="P1521" s="213"/>
      <c r="Q1521" s="213"/>
      <c r="R1521" s="213"/>
      <c r="S1521" s="213"/>
      <c r="T1521" s="214"/>
      <c r="AT1521" s="215" t="s">
        <v>177</v>
      </c>
      <c r="AU1521" s="215" t="s">
        <v>175</v>
      </c>
      <c r="AV1521" s="11" t="s">
        <v>77</v>
      </c>
      <c r="AW1521" s="11" t="s">
        <v>33</v>
      </c>
      <c r="AX1521" s="11" t="s">
        <v>69</v>
      </c>
      <c r="AY1521" s="215" t="s">
        <v>167</v>
      </c>
    </row>
    <row r="1522" spans="2:65" s="12" customFormat="1">
      <c r="B1522" s="216"/>
      <c r="C1522" s="217"/>
      <c r="D1522" s="206" t="s">
        <v>177</v>
      </c>
      <c r="E1522" s="218" t="s">
        <v>21</v>
      </c>
      <c r="F1522" s="219" t="s">
        <v>2220</v>
      </c>
      <c r="G1522" s="217"/>
      <c r="H1522" s="220">
        <v>2.52</v>
      </c>
      <c r="I1522" s="221"/>
      <c r="J1522" s="217"/>
      <c r="K1522" s="217"/>
      <c r="L1522" s="222"/>
      <c r="M1522" s="223"/>
      <c r="N1522" s="224"/>
      <c r="O1522" s="224"/>
      <c r="P1522" s="224"/>
      <c r="Q1522" s="224"/>
      <c r="R1522" s="224"/>
      <c r="S1522" s="224"/>
      <c r="T1522" s="225"/>
      <c r="AT1522" s="226" t="s">
        <v>177</v>
      </c>
      <c r="AU1522" s="226" t="s">
        <v>175</v>
      </c>
      <c r="AV1522" s="12" t="s">
        <v>175</v>
      </c>
      <c r="AW1522" s="12" t="s">
        <v>33</v>
      </c>
      <c r="AX1522" s="12" t="s">
        <v>69</v>
      </c>
      <c r="AY1522" s="226" t="s">
        <v>167</v>
      </c>
    </row>
    <row r="1523" spans="2:65" s="13" customFormat="1">
      <c r="B1523" s="227"/>
      <c r="C1523" s="228"/>
      <c r="D1523" s="229" t="s">
        <v>177</v>
      </c>
      <c r="E1523" s="230" t="s">
        <v>21</v>
      </c>
      <c r="F1523" s="231" t="s">
        <v>181</v>
      </c>
      <c r="G1523" s="228"/>
      <c r="H1523" s="232">
        <v>2.52</v>
      </c>
      <c r="I1523" s="233"/>
      <c r="J1523" s="228"/>
      <c r="K1523" s="228"/>
      <c r="L1523" s="234"/>
      <c r="M1523" s="235"/>
      <c r="N1523" s="236"/>
      <c r="O1523" s="236"/>
      <c r="P1523" s="236"/>
      <c r="Q1523" s="236"/>
      <c r="R1523" s="236"/>
      <c r="S1523" s="236"/>
      <c r="T1523" s="237"/>
      <c r="AT1523" s="238" t="s">
        <v>177</v>
      </c>
      <c r="AU1523" s="238" t="s">
        <v>175</v>
      </c>
      <c r="AV1523" s="13" t="s">
        <v>174</v>
      </c>
      <c r="AW1523" s="13" t="s">
        <v>33</v>
      </c>
      <c r="AX1523" s="13" t="s">
        <v>77</v>
      </c>
      <c r="AY1523" s="238" t="s">
        <v>167</v>
      </c>
    </row>
    <row r="1524" spans="2:65" s="1" customFormat="1" ht="31.5" customHeight="1">
      <c r="B1524" s="40"/>
      <c r="C1524" s="192" t="s">
        <v>2221</v>
      </c>
      <c r="D1524" s="192" t="s">
        <v>169</v>
      </c>
      <c r="E1524" s="193" t="s">
        <v>2222</v>
      </c>
      <c r="F1524" s="194" t="s">
        <v>2223</v>
      </c>
      <c r="G1524" s="195" t="s">
        <v>305</v>
      </c>
      <c r="H1524" s="196">
        <v>46.472000000000001</v>
      </c>
      <c r="I1524" s="197"/>
      <c r="J1524" s="198">
        <f>ROUND(I1524*H1524,2)</f>
        <v>0</v>
      </c>
      <c r="K1524" s="194" t="s">
        <v>173</v>
      </c>
      <c r="L1524" s="60"/>
      <c r="M1524" s="199" t="s">
        <v>21</v>
      </c>
      <c r="N1524" s="200" t="s">
        <v>41</v>
      </c>
      <c r="O1524" s="41"/>
      <c r="P1524" s="201">
        <f>O1524*H1524</f>
        <v>0</v>
      </c>
      <c r="Q1524" s="201">
        <v>0</v>
      </c>
      <c r="R1524" s="201">
        <f>Q1524*H1524</f>
        <v>0</v>
      </c>
      <c r="S1524" s="201">
        <v>0</v>
      </c>
      <c r="T1524" s="202">
        <f>S1524*H1524</f>
        <v>0</v>
      </c>
      <c r="AR1524" s="23" t="s">
        <v>308</v>
      </c>
      <c r="AT1524" s="23" t="s">
        <v>169</v>
      </c>
      <c r="AU1524" s="23" t="s">
        <v>175</v>
      </c>
      <c r="AY1524" s="23" t="s">
        <v>167</v>
      </c>
      <c r="BE1524" s="203">
        <f>IF(N1524="základní",J1524,0)</f>
        <v>0</v>
      </c>
      <c r="BF1524" s="203">
        <f>IF(N1524="snížená",J1524,0)</f>
        <v>0</v>
      </c>
      <c r="BG1524" s="203">
        <f>IF(N1524="zákl. přenesená",J1524,0)</f>
        <v>0</v>
      </c>
      <c r="BH1524" s="203">
        <f>IF(N1524="sníž. přenesená",J1524,0)</f>
        <v>0</v>
      </c>
      <c r="BI1524" s="203">
        <f>IF(N1524="nulová",J1524,0)</f>
        <v>0</v>
      </c>
      <c r="BJ1524" s="23" t="s">
        <v>175</v>
      </c>
      <c r="BK1524" s="203">
        <f>ROUND(I1524*H1524,2)</f>
        <v>0</v>
      </c>
      <c r="BL1524" s="23" t="s">
        <v>308</v>
      </c>
      <c r="BM1524" s="23" t="s">
        <v>2224</v>
      </c>
    </row>
    <row r="1525" spans="2:65" s="11" customFormat="1">
      <c r="B1525" s="204"/>
      <c r="C1525" s="205"/>
      <c r="D1525" s="206" t="s">
        <v>177</v>
      </c>
      <c r="E1525" s="207" t="s">
        <v>21</v>
      </c>
      <c r="F1525" s="208" t="s">
        <v>2225</v>
      </c>
      <c r="G1525" s="205"/>
      <c r="H1525" s="209" t="s">
        <v>21</v>
      </c>
      <c r="I1525" s="210"/>
      <c r="J1525" s="205"/>
      <c r="K1525" s="205"/>
      <c r="L1525" s="211"/>
      <c r="M1525" s="212"/>
      <c r="N1525" s="213"/>
      <c r="O1525" s="213"/>
      <c r="P1525" s="213"/>
      <c r="Q1525" s="213"/>
      <c r="R1525" s="213"/>
      <c r="S1525" s="213"/>
      <c r="T1525" s="214"/>
      <c r="AT1525" s="215" t="s">
        <v>177</v>
      </c>
      <c r="AU1525" s="215" t="s">
        <v>175</v>
      </c>
      <c r="AV1525" s="11" t="s">
        <v>77</v>
      </c>
      <c r="AW1525" s="11" t="s">
        <v>33</v>
      </c>
      <c r="AX1525" s="11" t="s">
        <v>69</v>
      </c>
      <c r="AY1525" s="215" t="s">
        <v>167</v>
      </c>
    </row>
    <row r="1526" spans="2:65" s="12" customFormat="1">
      <c r="B1526" s="216"/>
      <c r="C1526" s="217"/>
      <c r="D1526" s="206" t="s">
        <v>177</v>
      </c>
      <c r="E1526" s="218" t="s">
        <v>21</v>
      </c>
      <c r="F1526" s="219" t="s">
        <v>2226</v>
      </c>
      <c r="G1526" s="217"/>
      <c r="H1526" s="220">
        <v>8.6240000000000006</v>
      </c>
      <c r="I1526" s="221"/>
      <c r="J1526" s="217"/>
      <c r="K1526" s="217"/>
      <c r="L1526" s="222"/>
      <c r="M1526" s="223"/>
      <c r="N1526" s="224"/>
      <c r="O1526" s="224"/>
      <c r="P1526" s="224"/>
      <c r="Q1526" s="224"/>
      <c r="R1526" s="224"/>
      <c r="S1526" s="224"/>
      <c r="T1526" s="225"/>
      <c r="AT1526" s="226" t="s">
        <v>177</v>
      </c>
      <c r="AU1526" s="226" t="s">
        <v>175</v>
      </c>
      <c r="AV1526" s="12" t="s">
        <v>175</v>
      </c>
      <c r="AW1526" s="12" t="s">
        <v>33</v>
      </c>
      <c r="AX1526" s="12" t="s">
        <v>69</v>
      </c>
      <c r="AY1526" s="226" t="s">
        <v>167</v>
      </c>
    </row>
    <row r="1527" spans="2:65" s="12" customFormat="1">
      <c r="B1527" s="216"/>
      <c r="C1527" s="217"/>
      <c r="D1527" s="206" t="s">
        <v>177</v>
      </c>
      <c r="E1527" s="218" t="s">
        <v>21</v>
      </c>
      <c r="F1527" s="219" t="s">
        <v>2227</v>
      </c>
      <c r="G1527" s="217"/>
      <c r="H1527" s="220">
        <v>2.4</v>
      </c>
      <c r="I1527" s="221"/>
      <c r="J1527" s="217"/>
      <c r="K1527" s="217"/>
      <c r="L1527" s="222"/>
      <c r="M1527" s="223"/>
      <c r="N1527" s="224"/>
      <c r="O1527" s="224"/>
      <c r="P1527" s="224"/>
      <c r="Q1527" s="224"/>
      <c r="R1527" s="224"/>
      <c r="S1527" s="224"/>
      <c r="T1527" s="225"/>
      <c r="AT1527" s="226" t="s">
        <v>177</v>
      </c>
      <c r="AU1527" s="226" t="s">
        <v>175</v>
      </c>
      <c r="AV1527" s="12" t="s">
        <v>175</v>
      </c>
      <c r="AW1527" s="12" t="s">
        <v>33</v>
      </c>
      <c r="AX1527" s="12" t="s">
        <v>69</v>
      </c>
      <c r="AY1527" s="226" t="s">
        <v>167</v>
      </c>
    </row>
    <row r="1528" spans="2:65" s="12" customFormat="1">
      <c r="B1528" s="216"/>
      <c r="C1528" s="217"/>
      <c r="D1528" s="206" t="s">
        <v>177</v>
      </c>
      <c r="E1528" s="218" t="s">
        <v>21</v>
      </c>
      <c r="F1528" s="219" t="s">
        <v>2228</v>
      </c>
      <c r="G1528" s="217"/>
      <c r="H1528" s="220">
        <v>3.12</v>
      </c>
      <c r="I1528" s="221"/>
      <c r="J1528" s="217"/>
      <c r="K1528" s="217"/>
      <c r="L1528" s="222"/>
      <c r="M1528" s="223"/>
      <c r="N1528" s="224"/>
      <c r="O1528" s="224"/>
      <c r="P1528" s="224"/>
      <c r="Q1528" s="224"/>
      <c r="R1528" s="224"/>
      <c r="S1528" s="224"/>
      <c r="T1528" s="225"/>
      <c r="AT1528" s="226" t="s">
        <v>177</v>
      </c>
      <c r="AU1528" s="226" t="s">
        <v>175</v>
      </c>
      <c r="AV1528" s="12" t="s">
        <v>175</v>
      </c>
      <c r="AW1528" s="12" t="s">
        <v>33</v>
      </c>
      <c r="AX1528" s="12" t="s">
        <v>69</v>
      </c>
      <c r="AY1528" s="226" t="s">
        <v>167</v>
      </c>
    </row>
    <row r="1529" spans="2:65" s="12" customFormat="1">
      <c r="B1529" s="216"/>
      <c r="C1529" s="217"/>
      <c r="D1529" s="206" t="s">
        <v>177</v>
      </c>
      <c r="E1529" s="218" t="s">
        <v>21</v>
      </c>
      <c r="F1529" s="219" t="s">
        <v>2229</v>
      </c>
      <c r="G1529" s="217"/>
      <c r="H1529" s="220">
        <v>3.2</v>
      </c>
      <c r="I1529" s="221"/>
      <c r="J1529" s="217"/>
      <c r="K1529" s="217"/>
      <c r="L1529" s="222"/>
      <c r="M1529" s="223"/>
      <c r="N1529" s="224"/>
      <c r="O1529" s="224"/>
      <c r="P1529" s="224"/>
      <c r="Q1529" s="224"/>
      <c r="R1529" s="224"/>
      <c r="S1529" s="224"/>
      <c r="T1529" s="225"/>
      <c r="AT1529" s="226" t="s">
        <v>177</v>
      </c>
      <c r="AU1529" s="226" t="s">
        <v>175</v>
      </c>
      <c r="AV1529" s="12" t="s">
        <v>175</v>
      </c>
      <c r="AW1529" s="12" t="s">
        <v>33</v>
      </c>
      <c r="AX1529" s="12" t="s">
        <v>69</v>
      </c>
      <c r="AY1529" s="226" t="s">
        <v>167</v>
      </c>
    </row>
    <row r="1530" spans="2:65" s="12" customFormat="1">
      <c r="B1530" s="216"/>
      <c r="C1530" s="217"/>
      <c r="D1530" s="206" t="s">
        <v>177</v>
      </c>
      <c r="E1530" s="218" t="s">
        <v>21</v>
      </c>
      <c r="F1530" s="219" t="s">
        <v>2230</v>
      </c>
      <c r="G1530" s="217"/>
      <c r="H1530" s="220">
        <v>13.92</v>
      </c>
      <c r="I1530" s="221"/>
      <c r="J1530" s="217"/>
      <c r="K1530" s="217"/>
      <c r="L1530" s="222"/>
      <c r="M1530" s="223"/>
      <c r="N1530" s="224"/>
      <c r="O1530" s="224"/>
      <c r="P1530" s="224"/>
      <c r="Q1530" s="224"/>
      <c r="R1530" s="224"/>
      <c r="S1530" s="224"/>
      <c r="T1530" s="225"/>
      <c r="AT1530" s="226" t="s">
        <v>177</v>
      </c>
      <c r="AU1530" s="226" t="s">
        <v>175</v>
      </c>
      <c r="AV1530" s="12" t="s">
        <v>175</v>
      </c>
      <c r="AW1530" s="12" t="s">
        <v>33</v>
      </c>
      <c r="AX1530" s="12" t="s">
        <v>69</v>
      </c>
      <c r="AY1530" s="226" t="s">
        <v>167</v>
      </c>
    </row>
    <row r="1531" spans="2:65" s="12" customFormat="1">
      <c r="B1531" s="216"/>
      <c r="C1531" s="217"/>
      <c r="D1531" s="206" t="s">
        <v>177</v>
      </c>
      <c r="E1531" s="218" t="s">
        <v>21</v>
      </c>
      <c r="F1531" s="219" t="s">
        <v>2231</v>
      </c>
      <c r="G1531" s="217"/>
      <c r="H1531" s="220">
        <v>15.208</v>
      </c>
      <c r="I1531" s="221"/>
      <c r="J1531" s="217"/>
      <c r="K1531" s="217"/>
      <c r="L1531" s="222"/>
      <c r="M1531" s="223"/>
      <c r="N1531" s="224"/>
      <c r="O1531" s="224"/>
      <c r="P1531" s="224"/>
      <c r="Q1531" s="224"/>
      <c r="R1531" s="224"/>
      <c r="S1531" s="224"/>
      <c r="T1531" s="225"/>
      <c r="AT1531" s="226" t="s">
        <v>177</v>
      </c>
      <c r="AU1531" s="226" t="s">
        <v>175</v>
      </c>
      <c r="AV1531" s="12" t="s">
        <v>175</v>
      </c>
      <c r="AW1531" s="12" t="s">
        <v>33</v>
      </c>
      <c r="AX1531" s="12" t="s">
        <v>69</v>
      </c>
      <c r="AY1531" s="226" t="s">
        <v>167</v>
      </c>
    </row>
    <row r="1532" spans="2:65" s="13" customFormat="1">
      <c r="B1532" s="227"/>
      <c r="C1532" s="228"/>
      <c r="D1532" s="229" t="s">
        <v>177</v>
      </c>
      <c r="E1532" s="230" t="s">
        <v>21</v>
      </c>
      <c r="F1532" s="231" t="s">
        <v>181</v>
      </c>
      <c r="G1532" s="228"/>
      <c r="H1532" s="232">
        <v>46.472000000000001</v>
      </c>
      <c r="I1532" s="233"/>
      <c r="J1532" s="228"/>
      <c r="K1532" s="228"/>
      <c r="L1532" s="234"/>
      <c r="M1532" s="235"/>
      <c r="N1532" s="236"/>
      <c r="O1532" s="236"/>
      <c r="P1532" s="236"/>
      <c r="Q1532" s="236"/>
      <c r="R1532" s="236"/>
      <c r="S1532" s="236"/>
      <c r="T1532" s="237"/>
      <c r="AT1532" s="238" t="s">
        <v>177</v>
      </c>
      <c r="AU1532" s="238" t="s">
        <v>175</v>
      </c>
      <c r="AV1532" s="13" t="s">
        <v>174</v>
      </c>
      <c r="AW1532" s="13" t="s">
        <v>33</v>
      </c>
      <c r="AX1532" s="13" t="s">
        <v>77</v>
      </c>
      <c r="AY1532" s="238" t="s">
        <v>167</v>
      </c>
    </row>
    <row r="1533" spans="2:65" s="1" customFormat="1" ht="22.5" customHeight="1">
      <c r="B1533" s="40"/>
      <c r="C1533" s="242" t="s">
        <v>2232</v>
      </c>
      <c r="D1533" s="242" t="s">
        <v>364</v>
      </c>
      <c r="E1533" s="243" t="s">
        <v>2233</v>
      </c>
      <c r="F1533" s="244" t="s">
        <v>2234</v>
      </c>
      <c r="G1533" s="245" t="s">
        <v>245</v>
      </c>
      <c r="H1533" s="246">
        <v>51.119</v>
      </c>
      <c r="I1533" s="247"/>
      <c r="J1533" s="248">
        <f>ROUND(I1533*H1533,2)</f>
        <v>0</v>
      </c>
      <c r="K1533" s="244" t="s">
        <v>173</v>
      </c>
      <c r="L1533" s="249"/>
      <c r="M1533" s="250" t="s">
        <v>21</v>
      </c>
      <c r="N1533" s="251" t="s">
        <v>41</v>
      </c>
      <c r="O1533" s="41"/>
      <c r="P1533" s="201">
        <f>O1533*H1533</f>
        <v>0</v>
      </c>
      <c r="Q1533" s="201">
        <v>9.3100000000000006E-3</v>
      </c>
      <c r="R1533" s="201">
        <f>Q1533*H1533</f>
        <v>0.47591789000000001</v>
      </c>
      <c r="S1533" s="201">
        <v>0</v>
      </c>
      <c r="T1533" s="202">
        <f>S1533*H1533</f>
        <v>0</v>
      </c>
      <c r="AR1533" s="23" t="s">
        <v>426</v>
      </c>
      <c r="AT1533" s="23" t="s">
        <v>364</v>
      </c>
      <c r="AU1533" s="23" t="s">
        <v>175</v>
      </c>
      <c r="AY1533" s="23" t="s">
        <v>167</v>
      </c>
      <c r="BE1533" s="203">
        <f>IF(N1533="základní",J1533,0)</f>
        <v>0</v>
      </c>
      <c r="BF1533" s="203">
        <f>IF(N1533="snížená",J1533,0)</f>
        <v>0</v>
      </c>
      <c r="BG1533" s="203">
        <f>IF(N1533="zákl. přenesená",J1533,0)</f>
        <v>0</v>
      </c>
      <c r="BH1533" s="203">
        <f>IF(N1533="sníž. přenesená",J1533,0)</f>
        <v>0</v>
      </c>
      <c r="BI1533" s="203">
        <f>IF(N1533="nulová",J1533,0)</f>
        <v>0</v>
      </c>
      <c r="BJ1533" s="23" t="s">
        <v>175</v>
      </c>
      <c r="BK1533" s="203">
        <f>ROUND(I1533*H1533,2)</f>
        <v>0</v>
      </c>
      <c r="BL1533" s="23" t="s">
        <v>308</v>
      </c>
      <c r="BM1533" s="23" t="s">
        <v>2235</v>
      </c>
    </row>
    <row r="1534" spans="2:65" s="11" customFormat="1">
      <c r="B1534" s="204"/>
      <c r="C1534" s="205"/>
      <c r="D1534" s="206" t="s">
        <v>177</v>
      </c>
      <c r="E1534" s="207" t="s">
        <v>21</v>
      </c>
      <c r="F1534" s="208" t="s">
        <v>901</v>
      </c>
      <c r="G1534" s="205"/>
      <c r="H1534" s="209" t="s">
        <v>21</v>
      </c>
      <c r="I1534" s="210"/>
      <c r="J1534" s="205"/>
      <c r="K1534" s="205"/>
      <c r="L1534" s="211"/>
      <c r="M1534" s="212"/>
      <c r="N1534" s="213"/>
      <c r="O1534" s="213"/>
      <c r="P1534" s="213"/>
      <c r="Q1534" s="213"/>
      <c r="R1534" s="213"/>
      <c r="S1534" s="213"/>
      <c r="T1534" s="214"/>
      <c r="AT1534" s="215" t="s">
        <v>177</v>
      </c>
      <c r="AU1534" s="215" t="s">
        <v>175</v>
      </c>
      <c r="AV1534" s="11" t="s">
        <v>77</v>
      </c>
      <c r="AW1534" s="11" t="s">
        <v>33</v>
      </c>
      <c r="AX1534" s="11" t="s">
        <v>69</v>
      </c>
      <c r="AY1534" s="215" t="s">
        <v>167</v>
      </c>
    </row>
    <row r="1535" spans="2:65" s="12" customFormat="1">
      <c r="B1535" s="216"/>
      <c r="C1535" s="217"/>
      <c r="D1535" s="206" t="s">
        <v>177</v>
      </c>
      <c r="E1535" s="218" t="s">
        <v>21</v>
      </c>
      <c r="F1535" s="219" t="s">
        <v>2236</v>
      </c>
      <c r="G1535" s="217"/>
      <c r="H1535" s="220">
        <v>51.119</v>
      </c>
      <c r="I1535" s="221"/>
      <c r="J1535" s="217"/>
      <c r="K1535" s="217"/>
      <c r="L1535" s="222"/>
      <c r="M1535" s="223"/>
      <c r="N1535" s="224"/>
      <c r="O1535" s="224"/>
      <c r="P1535" s="224"/>
      <c r="Q1535" s="224"/>
      <c r="R1535" s="224"/>
      <c r="S1535" s="224"/>
      <c r="T1535" s="225"/>
      <c r="AT1535" s="226" t="s">
        <v>177</v>
      </c>
      <c r="AU1535" s="226" t="s">
        <v>175</v>
      </c>
      <c r="AV1535" s="12" t="s">
        <v>175</v>
      </c>
      <c r="AW1535" s="12" t="s">
        <v>33</v>
      </c>
      <c r="AX1535" s="12" t="s">
        <v>69</v>
      </c>
      <c r="AY1535" s="226" t="s">
        <v>167</v>
      </c>
    </row>
    <row r="1536" spans="2:65" s="13" customFormat="1">
      <c r="B1536" s="227"/>
      <c r="C1536" s="228"/>
      <c r="D1536" s="229" t="s">
        <v>177</v>
      </c>
      <c r="E1536" s="230" t="s">
        <v>21</v>
      </c>
      <c r="F1536" s="231" t="s">
        <v>181</v>
      </c>
      <c r="G1536" s="228"/>
      <c r="H1536" s="232">
        <v>51.119</v>
      </c>
      <c r="I1536" s="233"/>
      <c r="J1536" s="228"/>
      <c r="K1536" s="228"/>
      <c r="L1536" s="234"/>
      <c r="M1536" s="235"/>
      <c r="N1536" s="236"/>
      <c r="O1536" s="236"/>
      <c r="P1536" s="236"/>
      <c r="Q1536" s="236"/>
      <c r="R1536" s="236"/>
      <c r="S1536" s="236"/>
      <c r="T1536" s="237"/>
      <c r="AT1536" s="238" t="s">
        <v>177</v>
      </c>
      <c r="AU1536" s="238" t="s">
        <v>175</v>
      </c>
      <c r="AV1536" s="13" t="s">
        <v>174</v>
      </c>
      <c r="AW1536" s="13" t="s">
        <v>33</v>
      </c>
      <c r="AX1536" s="13" t="s">
        <v>77</v>
      </c>
      <c r="AY1536" s="238" t="s">
        <v>167</v>
      </c>
    </row>
    <row r="1537" spans="2:65" s="1" customFormat="1" ht="22.5" customHeight="1">
      <c r="B1537" s="40"/>
      <c r="C1537" s="192" t="s">
        <v>2237</v>
      </c>
      <c r="D1537" s="192" t="s">
        <v>169</v>
      </c>
      <c r="E1537" s="193" t="s">
        <v>2238</v>
      </c>
      <c r="F1537" s="194" t="s">
        <v>2239</v>
      </c>
      <c r="G1537" s="195" t="s">
        <v>172</v>
      </c>
      <c r="H1537" s="196">
        <v>0.88300000000000001</v>
      </c>
      <c r="I1537" s="197"/>
      <c r="J1537" s="198">
        <f>ROUND(I1537*H1537,2)</f>
        <v>0</v>
      </c>
      <c r="K1537" s="194" t="s">
        <v>173</v>
      </c>
      <c r="L1537" s="60"/>
      <c r="M1537" s="199" t="s">
        <v>21</v>
      </c>
      <c r="N1537" s="200" t="s">
        <v>41</v>
      </c>
      <c r="O1537" s="41"/>
      <c r="P1537" s="201">
        <f>O1537*H1537</f>
        <v>0</v>
      </c>
      <c r="Q1537" s="201">
        <v>2.81E-3</v>
      </c>
      <c r="R1537" s="201">
        <f>Q1537*H1537</f>
        <v>2.4812300000000001E-3</v>
      </c>
      <c r="S1537" s="201">
        <v>0</v>
      </c>
      <c r="T1537" s="202">
        <f>S1537*H1537</f>
        <v>0</v>
      </c>
      <c r="AR1537" s="23" t="s">
        <v>308</v>
      </c>
      <c r="AT1537" s="23" t="s">
        <v>169</v>
      </c>
      <c r="AU1537" s="23" t="s">
        <v>175</v>
      </c>
      <c r="AY1537" s="23" t="s">
        <v>167</v>
      </c>
      <c r="BE1537" s="203">
        <f>IF(N1537="základní",J1537,0)</f>
        <v>0</v>
      </c>
      <c r="BF1537" s="203">
        <f>IF(N1537="snížená",J1537,0)</f>
        <v>0</v>
      </c>
      <c r="BG1537" s="203">
        <f>IF(N1537="zákl. přenesená",J1537,0)</f>
        <v>0</v>
      </c>
      <c r="BH1537" s="203">
        <f>IF(N1537="sníž. přenesená",J1537,0)</f>
        <v>0</v>
      </c>
      <c r="BI1537" s="203">
        <f>IF(N1537="nulová",J1537,0)</f>
        <v>0</v>
      </c>
      <c r="BJ1537" s="23" t="s">
        <v>175</v>
      </c>
      <c r="BK1537" s="203">
        <f>ROUND(I1537*H1537,2)</f>
        <v>0</v>
      </c>
      <c r="BL1537" s="23" t="s">
        <v>308</v>
      </c>
      <c r="BM1537" s="23" t="s">
        <v>2240</v>
      </c>
    </row>
    <row r="1538" spans="2:65" s="11" customFormat="1">
      <c r="B1538" s="204"/>
      <c r="C1538" s="205"/>
      <c r="D1538" s="206" t="s">
        <v>177</v>
      </c>
      <c r="E1538" s="207" t="s">
        <v>21</v>
      </c>
      <c r="F1538" s="208" t="s">
        <v>2073</v>
      </c>
      <c r="G1538" s="205"/>
      <c r="H1538" s="209" t="s">
        <v>21</v>
      </c>
      <c r="I1538" s="210"/>
      <c r="J1538" s="205"/>
      <c r="K1538" s="205"/>
      <c r="L1538" s="211"/>
      <c r="M1538" s="212"/>
      <c r="N1538" s="213"/>
      <c r="O1538" s="213"/>
      <c r="P1538" s="213"/>
      <c r="Q1538" s="213"/>
      <c r="R1538" s="213"/>
      <c r="S1538" s="213"/>
      <c r="T1538" s="214"/>
      <c r="AT1538" s="215" t="s">
        <v>177</v>
      </c>
      <c r="AU1538" s="215" t="s">
        <v>175</v>
      </c>
      <c r="AV1538" s="11" t="s">
        <v>77</v>
      </c>
      <c r="AW1538" s="11" t="s">
        <v>33</v>
      </c>
      <c r="AX1538" s="11" t="s">
        <v>69</v>
      </c>
      <c r="AY1538" s="215" t="s">
        <v>167</v>
      </c>
    </row>
    <row r="1539" spans="2:65" s="12" customFormat="1">
      <c r="B1539" s="216"/>
      <c r="C1539" s="217"/>
      <c r="D1539" s="206" t="s">
        <v>177</v>
      </c>
      <c r="E1539" s="218" t="s">
        <v>21</v>
      </c>
      <c r="F1539" s="219" t="s">
        <v>2241</v>
      </c>
      <c r="G1539" s="217"/>
      <c r="H1539" s="220">
        <v>0.88300000000000001</v>
      </c>
      <c r="I1539" s="221"/>
      <c r="J1539" s="217"/>
      <c r="K1539" s="217"/>
      <c r="L1539" s="222"/>
      <c r="M1539" s="223"/>
      <c r="N1539" s="224"/>
      <c r="O1539" s="224"/>
      <c r="P1539" s="224"/>
      <c r="Q1539" s="224"/>
      <c r="R1539" s="224"/>
      <c r="S1539" s="224"/>
      <c r="T1539" s="225"/>
      <c r="AT1539" s="226" t="s">
        <v>177</v>
      </c>
      <c r="AU1539" s="226" t="s">
        <v>175</v>
      </c>
      <c r="AV1539" s="12" t="s">
        <v>175</v>
      </c>
      <c r="AW1539" s="12" t="s">
        <v>33</v>
      </c>
      <c r="AX1539" s="12" t="s">
        <v>69</v>
      </c>
      <c r="AY1539" s="226" t="s">
        <v>167</v>
      </c>
    </row>
    <row r="1540" spans="2:65" s="13" customFormat="1">
      <c r="B1540" s="227"/>
      <c r="C1540" s="228"/>
      <c r="D1540" s="229" t="s">
        <v>177</v>
      </c>
      <c r="E1540" s="230" t="s">
        <v>21</v>
      </c>
      <c r="F1540" s="231" t="s">
        <v>181</v>
      </c>
      <c r="G1540" s="228"/>
      <c r="H1540" s="232">
        <v>0.88300000000000001</v>
      </c>
      <c r="I1540" s="233"/>
      <c r="J1540" s="228"/>
      <c r="K1540" s="228"/>
      <c r="L1540" s="234"/>
      <c r="M1540" s="235"/>
      <c r="N1540" s="236"/>
      <c r="O1540" s="236"/>
      <c r="P1540" s="236"/>
      <c r="Q1540" s="236"/>
      <c r="R1540" s="236"/>
      <c r="S1540" s="236"/>
      <c r="T1540" s="237"/>
      <c r="AT1540" s="238" t="s">
        <v>177</v>
      </c>
      <c r="AU1540" s="238" t="s">
        <v>175</v>
      </c>
      <c r="AV1540" s="13" t="s">
        <v>174</v>
      </c>
      <c r="AW1540" s="13" t="s">
        <v>33</v>
      </c>
      <c r="AX1540" s="13" t="s">
        <v>77</v>
      </c>
      <c r="AY1540" s="238" t="s">
        <v>167</v>
      </c>
    </row>
    <row r="1541" spans="2:65" s="1" customFormat="1" ht="31.5" customHeight="1">
      <c r="B1541" s="40"/>
      <c r="C1541" s="192" t="s">
        <v>2242</v>
      </c>
      <c r="D1541" s="192" t="s">
        <v>169</v>
      </c>
      <c r="E1541" s="193" t="s">
        <v>2243</v>
      </c>
      <c r="F1541" s="194" t="s">
        <v>2244</v>
      </c>
      <c r="G1541" s="195" t="s">
        <v>944</v>
      </c>
      <c r="H1541" s="256"/>
      <c r="I1541" s="197"/>
      <c r="J1541" s="198">
        <f>ROUND(I1541*H1541,2)</f>
        <v>0</v>
      </c>
      <c r="K1541" s="194" t="s">
        <v>173</v>
      </c>
      <c r="L1541" s="60"/>
      <c r="M1541" s="199" t="s">
        <v>21</v>
      </c>
      <c r="N1541" s="200" t="s">
        <v>41</v>
      </c>
      <c r="O1541" s="41"/>
      <c r="P1541" s="201">
        <f>O1541*H1541</f>
        <v>0</v>
      </c>
      <c r="Q1541" s="201">
        <v>0</v>
      </c>
      <c r="R1541" s="201">
        <f>Q1541*H1541</f>
        <v>0</v>
      </c>
      <c r="S1541" s="201">
        <v>0</v>
      </c>
      <c r="T1541" s="202">
        <f>S1541*H1541</f>
        <v>0</v>
      </c>
      <c r="AR1541" s="23" t="s">
        <v>308</v>
      </c>
      <c r="AT1541" s="23" t="s">
        <v>169</v>
      </c>
      <c r="AU1541" s="23" t="s">
        <v>175</v>
      </c>
      <c r="AY1541" s="23" t="s">
        <v>167</v>
      </c>
      <c r="BE1541" s="203">
        <f>IF(N1541="základní",J1541,0)</f>
        <v>0</v>
      </c>
      <c r="BF1541" s="203">
        <f>IF(N1541="snížená",J1541,0)</f>
        <v>0</v>
      </c>
      <c r="BG1541" s="203">
        <f>IF(N1541="zákl. přenesená",J1541,0)</f>
        <v>0</v>
      </c>
      <c r="BH1541" s="203">
        <f>IF(N1541="sníž. přenesená",J1541,0)</f>
        <v>0</v>
      </c>
      <c r="BI1541" s="203">
        <f>IF(N1541="nulová",J1541,0)</f>
        <v>0</v>
      </c>
      <c r="BJ1541" s="23" t="s">
        <v>175</v>
      </c>
      <c r="BK1541" s="203">
        <f>ROUND(I1541*H1541,2)</f>
        <v>0</v>
      </c>
      <c r="BL1541" s="23" t="s">
        <v>308</v>
      </c>
      <c r="BM1541" s="23" t="s">
        <v>2245</v>
      </c>
    </row>
    <row r="1542" spans="2:65" s="10" customFormat="1" ht="29.85" customHeight="1">
      <c r="B1542" s="175"/>
      <c r="C1542" s="176"/>
      <c r="D1542" s="189" t="s">
        <v>68</v>
      </c>
      <c r="E1542" s="190" t="s">
        <v>2246</v>
      </c>
      <c r="F1542" s="190" t="s">
        <v>2247</v>
      </c>
      <c r="G1542" s="176"/>
      <c r="H1542" s="176"/>
      <c r="I1542" s="179"/>
      <c r="J1542" s="191">
        <f>BK1542</f>
        <v>0</v>
      </c>
      <c r="K1542" s="176"/>
      <c r="L1542" s="181"/>
      <c r="M1542" s="182"/>
      <c r="N1542" s="183"/>
      <c r="O1542" s="183"/>
      <c r="P1542" s="184">
        <f>SUM(P1543:P1589)</f>
        <v>0</v>
      </c>
      <c r="Q1542" s="183"/>
      <c r="R1542" s="184">
        <f>SUM(R1543:R1589)</f>
        <v>2.53899074</v>
      </c>
      <c r="S1542" s="183"/>
      <c r="T1542" s="185">
        <f>SUM(T1543:T1589)</f>
        <v>0</v>
      </c>
      <c r="AR1542" s="186" t="s">
        <v>175</v>
      </c>
      <c r="AT1542" s="187" t="s">
        <v>68</v>
      </c>
      <c r="AU1542" s="187" t="s">
        <v>77</v>
      </c>
      <c r="AY1542" s="186" t="s">
        <v>167</v>
      </c>
      <c r="BK1542" s="188">
        <f>SUM(BK1543:BK1589)</f>
        <v>0</v>
      </c>
    </row>
    <row r="1543" spans="2:65" s="1" customFormat="1" ht="44.25" customHeight="1">
      <c r="B1543" s="40"/>
      <c r="C1543" s="192" t="s">
        <v>2248</v>
      </c>
      <c r="D1543" s="192" t="s">
        <v>169</v>
      </c>
      <c r="E1543" s="193" t="s">
        <v>2249</v>
      </c>
      <c r="F1543" s="194" t="s">
        <v>2250</v>
      </c>
      <c r="G1543" s="195" t="s">
        <v>245</v>
      </c>
      <c r="H1543" s="196">
        <v>13.95</v>
      </c>
      <c r="I1543" s="197"/>
      <c r="J1543" s="198">
        <f>ROUND(I1543*H1543,2)</f>
        <v>0</v>
      </c>
      <c r="K1543" s="194" t="s">
        <v>173</v>
      </c>
      <c r="L1543" s="60"/>
      <c r="M1543" s="199" t="s">
        <v>21</v>
      </c>
      <c r="N1543" s="200" t="s">
        <v>41</v>
      </c>
      <c r="O1543" s="41"/>
      <c r="P1543" s="201">
        <f>O1543*H1543</f>
        <v>0</v>
      </c>
      <c r="Q1543" s="201">
        <v>1.644E-2</v>
      </c>
      <c r="R1543" s="201">
        <f>Q1543*H1543</f>
        <v>0.22933799999999999</v>
      </c>
      <c r="S1543" s="201">
        <v>0</v>
      </c>
      <c r="T1543" s="202">
        <f>S1543*H1543</f>
        <v>0</v>
      </c>
      <c r="AR1543" s="23" t="s">
        <v>308</v>
      </c>
      <c r="AT1543" s="23" t="s">
        <v>169</v>
      </c>
      <c r="AU1543" s="23" t="s">
        <v>175</v>
      </c>
      <c r="AY1543" s="23" t="s">
        <v>167</v>
      </c>
      <c r="BE1543" s="203">
        <f>IF(N1543="základní",J1543,0)</f>
        <v>0</v>
      </c>
      <c r="BF1543" s="203">
        <f>IF(N1543="snížená",J1543,0)</f>
        <v>0</v>
      </c>
      <c r="BG1543" s="203">
        <f>IF(N1543="zákl. přenesená",J1543,0)</f>
        <v>0</v>
      </c>
      <c r="BH1543" s="203">
        <f>IF(N1543="sníž. přenesená",J1543,0)</f>
        <v>0</v>
      </c>
      <c r="BI1543" s="203">
        <f>IF(N1543="nulová",J1543,0)</f>
        <v>0</v>
      </c>
      <c r="BJ1543" s="23" t="s">
        <v>175</v>
      </c>
      <c r="BK1543" s="203">
        <f>ROUND(I1543*H1543,2)</f>
        <v>0</v>
      </c>
      <c r="BL1543" s="23" t="s">
        <v>308</v>
      </c>
      <c r="BM1543" s="23" t="s">
        <v>2251</v>
      </c>
    </row>
    <row r="1544" spans="2:65" s="11" customFormat="1">
      <c r="B1544" s="204"/>
      <c r="C1544" s="205"/>
      <c r="D1544" s="206" t="s">
        <v>177</v>
      </c>
      <c r="E1544" s="207" t="s">
        <v>21</v>
      </c>
      <c r="F1544" s="208" t="s">
        <v>565</v>
      </c>
      <c r="G1544" s="205"/>
      <c r="H1544" s="209" t="s">
        <v>21</v>
      </c>
      <c r="I1544" s="210"/>
      <c r="J1544" s="205"/>
      <c r="K1544" s="205"/>
      <c r="L1544" s="211"/>
      <c r="M1544" s="212"/>
      <c r="N1544" s="213"/>
      <c r="O1544" s="213"/>
      <c r="P1544" s="213"/>
      <c r="Q1544" s="213"/>
      <c r="R1544" s="213"/>
      <c r="S1544" s="213"/>
      <c r="T1544" s="214"/>
      <c r="AT1544" s="215" t="s">
        <v>177</v>
      </c>
      <c r="AU1544" s="215" t="s">
        <v>175</v>
      </c>
      <c r="AV1544" s="11" t="s">
        <v>77</v>
      </c>
      <c r="AW1544" s="11" t="s">
        <v>33</v>
      </c>
      <c r="AX1544" s="11" t="s">
        <v>69</v>
      </c>
      <c r="AY1544" s="215" t="s">
        <v>167</v>
      </c>
    </row>
    <row r="1545" spans="2:65" s="12" customFormat="1">
      <c r="B1545" s="216"/>
      <c r="C1545" s="217"/>
      <c r="D1545" s="206" t="s">
        <v>177</v>
      </c>
      <c r="E1545" s="218" t="s">
        <v>21</v>
      </c>
      <c r="F1545" s="219" t="s">
        <v>2252</v>
      </c>
      <c r="G1545" s="217"/>
      <c r="H1545" s="220">
        <v>6.3</v>
      </c>
      <c r="I1545" s="221"/>
      <c r="J1545" s="217"/>
      <c r="K1545" s="217"/>
      <c r="L1545" s="222"/>
      <c r="M1545" s="223"/>
      <c r="N1545" s="224"/>
      <c r="O1545" s="224"/>
      <c r="P1545" s="224"/>
      <c r="Q1545" s="224"/>
      <c r="R1545" s="224"/>
      <c r="S1545" s="224"/>
      <c r="T1545" s="225"/>
      <c r="AT1545" s="226" t="s">
        <v>177</v>
      </c>
      <c r="AU1545" s="226" t="s">
        <v>175</v>
      </c>
      <c r="AV1545" s="12" t="s">
        <v>175</v>
      </c>
      <c r="AW1545" s="12" t="s">
        <v>33</v>
      </c>
      <c r="AX1545" s="12" t="s">
        <v>69</v>
      </c>
      <c r="AY1545" s="226" t="s">
        <v>167</v>
      </c>
    </row>
    <row r="1546" spans="2:65" s="11" customFormat="1">
      <c r="B1546" s="204"/>
      <c r="C1546" s="205"/>
      <c r="D1546" s="206" t="s">
        <v>177</v>
      </c>
      <c r="E1546" s="207" t="s">
        <v>21</v>
      </c>
      <c r="F1546" s="208" t="s">
        <v>2253</v>
      </c>
      <c r="G1546" s="205"/>
      <c r="H1546" s="209" t="s">
        <v>21</v>
      </c>
      <c r="I1546" s="210"/>
      <c r="J1546" s="205"/>
      <c r="K1546" s="205"/>
      <c r="L1546" s="211"/>
      <c r="M1546" s="212"/>
      <c r="N1546" s="213"/>
      <c r="O1546" s="213"/>
      <c r="P1546" s="213"/>
      <c r="Q1546" s="213"/>
      <c r="R1546" s="213"/>
      <c r="S1546" s="213"/>
      <c r="T1546" s="214"/>
      <c r="AT1546" s="215" t="s">
        <v>177</v>
      </c>
      <c r="AU1546" s="215" t="s">
        <v>175</v>
      </c>
      <c r="AV1546" s="11" t="s">
        <v>77</v>
      </c>
      <c r="AW1546" s="11" t="s">
        <v>33</v>
      </c>
      <c r="AX1546" s="11" t="s">
        <v>69</v>
      </c>
      <c r="AY1546" s="215" t="s">
        <v>167</v>
      </c>
    </row>
    <row r="1547" spans="2:65" s="12" customFormat="1">
      <c r="B1547" s="216"/>
      <c r="C1547" s="217"/>
      <c r="D1547" s="206" t="s">
        <v>177</v>
      </c>
      <c r="E1547" s="218" t="s">
        <v>21</v>
      </c>
      <c r="F1547" s="219" t="s">
        <v>2254</v>
      </c>
      <c r="G1547" s="217"/>
      <c r="H1547" s="220">
        <v>7.65</v>
      </c>
      <c r="I1547" s="221"/>
      <c r="J1547" s="217"/>
      <c r="K1547" s="217"/>
      <c r="L1547" s="222"/>
      <c r="M1547" s="223"/>
      <c r="N1547" s="224"/>
      <c r="O1547" s="224"/>
      <c r="P1547" s="224"/>
      <c r="Q1547" s="224"/>
      <c r="R1547" s="224"/>
      <c r="S1547" s="224"/>
      <c r="T1547" s="225"/>
      <c r="AT1547" s="226" t="s">
        <v>177</v>
      </c>
      <c r="AU1547" s="226" t="s">
        <v>175</v>
      </c>
      <c r="AV1547" s="12" t="s">
        <v>175</v>
      </c>
      <c r="AW1547" s="12" t="s">
        <v>33</v>
      </c>
      <c r="AX1547" s="12" t="s">
        <v>69</v>
      </c>
      <c r="AY1547" s="226" t="s">
        <v>167</v>
      </c>
    </row>
    <row r="1548" spans="2:65" s="13" customFormat="1">
      <c r="B1548" s="227"/>
      <c r="C1548" s="228"/>
      <c r="D1548" s="229" t="s">
        <v>177</v>
      </c>
      <c r="E1548" s="230" t="s">
        <v>21</v>
      </c>
      <c r="F1548" s="231" t="s">
        <v>181</v>
      </c>
      <c r="G1548" s="228"/>
      <c r="H1548" s="232">
        <v>13.95</v>
      </c>
      <c r="I1548" s="233"/>
      <c r="J1548" s="228"/>
      <c r="K1548" s="228"/>
      <c r="L1548" s="234"/>
      <c r="M1548" s="235"/>
      <c r="N1548" s="236"/>
      <c r="O1548" s="236"/>
      <c r="P1548" s="236"/>
      <c r="Q1548" s="236"/>
      <c r="R1548" s="236"/>
      <c r="S1548" s="236"/>
      <c r="T1548" s="237"/>
      <c r="AT1548" s="238" t="s">
        <v>177</v>
      </c>
      <c r="AU1548" s="238" t="s">
        <v>175</v>
      </c>
      <c r="AV1548" s="13" t="s">
        <v>174</v>
      </c>
      <c r="AW1548" s="13" t="s">
        <v>33</v>
      </c>
      <c r="AX1548" s="13" t="s">
        <v>77</v>
      </c>
      <c r="AY1548" s="238" t="s">
        <v>167</v>
      </c>
    </row>
    <row r="1549" spans="2:65" s="1" customFormat="1" ht="44.25" customHeight="1">
      <c r="B1549" s="40"/>
      <c r="C1549" s="192" t="s">
        <v>2255</v>
      </c>
      <c r="D1549" s="192" t="s">
        <v>169</v>
      </c>
      <c r="E1549" s="193" t="s">
        <v>2256</v>
      </c>
      <c r="F1549" s="194" t="s">
        <v>2257</v>
      </c>
      <c r="G1549" s="195" t="s">
        <v>245</v>
      </c>
      <c r="H1549" s="196">
        <v>16.98</v>
      </c>
      <c r="I1549" s="197"/>
      <c r="J1549" s="198">
        <f>ROUND(I1549*H1549,2)</f>
        <v>0</v>
      </c>
      <c r="K1549" s="194" t="s">
        <v>173</v>
      </c>
      <c r="L1549" s="60"/>
      <c r="M1549" s="199" t="s">
        <v>21</v>
      </c>
      <c r="N1549" s="200" t="s">
        <v>41</v>
      </c>
      <c r="O1549" s="41"/>
      <c r="P1549" s="201">
        <f>O1549*H1549</f>
        <v>0</v>
      </c>
      <c r="Q1549" s="201">
        <v>1.5180000000000001E-2</v>
      </c>
      <c r="R1549" s="201">
        <f>Q1549*H1549</f>
        <v>0.2577564</v>
      </c>
      <c r="S1549" s="201">
        <v>0</v>
      </c>
      <c r="T1549" s="202">
        <f>S1549*H1549</f>
        <v>0</v>
      </c>
      <c r="AR1549" s="23" t="s">
        <v>308</v>
      </c>
      <c r="AT1549" s="23" t="s">
        <v>169</v>
      </c>
      <c r="AU1549" s="23" t="s">
        <v>175</v>
      </c>
      <c r="AY1549" s="23" t="s">
        <v>167</v>
      </c>
      <c r="BE1549" s="203">
        <f>IF(N1549="základní",J1549,0)</f>
        <v>0</v>
      </c>
      <c r="BF1549" s="203">
        <f>IF(N1549="snížená",J1549,0)</f>
        <v>0</v>
      </c>
      <c r="BG1549" s="203">
        <f>IF(N1549="zákl. přenesená",J1549,0)</f>
        <v>0</v>
      </c>
      <c r="BH1549" s="203">
        <f>IF(N1549="sníž. přenesená",J1549,0)</f>
        <v>0</v>
      </c>
      <c r="BI1549" s="203">
        <f>IF(N1549="nulová",J1549,0)</f>
        <v>0</v>
      </c>
      <c r="BJ1549" s="23" t="s">
        <v>175</v>
      </c>
      <c r="BK1549" s="203">
        <f>ROUND(I1549*H1549,2)</f>
        <v>0</v>
      </c>
      <c r="BL1549" s="23" t="s">
        <v>308</v>
      </c>
      <c r="BM1549" s="23" t="s">
        <v>2258</v>
      </c>
    </row>
    <row r="1550" spans="2:65" s="11" customFormat="1">
      <c r="B1550" s="204"/>
      <c r="C1550" s="205"/>
      <c r="D1550" s="206" t="s">
        <v>177</v>
      </c>
      <c r="E1550" s="207" t="s">
        <v>21</v>
      </c>
      <c r="F1550" s="208" t="s">
        <v>573</v>
      </c>
      <c r="G1550" s="205"/>
      <c r="H1550" s="209" t="s">
        <v>21</v>
      </c>
      <c r="I1550" s="210"/>
      <c r="J1550" s="205"/>
      <c r="K1550" s="205"/>
      <c r="L1550" s="211"/>
      <c r="M1550" s="212"/>
      <c r="N1550" s="213"/>
      <c r="O1550" s="213"/>
      <c r="P1550" s="213"/>
      <c r="Q1550" s="213"/>
      <c r="R1550" s="213"/>
      <c r="S1550" s="213"/>
      <c r="T1550" s="214"/>
      <c r="AT1550" s="215" t="s">
        <v>177</v>
      </c>
      <c r="AU1550" s="215" t="s">
        <v>175</v>
      </c>
      <c r="AV1550" s="11" t="s">
        <v>77</v>
      </c>
      <c r="AW1550" s="11" t="s">
        <v>33</v>
      </c>
      <c r="AX1550" s="11" t="s">
        <v>69</v>
      </c>
      <c r="AY1550" s="215" t="s">
        <v>167</v>
      </c>
    </row>
    <row r="1551" spans="2:65" s="12" customFormat="1">
      <c r="B1551" s="216"/>
      <c r="C1551" s="217"/>
      <c r="D1551" s="206" t="s">
        <v>177</v>
      </c>
      <c r="E1551" s="218" t="s">
        <v>21</v>
      </c>
      <c r="F1551" s="219" t="s">
        <v>2259</v>
      </c>
      <c r="G1551" s="217"/>
      <c r="H1551" s="220">
        <v>7.2</v>
      </c>
      <c r="I1551" s="221"/>
      <c r="J1551" s="217"/>
      <c r="K1551" s="217"/>
      <c r="L1551" s="222"/>
      <c r="M1551" s="223"/>
      <c r="N1551" s="224"/>
      <c r="O1551" s="224"/>
      <c r="P1551" s="224"/>
      <c r="Q1551" s="224"/>
      <c r="R1551" s="224"/>
      <c r="S1551" s="224"/>
      <c r="T1551" s="225"/>
      <c r="AT1551" s="226" t="s">
        <v>177</v>
      </c>
      <c r="AU1551" s="226" t="s">
        <v>175</v>
      </c>
      <c r="AV1551" s="12" t="s">
        <v>175</v>
      </c>
      <c r="AW1551" s="12" t="s">
        <v>33</v>
      </c>
      <c r="AX1551" s="12" t="s">
        <v>69</v>
      </c>
      <c r="AY1551" s="226" t="s">
        <v>167</v>
      </c>
    </row>
    <row r="1552" spans="2:65" s="12" customFormat="1">
      <c r="B1552" s="216"/>
      <c r="C1552" s="217"/>
      <c r="D1552" s="206" t="s">
        <v>177</v>
      </c>
      <c r="E1552" s="218" t="s">
        <v>21</v>
      </c>
      <c r="F1552" s="219" t="s">
        <v>2260</v>
      </c>
      <c r="G1552" s="217"/>
      <c r="H1552" s="220">
        <v>3</v>
      </c>
      <c r="I1552" s="221"/>
      <c r="J1552" s="217"/>
      <c r="K1552" s="217"/>
      <c r="L1552" s="222"/>
      <c r="M1552" s="223"/>
      <c r="N1552" s="224"/>
      <c r="O1552" s="224"/>
      <c r="P1552" s="224"/>
      <c r="Q1552" s="224"/>
      <c r="R1552" s="224"/>
      <c r="S1552" s="224"/>
      <c r="T1552" s="225"/>
      <c r="AT1552" s="226" t="s">
        <v>177</v>
      </c>
      <c r="AU1552" s="226" t="s">
        <v>175</v>
      </c>
      <c r="AV1552" s="12" t="s">
        <v>175</v>
      </c>
      <c r="AW1552" s="12" t="s">
        <v>33</v>
      </c>
      <c r="AX1552" s="12" t="s">
        <v>69</v>
      </c>
      <c r="AY1552" s="226" t="s">
        <v>167</v>
      </c>
    </row>
    <row r="1553" spans="2:65" s="12" customFormat="1">
      <c r="B1553" s="216"/>
      <c r="C1553" s="217"/>
      <c r="D1553" s="206" t="s">
        <v>177</v>
      </c>
      <c r="E1553" s="218" t="s">
        <v>21</v>
      </c>
      <c r="F1553" s="219" t="s">
        <v>2261</v>
      </c>
      <c r="G1553" s="217"/>
      <c r="H1553" s="220">
        <v>2.62</v>
      </c>
      <c r="I1553" s="221"/>
      <c r="J1553" s="217"/>
      <c r="K1553" s="217"/>
      <c r="L1553" s="222"/>
      <c r="M1553" s="223"/>
      <c r="N1553" s="224"/>
      <c r="O1553" s="224"/>
      <c r="P1553" s="224"/>
      <c r="Q1553" s="224"/>
      <c r="R1553" s="224"/>
      <c r="S1553" s="224"/>
      <c r="T1553" s="225"/>
      <c r="AT1553" s="226" t="s">
        <v>177</v>
      </c>
      <c r="AU1553" s="226" t="s">
        <v>175</v>
      </c>
      <c r="AV1553" s="12" t="s">
        <v>175</v>
      </c>
      <c r="AW1553" s="12" t="s">
        <v>33</v>
      </c>
      <c r="AX1553" s="12" t="s">
        <v>69</v>
      </c>
      <c r="AY1553" s="226" t="s">
        <v>167</v>
      </c>
    </row>
    <row r="1554" spans="2:65" s="11" customFormat="1">
      <c r="B1554" s="204"/>
      <c r="C1554" s="205"/>
      <c r="D1554" s="206" t="s">
        <v>177</v>
      </c>
      <c r="E1554" s="207" t="s">
        <v>21</v>
      </c>
      <c r="F1554" s="208" t="s">
        <v>556</v>
      </c>
      <c r="G1554" s="205"/>
      <c r="H1554" s="209" t="s">
        <v>21</v>
      </c>
      <c r="I1554" s="210"/>
      <c r="J1554" s="205"/>
      <c r="K1554" s="205"/>
      <c r="L1554" s="211"/>
      <c r="M1554" s="212"/>
      <c r="N1554" s="213"/>
      <c r="O1554" s="213"/>
      <c r="P1554" s="213"/>
      <c r="Q1554" s="213"/>
      <c r="R1554" s="213"/>
      <c r="S1554" s="213"/>
      <c r="T1554" s="214"/>
      <c r="AT1554" s="215" t="s">
        <v>177</v>
      </c>
      <c r="AU1554" s="215" t="s">
        <v>175</v>
      </c>
      <c r="AV1554" s="11" t="s">
        <v>77</v>
      </c>
      <c r="AW1554" s="11" t="s">
        <v>33</v>
      </c>
      <c r="AX1554" s="11" t="s">
        <v>69</v>
      </c>
      <c r="AY1554" s="215" t="s">
        <v>167</v>
      </c>
    </row>
    <row r="1555" spans="2:65" s="12" customFormat="1">
      <c r="B1555" s="216"/>
      <c r="C1555" s="217"/>
      <c r="D1555" s="206" t="s">
        <v>177</v>
      </c>
      <c r="E1555" s="218" t="s">
        <v>21</v>
      </c>
      <c r="F1555" s="219" t="s">
        <v>2262</v>
      </c>
      <c r="G1555" s="217"/>
      <c r="H1555" s="220">
        <v>4.16</v>
      </c>
      <c r="I1555" s="221"/>
      <c r="J1555" s="217"/>
      <c r="K1555" s="217"/>
      <c r="L1555" s="222"/>
      <c r="M1555" s="223"/>
      <c r="N1555" s="224"/>
      <c r="O1555" s="224"/>
      <c r="P1555" s="224"/>
      <c r="Q1555" s="224"/>
      <c r="R1555" s="224"/>
      <c r="S1555" s="224"/>
      <c r="T1555" s="225"/>
      <c r="AT1555" s="226" t="s">
        <v>177</v>
      </c>
      <c r="AU1555" s="226" t="s">
        <v>175</v>
      </c>
      <c r="AV1555" s="12" t="s">
        <v>175</v>
      </c>
      <c r="AW1555" s="12" t="s">
        <v>33</v>
      </c>
      <c r="AX1555" s="12" t="s">
        <v>69</v>
      </c>
      <c r="AY1555" s="226" t="s">
        <v>167</v>
      </c>
    </row>
    <row r="1556" spans="2:65" s="13" customFormat="1">
      <c r="B1556" s="227"/>
      <c r="C1556" s="228"/>
      <c r="D1556" s="229" t="s">
        <v>177</v>
      </c>
      <c r="E1556" s="230" t="s">
        <v>21</v>
      </c>
      <c r="F1556" s="231" t="s">
        <v>181</v>
      </c>
      <c r="G1556" s="228"/>
      <c r="H1556" s="232">
        <v>16.98</v>
      </c>
      <c r="I1556" s="233"/>
      <c r="J1556" s="228"/>
      <c r="K1556" s="228"/>
      <c r="L1556" s="234"/>
      <c r="M1556" s="235"/>
      <c r="N1556" s="236"/>
      <c r="O1556" s="236"/>
      <c r="P1556" s="236"/>
      <c r="Q1556" s="236"/>
      <c r="R1556" s="236"/>
      <c r="S1556" s="236"/>
      <c r="T1556" s="237"/>
      <c r="AT1556" s="238" t="s">
        <v>177</v>
      </c>
      <c r="AU1556" s="238" t="s">
        <v>175</v>
      </c>
      <c r="AV1556" s="13" t="s">
        <v>174</v>
      </c>
      <c r="AW1556" s="13" t="s">
        <v>33</v>
      </c>
      <c r="AX1556" s="13" t="s">
        <v>77</v>
      </c>
      <c r="AY1556" s="238" t="s">
        <v>167</v>
      </c>
    </row>
    <row r="1557" spans="2:65" s="1" customFormat="1" ht="31.5" customHeight="1">
      <c r="B1557" s="40"/>
      <c r="C1557" s="192" t="s">
        <v>2263</v>
      </c>
      <c r="D1557" s="192" t="s">
        <v>169</v>
      </c>
      <c r="E1557" s="193" t="s">
        <v>2264</v>
      </c>
      <c r="F1557" s="194" t="s">
        <v>2265</v>
      </c>
      <c r="G1557" s="195" t="s">
        <v>245</v>
      </c>
      <c r="H1557" s="196">
        <v>30.94</v>
      </c>
      <c r="I1557" s="197"/>
      <c r="J1557" s="198">
        <f>ROUND(I1557*H1557,2)</f>
        <v>0</v>
      </c>
      <c r="K1557" s="194" t="s">
        <v>173</v>
      </c>
      <c r="L1557" s="60"/>
      <c r="M1557" s="199" t="s">
        <v>21</v>
      </c>
      <c r="N1557" s="200" t="s">
        <v>41</v>
      </c>
      <c r="O1557" s="41"/>
      <c r="P1557" s="201">
        <f>O1557*H1557</f>
        <v>0</v>
      </c>
      <c r="Q1557" s="201">
        <v>1E-4</v>
      </c>
      <c r="R1557" s="201">
        <f>Q1557*H1557</f>
        <v>3.0940000000000004E-3</v>
      </c>
      <c r="S1557" s="201">
        <v>0</v>
      </c>
      <c r="T1557" s="202">
        <f>S1557*H1557</f>
        <v>0</v>
      </c>
      <c r="AR1557" s="23" t="s">
        <v>308</v>
      </c>
      <c r="AT1557" s="23" t="s">
        <v>169</v>
      </c>
      <c r="AU1557" s="23" t="s">
        <v>175</v>
      </c>
      <c r="AY1557" s="23" t="s">
        <v>167</v>
      </c>
      <c r="BE1557" s="203">
        <f>IF(N1557="základní",J1557,0)</f>
        <v>0</v>
      </c>
      <c r="BF1557" s="203">
        <f>IF(N1557="snížená",J1557,0)</f>
        <v>0</v>
      </c>
      <c r="BG1557" s="203">
        <f>IF(N1557="zákl. přenesená",J1557,0)</f>
        <v>0</v>
      </c>
      <c r="BH1557" s="203">
        <f>IF(N1557="sníž. přenesená",J1557,0)</f>
        <v>0</v>
      </c>
      <c r="BI1557" s="203">
        <f>IF(N1557="nulová",J1557,0)</f>
        <v>0</v>
      </c>
      <c r="BJ1557" s="23" t="s">
        <v>175</v>
      </c>
      <c r="BK1557" s="203">
        <f>ROUND(I1557*H1557,2)</f>
        <v>0</v>
      </c>
      <c r="BL1557" s="23" t="s">
        <v>308</v>
      </c>
      <c r="BM1557" s="23" t="s">
        <v>2266</v>
      </c>
    </row>
    <row r="1558" spans="2:65" s="11" customFormat="1">
      <c r="B1558" s="204"/>
      <c r="C1558" s="205"/>
      <c r="D1558" s="206" t="s">
        <v>177</v>
      </c>
      <c r="E1558" s="207" t="s">
        <v>21</v>
      </c>
      <c r="F1558" s="208" t="s">
        <v>2267</v>
      </c>
      <c r="G1558" s="205"/>
      <c r="H1558" s="209" t="s">
        <v>21</v>
      </c>
      <c r="I1558" s="210"/>
      <c r="J1558" s="205"/>
      <c r="K1558" s="205"/>
      <c r="L1558" s="211"/>
      <c r="M1558" s="212"/>
      <c r="N1558" s="213"/>
      <c r="O1558" s="213"/>
      <c r="P1558" s="213"/>
      <c r="Q1558" s="213"/>
      <c r="R1558" s="213"/>
      <c r="S1558" s="213"/>
      <c r="T1558" s="214"/>
      <c r="AT1558" s="215" t="s">
        <v>177</v>
      </c>
      <c r="AU1558" s="215" t="s">
        <v>175</v>
      </c>
      <c r="AV1558" s="11" t="s">
        <v>77</v>
      </c>
      <c r="AW1558" s="11" t="s">
        <v>33</v>
      </c>
      <c r="AX1558" s="11" t="s">
        <v>69</v>
      </c>
      <c r="AY1558" s="215" t="s">
        <v>167</v>
      </c>
    </row>
    <row r="1559" spans="2:65" s="12" customFormat="1">
      <c r="B1559" s="216"/>
      <c r="C1559" s="217"/>
      <c r="D1559" s="206" t="s">
        <v>177</v>
      </c>
      <c r="E1559" s="218" t="s">
        <v>21</v>
      </c>
      <c r="F1559" s="219" t="s">
        <v>2268</v>
      </c>
      <c r="G1559" s="217"/>
      <c r="H1559" s="220">
        <v>30.94</v>
      </c>
      <c r="I1559" s="221"/>
      <c r="J1559" s="217"/>
      <c r="K1559" s="217"/>
      <c r="L1559" s="222"/>
      <c r="M1559" s="223"/>
      <c r="N1559" s="224"/>
      <c r="O1559" s="224"/>
      <c r="P1559" s="224"/>
      <c r="Q1559" s="224"/>
      <c r="R1559" s="224"/>
      <c r="S1559" s="224"/>
      <c r="T1559" s="225"/>
      <c r="AT1559" s="226" t="s">
        <v>177</v>
      </c>
      <c r="AU1559" s="226" t="s">
        <v>175</v>
      </c>
      <c r="AV1559" s="12" t="s">
        <v>175</v>
      </c>
      <c r="AW1559" s="12" t="s">
        <v>33</v>
      </c>
      <c r="AX1559" s="12" t="s">
        <v>69</v>
      </c>
      <c r="AY1559" s="226" t="s">
        <v>167</v>
      </c>
    </row>
    <row r="1560" spans="2:65" s="13" customFormat="1">
      <c r="B1560" s="227"/>
      <c r="C1560" s="228"/>
      <c r="D1560" s="229" t="s">
        <v>177</v>
      </c>
      <c r="E1560" s="230" t="s">
        <v>21</v>
      </c>
      <c r="F1560" s="231" t="s">
        <v>181</v>
      </c>
      <c r="G1560" s="228"/>
      <c r="H1560" s="232">
        <v>30.94</v>
      </c>
      <c r="I1560" s="233"/>
      <c r="J1560" s="228"/>
      <c r="K1560" s="228"/>
      <c r="L1560" s="234"/>
      <c r="M1560" s="235"/>
      <c r="N1560" s="236"/>
      <c r="O1560" s="236"/>
      <c r="P1560" s="236"/>
      <c r="Q1560" s="236"/>
      <c r="R1560" s="236"/>
      <c r="S1560" s="236"/>
      <c r="T1560" s="237"/>
      <c r="AT1560" s="238" t="s">
        <v>177</v>
      </c>
      <c r="AU1560" s="238" t="s">
        <v>175</v>
      </c>
      <c r="AV1560" s="13" t="s">
        <v>174</v>
      </c>
      <c r="AW1560" s="13" t="s">
        <v>33</v>
      </c>
      <c r="AX1560" s="13" t="s">
        <v>77</v>
      </c>
      <c r="AY1560" s="238" t="s">
        <v>167</v>
      </c>
    </row>
    <row r="1561" spans="2:65" s="1" customFormat="1" ht="31.5" customHeight="1">
      <c r="B1561" s="40"/>
      <c r="C1561" s="192" t="s">
        <v>2269</v>
      </c>
      <c r="D1561" s="192" t="s">
        <v>169</v>
      </c>
      <c r="E1561" s="193" t="s">
        <v>2270</v>
      </c>
      <c r="F1561" s="194" t="s">
        <v>2271</v>
      </c>
      <c r="G1561" s="195" t="s">
        <v>245</v>
      </c>
      <c r="H1561" s="196">
        <v>99.616</v>
      </c>
      <c r="I1561" s="197"/>
      <c r="J1561" s="198">
        <f>ROUND(I1561*H1561,2)</f>
        <v>0</v>
      </c>
      <c r="K1561" s="194" t="s">
        <v>173</v>
      </c>
      <c r="L1561" s="60"/>
      <c r="M1561" s="199" t="s">
        <v>21</v>
      </c>
      <c r="N1561" s="200" t="s">
        <v>41</v>
      </c>
      <c r="O1561" s="41"/>
      <c r="P1561" s="201">
        <f>O1561*H1561</f>
        <v>0</v>
      </c>
      <c r="Q1561" s="201">
        <v>1E-4</v>
      </c>
      <c r="R1561" s="201">
        <f>Q1561*H1561</f>
        <v>9.961600000000001E-3</v>
      </c>
      <c r="S1561" s="201">
        <v>0</v>
      </c>
      <c r="T1561" s="202">
        <f>S1561*H1561</f>
        <v>0</v>
      </c>
      <c r="AR1561" s="23" t="s">
        <v>308</v>
      </c>
      <c r="AT1561" s="23" t="s">
        <v>169</v>
      </c>
      <c r="AU1561" s="23" t="s">
        <v>175</v>
      </c>
      <c r="AY1561" s="23" t="s">
        <v>167</v>
      </c>
      <c r="BE1561" s="203">
        <f>IF(N1561="základní",J1561,0)</f>
        <v>0</v>
      </c>
      <c r="BF1561" s="203">
        <f>IF(N1561="snížená",J1561,0)</f>
        <v>0</v>
      </c>
      <c r="BG1561" s="203">
        <f>IF(N1561="zákl. přenesená",J1561,0)</f>
        <v>0</v>
      </c>
      <c r="BH1561" s="203">
        <f>IF(N1561="sníž. přenesená",J1561,0)</f>
        <v>0</v>
      </c>
      <c r="BI1561" s="203">
        <f>IF(N1561="nulová",J1561,0)</f>
        <v>0</v>
      </c>
      <c r="BJ1561" s="23" t="s">
        <v>175</v>
      </c>
      <c r="BK1561" s="203">
        <f>ROUND(I1561*H1561,2)</f>
        <v>0</v>
      </c>
      <c r="BL1561" s="23" t="s">
        <v>308</v>
      </c>
      <c r="BM1561" s="23" t="s">
        <v>2272</v>
      </c>
    </row>
    <row r="1562" spans="2:65" s="11" customFormat="1">
      <c r="B1562" s="204"/>
      <c r="C1562" s="205"/>
      <c r="D1562" s="206" t="s">
        <v>177</v>
      </c>
      <c r="E1562" s="207" t="s">
        <v>21</v>
      </c>
      <c r="F1562" s="208" t="s">
        <v>2267</v>
      </c>
      <c r="G1562" s="205"/>
      <c r="H1562" s="209" t="s">
        <v>21</v>
      </c>
      <c r="I1562" s="210"/>
      <c r="J1562" s="205"/>
      <c r="K1562" s="205"/>
      <c r="L1562" s="211"/>
      <c r="M1562" s="212"/>
      <c r="N1562" s="213"/>
      <c r="O1562" s="213"/>
      <c r="P1562" s="213"/>
      <c r="Q1562" s="213"/>
      <c r="R1562" s="213"/>
      <c r="S1562" s="213"/>
      <c r="T1562" s="214"/>
      <c r="AT1562" s="215" t="s">
        <v>177</v>
      </c>
      <c r="AU1562" s="215" t="s">
        <v>175</v>
      </c>
      <c r="AV1562" s="11" t="s">
        <v>77</v>
      </c>
      <c r="AW1562" s="11" t="s">
        <v>33</v>
      </c>
      <c r="AX1562" s="11" t="s">
        <v>69</v>
      </c>
      <c r="AY1562" s="215" t="s">
        <v>167</v>
      </c>
    </row>
    <row r="1563" spans="2:65" s="12" customFormat="1">
      <c r="B1563" s="216"/>
      <c r="C1563" s="217"/>
      <c r="D1563" s="206" t="s">
        <v>177</v>
      </c>
      <c r="E1563" s="218" t="s">
        <v>21</v>
      </c>
      <c r="F1563" s="219" t="s">
        <v>2273</v>
      </c>
      <c r="G1563" s="217"/>
      <c r="H1563" s="220">
        <v>99.616</v>
      </c>
      <c r="I1563" s="221"/>
      <c r="J1563" s="217"/>
      <c r="K1563" s="217"/>
      <c r="L1563" s="222"/>
      <c r="M1563" s="223"/>
      <c r="N1563" s="224"/>
      <c r="O1563" s="224"/>
      <c r="P1563" s="224"/>
      <c r="Q1563" s="224"/>
      <c r="R1563" s="224"/>
      <c r="S1563" s="224"/>
      <c r="T1563" s="225"/>
      <c r="AT1563" s="226" t="s">
        <v>177</v>
      </c>
      <c r="AU1563" s="226" t="s">
        <v>175</v>
      </c>
      <c r="AV1563" s="12" t="s">
        <v>175</v>
      </c>
      <c r="AW1563" s="12" t="s">
        <v>33</v>
      </c>
      <c r="AX1563" s="12" t="s">
        <v>69</v>
      </c>
      <c r="AY1563" s="226" t="s">
        <v>167</v>
      </c>
    </row>
    <row r="1564" spans="2:65" s="13" customFormat="1">
      <c r="B1564" s="227"/>
      <c r="C1564" s="228"/>
      <c r="D1564" s="229" t="s">
        <v>177</v>
      </c>
      <c r="E1564" s="230" t="s">
        <v>21</v>
      </c>
      <c r="F1564" s="231" t="s">
        <v>181</v>
      </c>
      <c r="G1564" s="228"/>
      <c r="H1564" s="232">
        <v>99.616</v>
      </c>
      <c r="I1564" s="233"/>
      <c r="J1564" s="228"/>
      <c r="K1564" s="228"/>
      <c r="L1564" s="234"/>
      <c r="M1564" s="235"/>
      <c r="N1564" s="236"/>
      <c r="O1564" s="236"/>
      <c r="P1564" s="236"/>
      <c r="Q1564" s="236"/>
      <c r="R1564" s="236"/>
      <c r="S1564" s="236"/>
      <c r="T1564" s="237"/>
      <c r="AT1564" s="238" t="s">
        <v>177</v>
      </c>
      <c r="AU1564" s="238" t="s">
        <v>175</v>
      </c>
      <c r="AV1564" s="13" t="s">
        <v>174</v>
      </c>
      <c r="AW1564" s="13" t="s">
        <v>33</v>
      </c>
      <c r="AX1564" s="13" t="s">
        <v>77</v>
      </c>
      <c r="AY1564" s="238" t="s">
        <v>167</v>
      </c>
    </row>
    <row r="1565" spans="2:65" s="1" customFormat="1" ht="31.5" customHeight="1">
      <c r="B1565" s="40"/>
      <c r="C1565" s="192" t="s">
        <v>2274</v>
      </c>
      <c r="D1565" s="192" t="s">
        <v>169</v>
      </c>
      <c r="E1565" s="193" t="s">
        <v>2275</v>
      </c>
      <c r="F1565" s="194" t="s">
        <v>2276</v>
      </c>
      <c r="G1565" s="195" t="s">
        <v>245</v>
      </c>
      <c r="H1565" s="196">
        <v>99.616</v>
      </c>
      <c r="I1565" s="197"/>
      <c r="J1565" s="198">
        <f>ROUND(I1565*H1565,2)</f>
        <v>0</v>
      </c>
      <c r="K1565" s="194" t="s">
        <v>173</v>
      </c>
      <c r="L1565" s="60"/>
      <c r="M1565" s="199" t="s">
        <v>21</v>
      </c>
      <c r="N1565" s="200" t="s">
        <v>41</v>
      </c>
      <c r="O1565" s="41"/>
      <c r="P1565" s="201">
        <f>O1565*H1565</f>
        <v>0</v>
      </c>
      <c r="Q1565" s="201">
        <v>0</v>
      </c>
      <c r="R1565" s="201">
        <f>Q1565*H1565</f>
        <v>0</v>
      </c>
      <c r="S1565" s="201">
        <v>0</v>
      </c>
      <c r="T1565" s="202">
        <f>S1565*H1565</f>
        <v>0</v>
      </c>
      <c r="AR1565" s="23" t="s">
        <v>308</v>
      </c>
      <c r="AT1565" s="23" t="s">
        <v>169</v>
      </c>
      <c r="AU1565" s="23" t="s">
        <v>175</v>
      </c>
      <c r="AY1565" s="23" t="s">
        <v>167</v>
      </c>
      <c r="BE1565" s="203">
        <f>IF(N1565="základní",J1565,0)</f>
        <v>0</v>
      </c>
      <c r="BF1565" s="203">
        <f>IF(N1565="snížená",J1565,0)</f>
        <v>0</v>
      </c>
      <c r="BG1565" s="203">
        <f>IF(N1565="zákl. přenesená",J1565,0)</f>
        <v>0</v>
      </c>
      <c r="BH1565" s="203">
        <f>IF(N1565="sníž. přenesená",J1565,0)</f>
        <v>0</v>
      </c>
      <c r="BI1565" s="203">
        <f>IF(N1565="nulová",J1565,0)</f>
        <v>0</v>
      </c>
      <c r="BJ1565" s="23" t="s">
        <v>175</v>
      </c>
      <c r="BK1565" s="203">
        <f>ROUND(I1565*H1565,2)</f>
        <v>0</v>
      </c>
      <c r="BL1565" s="23" t="s">
        <v>308</v>
      </c>
      <c r="BM1565" s="23" t="s">
        <v>2277</v>
      </c>
    </row>
    <row r="1566" spans="2:65" s="11" customFormat="1">
      <c r="B1566" s="204"/>
      <c r="C1566" s="205"/>
      <c r="D1566" s="206" t="s">
        <v>177</v>
      </c>
      <c r="E1566" s="207" t="s">
        <v>21</v>
      </c>
      <c r="F1566" s="208" t="s">
        <v>2267</v>
      </c>
      <c r="G1566" s="205"/>
      <c r="H1566" s="209" t="s">
        <v>21</v>
      </c>
      <c r="I1566" s="210"/>
      <c r="J1566" s="205"/>
      <c r="K1566" s="205"/>
      <c r="L1566" s="211"/>
      <c r="M1566" s="212"/>
      <c r="N1566" s="213"/>
      <c r="O1566" s="213"/>
      <c r="P1566" s="213"/>
      <c r="Q1566" s="213"/>
      <c r="R1566" s="213"/>
      <c r="S1566" s="213"/>
      <c r="T1566" s="214"/>
      <c r="AT1566" s="215" t="s">
        <v>177</v>
      </c>
      <c r="AU1566" s="215" t="s">
        <v>175</v>
      </c>
      <c r="AV1566" s="11" t="s">
        <v>77</v>
      </c>
      <c r="AW1566" s="11" t="s">
        <v>33</v>
      </c>
      <c r="AX1566" s="11" t="s">
        <v>69</v>
      </c>
      <c r="AY1566" s="215" t="s">
        <v>167</v>
      </c>
    </row>
    <row r="1567" spans="2:65" s="12" customFormat="1">
      <c r="B1567" s="216"/>
      <c r="C1567" s="217"/>
      <c r="D1567" s="206" t="s">
        <v>177</v>
      </c>
      <c r="E1567" s="218" t="s">
        <v>21</v>
      </c>
      <c r="F1567" s="219" t="s">
        <v>2273</v>
      </c>
      <c r="G1567" s="217"/>
      <c r="H1567" s="220">
        <v>99.616</v>
      </c>
      <c r="I1567" s="221"/>
      <c r="J1567" s="217"/>
      <c r="K1567" s="217"/>
      <c r="L1567" s="222"/>
      <c r="M1567" s="223"/>
      <c r="N1567" s="224"/>
      <c r="O1567" s="224"/>
      <c r="P1567" s="224"/>
      <c r="Q1567" s="224"/>
      <c r="R1567" s="224"/>
      <c r="S1567" s="224"/>
      <c r="T1567" s="225"/>
      <c r="AT1567" s="226" t="s">
        <v>177</v>
      </c>
      <c r="AU1567" s="226" t="s">
        <v>175</v>
      </c>
      <c r="AV1567" s="12" t="s">
        <v>175</v>
      </c>
      <c r="AW1567" s="12" t="s">
        <v>33</v>
      </c>
      <c r="AX1567" s="12" t="s">
        <v>69</v>
      </c>
      <c r="AY1567" s="226" t="s">
        <v>167</v>
      </c>
    </row>
    <row r="1568" spans="2:65" s="13" customFormat="1">
      <c r="B1568" s="227"/>
      <c r="C1568" s="228"/>
      <c r="D1568" s="229" t="s">
        <v>177</v>
      </c>
      <c r="E1568" s="230" t="s">
        <v>21</v>
      </c>
      <c r="F1568" s="231" t="s">
        <v>181</v>
      </c>
      <c r="G1568" s="228"/>
      <c r="H1568" s="232">
        <v>99.616</v>
      </c>
      <c r="I1568" s="233"/>
      <c r="J1568" s="228"/>
      <c r="K1568" s="228"/>
      <c r="L1568" s="234"/>
      <c r="M1568" s="235"/>
      <c r="N1568" s="236"/>
      <c r="O1568" s="236"/>
      <c r="P1568" s="236"/>
      <c r="Q1568" s="236"/>
      <c r="R1568" s="236"/>
      <c r="S1568" s="236"/>
      <c r="T1568" s="237"/>
      <c r="AT1568" s="238" t="s">
        <v>177</v>
      </c>
      <c r="AU1568" s="238" t="s">
        <v>175</v>
      </c>
      <c r="AV1568" s="13" t="s">
        <v>174</v>
      </c>
      <c r="AW1568" s="13" t="s">
        <v>33</v>
      </c>
      <c r="AX1568" s="13" t="s">
        <v>77</v>
      </c>
      <c r="AY1568" s="238" t="s">
        <v>167</v>
      </c>
    </row>
    <row r="1569" spans="2:65" s="1" customFormat="1" ht="22.5" customHeight="1">
      <c r="B1569" s="40"/>
      <c r="C1569" s="242" t="s">
        <v>2278</v>
      </c>
      <c r="D1569" s="242" t="s">
        <v>364</v>
      </c>
      <c r="E1569" s="243" t="s">
        <v>2279</v>
      </c>
      <c r="F1569" s="244" t="s">
        <v>2280</v>
      </c>
      <c r="G1569" s="245" t="s">
        <v>245</v>
      </c>
      <c r="H1569" s="246">
        <v>109.578</v>
      </c>
      <c r="I1569" s="247"/>
      <c r="J1569" s="248">
        <f>ROUND(I1569*H1569,2)</f>
        <v>0</v>
      </c>
      <c r="K1569" s="244" t="s">
        <v>173</v>
      </c>
      <c r="L1569" s="249"/>
      <c r="M1569" s="250" t="s">
        <v>21</v>
      </c>
      <c r="N1569" s="251" t="s">
        <v>41</v>
      </c>
      <c r="O1569" s="41"/>
      <c r="P1569" s="201">
        <f>O1569*H1569</f>
        <v>0</v>
      </c>
      <c r="Q1569" s="201">
        <v>1.7000000000000001E-4</v>
      </c>
      <c r="R1569" s="201">
        <f>Q1569*H1569</f>
        <v>1.8628260000000001E-2</v>
      </c>
      <c r="S1569" s="201">
        <v>0</v>
      </c>
      <c r="T1569" s="202">
        <f>S1569*H1569</f>
        <v>0</v>
      </c>
      <c r="AR1569" s="23" t="s">
        <v>426</v>
      </c>
      <c r="AT1569" s="23" t="s">
        <v>364</v>
      </c>
      <c r="AU1569" s="23" t="s">
        <v>175</v>
      </c>
      <c r="AY1569" s="23" t="s">
        <v>167</v>
      </c>
      <c r="BE1569" s="203">
        <f>IF(N1569="základní",J1569,0)</f>
        <v>0</v>
      </c>
      <c r="BF1569" s="203">
        <f>IF(N1569="snížená",J1569,0)</f>
        <v>0</v>
      </c>
      <c r="BG1569" s="203">
        <f>IF(N1569="zákl. přenesená",J1569,0)</f>
        <v>0</v>
      </c>
      <c r="BH1569" s="203">
        <f>IF(N1569="sníž. přenesená",J1569,0)</f>
        <v>0</v>
      </c>
      <c r="BI1569" s="203">
        <f>IF(N1569="nulová",J1569,0)</f>
        <v>0</v>
      </c>
      <c r="BJ1569" s="23" t="s">
        <v>175</v>
      </c>
      <c r="BK1569" s="203">
        <f>ROUND(I1569*H1569,2)</f>
        <v>0</v>
      </c>
      <c r="BL1569" s="23" t="s">
        <v>308</v>
      </c>
      <c r="BM1569" s="23" t="s">
        <v>2281</v>
      </c>
    </row>
    <row r="1570" spans="2:65" s="1" customFormat="1" ht="54">
      <c r="B1570" s="40"/>
      <c r="C1570" s="62"/>
      <c r="D1570" s="206" t="s">
        <v>368</v>
      </c>
      <c r="E1570" s="62"/>
      <c r="F1570" s="252" t="s">
        <v>2282</v>
      </c>
      <c r="G1570" s="62"/>
      <c r="H1570" s="62"/>
      <c r="I1570" s="162"/>
      <c r="J1570" s="62"/>
      <c r="K1570" s="62"/>
      <c r="L1570" s="60"/>
      <c r="M1570" s="253"/>
      <c r="N1570" s="41"/>
      <c r="O1570" s="41"/>
      <c r="P1570" s="41"/>
      <c r="Q1570" s="41"/>
      <c r="R1570" s="41"/>
      <c r="S1570" s="41"/>
      <c r="T1570" s="77"/>
      <c r="AT1570" s="23" t="s">
        <v>368</v>
      </c>
      <c r="AU1570" s="23" t="s">
        <v>175</v>
      </c>
    </row>
    <row r="1571" spans="2:65" s="11" customFormat="1">
      <c r="B1571" s="204"/>
      <c r="C1571" s="205"/>
      <c r="D1571" s="206" t="s">
        <v>177</v>
      </c>
      <c r="E1571" s="207" t="s">
        <v>21</v>
      </c>
      <c r="F1571" s="208" t="s">
        <v>645</v>
      </c>
      <c r="G1571" s="205"/>
      <c r="H1571" s="209" t="s">
        <v>21</v>
      </c>
      <c r="I1571" s="210"/>
      <c r="J1571" s="205"/>
      <c r="K1571" s="205"/>
      <c r="L1571" s="211"/>
      <c r="M1571" s="212"/>
      <c r="N1571" s="213"/>
      <c r="O1571" s="213"/>
      <c r="P1571" s="213"/>
      <c r="Q1571" s="213"/>
      <c r="R1571" s="213"/>
      <c r="S1571" s="213"/>
      <c r="T1571" s="214"/>
      <c r="AT1571" s="215" t="s">
        <v>177</v>
      </c>
      <c r="AU1571" s="215" t="s">
        <v>175</v>
      </c>
      <c r="AV1571" s="11" t="s">
        <v>77</v>
      </c>
      <c r="AW1571" s="11" t="s">
        <v>33</v>
      </c>
      <c r="AX1571" s="11" t="s">
        <v>69</v>
      </c>
      <c r="AY1571" s="215" t="s">
        <v>167</v>
      </c>
    </row>
    <row r="1572" spans="2:65" s="12" customFormat="1">
      <c r="B1572" s="216"/>
      <c r="C1572" s="217"/>
      <c r="D1572" s="206" t="s">
        <v>177</v>
      </c>
      <c r="E1572" s="218" t="s">
        <v>21</v>
      </c>
      <c r="F1572" s="219" t="s">
        <v>2283</v>
      </c>
      <c r="G1572" s="217"/>
      <c r="H1572" s="220">
        <v>109.578</v>
      </c>
      <c r="I1572" s="221"/>
      <c r="J1572" s="217"/>
      <c r="K1572" s="217"/>
      <c r="L1572" s="222"/>
      <c r="M1572" s="223"/>
      <c r="N1572" s="224"/>
      <c r="O1572" s="224"/>
      <c r="P1572" s="224"/>
      <c r="Q1572" s="224"/>
      <c r="R1572" s="224"/>
      <c r="S1572" s="224"/>
      <c r="T1572" s="225"/>
      <c r="AT1572" s="226" t="s">
        <v>177</v>
      </c>
      <c r="AU1572" s="226" t="s">
        <v>175</v>
      </c>
      <c r="AV1572" s="12" t="s">
        <v>175</v>
      </c>
      <c r="AW1572" s="12" t="s">
        <v>33</v>
      </c>
      <c r="AX1572" s="12" t="s">
        <v>69</v>
      </c>
      <c r="AY1572" s="226" t="s">
        <v>167</v>
      </c>
    </row>
    <row r="1573" spans="2:65" s="13" customFormat="1">
      <c r="B1573" s="227"/>
      <c r="C1573" s="228"/>
      <c r="D1573" s="229" t="s">
        <v>177</v>
      </c>
      <c r="E1573" s="230" t="s">
        <v>21</v>
      </c>
      <c r="F1573" s="231" t="s">
        <v>181</v>
      </c>
      <c r="G1573" s="228"/>
      <c r="H1573" s="232">
        <v>109.578</v>
      </c>
      <c r="I1573" s="233"/>
      <c r="J1573" s="228"/>
      <c r="K1573" s="228"/>
      <c r="L1573" s="234"/>
      <c r="M1573" s="235"/>
      <c r="N1573" s="236"/>
      <c r="O1573" s="236"/>
      <c r="P1573" s="236"/>
      <c r="Q1573" s="236"/>
      <c r="R1573" s="236"/>
      <c r="S1573" s="236"/>
      <c r="T1573" s="237"/>
      <c r="AT1573" s="238" t="s">
        <v>177</v>
      </c>
      <c r="AU1573" s="238" t="s">
        <v>175</v>
      </c>
      <c r="AV1573" s="13" t="s">
        <v>174</v>
      </c>
      <c r="AW1573" s="13" t="s">
        <v>33</v>
      </c>
      <c r="AX1573" s="13" t="s">
        <v>77</v>
      </c>
      <c r="AY1573" s="238" t="s">
        <v>167</v>
      </c>
    </row>
    <row r="1574" spans="2:65" s="1" customFormat="1" ht="31.5" customHeight="1">
      <c r="B1574" s="40"/>
      <c r="C1574" s="192" t="s">
        <v>2284</v>
      </c>
      <c r="D1574" s="192" t="s">
        <v>169</v>
      </c>
      <c r="E1574" s="193" t="s">
        <v>2285</v>
      </c>
      <c r="F1574" s="194" t="s">
        <v>2286</v>
      </c>
      <c r="G1574" s="195" t="s">
        <v>245</v>
      </c>
      <c r="H1574" s="196">
        <v>89.081000000000003</v>
      </c>
      <c r="I1574" s="197"/>
      <c r="J1574" s="198">
        <f>ROUND(I1574*H1574,2)</f>
        <v>0</v>
      </c>
      <c r="K1574" s="194" t="s">
        <v>21</v>
      </c>
      <c r="L1574" s="60"/>
      <c r="M1574" s="199" t="s">
        <v>21</v>
      </c>
      <c r="N1574" s="200" t="s">
        <v>41</v>
      </c>
      <c r="O1574" s="41"/>
      <c r="P1574" s="201">
        <f>O1574*H1574</f>
        <v>0</v>
      </c>
      <c r="Q1574" s="201">
        <v>2.0279999999999999E-2</v>
      </c>
      <c r="R1574" s="201">
        <f>Q1574*H1574</f>
        <v>1.8065626800000001</v>
      </c>
      <c r="S1574" s="201">
        <v>0</v>
      </c>
      <c r="T1574" s="202">
        <f>S1574*H1574</f>
        <v>0</v>
      </c>
      <c r="AR1574" s="23" t="s">
        <v>308</v>
      </c>
      <c r="AT1574" s="23" t="s">
        <v>169</v>
      </c>
      <c r="AU1574" s="23" t="s">
        <v>175</v>
      </c>
      <c r="AY1574" s="23" t="s">
        <v>167</v>
      </c>
      <c r="BE1574" s="203">
        <f>IF(N1574="základní",J1574,0)</f>
        <v>0</v>
      </c>
      <c r="BF1574" s="203">
        <f>IF(N1574="snížená",J1574,0)</f>
        <v>0</v>
      </c>
      <c r="BG1574" s="203">
        <f>IF(N1574="zákl. přenesená",J1574,0)</f>
        <v>0</v>
      </c>
      <c r="BH1574" s="203">
        <f>IF(N1574="sníž. přenesená",J1574,0)</f>
        <v>0</v>
      </c>
      <c r="BI1574" s="203">
        <f>IF(N1574="nulová",J1574,0)</f>
        <v>0</v>
      </c>
      <c r="BJ1574" s="23" t="s">
        <v>175</v>
      </c>
      <c r="BK1574" s="203">
        <f>ROUND(I1574*H1574,2)</f>
        <v>0</v>
      </c>
      <c r="BL1574" s="23" t="s">
        <v>308</v>
      </c>
      <c r="BM1574" s="23" t="s">
        <v>2287</v>
      </c>
    </row>
    <row r="1575" spans="2:65" s="11" customFormat="1">
      <c r="B1575" s="204"/>
      <c r="C1575" s="205"/>
      <c r="D1575" s="206" t="s">
        <v>177</v>
      </c>
      <c r="E1575" s="207" t="s">
        <v>21</v>
      </c>
      <c r="F1575" s="208" t="s">
        <v>2288</v>
      </c>
      <c r="G1575" s="205"/>
      <c r="H1575" s="209" t="s">
        <v>21</v>
      </c>
      <c r="I1575" s="210"/>
      <c r="J1575" s="205"/>
      <c r="K1575" s="205"/>
      <c r="L1575" s="211"/>
      <c r="M1575" s="212"/>
      <c r="N1575" s="213"/>
      <c r="O1575" s="213"/>
      <c r="P1575" s="213"/>
      <c r="Q1575" s="213"/>
      <c r="R1575" s="213"/>
      <c r="S1575" s="213"/>
      <c r="T1575" s="214"/>
      <c r="AT1575" s="215" t="s">
        <v>177</v>
      </c>
      <c r="AU1575" s="215" t="s">
        <v>175</v>
      </c>
      <c r="AV1575" s="11" t="s">
        <v>77</v>
      </c>
      <c r="AW1575" s="11" t="s">
        <v>33</v>
      </c>
      <c r="AX1575" s="11" t="s">
        <v>69</v>
      </c>
      <c r="AY1575" s="215" t="s">
        <v>167</v>
      </c>
    </row>
    <row r="1576" spans="2:65" s="12" customFormat="1">
      <c r="B1576" s="216"/>
      <c r="C1576" s="217"/>
      <c r="D1576" s="206" t="s">
        <v>177</v>
      </c>
      <c r="E1576" s="218" t="s">
        <v>21</v>
      </c>
      <c r="F1576" s="219" t="s">
        <v>2289</v>
      </c>
      <c r="G1576" s="217"/>
      <c r="H1576" s="220">
        <v>17.948</v>
      </c>
      <c r="I1576" s="221"/>
      <c r="J1576" s="217"/>
      <c r="K1576" s="217"/>
      <c r="L1576" s="222"/>
      <c r="M1576" s="223"/>
      <c r="N1576" s="224"/>
      <c r="O1576" s="224"/>
      <c r="P1576" s="224"/>
      <c r="Q1576" s="224"/>
      <c r="R1576" s="224"/>
      <c r="S1576" s="224"/>
      <c r="T1576" s="225"/>
      <c r="AT1576" s="226" t="s">
        <v>177</v>
      </c>
      <c r="AU1576" s="226" t="s">
        <v>175</v>
      </c>
      <c r="AV1576" s="12" t="s">
        <v>175</v>
      </c>
      <c r="AW1576" s="12" t="s">
        <v>33</v>
      </c>
      <c r="AX1576" s="12" t="s">
        <v>69</v>
      </c>
      <c r="AY1576" s="226" t="s">
        <v>167</v>
      </c>
    </row>
    <row r="1577" spans="2:65" s="12" customFormat="1">
      <c r="B1577" s="216"/>
      <c r="C1577" s="217"/>
      <c r="D1577" s="206" t="s">
        <v>177</v>
      </c>
      <c r="E1577" s="218" t="s">
        <v>21</v>
      </c>
      <c r="F1577" s="219" t="s">
        <v>2290</v>
      </c>
      <c r="G1577" s="217"/>
      <c r="H1577" s="220">
        <v>15.288</v>
      </c>
      <c r="I1577" s="221"/>
      <c r="J1577" s="217"/>
      <c r="K1577" s="217"/>
      <c r="L1577" s="222"/>
      <c r="M1577" s="223"/>
      <c r="N1577" s="224"/>
      <c r="O1577" s="224"/>
      <c r="P1577" s="224"/>
      <c r="Q1577" s="224"/>
      <c r="R1577" s="224"/>
      <c r="S1577" s="224"/>
      <c r="T1577" s="225"/>
      <c r="AT1577" s="226" t="s">
        <v>177</v>
      </c>
      <c r="AU1577" s="226" t="s">
        <v>175</v>
      </c>
      <c r="AV1577" s="12" t="s">
        <v>175</v>
      </c>
      <c r="AW1577" s="12" t="s">
        <v>33</v>
      </c>
      <c r="AX1577" s="12" t="s">
        <v>69</v>
      </c>
      <c r="AY1577" s="226" t="s">
        <v>167</v>
      </c>
    </row>
    <row r="1578" spans="2:65" s="11" customFormat="1">
      <c r="B1578" s="204"/>
      <c r="C1578" s="205"/>
      <c r="D1578" s="206" t="s">
        <v>177</v>
      </c>
      <c r="E1578" s="207" t="s">
        <v>21</v>
      </c>
      <c r="F1578" s="208" t="s">
        <v>2291</v>
      </c>
      <c r="G1578" s="205"/>
      <c r="H1578" s="209" t="s">
        <v>21</v>
      </c>
      <c r="I1578" s="210"/>
      <c r="J1578" s="205"/>
      <c r="K1578" s="205"/>
      <c r="L1578" s="211"/>
      <c r="M1578" s="212"/>
      <c r="N1578" s="213"/>
      <c r="O1578" s="213"/>
      <c r="P1578" s="213"/>
      <c r="Q1578" s="213"/>
      <c r="R1578" s="213"/>
      <c r="S1578" s="213"/>
      <c r="T1578" s="214"/>
      <c r="AT1578" s="215" t="s">
        <v>177</v>
      </c>
      <c r="AU1578" s="215" t="s">
        <v>175</v>
      </c>
      <c r="AV1578" s="11" t="s">
        <v>77</v>
      </c>
      <c r="AW1578" s="11" t="s">
        <v>33</v>
      </c>
      <c r="AX1578" s="11" t="s">
        <v>69</v>
      </c>
      <c r="AY1578" s="215" t="s">
        <v>167</v>
      </c>
    </row>
    <row r="1579" spans="2:65" s="12" customFormat="1">
      <c r="B1579" s="216"/>
      <c r="C1579" s="217"/>
      <c r="D1579" s="206" t="s">
        <v>177</v>
      </c>
      <c r="E1579" s="218" t="s">
        <v>21</v>
      </c>
      <c r="F1579" s="219" t="s">
        <v>2292</v>
      </c>
      <c r="G1579" s="217"/>
      <c r="H1579" s="220">
        <v>2.4</v>
      </c>
      <c r="I1579" s="221"/>
      <c r="J1579" s="217"/>
      <c r="K1579" s="217"/>
      <c r="L1579" s="222"/>
      <c r="M1579" s="223"/>
      <c r="N1579" s="224"/>
      <c r="O1579" s="224"/>
      <c r="P1579" s="224"/>
      <c r="Q1579" s="224"/>
      <c r="R1579" s="224"/>
      <c r="S1579" s="224"/>
      <c r="T1579" s="225"/>
      <c r="AT1579" s="226" t="s">
        <v>177</v>
      </c>
      <c r="AU1579" s="226" t="s">
        <v>175</v>
      </c>
      <c r="AV1579" s="12" t="s">
        <v>175</v>
      </c>
      <c r="AW1579" s="12" t="s">
        <v>33</v>
      </c>
      <c r="AX1579" s="12" t="s">
        <v>69</v>
      </c>
      <c r="AY1579" s="226" t="s">
        <v>167</v>
      </c>
    </row>
    <row r="1580" spans="2:65" s="11" customFormat="1">
      <c r="B1580" s="204"/>
      <c r="C1580" s="205"/>
      <c r="D1580" s="206" t="s">
        <v>177</v>
      </c>
      <c r="E1580" s="207" t="s">
        <v>21</v>
      </c>
      <c r="F1580" s="208" t="s">
        <v>2293</v>
      </c>
      <c r="G1580" s="205"/>
      <c r="H1580" s="209" t="s">
        <v>21</v>
      </c>
      <c r="I1580" s="210"/>
      <c r="J1580" s="205"/>
      <c r="K1580" s="205"/>
      <c r="L1580" s="211"/>
      <c r="M1580" s="212"/>
      <c r="N1580" s="213"/>
      <c r="O1580" s="213"/>
      <c r="P1580" s="213"/>
      <c r="Q1580" s="213"/>
      <c r="R1580" s="213"/>
      <c r="S1580" s="213"/>
      <c r="T1580" s="214"/>
      <c r="AT1580" s="215" t="s">
        <v>177</v>
      </c>
      <c r="AU1580" s="215" t="s">
        <v>175</v>
      </c>
      <c r="AV1580" s="11" t="s">
        <v>77</v>
      </c>
      <c r="AW1580" s="11" t="s">
        <v>33</v>
      </c>
      <c r="AX1580" s="11" t="s">
        <v>69</v>
      </c>
      <c r="AY1580" s="215" t="s">
        <v>167</v>
      </c>
    </row>
    <row r="1581" spans="2:65" s="12" customFormat="1">
      <c r="B1581" s="216"/>
      <c r="C1581" s="217"/>
      <c r="D1581" s="206" t="s">
        <v>177</v>
      </c>
      <c r="E1581" s="218" t="s">
        <v>21</v>
      </c>
      <c r="F1581" s="219" t="s">
        <v>2294</v>
      </c>
      <c r="G1581" s="217"/>
      <c r="H1581" s="220">
        <v>56.07</v>
      </c>
      <c r="I1581" s="221"/>
      <c r="J1581" s="217"/>
      <c r="K1581" s="217"/>
      <c r="L1581" s="222"/>
      <c r="M1581" s="223"/>
      <c r="N1581" s="224"/>
      <c r="O1581" s="224"/>
      <c r="P1581" s="224"/>
      <c r="Q1581" s="224"/>
      <c r="R1581" s="224"/>
      <c r="S1581" s="224"/>
      <c r="T1581" s="225"/>
      <c r="AT1581" s="226" t="s">
        <v>177</v>
      </c>
      <c r="AU1581" s="226" t="s">
        <v>175</v>
      </c>
      <c r="AV1581" s="12" t="s">
        <v>175</v>
      </c>
      <c r="AW1581" s="12" t="s">
        <v>33</v>
      </c>
      <c r="AX1581" s="12" t="s">
        <v>69</v>
      </c>
      <c r="AY1581" s="226" t="s">
        <v>167</v>
      </c>
    </row>
    <row r="1582" spans="2:65" s="12" customFormat="1">
      <c r="B1582" s="216"/>
      <c r="C1582" s="217"/>
      <c r="D1582" s="206" t="s">
        <v>177</v>
      </c>
      <c r="E1582" s="218" t="s">
        <v>21</v>
      </c>
      <c r="F1582" s="219" t="s">
        <v>2295</v>
      </c>
      <c r="G1582" s="217"/>
      <c r="H1582" s="220">
        <v>1.05</v>
      </c>
      <c r="I1582" s="221"/>
      <c r="J1582" s="217"/>
      <c r="K1582" s="217"/>
      <c r="L1582" s="222"/>
      <c r="M1582" s="223"/>
      <c r="N1582" s="224"/>
      <c r="O1582" s="224"/>
      <c r="P1582" s="224"/>
      <c r="Q1582" s="224"/>
      <c r="R1582" s="224"/>
      <c r="S1582" s="224"/>
      <c r="T1582" s="225"/>
      <c r="AT1582" s="226" t="s">
        <v>177</v>
      </c>
      <c r="AU1582" s="226" t="s">
        <v>175</v>
      </c>
      <c r="AV1582" s="12" t="s">
        <v>175</v>
      </c>
      <c r="AW1582" s="12" t="s">
        <v>33</v>
      </c>
      <c r="AX1582" s="12" t="s">
        <v>69</v>
      </c>
      <c r="AY1582" s="226" t="s">
        <v>167</v>
      </c>
    </row>
    <row r="1583" spans="2:65" s="12" customFormat="1">
      <c r="B1583" s="216"/>
      <c r="C1583" s="217"/>
      <c r="D1583" s="206" t="s">
        <v>177</v>
      </c>
      <c r="E1583" s="218" t="s">
        <v>21</v>
      </c>
      <c r="F1583" s="219" t="s">
        <v>2296</v>
      </c>
      <c r="G1583" s="217"/>
      <c r="H1583" s="220">
        <v>-3.6749999999999998</v>
      </c>
      <c r="I1583" s="221"/>
      <c r="J1583" s="217"/>
      <c r="K1583" s="217"/>
      <c r="L1583" s="222"/>
      <c r="M1583" s="223"/>
      <c r="N1583" s="224"/>
      <c r="O1583" s="224"/>
      <c r="P1583" s="224"/>
      <c r="Q1583" s="224"/>
      <c r="R1583" s="224"/>
      <c r="S1583" s="224"/>
      <c r="T1583" s="225"/>
      <c r="AT1583" s="226" t="s">
        <v>177</v>
      </c>
      <c r="AU1583" s="226" t="s">
        <v>175</v>
      </c>
      <c r="AV1583" s="12" t="s">
        <v>175</v>
      </c>
      <c r="AW1583" s="12" t="s">
        <v>33</v>
      </c>
      <c r="AX1583" s="12" t="s">
        <v>69</v>
      </c>
      <c r="AY1583" s="226" t="s">
        <v>167</v>
      </c>
    </row>
    <row r="1584" spans="2:65" s="13" customFormat="1">
      <c r="B1584" s="227"/>
      <c r="C1584" s="228"/>
      <c r="D1584" s="229" t="s">
        <v>177</v>
      </c>
      <c r="E1584" s="230" t="s">
        <v>21</v>
      </c>
      <c r="F1584" s="231" t="s">
        <v>181</v>
      </c>
      <c r="G1584" s="228"/>
      <c r="H1584" s="232">
        <v>89.081000000000003</v>
      </c>
      <c r="I1584" s="233"/>
      <c r="J1584" s="228"/>
      <c r="K1584" s="228"/>
      <c r="L1584" s="234"/>
      <c r="M1584" s="235"/>
      <c r="N1584" s="236"/>
      <c r="O1584" s="236"/>
      <c r="P1584" s="236"/>
      <c r="Q1584" s="236"/>
      <c r="R1584" s="236"/>
      <c r="S1584" s="236"/>
      <c r="T1584" s="237"/>
      <c r="AT1584" s="238" t="s">
        <v>177</v>
      </c>
      <c r="AU1584" s="238" t="s">
        <v>175</v>
      </c>
      <c r="AV1584" s="13" t="s">
        <v>174</v>
      </c>
      <c r="AW1584" s="13" t="s">
        <v>33</v>
      </c>
      <c r="AX1584" s="13" t="s">
        <v>77</v>
      </c>
      <c r="AY1584" s="238" t="s">
        <v>167</v>
      </c>
    </row>
    <row r="1585" spans="2:65" s="1" customFormat="1" ht="44.25" customHeight="1">
      <c r="B1585" s="40"/>
      <c r="C1585" s="192" t="s">
        <v>2297</v>
      </c>
      <c r="D1585" s="192" t="s">
        <v>169</v>
      </c>
      <c r="E1585" s="193" t="s">
        <v>2298</v>
      </c>
      <c r="F1585" s="194" t="s">
        <v>2299</v>
      </c>
      <c r="G1585" s="195" t="s">
        <v>245</v>
      </c>
      <c r="H1585" s="196">
        <v>10.535</v>
      </c>
      <c r="I1585" s="197"/>
      <c r="J1585" s="198">
        <f>ROUND(I1585*H1585,2)</f>
        <v>0</v>
      </c>
      <c r="K1585" s="194" t="s">
        <v>21</v>
      </c>
      <c r="L1585" s="60"/>
      <c r="M1585" s="199" t="s">
        <v>21</v>
      </c>
      <c r="N1585" s="200" t="s">
        <v>41</v>
      </c>
      <c r="O1585" s="41"/>
      <c r="P1585" s="201">
        <f>O1585*H1585</f>
        <v>0</v>
      </c>
      <c r="Q1585" s="201">
        <v>2.0279999999999999E-2</v>
      </c>
      <c r="R1585" s="201">
        <f>Q1585*H1585</f>
        <v>0.2136498</v>
      </c>
      <c r="S1585" s="201">
        <v>0</v>
      </c>
      <c r="T1585" s="202">
        <f>S1585*H1585</f>
        <v>0</v>
      </c>
      <c r="AR1585" s="23" t="s">
        <v>308</v>
      </c>
      <c r="AT1585" s="23" t="s">
        <v>169</v>
      </c>
      <c r="AU1585" s="23" t="s">
        <v>175</v>
      </c>
      <c r="AY1585" s="23" t="s">
        <v>167</v>
      </c>
      <c r="BE1585" s="203">
        <f>IF(N1585="základní",J1585,0)</f>
        <v>0</v>
      </c>
      <c r="BF1585" s="203">
        <f>IF(N1585="snížená",J1585,0)</f>
        <v>0</v>
      </c>
      <c r="BG1585" s="203">
        <f>IF(N1585="zákl. přenesená",J1585,0)</f>
        <v>0</v>
      </c>
      <c r="BH1585" s="203">
        <f>IF(N1585="sníž. přenesená",J1585,0)</f>
        <v>0</v>
      </c>
      <c r="BI1585" s="203">
        <f>IF(N1585="nulová",J1585,0)</f>
        <v>0</v>
      </c>
      <c r="BJ1585" s="23" t="s">
        <v>175</v>
      </c>
      <c r="BK1585" s="203">
        <f>ROUND(I1585*H1585,2)</f>
        <v>0</v>
      </c>
      <c r="BL1585" s="23" t="s">
        <v>308</v>
      </c>
      <c r="BM1585" s="23" t="s">
        <v>2300</v>
      </c>
    </row>
    <row r="1586" spans="2:65" s="11" customFormat="1">
      <c r="B1586" s="204"/>
      <c r="C1586" s="205"/>
      <c r="D1586" s="206" t="s">
        <v>177</v>
      </c>
      <c r="E1586" s="207" t="s">
        <v>21</v>
      </c>
      <c r="F1586" s="208" t="s">
        <v>573</v>
      </c>
      <c r="G1586" s="205"/>
      <c r="H1586" s="209" t="s">
        <v>21</v>
      </c>
      <c r="I1586" s="210"/>
      <c r="J1586" s="205"/>
      <c r="K1586" s="205"/>
      <c r="L1586" s="211"/>
      <c r="M1586" s="212"/>
      <c r="N1586" s="213"/>
      <c r="O1586" s="213"/>
      <c r="P1586" s="213"/>
      <c r="Q1586" s="213"/>
      <c r="R1586" s="213"/>
      <c r="S1586" s="213"/>
      <c r="T1586" s="214"/>
      <c r="AT1586" s="215" t="s">
        <v>177</v>
      </c>
      <c r="AU1586" s="215" t="s">
        <v>175</v>
      </c>
      <c r="AV1586" s="11" t="s">
        <v>77</v>
      </c>
      <c r="AW1586" s="11" t="s">
        <v>33</v>
      </c>
      <c r="AX1586" s="11" t="s">
        <v>69</v>
      </c>
      <c r="AY1586" s="215" t="s">
        <v>167</v>
      </c>
    </row>
    <row r="1587" spans="2:65" s="12" customFormat="1">
      <c r="B1587" s="216"/>
      <c r="C1587" s="217"/>
      <c r="D1587" s="206" t="s">
        <v>177</v>
      </c>
      <c r="E1587" s="218" t="s">
        <v>21</v>
      </c>
      <c r="F1587" s="219" t="s">
        <v>2301</v>
      </c>
      <c r="G1587" s="217"/>
      <c r="H1587" s="220">
        <v>10.535</v>
      </c>
      <c r="I1587" s="221"/>
      <c r="J1587" s="217"/>
      <c r="K1587" s="217"/>
      <c r="L1587" s="222"/>
      <c r="M1587" s="223"/>
      <c r="N1587" s="224"/>
      <c r="O1587" s="224"/>
      <c r="P1587" s="224"/>
      <c r="Q1587" s="224"/>
      <c r="R1587" s="224"/>
      <c r="S1587" s="224"/>
      <c r="T1587" s="225"/>
      <c r="AT1587" s="226" t="s">
        <v>177</v>
      </c>
      <c r="AU1587" s="226" t="s">
        <v>175</v>
      </c>
      <c r="AV1587" s="12" t="s">
        <v>175</v>
      </c>
      <c r="AW1587" s="12" t="s">
        <v>33</v>
      </c>
      <c r="AX1587" s="12" t="s">
        <v>69</v>
      </c>
      <c r="AY1587" s="226" t="s">
        <v>167</v>
      </c>
    </row>
    <row r="1588" spans="2:65" s="13" customFormat="1">
      <c r="B1588" s="227"/>
      <c r="C1588" s="228"/>
      <c r="D1588" s="229" t="s">
        <v>177</v>
      </c>
      <c r="E1588" s="230" t="s">
        <v>21</v>
      </c>
      <c r="F1588" s="231" t="s">
        <v>181</v>
      </c>
      <c r="G1588" s="228"/>
      <c r="H1588" s="232">
        <v>10.535</v>
      </c>
      <c r="I1588" s="233"/>
      <c r="J1588" s="228"/>
      <c r="K1588" s="228"/>
      <c r="L1588" s="234"/>
      <c r="M1588" s="235"/>
      <c r="N1588" s="236"/>
      <c r="O1588" s="236"/>
      <c r="P1588" s="236"/>
      <c r="Q1588" s="236"/>
      <c r="R1588" s="236"/>
      <c r="S1588" s="236"/>
      <c r="T1588" s="237"/>
      <c r="AT1588" s="238" t="s">
        <v>177</v>
      </c>
      <c r="AU1588" s="238" t="s">
        <v>175</v>
      </c>
      <c r="AV1588" s="13" t="s">
        <v>174</v>
      </c>
      <c r="AW1588" s="13" t="s">
        <v>33</v>
      </c>
      <c r="AX1588" s="13" t="s">
        <v>77</v>
      </c>
      <c r="AY1588" s="238" t="s">
        <v>167</v>
      </c>
    </row>
    <row r="1589" spans="2:65" s="1" customFormat="1" ht="31.5" customHeight="1">
      <c r="B1589" s="40"/>
      <c r="C1589" s="192" t="s">
        <v>2302</v>
      </c>
      <c r="D1589" s="192" t="s">
        <v>169</v>
      </c>
      <c r="E1589" s="193" t="s">
        <v>2303</v>
      </c>
      <c r="F1589" s="194" t="s">
        <v>2304</v>
      </c>
      <c r="G1589" s="195" t="s">
        <v>944</v>
      </c>
      <c r="H1589" s="256"/>
      <c r="I1589" s="197"/>
      <c r="J1589" s="198">
        <f>ROUND(I1589*H1589,2)</f>
        <v>0</v>
      </c>
      <c r="K1589" s="194" t="s">
        <v>173</v>
      </c>
      <c r="L1589" s="60"/>
      <c r="M1589" s="199" t="s">
        <v>21</v>
      </c>
      <c r="N1589" s="200" t="s">
        <v>41</v>
      </c>
      <c r="O1589" s="41"/>
      <c r="P1589" s="201">
        <f>O1589*H1589</f>
        <v>0</v>
      </c>
      <c r="Q1589" s="201">
        <v>0</v>
      </c>
      <c r="R1589" s="201">
        <f>Q1589*H1589</f>
        <v>0</v>
      </c>
      <c r="S1589" s="201">
        <v>0</v>
      </c>
      <c r="T1589" s="202">
        <f>S1589*H1589</f>
        <v>0</v>
      </c>
      <c r="AR1589" s="23" t="s">
        <v>308</v>
      </c>
      <c r="AT1589" s="23" t="s">
        <v>169</v>
      </c>
      <c r="AU1589" s="23" t="s">
        <v>175</v>
      </c>
      <c r="AY1589" s="23" t="s">
        <v>167</v>
      </c>
      <c r="BE1589" s="203">
        <f>IF(N1589="základní",J1589,0)</f>
        <v>0</v>
      </c>
      <c r="BF1589" s="203">
        <f>IF(N1589="snížená",J1589,0)</f>
        <v>0</v>
      </c>
      <c r="BG1589" s="203">
        <f>IF(N1589="zákl. přenesená",J1589,0)</f>
        <v>0</v>
      </c>
      <c r="BH1589" s="203">
        <f>IF(N1589="sníž. přenesená",J1589,0)</f>
        <v>0</v>
      </c>
      <c r="BI1589" s="203">
        <f>IF(N1589="nulová",J1589,0)</f>
        <v>0</v>
      </c>
      <c r="BJ1589" s="23" t="s">
        <v>175</v>
      </c>
      <c r="BK1589" s="203">
        <f>ROUND(I1589*H1589,2)</f>
        <v>0</v>
      </c>
      <c r="BL1589" s="23" t="s">
        <v>308</v>
      </c>
      <c r="BM1589" s="23" t="s">
        <v>2305</v>
      </c>
    </row>
    <row r="1590" spans="2:65" s="10" customFormat="1" ht="29.85" customHeight="1">
      <c r="B1590" s="175"/>
      <c r="C1590" s="176"/>
      <c r="D1590" s="189" t="s">
        <v>68</v>
      </c>
      <c r="E1590" s="190" t="s">
        <v>2306</v>
      </c>
      <c r="F1590" s="190" t="s">
        <v>2307</v>
      </c>
      <c r="G1590" s="176"/>
      <c r="H1590" s="176"/>
      <c r="I1590" s="179"/>
      <c r="J1590" s="191">
        <f>BK1590</f>
        <v>0</v>
      </c>
      <c r="K1590" s="176"/>
      <c r="L1590" s="181"/>
      <c r="M1590" s="182"/>
      <c r="N1590" s="183"/>
      <c r="O1590" s="183"/>
      <c r="P1590" s="184">
        <f>SUM(P1591:P1641)</f>
        <v>0</v>
      </c>
      <c r="Q1590" s="183"/>
      <c r="R1590" s="184">
        <f>SUM(R1591:R1641)</f>
        <v>0.21886216999999999</v>
      </c>
      <c r="S1590" s="183"/>
      <c r="T1590" s="185">
        <f>SUM(T1591:T1641)</f>
        <v>0</v>
      </c>
      <c r="AR1590" s="186" t="s">
        <v>175</v>
      </c>
      <c r="AT1590" s="187" t="s">
        <v>68</v>
      </c>
      <c r="AU1590" s="187" t="s">
        <v>77</v>
      </c>
      <c r="AY1590" s="186" t="s">
        <v>167</v>
      </c>
      <c r="BK1590" s="188">
        <f>SUM(BK1591:BK1641)</f>
        <v>0</v>
      </c>
    </row>
    <row r="1591" spans="2:65" s="1" customFormat="1" ht="31.5" customHeight="1">
      <c r="B1591" s="40"/>
      <c r="C1591" s="192" t="s">
        <v>2308</v>
      </c>
      <c r="D1591" s="192" t="s">
        <v>169</v>
      </c>
      <c r="E1591" s="193" t="s">
        <v>2309</v>
      </c>
      <c r="F1591" s="194" t="s">
        <v>2310</v>
      </c>
      <c r="G1591" s="195" t="s">
        <v>305</v>
      </c>
      <c r="H1591" s="196">
        <v>4.9000000000000004</v>
      </c>
      <c r="I1591" s="197"/>
      <c r="J1591" s="198">
        <f>ROUND(I1591*H1591,2)</f>
        <v>0</v>
      </c>
      <c r="K1591" s="194" t="s">
        <v>173</v>
      </c>
      <c r="L1591" s="60"/>
      <c r="M1591" s="199" t="s">
        <v>21</v>
      </c>
      <c r="N1591" s="200" t="s">
        <v>41</v>
      </c>
      <c r="O1591" s="41"/>
      <c r="P1591" s="201">
        <f>O1591*H1591</f>
        <v>0</v>
      </c>
      <c r="Q1591" s="201">
        <v>2.1800000000000001E-3</v>
      </c>
      <c r="R1591" s="201">
        <f>Q1591*H1591</f>
        <v>1.0682000000000001E-2</v>
      </c>
      <c r="S1591" s="201">
        <v>0</v>
      </c>
      <c r="T1591" s="202">
        <f>S1591*H1591</f>
        <v>0</v>
      </c>
      <c r="AR1591" s="23" t="s">
        <v>308</v>
      </c>
      <c r="AT1591" s="23" t="s">
        <v>169</v>
      </c>
      <c r="AU1591" s="23" t="s">
        <v>175</v>
      </c>
      <c r="AY1591" s="23" t="s">
        <v>167</v>
      </c>
      <c r="BE1591" s="203">
        <f>IF(N1591="základní",J1591,0)</f>
        <v>0</v>
      </c>
      <c r="BF1591" s="203">
        <f>IF(N1591="snížená",J1591,0)</f>
        <v>0</v>
      </c>
      <c r="BG1591" s="203">
        <f>IF(N1591="zákl. přenesená",J1591,0)</f>
        <v>0</v>
      </c>
      <c r="BH1591" s="203">
        <f>IF(N1591="sníž. přenesená",J1591,0)</f>
        <v>0</v>
      </c>
      <c r="BI1591" s="203">
        <f>IF(N1591="nulová",J1591,0)</f>
        <v>0</v>
      </c>
      <c r="BJ1591" s="23" t="s">
        <v>175</v>
      </c>
      <c r="BK1591" s="203">
        <f>ROUND(I1591*H1591,2)</f>
        <v>0</v>
      </c>
      <c r="BL1591" s="23" t="s">
        <v>308</v>
      </c>
      <c r="BM1591" s="23" t="s">
        <v>2311</v>
      </c>
    </row>
    <row r="1592" spans="2:65" s="11" customFormat="1">
      <c r="B1592" s="204"/>
      <c r="C1592" s="205"/>
      <c r="D1592" s="206" t="s">
        <v>177</v>
      </c>
      <c r="E1592" s="207" t="s">
        <v>21</v>
      </c>
      <c r="F1592" s="208" t="s">
        <v>2312</v>
      </c>
      <c r="G1592" s="205"/>
      <c r="H1592" s="209" t="s">
        <v>21</v>
      </c>
      <c r="I1592" s="210"/>
      <c r="J1592" s="205"/>
      <c r="K1592" s="205"/>
      <c r="L1592" s="211"/>
      <c r="M1592" s="212"/>
      <c r="N1592" s="213"/>
      <c r="O1592" s="213"/>
      <c r="P1592" s="213"/>
      <c r="Q1592" s="213"/>
      <c r="R1592" s="213"/>
      <c r="S1592" s="213"/>
      <c r="T1592" s="214"/>
      <c r="AT1592" s="215" t="s">
        <v>177</v>
      </c>
      <c r="AU1592" s="215" t="s">
        <v>175</v>
      </c>
      <c r="AV1592" s="11" t="s">
        <v>77</v>
      </c>
      <c r="AW1592" s="11" t="s">
        <v>33</v>
      </c>
      <c r="AX1592" s="11" t="s">
        <v>69</v>
      </c>
      <c r="AY1592" s="215" t="s">
        <v>167</v>
      </c>
    </row>
    <row r="1593" spans="2:65" s="12" customFormat="1">
      <c r="B1593" s="216"/>
      <c r="C1593" s="217"/>
      <c r="D1593" s="206" t="s">
        <v>177</v>
      </c>
      <c r="E1593" s="218" t="s">
        <v>21</v>
      </c>
      <c r="F1593" s="219" t="s">
        <v>2313</v>
      </c>
      <c r="G1593" s="217"/>
      <c r="H1593" s="220">
        <v>4.9000000000000004</v>
      </c>
      <c r="I1593" s="221"/>
      <c r="J1593" s="217"/>
      <c r="K1593" s="217"/>
      <c r="L1593" s="222"/>
      <c r="M1593" s="223"/>
      <c r="N1593" s="224"/>
      <c r="O1593" s="224"/>
      <c r="P1593" s="224"/>
      <c r="Q1593" s="224"/>
      <c r="R1593" s="224"/>
      <c r="S1593" s="224"/>
      <c r="T1593" s="225"/>
      <c r="AT1593" s="226" t="s">
        <v>177</v>
      </c>
      <c r="AU1593" s="226" t="s">
        <v>175</v>
      </c>
      <c r="AV1593" s="12" t="s">
        <v>175</v>
      </c>
      <c r="AW1593" s="12" t="s">
        <v>33</v>
      </c>
      <c r="AX1593" s="12" t="s">
        <v>69</v>
      </c>
      <c r="AY1593" s="226" t="s">
        <v>167</v>
      </c>
    </row>
    <row r="1594" spans="2:65" s="13" customFormat="1">
      <c r="B1594" s="227"/>
      <c r="C1594" s="228"/>
      <c r="D1594" s="229" t="s">
        <v>177</v>
      </c>
      <c r="E1594" s="230" t="s">
        <v>21</v>
      </c>
      <c r="F1594" s="231" t="s">
        <v>181</v>
      </c>
      <c r="G1594" s="228"/>
      <c r="H1594" s="232">
        <v>4.9000000000000004</v>
      </c>
      <c r="I1594" s="233"/>
      <c r="J1594" s="228"/>
      <c r="K1594" s="228"/>
      <c r="L1594" s="234"/>
      <c r="M1594" s="235"/>
      <c r="N1594" s="236"/>
      <c r="O1594" s="236"/>
      <c r="P1594" s="236"/>
      <c r="Q1594" s="236"/>
      <c r="R1594" s="236"/>
      <c r="S1594" s="236"/>
      <c r="T1594" s="237"/>
      <c r="AT1594" s="238" t="s">
        <v>177</v>
      </c>
      <c r="AU1594" s="238" t="s">
        <v>175</v>
      </c>
      <c r="AV1594" s="13" t="s">
        <v>174</v>
      </c>
      <c r="AW1594" s="13" t="s">
        <v>33</v>
      </c>
      <c r="AX1594" s="13" t="s">
        <v>77</v>
      </c>
      <c r="AY1594" s="238" t="s">
        <v>167</v>
      </c>
    </row>
    <row r="1595" spans="2:65" s="1" customFormat="1" ht="31.5" customHeight="1">
      <c r="B1595" s="40"/>
      <c r="C1595" s="192" t="s">
        <v>2314</v>
      </c>
      <c r="D1595" s="192" t="s">
        <v>169</v>
      </c>
      <c r="E1595" s="193" t="s">
        <v>2315</v>
      </c>
      <c r="F1595" s="194" t="s">
        <v>2316</v>
      </c>
      <c r="G1595" s="195" t="s">
        <v>305</v>
      </c>
      <c r="H1595" s="196">
        <v>1.1000000000000001</v>
      </c>
      <c r="I1595" s="197"/>
      <c r="J1595" s="198">
        <f>ROUND(I1595*H1595,2)</f>
        <v>0</v>
      </c>
      <c r="K1595" s="194" t="s">
        <v>173</v>
      </c>
      <c r="L1595" s="60"/>
      <c r="M1595" s="199" t="s">
        <v>21</v>
      </c>
      <c r="N1595" s="200" t="s">
        <v>41</v>
      </c>
      <c r="O1595" s="41"/>
      <c r="P1595" s="201">
        <f>O1595*H1595</f>
        <v>0</v>
      </c>
      <c r="Q1595" s="201">
        <v>1.8400000000000001E-3</v>
      </c>
      <c r="R1595" s="201">
        <f>Q1595*H1595</f>
        <v>2.0240000000000002E-3</v>
      </c>
      <c r="S1595" s="201">
        <v>0</v>
      </c>
      <c r="T1595" s="202">
        <f>S1595*H1595</f>
        <v>0</v>
      </c>
      <c r="AR1595" s="23" t="s">
        <v>308</v>
      </c>
      <c r="AT1595" s="23" t="s">
        <v>169</v>
      </c>
      <c r="AU1595" s="23" t="s">
        <v>175</v>
      </c>
      <c r="AY1595" s="23" t="s">
        <v>167</v>
      </c>
      <c r="BE1595" s="203">
        <f>IF(N1595="základní",J1595,0)</f>
        <v>0</v>
      </c>
      <c r="BF1595" s="203">
        <f>IF(N1595="snížená",J1595,0)</f>
        <v>0</v>
      </c>
      <c r="BG1595" s="203">
        <f>IF(N1595="zákl. přenesená",J1595,0)</f>
        <v>0</v>
      </c>
      <c r="BH1595" s="203">
        <f>IF(N1595="sníž. přenesená",J1595,0)</f>
        <v>0</v>
      </c>
      <c r="BI1595" s="203">
        <f>IF(N1595="nulová",J1595,0)</f>
        <v>0</v>
      </c>
      <c r="BJ1595" s="23" t="s">
        <v>175</v>
      </c>
      <c r="BK1595" s="203">
        <f>ROUND(I1595*H1595,2)</f>
        <v>0</v>
      </c>
      <c r="BL1595" s="23" t="s">
        <v>308</v>
      </c>
      <c r="BM1595" s="23" t="s">
        <v>2317</v>
      </c>
    </row>
    <row r="1596" spans="2:65" s="11" customFormat="1">
      <c r="B1596" s="204"/>
      <c r="C1596" s="205"/>
      <c r="D1596" s="206" t="s">
        <v>177</v>
      </c>
      <c r="E1596" s="207" t="s">
        <v>21</v>
      </c>
      <c r="F1596" s="208" t="s">
        <v>2318</v>
      </c>
      <c r="G1596" s="205"/>
      <c r="H1596" s="209" t="s">
        <v>21</v>
      </c>
      <c r="I1596" s="210"/>
      <c r="J1596" s="205"/>
      <c r="K1596" s="205"/>
      <c r="L1596" s="211"/>
      <c r="M1596" s="212"/>
      <c r="N1596" s="213"/>
      <c r="O1596" s="213"/>
      <c r="P1596" s="213"/>
      <c r="Q1596" s="213"/>
      <c r="R1596" s="213"/>
      <c r="S1596" s="213"/>
      <c r="T1596" s="214"/>
      <c r="AT1596" s="215" t="s">
        <v>177</v>
      </c>
      <c r="AU1596" s="215" t="s">
        <v>175</v>
      </c>
      <c r="AV1596" s="11" t="s">
        <v>77</v>
      </c>
      <c r="AW1596" s="11" t="s">
        <v>33</v>
      </c>
      <c r="AX1596" s="11" t="s">
        <v>69</v>
      </c>
      <c r="AY1596" s="215" t="s">
        <v>167</v>
      </c>
    </row>
    <row r="1597" spans="2:65" s="12" customFormat="1">
      <c r="B1597" s="216"/>
      <c r="C1597" s="217"/>
      <c r="D1597" s="206" t="s">
        <v>177</v>
      </c>
      <c r="E1597" s="218" t="s">
        <v>21</v>
      </c>
      <c r="F1597" s="219" t="s">
        <v>2319</v>
      </c>
      <c r="G1597" s="217"/>
      <c r="H1597" s="220">
        <v>1.1000000000000001</v>
      </c>
      <c r="I1597" s="221"/>
      <c r="J1597" s="217"/>
      <c r="K1597" s="217"/>
      <c r="L1597" s="222"/>
      <c r="M1597" s="223"/>
      <c r="N1597" s="224"/>
      <c r="O1597" s="224"/>
      <c r="P1597" s="224"/>
      <c r="Q1597" s="224"/>
      <c r="R1597" s="224"/>
      <c r="S1597" s="224"/>
      <c r="T1597" s="225"/>
      <c r="AT1597" s="226" t="s">
        <v>177</v>
      </c>
      <c r="AU1597" s="226" t="s">
        <v>175</v>
      </c>
      <c r="AV1597" s="12" t="s">
        <v>175</v>
      </c>
      <c r="AW1597" s="12" t="s">
        <v>33</v>
      </c>
      <c r="AX1597" s="12" t="s">
        <v>69</v>
      </c>
      <c r="AY1597" s="226" t="s">
        <v>167</v>
      </c>
    </row>
    <row r="1598" spans="2:65" s="13" customFormat="1">
      <c r="B1598" s="227"/>
      <c r="C1598" s="228"/>
      <c r="D1598" s="229" t="s">
        <v>177</v>
      </c>
      <c r="E1598" s="230" t="s">
        <v>21</v>
      </c>
      <c r="F1598" s="231" t="s">
        <v>181</v>
      </c>
      <c r="G1598" s="228"/>
      <c r="H1598" s="232">
        <v>1.1000000000000001</v>
      </c>
      <c r="I1598" s="233"/>
      <c r="J1598" s="228"/>
      <c r="K1598" s="228"/>
      <c r="L1598" s="234"/>
      <c r="M1598" s="235"/>
      <c r="N1598" s="236"/>
      <c r="O1598" s="236"/>
      <c r="P1598" s="236"/>
      <c r="Q1598" s="236"/>
      <c r="R1598" s="236"/>
      <c r="S1598" s="236"/>
      <c r="T1598" s="237"/>
      <c r="AT1598" s="238" t="s">
        <v>177</v>
      </c>
      <c r="AU1598" s="238" t="s">
        <v>175</v>
      </c>
      <c r="AV1598" s="13" t="s">
        <v>174</v>
      </c>
      <c r="AW1598" s="13" t="s">
        <v>33</v>
      </c>
      <c r="AX1598" s="13" t="s">
        <v>77</v>
      </c>
      <c r="AY1598" s="238" t="s">
        <v>167</v>
      </c>
    </row>
    <row r="1599" spans="2:65" s="1" customFormat="1" ht="31.5" customHeight="1">
      <c r="B1599" s="40"/>
      <c r="C1599" s="192" t="s">
        <v>2320</v>
      </c>
      <c r="D1599" s="192" t="s">
        <v>169</v>
      </c>
      <c r="E1599" s="193" t="s">
        <v>2321</v>
      </c>
      <c r="F1599" s="194" t="s">
        <v>2322</v>
      </c>
      <c r="G1599" s="195" t="s">
        <v>305</v>
      </c>
      <c r="H1599" s="196">
        <v>6.8</v>
      </c>
      <c r="I1599" s="197"/>
      <c r="J1599" s="198">
        <f>ROUND(I1599*H1599,2)</f>
        <v>0</v>
      </c>
      <c r="K1599" s="194" t="s">
        <v>173</v>
      </c>
      <c r="L1599" s="60"/>
      <c r="M1599" s="199" t="s">
        <v>21</v>
      </c>
      <c r="N1599" s="200" t="s">
        <v>41</v>
      </c>
      <c r="O1599" s="41"/>
      <c r="P1599" s="201">
        <f>O1599*H1599</f>
        <v>0</v>
      </c>
      <c r="Q1599" s="201">
        <v>2.97E-3</v>
      </c>
      <c r="R1599" s="201">
        <f>Q1599*H1599</f>
        <v>2.0195999999999999E-2</v>
      </c>
      <c r="S1599" s="201">
        <v>0</v>
      </c>
      <c r="T1599" s="202">
        <f>S1599*H1599</f>
        <v>0</v>
      </c>
      <c r="AR1599" s="23" t="s">
        <v>308</v>
      </c>
      <c r="AT1599" s="23" t="s">
        <v>169</v>
      </c>
      <c r="AU1599" s="23" t="s">
        <v>175</v>
      </c>
      <c r="AY1599" s="23" t="s">
        <v>167</v>
      </c>
      <c r="BE1599" s="203">
        <f>IF(N1599="základní",J1599,0)</f>
        <v>0</v>
      </c>
      <c r="BF1599" s="203">
        <f>IF(N1599="snížená",J1599,0)</f>
        <v>0</v>
      </c>
      <c r="BG1599" s="203">
        <f>IF(N1599="zákl. přenesená",J1599,0)</f>
        <v>0</v>
      </c>
      <c r="BH1599" s="203">
        <f>IF(N1599="sníž. přenesená",J1599,0)</f>
        <v>0</v>
      </c>
      <c r="BI1599" s="203">
        <f>IF(N1599="nulová",J1599,0)</f>
        <v>0</v>
      </c>
      <c r="BJ1599" s="23" t="s">
        <v>175</v>
      </c>
      <c r="BK1599" s="203">
        <f>ROUND(I1599*H1599,2)</f>
        <v>0</v>
      </c>
      <c r="BL1599" s="23" t="s">
        <v>308</v>
      </c>
      <c r="BM1599" s="23" t="s">
        <v>2323</v>
      </c>
    </row>
    <row r="1600" spans="2:65" s="11" customFormat="1">
      <c r="B1600" s="204"/>
      <c r="C1600" s="205"/>
      <c r="D1600" s="206" t="s">
        <v>177</v>
      </c>
      <c r="E1600" s="207" t="s">
        <v>21</v>
      </c>
      <c r="F1600" s="208" t="s">
        <v>2324</v>
      </c>
      <c r="G1600" s="205"/>
      <c r="H1600" s="209" t="s">
        <v>21</v>
      </c>
      <c r="I1600" s="210"/>
      <c r="J1600" s="205"/>
      <c r="K1600" s="205"/>
      <c r="L1600" s="211"/>
      <c r="M1600" s="212"/>
      <c r="N1600" s="213"/>
      <c r="O1600" s="213"/>
      <c r="P1600" s="213"/>
      <c r="Q1600" s="213"/>
      <c r="R1600" s="213"/>
      <c r="S1600" s="213"/>
      <c r="T1600" s="214"/>
      <c r="AT1600" s="215" t="s">
        <v>177</v>
      </c>
      <c r="AU1600" s="215" t="s">
        <v>175</v>
      </c>
      <c r="AV1600" s="11" t="s">
        <v>77</v>
      </c>
      <c r="AW1600" s="11" t="s">
        <v>33</v>
      </c>
      <c r="AX1600" s="11" t="s">
        <v>69</v>
      </c>
      <c r="AY1600" s="215" t="s">
        <v>167</v>
      </c>
    </row>
    <row r="1601" spans="2:65" s="12" customFormat="1">
      <c r="B1601" s="216"/>
      <c r="C1601" s="217"/>
      <c r="D1601" s="206" t="s">
        <v>177</v>
      </c>
      <c r="E1601" s="218" t="s">
        <v>21</v>
      </c>
      <c r="F1601" s="219" t="s">
        <v>2325</v>
      </c>
      <c r="G1601" s="217"/>
      <c r="H1601" s="220">
        <v>6.8</v>
      </c>
      <c r="I1601" s="221"/>
      <c r="J1601" s="217"/>
      <c r="K1601" s="217"/>
      <c r="L1601" s="222"/>
      <c r="M1601" s="223"/>
      <c r="N1601" s="224"/>
      <c r="O1601" s="224"/>
      <c r="P1601" s="224"/>
      <c r="Q1601" s="224"/>
      <c r="R1601" s="224"/>
      <c r="S1601" s="224"/>
      <c r="T1601" s="225"/>
      <c r="AT1601" s="226" t="s">
        <v>177</v>
      </c>
      <c r="AU1601" s="226" t="s">
        <v>175</v>
      </c>
      <c r="AV1601" s="12" t="s">
        <v>175</v>
      </c>
      <c r="AW1601" s="12" t="s">
        <v>33</v>
      </c>
      <c r="AX1601" s="12" t="s">
        <v>69</v>
      </c>
      <c r="AY1601" s="226" t="s">
        <v>167</v>
      </c>
    </row>
    <row r="1602" spans="2:65" s="13" customFormat="1">
      <c r="B1602" s="227"/>
      <c r="C1602" s="228"/>
      <c r="D1602" s="229" t="s">
        <v>177</v>
      </c>
      <c r="E1602" s="230" t="s">
        <v>21</v>
      </c>
      <c r="F1602" s="231" t="s">
        <v>181</v>
      </c>
      <c r="G1602" s="228"/>
      <c r="H1602" s="232">
        <v>6.8</v>
      </c>
      <c r="I1602" s="233"/>
      <c r="J1602" s="228"/>
      <c r="K1602" s="228"/>
      <c r="L1602" s="234"/>
      <c r="M1602" s="235"/>
      <c r="N1602" s="236"/>
      <c r="O1602" s="236"/>
      <c r="P1602" s="236"/>
      <c r="Q1602" s="236"/>
      <c r="R1602" s="236"/>
      <c r="S1602" s="236"/>
      <c r="T1602" s="237"/>
      <c r="AT1602" s="238" t="s">
        <v>177</v>
      </c>
      <c r="AU1602" s="238" t="s">
        <v>175</v>
      </c>
      <c r="AV1602" s="13" t="s">
        <v>174</v>
      </c>
      <c r="AW1602" s="13" t="s">
        <v>33</v>
      </c>
      <c r="AX1602" s="13" t="s">
        <v>77</v>
      </c>
      <c r="AY1602" s="238" t="s">
        <v>167</v>
      </c>
    </row>
    <row r="1603" spans="2:65" s="1" customFormat="1" ht="31.5" customHeight="1">
      <c r="B1603" s="40"/>
      <c r="C1603" s="192" t="s">
        <v>2326</v>
      </c>
      <c r="D1603" s="192" t="s">
        <v>169</v>
      </c>
      <c r="E1603" s="193" t="s">
        <v>2327</v>
      </c>
      <c r="F1603" s="194" t="s">
        <v>2328</v>
      </c>
      <c r="G1603" s="195" t="s">
        <v>305</v>
      </c>
      <c r="H1603" s="196">
        <v>18.579999999999998</v>
      </c>
      <c r="I1603" s="197"/>
      <c r="J1603" s="198">
        <f>ROUND(I1603*H1603,2)</f>
        <v>0</v>
      </c>
      <c r="K1603" s="194" t="s">
        <v>173</v>
      </c>
      <c r="L1603" s="60"/>
      <c r="M1603" s="199" t="s">
        <v>21</v>
      </c>
      <c r="N1603" s="200" t="s">
        <v>41</v>
      </c>
      <c r="O1603" s="41"/>
      <c r="P1603" s="201">
        <f>O1603*H1603</f>
        <v>0</v>
      </c>
      <c r="Q1603" s="201">
        <v>2.64E-3</v>
      </c>
      <c r="R1603" s="201">
        <f>Q1603*H1603</f>
        <v>4.9051199999999996E-2</v>
      </c>
      <c r="S1603" s="201">
        <v>0</v>
      </c>
      <c r="T1603" s="202">
        <f>S1603*H1603</f>
        <v>0</v>
      </c>
      <c r="AR1603" s="23" t="s">
        <v>308</v>
      </c>
      <c r="AT1603" s="23" t="s">
        <v>169</v>
      </c>
      <c r="AU1603" s="23" t="s">
        <v>175</v>
      </c>
      <c r="AY1603" s="23" t="s">
        <v>167</v>
      </c>
      <c r="BE1603" s="203">
        <f>IF(N1603="základní",J1603,0)</f>
        <v>0</v>
      </c>
      <c r="BF1603" s="203">
        <f>IF(N1603="snížená",J1603,0)</f>
        <v>0</v>
      </c>
      <c r="BG1603" s="203">
        <f>IF(N1603="zákl. přenesená",J1603,0)</f>
        <v>0</v>
      </c>
      <c r="BH1603" s="203">
        <f>IF(N1603="sníž. přenesená",J1603,0)</f>
        <v>0</v>
      </c>
      <c r="BI1603" s="203">
        <f>IF(N1603="nulová",J1603,0)</f>
        <v>0</v>
      </c>
      <c r="BJ1603" s="23" t="s">
        <v>175</v>
      </c>
      <c r="BK1603" s="203">
        <f>ROUND(I1603*H1603,2)</f>
        <v>0</v>
      </c>
      <c r="BL1603" s="23" t="s">
        <v>308</v>
      </c>
      <c r="BM1603" s="23" t="s">
        <v>2329</v>
      </c>
    </row>
    <row r="1604" spans="2:65" s="11" customFormat="1">
      <c r="B1604" s="204"/>
      <c r="C1604" s="205"/>
      <c r="D1604" s="206" t="s">
        <v>177</v>
      </c>
      <c r="E1604" s="207" t="s">
        <v>21</v>
      </c>
      <c r="F1604" s="208" t="s">
        <v>706</v>
      </c>
      <c r="G1604" s="205"/>
      <c r="H1604" s="209" t="s">
        <v>21</v>
      </c>
      <c r="I1604" s="210"/>
      <c r="J1604" s="205"/>
      <c r="K1604" s="205"/>
      <c r="L1604" s="211"/>
      <c r="M1604" s="212"/>
      <c r="N1604" s="213"/>
      <c r="O1604" s="213"/>
      <c r="P1604" s="213"/>
      <c r="Q1604" s="213"/>
      <c r="R1604" s="213"/>
      <c r="S1604" s="213"/>
      <c r="T1604" s="214"/>
      <c r="AT1604" s="215" t="s">
        <v>177</v>
      </c>
      <c r="AU1604" s="215" t="s">
        <v>175</v>
      </c>
      <c r="AV1604" s="11" t="s">
        <v>77</v>
      </c>
      <c r="AW1604" s="11" t="s">
        <v>33</v>
      </c>
      <c r="AX1604" s="11" t="s">
        <v>69</v>
      </c>
      <c r="AY1604" s="215" t="s">
        <v>167</v>
      </c>
    </row>
    <row r="1605" spans="2:65" s="12" customFormat="1">
      <c r="B1605" s="216"/>
      <c r="C1605" s="217"/>
      <c r="D1605" s="206" t="s">
        <v>177</v>
      </c>
      <c r="E1605" s="218" t="s">
        <v>21</v>
      </c>
      <c r="F1605" s="219" t="s">
        <v>2330</v>
      </c>
      <c r="G1605" s="217"/>
      <c r="H1605" s="220">
        <v>18.579999999999998</v>
      </c>
      <c r="I1605" s="221"/>
      <c r="J1605" s="217"/>
      <c r="K1605" s="217"/>
      <c r="L1605" s="222"/>
      <c r="M1605" s="223"/>
      <c r="N1605" s="224"/>
      <c r="O1605" s="224"/>
      <c r="P1605" s="224"/>
      <c r="Q1605" s="224"/>
      <c r="R1605" s="224"/>
      <c r="S1605" s="224"/>
      <c r="T1605" s="225"/>
      <c r="AT1605" s="226" t="s">
        <v>177</v>
      </c>
      <c r="AU1605" s="226" t="s">
        <v>175</v>
      </c>
      <c r="AV1605" s="12" t="s">
        <v>175</v>
      </c>
      <c r="AW1605" s="12" t="s">
        <v>33</v>
      </c>
      <c r="AX1605" s="12" t="s">
        <v>69</v>
      </c>
      <c r="AY1605" s="226" t="s">
        <v>167</v>
      </c>
    </row>
    <row r="1606" spans="2:65" s="13" customFormat="1">
      <c r="B1606" s="227"/>
      <c r="C1606" s="228"/>
      <c r="D1606" s="229" t="s">
        <v>177</v>
      </c>
      <c r="E1606" s="230" t="s">
        <v>21</v>
      </c>
      <c r="F1606" s="231" t="s">
        <v>181</v>
      </c>
      <c r="G1606" s="228"/>
      <c r="H1606" s="232">
        <v>18.579999999999998</v>
      </c>
      <c r="I1606" s="233"/>
      <c r="J1606" s="228"/>
      <c r="K1606" s="228"/>
      <c r="L1606" s="234"/>
      <c r="M1606" s="235"/>
      <c r="N1606" s="236"/>
      <c r="O1606" s="236"/>
      <c r="P1606" s="236"/>
      <c r="Q1606" s="236"/>
      <c r="R1606" s="236"/>
      <c r="S1606" s="236"/>
      <c r="T1606" s="237"/>
      <c r="AT1606" s="238" t="s">
        <v>177</v>
      </c>
      <c r="AU1606" s="238" t="s">
        <v>175</v>
      </c>
      <c r="AV1606" s="13" t="s">
        <v>174</v>
      </c>
      <c r="AW1606" s="13" t="s">
        <v>33</v>
      </c>
      <c r="AX1606" s="13" t="s">
        <v>77</v>
      </c>
      <c r="AY1606" s="238" t="s">
        <v>167</v>
      </c>
    </row>
    <row r="1607" spans="2:65" s="1" customFormat="1" ht="31.5" customHeight="1">
      <c r="B1607" s="40"/>
      <c r="C1607" s="192" t="s">
        <v>2331</v>
      </c>
      <c r="D1607" s="192" t="s">
        <v>169</v>
      </c>
      <c r="E1607" s="193" t="s">
        <v>2332</v>
      </c>
      <c r="F1607" s="194" t="s">
        <v>2333</v>
      </c>
      <c r="G1607" s="195" t="s">
        <v>305</v>
      </c>
      <c r="H1607" s="196">
        <v>3.8</v>
      </c>
      <c r="I1607" s="197"/>
      <c r="J1607" s="198">
        <f>ROUND(I1607*H1607,2)</f>
        <v>0</v>
      </c>
      <c r="K1607" s="194" t="s">
        <v>173</v>
      </c>
      <c r="L1607" s="60"/>
      <c r="M1607" s="199" t="s">
        <v>21</v>
      </c>
      <c r="N1607" s="200" t="s">
        <v>41</v>
      </c>
      <c r="O1607" s="41"/>
      <c r="P1607" s="201">
        <f>O1607*H1607</f>
        <v>0</v>
      </c>
      <c r="Q1607" s="201">
        <v>3.5000000000000001E-3</v>
      </c>
      <c r="R1607" s="201">
        <f>Q1607*H1607</f>
        <v>1.3299999999999999E-2</v>
      </c>
      <c r="S1607" s="201">
        <v>0</v>
      </c>
      <c r="T1607" s="202">
        <f>S1607*H1607</f>
        <v>0</v>
      </c>
      <c r="AR1607" s="23" t="s">
        <v>308</v>
      </c>
      <c r="AT1607" s="23" t="s">
        <v>169</v>
      </c>
      <c r="AU1607" s="23" t="s">
        <v>175</v>
      </c>
      <c r="AY1607" s="23" t="s">
        <v>167</v>
      </c>
      <c r="BE1607" s="203">
        <f>IF(N1607="základní",J1607,0)</f>
        <v>0</v>
      </c>
      <c r="BF1607" s="203">
        <f>IF(N1607="snížená",J1607,0)</f>
        <v>0</v>
      </c>
      <c r="BG1607" s="203">
        <f>IF(N1607="zákl. přenesená",J1607,0)</f>
        <v>0</v>
      </c>
      <c r="BH1607" s="203">
        <f>IF(N1607="sníž. přenesená",J1607,0)</f>
        <v>0</v>
      </c>
      <c r="BI1607" s="203">
        <f>IF(N1607="nulová",J1607,0)</f>
        <v>0</v>
      </c>
      <c r="BJ1607" s="23" t="s">
        <v>175</v>
      </c>
      <c r="BK1607" s="203">
        <f>ROUND(I1607*H1607,2)</f>
        <v>0</v>
      </c>
      <c r="BL1607" s="23" t="s">
        <v>308</v>
      </c>
      <c r="BM1607" s="23" t="s">
        <v>2334</v>
      </c>
    </row>
    <row r="1608" spans="2:65" s="11" customFormat="1">
      <c r="B1608" s="204"/>
      <c r="C1608" s="205"/>
      <c r="D1608" s="206" t="s">
        <v>177</v>
      </c>
      <c r="E1608" s="207" t="s">
        <v>21</v>
      </c>
      <c r="F1608" s="208" t="s">
        <v>2335</v>
      </c>
      <c r="G1608" s="205"/>
      <c r="H1608" s="209" t="s">
        <v>21</v>
      </c>
      <c r="I1608" s="210"/>
      <c r="J1608" s="205"/>
      <c r="K1608" s="205"/>
      <c r="L1608" s="211"/>
      <c r="M1608" s="212"/>
      <c r="N1608" s="213"/>
      <c r="O1608" s="213"/>
      <c r="P1608" s="213"/>
      <c r="Q1608" s="213"/>
      <c r="R1608" s="213"/>
      <c r="S1608" s="213"/>
      <c r="T1608" s="214"/>
      <c r="AT1608" s="215" t="s">
        <v>177</v>
      </c>
      <c r="AU1608" s="215" t="s">
        <v>175</v>
      </c>
      <c r="AV1608" s="11" t="s">
        <v>77</v>
      </c>
      <c r="AW1608" s="11" t="s">
        <v>33</v>
      </c>
      <c r="AX1608" s="11" t="s">
        <v>69</v>
      </c>
      <c r="AY1608" s="215" t="s">
        <v>167</v>
      </c>
    </row>
    <row r="1609" spans="2:65" s="12" customFormat="1">
      <c r="B1609" s="216"/>
      <c r="C1609" s="217"/>
      <c r="D1609" s="206" t="s">
        <v>177</v>
      </c>
      <c r="E1609" s="218" t="s">
        <v>21</v>
      </c>
      <c r="F1609" s="219" t="s">
        <v>2336</v>
      </c>
      <c r="G1609" s="217"/>
      <c r="H1609" s="220">
        <v>3.8</v>
      </c>
      <c r="I1609" s="221"/>
      <c r="J1609" s="217"/>
      <c r="K1609" s="217"/>
      <c r="L1609" s="222"/>
      <c r="M1609" s="223"/>
      <c r="N1609" s="224"/>
      <c r="O1609" s="224"/>
      <c r="P1609" s="224"/>
      <c r="Q1609" s="224"/>
      <c r="R1609" s="224"/>
      <c r="S1609" s="224"/>
      <c r="T1609" s="225"/>
      <c r="AT1609" s="226" t="s">
        <v>177</v>
      </c>
      <c r="AU1609" s="226" t="s">
        <v>175</v>
      </c>
      <c r="AV1609" s="12" t="s">
        <v>175</v>
      </c>
      <c r="AW1609" s="12" t="s">
        <v>33</v>
      </c>
      <c r="AX1609" s="12" t="s">
        <v>69</v>
      </c>
      <c r="AY1609" s="226" t="s">
        <v>167</v>
      </c>
    </row>
    <row r="1610" spans="2:65" s="13" customFormat="1">
      <c r="B1610" s="227"/>
      <c r="C1610" s="228"/>
      <c r="D1610" s="229" t="s">
        <v>177</v>
      </c>
      <c r="E1610" s="230" t="s">
        <v>21</v>
      </c>
      <c r="F1610" s="231" t="s">
        <v>181</v>
      </c>
      <c r="G1610" s="228"/>
      <c r="H1610" s="232">
        <v>3.8</v>
      </c>
      <c r="I1610" s="233"/>
      <c r="J1610" s="228"/>
      <c r="K1610" s="228"/>
      <c r="L1610" s="234"/>
      <c r="M1610" s="235"/>
      <c r="N1610" s="236"/>
      <c r="O1610" s="236"/>
      <c r="P1610" s="236"/>
      <c r="Q1610" s="236"/>
      <c r="R1610" s="236"/>
      <c r="S1610" s="236"/>
      <c r="T1610" s="237"/>
      <c r="AT1610" s="238" t="s">
        <v>177</v>
      </c>
      <c r="AU1610" s="238" t="s">
        <v>175</v>
      </c>
      <c r="AV1610" s="13" t="s">
        <v>174</v>
      </c>
      <c r="AW1610" s="13" t="s">
        <v>33</v>
      </c>
      <c r="AX1610" s="13" t="s">
        <v>77</v>
      </c>
      <c r="AY1610" s="238" t="s">
        <v>167</v>
      </c>
    </row>
    <row r="1611" spans="2:65" s="1" customFormat="1" ht="31.5" customHeight="1">
      <c r="B1611" s="40"/>
      <c r="C1611" s="192" t="s">
        <v>2337</v>
      </c>
      <c r="D1611" s="192" t="s">
        <v>169</v>
      </c>
      <c r="E1611" s="193" t="s">
        <v>2338</v>
      </c>
      <c r="F1611" s="194" t="s">
        <v>2339</v>
      </c>
      <c r="G1611" s="195" t="s">
        <v>305</v>
      </c>
      <c r="H1611" s="196">
        <v>4.66</v>
      </c>
      <c r="I1611" s="197"/>
      <c r="J1611" s="198">
        <f>ROUND(I1611*H1611,2)</f>
        <v>0</v>
      </c>
      <c r="K1611" s="194" t="s">
        <v>173</v>
      </c>
      <c r="L1611" s="60"/>
      <c r="M1611" s="199" t="s">
        <v>21</v>
      </c>
      <c r="N1611" s="200" t="s">
        <v>41</v>
      </c>
      <c r="O1611" s="41"/>
      <c r="P1611" s="201">
        <f>O1611*H1611</f>
        <v>0</v>
      </c>
      <c r="Q1611" s="201">
        <v>2.3600000000000001E-3</v>
      </c>
      <c r="R1611" s="201">
        <f>Q1611*H1611</f>
        <v>1.0997600000000001E-2</v>
      </c>
      <c r="S1611" s="201">
        <v>0</v>
      </c>
      <c r="T1611" s="202">
        <f>S1611*H1611</f>
        <v>0</v>
      </c>
      <c r="AR1611" s="23" t="s">
        <v>308</v>
      </c>
      <c r="AT1611" s="23" t="s">
        <v>169</v>
      </c>
      <c r="AU1611" s="23" t="s">
        <v>175</v>
      </c>
      <c r="AY1611" s="23" t="s">
        <v>167</v>
      </c>
      <c r="BE1611" s="203">
        <f>IF(N1611="základní",J1611,0)</f>
        <v>0</v>
      </c>
      <c r="BF1611" s="203">
        <f>IF(N1611="snížená",J1611,0)</f>
        <v>0</v>
      </c>
      <c r="BG1611" s="203">
        <f>IF(N1611="zákl. přenesená",J1611,0)</f>
        <v>0</v>
      </c>
      <c r="BH1611" s="203">
        <f>IF(N1611="sníž. přenesená",J1611,0)</f>
        <v>0</v>
      </c>
      <c r="BI1611" s="203">
        <f>IF(N1611="nulová",J1611,0)</f>
        <v>0</v>
      </c>
      <c r="BJ1611" s="23" t="s">
        <v>175</v>
      </c>
      <c r="BK1611" s="203">
        <f>ROUND(I1611*H1611,2)</f>
        <v>0</v>
      </c>
      <c r="BL1611" s="23" t="s">
        <v>308</v>
      </c>
      <c r="BM1611" s="23" t="s">
        <v>2340</v>
      </c>
    </row>
    <row r="1612" spans="2:65" s="11" customFormat="1">
      <c r="B1612" s="204"/>
      <c r="C1612" s="205"/>
      <c r="D1612" s="206" t="s">
        <v>177</v>
      </c>
      <c r="E1612" s="207" t="s">
        <v>21</v>
      </c>
      <c r="F1612" s="208" t="s">
        <v>2341</v>
      </c>
      <c r="G1612" s="205"/>
      <c r="H1612" s="209" t="s">
        <v>21</v>
      </c>
      <c r="I1612" s="210"/>
      <c r="J1612" s="205"/>
      <c r="K1612" s="205"/>
      <c r="L1612" s="211"/>
      <c r="M1612" s="212"/>
      <c r="N1612" s="213"/>
      <c r="O1612" s="213"/>
      <c r="P1612" s="213"/>
      <c r="Q1612" s="213"/>
      <c r="R1612" s="213"/>
      <c r="S1612" s="213"/>
      <c r="T1612" s="214"/>
      <c r="AT1612" s="215" t="s">
        <v>177</v>
      </c>
      <c r="AU1612" s="215" t="s">
        <v>175</v>
      </c>
      <c r="AV1612" s="11" t="s">
        <v>77</v>
      </c>
      <c r="AW1612" s="11" t="s">
        <v>33</v>
      </c>
      <c r="AX1612" s="11" t="s">
        <v>69</v>
      </c>
      <c r="AY1612" s="215" t="s">
        <v>167</v>
      </c>
    </row>
    <row r="1613" spans="2:65" s="12" customFormat="1">
      <c r="B1613" s="216"/>
      <c r="C1613" s="217"/>
      <c r="D1613" s="206" t="s">
        <v>177</v>
      </c>
      <c r="E1613" s="218" t="s">
        <v>21</v>
      </c>
      <c r="F1613" s="219" t="s">
        <v>2342</v>
      </c>
      <c r="G1613" s="217"/>
      <c r="H1613" s="220">
        <v>4.66</v>
      </c>
      <c r="I1613" s="221"/>
      <c r="J1613" s="217"/>
      <c r="K1613" s="217"/>
      <c r="L1613" s="222"/>
      <c r="M1613" s="223"/>
      <c r="N1613" s="224"/>
      <c r="O1613" s="224"/>
      <c r="P1613" s="224"/>
      <c r="Q1613" s="224"/>
      <c r="R1613" s="224"/>
      <c r="S1613" s="224"/>
      <c r="T1613" s="225"/>
      <c r="AT1613" s="226" t="s">
        <v>177</v>
      </c>
      <c r="AU1613" s="226" t="s">
        <v>175</v>
      </c>
      <c r="AV1613" s="12" t="s">
        <v>175</v>
      </c>
      <c r="AW1613" s="12" t="s">
        <v>33</v>
      </c>
      <c r="AX1613" s="12" t="s">
        <v>69</v>
      </c>
      <c r="AY1613" s="226" t="s">
        <v>167</v>
      </c>
    </row>
    <row r="1614" spans="2:65" s="13" customFormat="1">
      <c r="B1614" s="227"/>
      <c r="C1614" s="228"/>
      <c r="D1614" s="229" t="s">
        <v>177</v>
      </c>
      <c r="E1614" s="230" t="s">
        <v>21</v>
      </c>
      <c r="F1614" s="231" t="s">
        <v>181</v>
      </c>
      <c r="G1614" s="228"/>
      <c r="H1614" s="232">
        <v>4.66</v>
      </c>
      <c r="I1614" s="233"/>
      <c r="J1614" s="228"/>
      <c r="K1614" s="228"/>
      <c r="L1614" s="234"/>
      <c r="M1614" s="235"/>
      <c r="N1614" s="236"/>
      <c r="O1614" s="236"/>
      <c r="P1614" s="236"/>
      <c r="Q1614" s="236"/>
      <c r="R1614" s="236"/>
      <c r="S1614" s="236"/>
      <c r="T1614" s="237"/>
      <c r="AT1614" s="238" t="s">
        <v>177</v>
      </c>
      <c r="AU1614" s="238" t="s">
        <v>175</v>
      </c>
      <c r="AV1614" s="13" t="s">
        <v>174</v>
      </c>
      <c r="AW1614" s="13" t="s">
        <v>33</v>
      </c>
      <c r="AX1614" s="13" t="s">
        <v>77</v>
      </c>
      <c r="AY1614" s="238" t="s">
        <v>167</v>
      </c>
    </row>
    <row r="1615" spans="2:65" s="1" customFormat="1" ht="31.5" customHeight="1">
      <c r="B1615" s="40"/>
      <c r="C1615" s="192" t="s">
        <v>2343</v>
      </c>
      <c r="D1615" s="192" t="s">
        <v>169</v>
      </c>
      <c r="E1615" s="193" t="s">
        <v>2344</v>
      </c>
      <c r="F1615" s="194" t="s">
        <v>2345</v>
      </c>
      <c r="G1615" s="195" t="s">
        <v>245</v>
      </c>
      <c r="H1615" s="196">
        <v>2.2050000000000001</v>
      </c>
      <c r="I1615" s="197"/>
      <c r="J1615" s="198">
        <f>ROUND(I1615*H1615,2)</f>
        <v>0</v>
      </c>
      <c r="K1615" s="194" t="s">
        <v>173</v>
      </c>
      <c r="L1615" s="60"/>
      <c r="M1615" s="199" t="s">
        <v>21</v>
      </c>
      <c r="N1615" s="200" t="s">
        <v>41</v>
      </c>
      <c r="O1615" s="41"/>
      <c r="P1615" s="201">
        <f>O1615*H1615</f>
        <v>0</v>
      </c>
      <c r="Q1615" s="201">
        <v>5.8399999999999997E-3</v>
      </c>
      <c r="R1615" s="201">
        <f>Q1615*H1615</f>
        <v>1.28772E-2</v>
      </c>
      <c r="S1615" s="201">
        <v>0</v>
      </c>
      <c r="T1615" s="202">
        <f>S1615*H1615</f>
        <v>0</v>
      </c>
      <c r="AR1615" s="23" t="s">
        <v>308</v>
      </c>
      <c r="AT1615" s="23" t="s">
        <v>169</v>
      </c>
      <c r="AU1615" s="23" t="s">
        <v>175</v>
      </c>
      <c r="AY1615" s="23" t="s">
        <v>167</v>
      </c>
      <c r="BE1615" s="203">
        <f>IF(N1615="základní",J1615,0)</f>
        <v>0</v>
      </c>
      <c r="BF1615" s="203">
        <f>IF(N1615="snížená",J1615,0)</f>
        <v>0</v>
      </c>
      <c r="BG1615" s="203">
        <f>IF(N1615="zákl. přenesená",J1615,0)</f>
        <v>0</v>
      </c>
      <c r="BH1615" s="203">
        <f>IF(N1615="sníž. přenesená",J1615,0)</f>
        <v>0</v>
      </c>
      <c r="BI1615" s="203">
        <f>IF(N1615="nulová",J1615,0)</f>
        <v>0</v>
      </c>
      <c r="BJ1615" s="23" t="s">
        <v>175</v>
      </c>
      <c r="BK1615" s="203">
        <f>ROUND(I1615*H1615,2)</f>
        <v>0</v>
      </c>
      <c r="BL1615" s="23" t="s">
        <v>308</v>
      </c>
      <c r="BM1615" s="23" t="s">
        <v>2346</v>
      </c>
    </row>
    <row r="1616" spans="2:65" s="11" customFormat="1">
      <c r="B1616" s="204"/>
      <c r="C1616" s="205"/>
      <c r="D1616" s="206" t="s">
        <v>177</v>
      </c>
      <c r="E1616" s="207" t="s">
        <v>21</v>
      </c>
      <c r="F1616" s="208" t="s">
        <v>2347</v>
      </c>
      <c r="G1616" s="205"/>
      <c r="H1616" s="209" t="s">
        <v>21</v>
      </c>
      <c r="I1616" s="210"/>
      <c r="J1616" s="205"/>
      <c r="K1616" s="205"/>
      <c r="L1616" s="211"/>
      <c r="M1616" s="212"/>
      <c r="N1616" s="213"/>
      <c r="O1616" s="213"/>
      <c r="P1616" s="213"/>
      <c r="Q1616" s="213"/>
      <c r="R1616" s="213"/>
      <c r="S1616" s="213"/>
      <c r="T1616" s="214"/>
      <c r="AT1616" s="215" t="s">
        <v>177</v>
      </c>
      <c r="AU1616" s="215" t="s">
        <v>175</v>
      </c>
      <c r="AV1616" s="11" t="s">
        <v>77</v>
      </c>
      <c r="AW1616" s="11" t="s">
        <v>33</v>
      </c>
      <c r="AX1616" s="11" t="s">
        <v>69</v>
      </c>
      <c r="AY1616" s="215" t="s">
        <v>167</v>
      </c>
    </row>
    <row r="1617" spans="2:65" s="12" customFormat="1">
      <c r="B1617" s="216"/>
      <c r="C1617" s="217"/>
      <c r="D1617" s="206" t="s">
        <v>177</v>
      </c>
      <c r="E1617" s="218" t="s">
        <v>21</v>
      </c>
      <c r="F1617" s="219" t="s">
        <v>2348</v>
      </c>
      <c r="G1617" s="217"/>
      <c r="H1617" s="220">
        <v>1.4850000000000001</v>
      </c>
      <c r="I1617" s="221"/>
      <c r="J1617" s="217"/>
      <c r="K1617" s="217"/>
      <c r="L1617" s="222"/>
      <c r="M1617" s="223"/>
      <c r="N1617" s="224"/>
      <c r="O1617" s="224"/>
      <c r="P1617" s="224"/>
      <c r="Q1617" s="224"/>
      <c r="R1617" s="224"/>
      <c r="S1617" s="224"/>
      <c r="T1617" s="225"/>
      <c r="AT1617" s="226" t="s">
        <v>177</v>
      </c>
      <c r="AU1617" s="226" t="s">
        <v>175</v>
      </c>
      <c r="AV1617" s="12" t="s">
        <v>175</v>
      </c>
      <c r="AW1617" s="12" t="s">
        <v>33</v>
      </c>
      <c r="AX1617" s="12" t="s">
        <v>69</v>
      </c>
      <c r="AY1617" s="226" t="s">
        <v>167</v>
      </c>
    </row>
    <row r="1618" spans="2:65" s="12" customFormat="1">
      <c r="B1618" s="216"/>
      <c r="C1618" s="217"/>
      <c r="D1618" s="206" t="s">
        <v>177</v>
      </c>
      <c r="E1618" s="218" t="s">
        <v>21</v>
      </c>
      <c r="F1618" s="219" t="s">
        <v>2349</v>
      </c>
      <c r="G1618" s="217"/>
      <c r="H1618" s="220">
        <v>0.72</v>
      </c>
      <c r="I1618" s="221"/>
      <c r="J1618" s="217"/>
      <c r="K1618" s="217"/>
      <c r="L1618" s="222"/>
      <c r="M1618" s="223"/>
      <c r="N1618" s="224"/>
      <c r="O1618" s="224"/>
      <c r="P1618" s="224"/>
      <c r="Q1618" s="224"/>
      <c r="R1618" s="224"/>
      <c r="S1618" s="224"/>
      <c r="T1618" s="225"/>
      <c r="AT1618" s="226" t="s">
        <v>177</v>
      </c>
      <c r="AU1618" s="226" t="s">
        <v>175</v>
      </c>
      <c r="AV1618" s="12" t="s">
        <v>175</v>
      </c>
      <c r="AW1618" s="12" t="s">
        <v>33</v>
      </c>
      <c r="AX1618" s="12" t="s">
        <v>69</v>
      </c>
      <c r="AY1618" s="226" t="s">
        <v>167</v>
      </c>
    </row>
    <row r="1619" spans="2:65" s="13" customFormat="1">
      <c r="B1619" s="227"/>
      <c r="C1619" s="228"/>
      <c r="D1619" s="229" t="s">
        <v>177</v>
      </c>
      <c r="E1619" s="230" t="s">
        <v>21</v>
      </c>
      <c r="F1619" s="231" t="s">
        <v>181</v>
      </c>
      <c r="G1619" s="228"/>
      <c r="H1619" s="232">
        <v>2.2050000000000001</v>
      </c>
      <c r="I1619" s="233"/>
      <c r="J1619" s="228"/>
      <c r="K1619" s="228"/>
      <c r="L1619" s="234"/>
      <c r="M1619" s="235"/>
      <c r="N1619" s="236"/>
      <c r="O1619" s="236"/>
      <c r="P1619" s="236"/>
      <c r="Q1619" s="236"/>
      <c r="R1619" s="236"/>
      <c r="S1619" s="236"/>
      <c r="T1619" s="237"/>
      <c r="AT1619" s="238" t="s">
        <v>177</v>
      </c>
      <c r="AU1619" s="238" t="s">
        <v>175</v>
      </c>
      <c r="AV1619" s="13" t="s">
        <v>174</v>
      </c>
      <c r="AW1619" s="13" t="s">
        <v>33</v>
      </c>
      <c r="AX1619" s="13" t="s">
        <v>77</v>
      </c>
      <c r="AY1619" s="238" t="s">
        <v>167</v>
      </c>
    </row>
    <row r="1620" spans="2:65" s="1" customFormat="1" ht="31.5" customHeight="1">
      <c r="B1620" s="40"/>
      <c r="C1620" s="192" t="s">
        <v>2350</v>
      </c>
      <c r="D1620" s="192" t="s">
        <v>169</v>
      </c>
      <c r="E1620" s="193" t="s">
        <v>2351</v>
      </c>
      <c r="F1620" s="194" t="s">
        <v>2352</v>
      </c>
      <c r="G1620" s="195" t="s">
        <v>305</v>
      </c>
      <c r="H1620" s="196">
        <v>1.1000000000000001</v>
      </c>
      <c r="I1620" s="197"/>
      <c r="J1620" s="198">
        <f>ROUND(I1620*H1620,2)</f>
        <v>0</v>
      </c>
      <c r="K1620" s="194" t="s">
        <v>173</v>
      </c>
      <c r="L1620" s="60"/>
      <c r="M1620" s="199" t="s">
        <v>21</v>
      </c>
      <c r="N1620" s="200" t="s">
        <v>41</v>
      </c>
      <c r="O1620" s="41"/>
      <c r="P1620" s="201">
        <f>O1620*H1620</f>
        <v>0</v>
      </c>
      <c r="Q1620" s="201">
        <v>2.4499999999999999E-3</v>
      </c>
      <c r="R1620" s="201">
        <f>Q1620*H1620</f>
        <v>2.6950000000000003E-3</v>
      </c>
      <c r="S1620" s="201">
        <v>0</v>
      </c>
      <c r="T1620" s="202">
        <f>S1620*H1620</f>
        <v>0</v>
      </c>
      <c r="AR1620" s="23" t="s">
        <v>308</v>
      </c>
      <c r="AT1620" s="23" t="s">
        <v>169</v>
      </c>
      <c r="AU1620" s="23" t="s">
        <v>175</v>
      </c>
      <c r="AY1620" s="23" t="s">
        <v>167</v>
      </c>
      <c r="BE1620" s="203">
        <f>IF(N1620="základní",J1620,0)</f>
        <v>0</v>
      </c>
      <c r="BF1620" s="203">
        <f>IF(N1620="snížená",J1620,0)</f>
        <v>0</v>
      </c>
      <c r="BG1620" s="203">
        <f>IF(N1620="zákl. přenesená",J1620,0)</f>
        <v>0</v>
      </c>
      <c r="BH1620" s="203">
        <f>IF(N1620="sníž. přenesená",J1620,0)</f>
        <v>0</v>
      </c>
      <c r="BI1620" s="203">
        <f>IF(N1620="nulová",J1620,0)</f>
        <v>0</v>
      </c>
      <c r="BJ1620" s="23" t="s">
        <v>175</v>
      </c>
      <c r="BK1620" s="203">
        <f>ROUND(I1620*H1620,2)</f>
        <v>0</v>
      </c>
      <c r="BL1620" s="23" t="s">
        <v>308</v>
      </c>
      <c r="BM1620" s="23" t="s">
        <v>2353</v>
      </c>
    </row>
    <row r="1621" spans="2:65" s="11" customFormat="1">
      <c r="B1621" s="204"/>
      <c r="C1621" s="205"/>
      <c r="D1621" s="206" t="s">
        <v>177</v>
      </c>
      <c r="E1621" s="207" t="s">
        <v>21</v>
      </c>
      <c r="F1621" s="208" t="s">
        <v>2354</v>
      </c>
      <c r="G1621" s="205"/>
      <c r="H1621" s="209" t="s">
        <v>21</v>
      </c>
      <c r="I1621" s="210"/>
      <c r="J1621" s="205"/>
      <c r="K1621" s="205"/>
      <c r="L1621" s="211"/>
      <c r="M1621" s="212"/>
      <c r="N1621" s="213"/>
      <c r="O1621" s="213"/>
      <c r="P1621" s="213"/>
      <c r="Q1621" s="213"/>
      <c r="R1621" s="213"/>
      <c r="S1621" s="213"/>
      <c r="T1621" s="214"/>
      <c r="AT1621" s="215" t="s">
        <v>177</v>
      </c>
      <c r="AU1621" s="215" t="s">
        <v>175</v>
      </c>
      <c r="AV1621" s="11" t="s">
        <v>77</v>
      </c>
      <c r="AW1621" s="11" t="s">
        <v>33</v>
      </c>
      <c r="AX1621" s="11" t="s">
        <v>69</v>
      </c>
      <c r="AY1621" s="215" t="s">
        <v>167</v>
      </c>
    </row>
    <row r="1622" spans="2:65" s="12" customFormat="1">
      <c r="B1622" s="216"/>
      <c r="C1622" s="217"/>
      <c r="D1622" s="206" t="s">
        <v>177</v>
      </c>
      <c r="E1622" s="218" t="s">
        <v>21</v>
      </c>
      <c r="F1622" s="219" t="s">
        <v>2319</v>
      </c>
      <c r="G1622" s="217"/>
      <c r="H1622" s="220">
        <v>1.1000000000000001</v>
      </c>
      <c r="I1622" s="221"/>
      <c r="J1622" s="217"/>
      <c r="K1622" s="217"/>
      <c r="L1622" s="222"/>
      <c r="M1622" s="223"/>
      <c r="N1622" s="224"/>
      <c r="O1622" s="224"/>
      <c r="P1622" s="224"/>
      <c r="Q1622" s="224"/>
      <c r="R1622" s="224"/>
      <c r="S1622" s="224"/>
      <c r="T1622" s="225"/>
      <c r="AT1622" s="226" t="s">
        <v>177</v>
      </c>
      <c r="AU1622" s="226" t="s">
        <v>175</v>
      </c>
      <c r="AV1622" s="12" t="s">
        <v>175</v>
      </c>
      <c r="AW1622" s="12" t="s">
        <v>33</v>
      </c>
      <c r="AX1622" s="12" t="s">
        <v>69</v>
      </c>
      <c r="AY1622" s="226" t="s">
        <v>167</v>
      </c>
    </row>
    <row r="1623" spans="2:65" s="13" customFormat="1">
      <c r="B1623" s="227"/>
      <c r="C1623" s="228"/>
      <c r="D1623" s="229" t="s">
        <v>177</v>
      </c>
      <c r="E1623" s="230" t="s">
        <v>21</v>
      </c>
      <c r="F1623" s="231" t="s">
        <v>181</v>
      </c>
      <c r="G1623" s="228"/>
      <c r="H1623" s="232">
        <v>1.1000000000000001</v>
      </c>
      <c r="I1623" s="233"/>
      <c r="J1623" s="228"/>
      <c r="K1623" s="228"/>
      <c r="L1623" s="234"/>
      <c r="M1623" s="235"/>
      <c r="N1623" s="236"/>
      <c r="O1623" s="236"/>
      <c r="P1623" s="236"/>
      <c r="Q1623" s="236"/>
      <c r="R1623" s="236"/>
      <c r="S1623" s="236"/>
      <c r="T1623" s="237"/>
      <c r="AT1623" s="238" t="s">
        <v>177</v>
      </c>
      <c r="AU1623" s="238" t="s">
        <v>175</v>
      </c>
      <c r="AV1623" s="13" t="s">
        <v>174</v>
      </c>
      <c r="AW1623" s="13" t="s">
        <v>33</v>
      </c>
      <c r="AX1623" s="13" t="s">
        <v>77</v>
      </c>
      <c r="AY1623" s="238" t="s">
        <v>167</v>
      </c>
    </row>
    <row r="1624" spans="2:65" s="1" customFormat="1" ht="31.5" customHeight="1">
      <c r="B1624" s="40"/>
      <c r="C1624" s="192" t="s">
        <v>2355</v>
      </c>
      <c r="D1624" s="192" t="s">
        <v>169</v>
      </c>
      <c r="E1624" s="193" t="s">
        <v>2356</v>
      </c>
      <c r="F1624" s="194" t="s">
        <v>2357</v>
      </c>
      <c r="G1624" s="195" t="s">
        <v>305</v>
      </c>
      <c r="H1624" s="196">
        <v>21.195</v>
      </c>
      <c r="I1624" s="197"/>
      <c r="J1624" s="198">
        <f>ROUND(I1624*H1624,2)</f>
        <v>0</v>
      </c>
      <c r="K1624" s="194" t="s">
        <v>173</v>
      </c>
      <c r="L1624" s="60"/>
      <c r="M1624" s="199" t="s">
        <v>21</v>
      </c>
      <c r="N1624" s="200" t="s">
        <v>41</v>
      </c>
      <c r="O1624" s="41"/>
      <c r="P1624" s="201">
        <f>O1624*H1624</f>
        <v>0</v>
      </c>
      <c r="Q1624" s="201">
        <v>2.8600000000000001E-3</v>
      </c>
      <c r="R1624" s="201">
        <f>Q1624*H1624</f>
        <v>6.0617700000000004E-2</v>
      </c>
      <c r="S1624" s="201">
        <v>0</v>
      </c>
      <c r="T1624" s="202">
        <f>S1624*H1624</f>
        <v>0</v>
      </c>
      <c r="AR1624" s="23" t="s">
        <v>308</v>
      </c>
      <c r="AT1624" s="23" t="s">
        <v>169</v>
      </c>
      <c r="AU1624" s="23" t="s">
        <v>175</v>
      </c>
      <c r="AY1624" s="23" t="s">
        <v>167</v>
      </c>
      <c r="BE1624" s="203">
        <f>IF(N1624="základní",J1624,0)</f>
        <v>0</v>
      </c>
      <c r="BF1624" s="203">
        <f>IF(N1624="snížená",J1624,0)</f>
        <v>0</v>
      </c>
      <c r="BG1624" s="203">
        <f>IF(N1624="zákl. přenesená",J1624,0)</f>
        <v>0</v>
      </c>
      <c r="BH1624" s="203">
        <f>IF(N1624="sníž. přenesená",J1624,0)</f>
        <v>0</v>
      </c>
      <c r="BI1624" s="203">
        <f>IF(N1624="nulová",J1624,0)</f>
        <v>0</v>
      </c>
      <c r="BJ1624" s="23" t="s">
        <v>175</v>
      </c>
      <c r="BK1624" s="203">
        <f>ROUND(I1624*H1624,2)</f>
        <v>0</v>
      </c>
      <c r="BL1624" s="23" t="s">
        <v>308</v>
      </c>
      <c r="BM1624" s="23" t="s">
        <v>2358</v>
      </c>
    </row>
    <row r="1625" spans="2:65" s="11" customFormat="1">
      <c r="B1625" s="204"/>
      <c r="C1625" s="205"/>
      <c r="D1625" s="206" t="s">
        <v>177</v>
      </c>
      <c r="E1625" s="207" t="s">
        <v>21</v>
      </c>
      <c r="F1625" s="208" t="s">
        <v>2359</v>
      </c>
      <c r="G1625" s="205"/>
      <c r="H1625" s="209" t="s">
        <v>21</v>
      </c>
      <c r="I1625" s="210"/>
      <c r="J1625" s="205"/>
      <c r="K1625" s="205"/>
      <c r="L1625" s="211"/>
      <c r="M1625" s="212"/>
      <c r="N1625" s="213"/>
      <c r="O1625" s="213"/>
      <c r="P1625" s="213"/>
      <c r="Q1625" s="213"/>
      <c r="R1625" s="213"/>
      <c r="S1625" s="213"/>
      <c r="T1625" s="214"/>
      <c r="AT1625" s="215" t="s">
        <v>177</v>
      </c>
      <c r="AU1625" s="215" t="s">
        <v>175</v>
      </c>
      <c r="AV1625" s="11" t="s">
        <v>77</v>
      </c>
      <c r="AW1625" s="11" t="s">
        <v>33</v>
      </c>
      <c r="AX1625" s="11" t="s">
        <v>69</v>
      </c>
      <c r="AY1625" s="215" t="s">
        <v>167</v>
      </c>
    </row>
    <row r="1626" spans="2:65" s="12" customFormat="1">
      <c r="B1626" s="216"/>
      <c r="C1626" s="217"/>
      <c r="D1626" s="206" t="s">
        <v>177</v>
      </c>
      <c r="E1626" s="218" t="s">
        <v>21</v>
      </c>
      <c r="F1626" s="219" t="s">
        <v>2360</v>
      </c>
      <c r="G1626" s="217"/>
      <c r="H1626" s="220">
        <v>21.195</v>
      </c>
      <c r="I1626" s="221"/>
      <c r="J1626" s="217"/>
      <c r="K1626" s="217"/>
      <c r="L1626" s="222"/>
      <c r="M1626" s="223"/>
      <c r="N1626" s="224"/>
      <c r="O1626" s="224"/>
      <c r="P1626" s="224"/>
      <c r="Q1626" s="224"/>
      <c r="R1626" s="224"/>
      <c r="S1626" s="224"/>
      <c r="T1626" s="225"/>
      <c r="AT1626" s="226" t="s">
        <v>177</v>
      </c>
      <c r="AU1626" s="226" t="s">
        <v>175</v>
      </c>
      <c r="AV1626" s="12" t="s">
        <v>175</v>
      </c>
      <c r="AW1626" s="12" t="s">
        <v>33</v>
      </c>
      <c r="AX1626" s="12" t="s">
        <v>69</v>
      </c>
      <c r="AY1626" s="226" t="s">
        <v>167</v>
      </c>
    </row>
    <row r="1627" spans="2:65" s="13" customFormat="1">
      <c r="B1627" s="227"/>
      <c r="C1627" s="228"/>
      <c r="D1627" s="229" t="s">
        <v>177</v>
      </c>
      <c r="E1627" s="230" t="s">
        <v>21</v>
      </c>
      <c r="F1627" s="231" t="s">
        <v>181</v>
      </c>
      <c r="G1627" s="228"/>
      <c r="H1627" s="232">
        <v>21.195</v>
      </c>
      <c r="I1627" s="233"/>
      <c r="J1627" s="228"/>
      <c r="K1627" s="228"/>
      <c r="L1627" s="234"/>
      <c r="M1627" s="235"/>
      <c r="N1627" s="236"/>
      <c r="O1627" s="236"/>
      <c r="P1627" s="236"/>
      <c r="Q1627" s="236"/>
      <c r="R1627" s="236"/>
      <c r="S1627" s="236"/>
      <c r="T1627" s="237"/>
      <c r="AT1627" s="238" t="s">
        <v>177</v>
      </c>
      <c r="AU1627" s="238" t="s">
        <v>175</v>
      </c>
      <c r="AV1627" s="13" t="s">
        <v>174</v>
      </c>
      <c r="AW1627" s="13" t="s">
        <v>33</v>
      </c>
      <c r="AX1627" s="13" t="s">
        <v>77</v>
      </c>
      <c r="AY1627" s="238" t="s">
        <v>167</v>
      </c>
    </row>
    <row r="1628" spans="2:65" s="1" customFormat="1" ht="31.5" customHeight="1">
      <c r="B1628" s="40"/>
      <c r="C1628" s="192" t="s">
        <v>2361</v>
      </c>
      <c r="D1628" s="192" t="s">
        <v>169</v>
      </c>
      <c r="E1628" s="193" t="s">
        <v>2362</v>
      </c>
      <c r="F1628" s="194" t="s">
        <v>2363</v>
      </c>
      <c r="G1628" s="195" t="s">
        <v>226</v>
      </c>
      <c r="H1628" s="196">
        <v>1</v>
      </c>
      <c r="I1628" s="197"/>
      <c r="J1628" s="198">
        <f>ROUND(I1628*H1628,2)</f>
        <v>0</v>
      </c>
      <c r="K1628" s="194" t="s">
        <v>173</v>
      </c>
      <c r="L1628" s="60"/>
      <c r="M1628" s="199" t="s">
        <v>21</v>
      </c>
      <c r="N1628" s="200" t="s">
        <v>41</v>
      </c>
      <c r="O1628" s="41"/>
      <c r="P1628" s="201">
        <f>O1628*H1628</f>
        <v>0</v>
      </c>
      <c r="Q1628" s="201">
        <v>3.2000000000000003E-4</v>
      </c>
      <c r="R1628" s="201">
        <f>Q1628*H1628</f>
        <v>3.2000000000000003E-4</v>
      </c>
      <c r="S1628" s="201">
        <v>0</v>
      </c>
      <c r="T1628" s="202">
        <f>S1628*H1628</f>
        <v>0</v>
      </c>
      <c r="AR1628" s="23" t="s">
        <v>308</v>
      </c>
      <c r="AT1628" s="23" t="s">
        <v>169</v>
      </c>
      <c r="AU1628" s="23" t="s">
        <v>175</v>
      </c>
      <c r="AY1628" s="23" t="s">
        <v>167</v>
      </c>
      <c r="BE1628" s="203">
        <f>IF(N1628="základní",J1628,0)</f>
        <v>0</v>
      </c>
      <c r="BF1628" s="203">
        <f>IF(N1628="snížená",J1628,0)</f>
        <v>0</v>
      </c>
      <c r="BG1628" s="203">
        <f>IF(N1628="zákl. přenesená",J1628,0)</f>
        <v>0</v>
      </c>
      <c r="BH1628" s="203">
        <f>IF(N1628="sníž. přenesená",J1628,0)</f>
        <v>0</v>
      </c>
      <c r="BI1628" s="203">
        <f>IF(N1628="nulová",J1628,0)</f>
        <v>0</v>
      </c>
      <c r="BJ1628" s="23" t="s">
        <v>175</v>
      </c>
      <c r="BK1628" s="203">
        <f>ROUND(I1628*H1628,2)</f>
        <v>0</v>
      </c>
      <c r="BL1628" s="23" t="s">
        <v>308</v>
      </c>
      <c r="BM1628" s="23" t="s">
        <v>2364</v>
      </c>
    </row>
    <row r="1629" spans="2:65" s="1" customFormat="1" ht="31.5" customHeight="1">
      <c r="B1629" s="40"/>
      <c r="C1629" s="192" t="s">
        <v>2365</v>
      </c>
      <c r="D1629" s="192" t="s">
        <v>169</v>
      </c>
      <c r="E1629" s="193" t="s">
        <v>2366</v>
      </c>
      <c r="F1629" s="194" t="s">
        <v>2367</v>
      </c>
      <c r="G1629" s="195" t="s">
        <v>226</v>
      </c>
      <c r="H1629" s="196">
        <v>5</v>
      </c>
      <c r="I1629" s="197"/>
      <c r="J1629" s="198">
        <f>ROUND(I1629*H1629,2)</f>
        <v>0</v>
      </c>
      <c r="K1629" s="194" t="s">
        <v>173</v>
      </c>
      <c r="L1629" s="60"/>
      <c r="M1629" s="199" t="s">
        <v>21</v>
      </c>
      <c r="N1629" s="200" t="s">
        <v>41</v>
      </c>
      <c r="O1629" s="41"/>
      <c r="P1629" s="201">
        <f>O1629*H1629</f>
        <v>0</v>
      </c>
      <c r="Q1629" s="201">
        <v>4.8000000000000001E-4</v>
      </c>
      <c r="R1629" s="201">
        <f>Q1629*H1629</f>
        <v>2.4000000000000002E-3</v>
      </c>
      <c r="S1629" s="201">
        <v>0</v>
      </c>
      <c r="T1629" s="202">
        <f>S1629*H1629</f>
        <v>0</v>
      </c>
      <c r="AR1629" s="23" t="s">
        <v>308</v>
      </c>
      <c r="AT1629" s="23" t="s">
        <v>169</v>
      </c>
      <c r="AU1629" s="23" t="s">
        <v>175</v>
      </c>
      <c r="AY1629" s="23" t="s">
        <v>167</v>
      </c>
      <c r="BE1629" s="203">
        <f>IF(N1629="základní",J1629,0)</f>
        <v>0</v>
      </c>
      <c r="BF1629" s="203">
        <f>IF(N1629="snížená",J1629,0)</f>
        <v>0</v>
      </c>
      <c r="BG1629" s="203">
        <f>IF(N1629="zákl. přenesená",J1629,0)</f>
        <v>0</v>
      </c>
      <c r="BH1629" s="203">
        <f>IF(N1629="sníž. přenesená",J1629,0)</f>
        <v>0</v>
      </c>
      <c r="BI1629" s="203">
        <f>IF(N1629="nulová",J1629,0)</f>
        <v>0</v>
      </c>
      <c r="BJ1629" s="23" t="s">
        <v>175</v>
      </c>
      <c r="BK1629" s="203">
        <f>ROUND(I1629*H1629,2)</f>
        <v>0</v>
      </c>
      <c r="BL1629" s="23" t="s">
        <v>308</v>
      </c>
      <c r="BM1629" s="23" t="s">
        <v>2368</v>
      </c>
    </row>
    <row r="1630" spans="2:65" s="1" customFormat="1" ht="31.5" customHeight="1">
      <c r="B1630" s="40"/>
      <c r="C1630" s="192" t="s">
        <v>2369</v>
      </c>
      <c r="D1630" s="192" t="s">
        <v>169</v>
      </c>
      <c r="E1630" s="193" t="s">
        <v>2370</v>
      </c>
      <c r="F1630" s="194" t="s">
        <v>2371</v>
      </c>
      <c r="G1630" s="195" t="s">
        <v>305</v>
      </c>
      <c r="H1630" s="196">
        <v>2.9</v>
      </c>
      <c r="I1630" s="197"/>
      <c r="J1630" s="198">
        <f>ROUND(I1630*H1630,2)</f>
        <v>0</v>
      </c>
      <c r="K1630" s="194" t="s">
        <v>173</v>
      </c>
      <c r="L1630" s="60"/>
      <c r="M1630" s="199" t="s">
        <v>21</v>
      </c>
      <c r="N1630" s="200" t="s">
        <v>41</v>
      </c>
      <c r="O1630" s="41"/>
      <c r="P1630" s="201">
        <f>O1630*H1630</f>
        <v>0</v>
      </c>
      <c r="Q1630" s="201">
        <v>1.7099999999999999E-3</v>
      </c>
      <c r="R1630" s="201">
        <f>Q1630*H1630</f>
        <v>4.9589999999999999E-3</v>
      </c>
      <c r="S1630" s="201">
        <v>0</v>
      </c>
      <c r="T1630" s="202">
        <f>S1630*H1630</f>
        <v>0</v>
      </c>
      <c r="AR1630" s="23" t="s">
        <v>308</v>
      </c>
      <c r="AT1630" s="23" t="s">
        <v>169</v>
      </c>
      <c r="AU1630" s="23" t="s">
        <v>175</v>
      </c>
      <c r="AY1630" s="23" t="s">
        <v>167</v>
      </c>
      <c r="BE1630" s="203">
        <f>IF(N1630="základní",J1630,0)</f>
        <v>0</v>
      </c>
      <c r="BF1630" s="203">
        <f>IF(N1630="snížená",J1630,0)</f>
        <v>0</v>
      </c>
      <c r="BG1630" s="203">
        <f>IF(N1630="zákl. přenesená",J1630,0)</f>
        <v>0</v>
      </c>
      <c r="BH1630" s="203">
        <f>IF(N1630="sníž. přenesená",J1630,0)</f>
        <v>0</v>
      </c>
      <c r="BI1630" s="203">
        <f>IF(N1630="nulová",J1630,0)</f>
        <v>0</v>
      </c>
      <c r="BJ1630" s="23" t="s">
        <v>175</v>
      </c>
      <c r="BK1630" s="203">
        <f>ROUND(I1630*H1630,2)</f>
        <v>0</v>
      </c>
      <c r="BL1630" s="23" t="s">
        <v>308</v>
      </c>
      <c r="BM1630" s="23" t="s">
        <v>2372</v>
      </c>
    </row>
    <row r="1631" spans="2:65" s="11" customFormat="1">
      <c r="B1631" s="204"/>
      <c r="C1631" s="205"/>
      <c r="D1631" s="206" t="s">
        <v>177</v>
      </c>
      <c r="E1631" s="207" t="s">
        <v>21</v>
      </c>
      <c r="F1631" s="208" t="s">
        <v>2354</v>
      </c>
      <c r="G1631" s="205"/>
      <c r="H1631" s="209" t="s">
        <v>21</v>
      </c>
      <c r="I1631" s="210"/>
      <c r="J1631" s="205"/>
      <c r="K1631" s="205"/>
      <c r="L1631" s="211"/>
      <c r="M1631" s="212"/>
      <c r="N1631" s="213"/>
      <c r="O1631" s="213"/>
      <c r="P1631" s="213"/>
      <c r="Q1631" s="213"/>
      <c r="R1631" s="213"/>
      <c r="S1631" s="213"/>
      <c r="T1631" s="214"/>
      <c r="AT1631" s="215" t="s">
        <v>177</v>
      </c>
      <c r="AU1631" s="215" t="s">
        <v>175</v>
      </c>
      <c r="AV1631" s="11" t="s">
        <v>77</v>
      </c>
      <c r="AW1631" s="11" t="s">
        <v>33</v>
      </c>
      <c r="AX1631" s="11" t="s">
        <v>69</v>
      </c>
      <c r="AY1631" s="215" t="s">
        <v>167</v>
      </c>
    </row>
    <row r="1632" spans="2:65" s="12" customFormat="1">
      <c r="B1632" s="216"/>
      <c r="C1632" s="217"/>
      <c r="D1632" s="206" t="s">
        <v>177</v>
      </c>
      <c r="E1632" s="218" t="s">
        <v>21</v>
      </c>
      <c r="F1632" s="219" t="s">
        <v>2373</v>
      </c>
      <c r="G1632" s="217"/>
      <c r="H1632" s="220">
        <v>2.9</v>
      </c>
      <c r="I1632" s="221"/>
      <c r="J1632" s="217"/>
      <c r="K1632" s="217"/>
      <c r="L1632" s="222"/>
      <c r="M1632" s="223"/>
      <c r="N1632" s="224"/>
      <c r="O1632" s="224"/>
      <c r="P1632" s="224"/>
      <c r="Q1632" s="224"/>
      <c r="R1632" s="224"/>
      <c r="S1632" s="224"/>
      <c r="T1632" s="225"/>
      <c r="AT1632" s="226" t="s">
        <v>177</v>
      </c>
      <c r="AU1632" s="226" t="s">
        <v>175</v>
      </c>
      <c r="AV1632" s="12" t="s">
        <v>175</v>
      </c>
      <c r="AW1632" s="12" t="s">
        <v>33</v>
      </c>
      <c r="AX1632" s="12" t="s">
        <v>69</v>
      </c>
      <c r="AY1632" s="226" t="s">
        <v>167</v>
      </c>
    </row>
    <row r="1633" spans="2:65" s="13" customFormat="1">
      <c r="B1633" s="227"/>
      <c r="C1633" s="228"/>
      <c r="D1633" s="229" t="s">
        <v>177</v>
      </c>
      <c r="E1633" s="230" t="s">
        <v>21</v>
      </c>
      <c r="F1633" s="231" t="s">
        <v>181</v>
      </c>
      <c r="G1633" s="228"/>
      <c r="H1633" s="232">
        <v>2.9</v>
      </c>
      <c r="I1633" s="233"/>
      <c r="J1633" s="228"/>
      <c r="K1633" s="228"/>
      <c r="L1633" s="234"/>
      <c r="M1633" s="235"/>
      <c r="N1633" s="236"/>
      <c r="O1633" s="236"/>
      <c r="P1633" s="236"/>
      <c r="Q1633" s="236"/>
      <c r="R1633" s="236"/>
      <c r="S1633" s="236"/>
      <c r="T1633" s="237"/>
      <c r="AT1633" s="238" t="s">
        <v>177</v>
      </c>
      <c r="AU1633" s="238" t="s">
        <v>175</v>
      </c>
      <c r="AV1633" s="13" t="s">
        <v>174</v>
      </c>
      <c r="AW1633" s="13" t="s">
        <v>33</v>
      </c>
      <c r="AX1633" s="13" t="s">
        <v>77</v>
      </c>
      <c r="AY1633" s="238" t="s">
        <v>167</v>
      </c>
    </row>
    <row r="1634" spans="2:65" s="1" customFormat="1" ht="31.5" customHeight="1">
      <c r="B1634" s="40"/>
      <c r="C1634" s="192" t="s">
        <v>2374</v>
      </c>
      <c r="D1634" s="192" t="s">
        <v>169</v>
      </c>
      <c r="E1634" s="193" t="s">
        <v>2375</v>
      </c>
      <c r="F1634" s="194" t="s">
        <v>2376</v>
      </c>
      <c r="G1634" s="195" t="s">
        <v>305</v>
      </c>
      <c r="H1634" s="196">
        <v>12.888999999999999</v>
      </c>
      <c r="I1634" s="197"/>
      <c r="J1634" s="198">
        <f>ROUND(I1634*H1634,2)</f>
        <v>0</v>
      </c>
      <c r="K1634" s="194" t="s">
        <v>173</v>
      </c>
      <c r="L1634" s="60"/>
      <c r="M1634" s="199" t="s">
        <v>21</v>
      </c>
      <c r="N1634" s="200" t="s">
        <v>41</v>
      </c>
      <c r="O1634" s="41"/>
      <c r="P1634" s="201">
        <f>O1634*H1634</f>
        <v>0</v>
      </c>
      <c r="Q1634" s="201">
        <v>2.2300000000000002E-3</v>
      </c>
      <c r="R1634" s="201">
        <f>Q1634*H1634</f>
        <v>2.8742470000000003E-2</v>
      </c>
      <c r="S1634" s="201">
        <v>0</v>
      </c>
      <c r="T1634" s="202">
        <f>S1634*H1634</f>
        <v>0</v>
      </c>
      <c r="AR1634" s="23" t="s">
        <v>308</v>
      </c>
      <c r="AT1634" s="23" t="s">
        <v>169</v>
      </c>
      <c r="AU1634" s="23" t="s">
        <v>175</v>
      </c>
      <c r="AY1634" s="23" t="s">
        <v>167</v>
      </c>
      <c r="BE1634" s="203">
        <f>IF(N1634="základní",J1634,0)</f>
        <v>0</v>
      </c>
      <c r="BF1634" s="203">
        <f>IF(N1634="snížená",J1634,0)</f>
        <v>0</v>
      </c>
      <c r="BG1634" s="203">
        <f>IF(N1634="zákl. přenesená",J1634,0)</f>
        <v>0</v>
      </c>
      <c r="BH1634" s="203">
        <f>IF(N1634="sníž. přenesená",J1634,0)</f>
        <v>0</v>
      </c>
      <c r="BI1634" s="203">
        <f>IF(N1634="nulová",J1634,0)</f>
        <v>0</v>
      </c>
      <c r="BJ1634" s="23" t="s">
        <v>175</v>
      </c>
      <c r="BK1634" s="203">
        <f>ROUND(I1634*H1634,2)</f>
        <v>0</v>
      </c>
      <c r="BL1634" s="23" t="s">
        <v>308</v>
      </c>
      <c r="BM1634" s="23" t="s">
        <v>2377</v>
      </c>
    </row>
    <row r="1635" spans="2:65" s="11" customFormat="1">
      <c r="B1635" s="204"/>
      <c r="C1635" s="205"/>
      <c r="D1635" s="206" t="s">
        <v>177</v>
      </c>
      <c r="E1635" s="207" t="s">
        <v>21</v>
      </c>
      <c r="F1635" s="208" t="s">
        <v>2378</v>
      </c>
      <c r="G1635" s="205"/>
      <c r="H1635" s="209" t="s">
        <v>21</v>
      </c>
      <c r="I1635" s="210"/>
      <c r="J1635" s="205"/>
      <c r="K1635" s="205"/>
      <c r="L1635" s="211"/>
      <c r="M1635" s="212"/>
      <c r="N1635" s="213"/>
      <c r="O1635" s="213"/>
      <c r="P1635" s="213"/>
      <c r="Q1635" s="213"/>
      <c r="R1635" s="213"/>
      <c r="S1635" s="213"/>
      <c r="T1635" s="214"/>
      <c r="AT1635" s="215" t="s">
        <v>177</v>
      </c>
      <c r="AU1635" s="215" t="s">
        <v>175</v>
      </c>
      <c r="AV1635" s="11" t="s">
        <v>77</v>
      </c>
      <c r="AW1635" s="11" t="s">
        <v>33</v>
      </c>
      <c r="AX1635" s="11" t="s">
        <v>69</v>
      </c>
      <c r="AY1635" s="215" t="s">
        <v>167</v>
      </c>
    </row>
    <row r="1636" spans="2:65" s="12" customFormat="1">
      <c r="B1636" s="216"/>
      <c r="C1636" s="217"/>
      <c r="D1636" s="206" t="s">
        <v>177</v>
      </c>
      <c r="E1636" s="218" t="s">
        <v>21</v>
      </c>
      <c r="F1636" s="219" t="s">
        <v>2379</v>
      </c>
      <c r="G1636" s="217"/>
      <c r="H1636" s="220">
        <v>3.9039999999999999</v>
      </c>
      <c r="I1636" s="221"/>
      <c r="J1636" s="217"/>
      <c r="K1636" s="217"/>
      <c r="L1636" s="222"/>
      <c r="M1636" s="223"/>
      <c r="N1636" s="224"/>
      <c r="O1636" s="224"/>
      <c r="P1636" s="224"/>
      <c r="Q1636" s="224"/>
      <c r="R1636" s="224"/>
      <c r="S1636" s="224"/>
      <c r="T1636" s="225"/>
      <c r="AT1636" s="226" t="s">
        <v>177</v>
      </c>
      <c r="AU1636" s="226" t="s">
        <v>175</v>
      </c>
      <c r="AV1636" s="12" t="s">
        <v>175</v>
      </c>
      <c r="AW1636" s="12" t="s">
        <v>33</v>
      </c>
      <c r="AX1636" s="12" t="s">
        <v>69</v>
      </c>
      <c r="AY1636" s="226" t="s">
        <v>167</v>
      </c>
    </row>
    <row r="1637" spans="2:65" s="12" customFormat="1">
      <c r="B1637" s="216"/>
      <c r="C1637" s="217"/>
      <c r="D1637" s="206" t="s">
        <v>177</v>
      </c>
      <c r="E1637" s="218" t="s">
        <v>21</v>
      </c>
      <c r="F1637" s="219" t="s">
        <v>2379</v>
      </c>
      <c r="G1637" s="217"/>
      <c r="H1637" s="220">
        <v>3.9039999999999999</v>
      </c>
      <c r="I1637" s="221"/>
      <c r="J1637" s="217"/>
      <c r="K1637" s="217"/>
      <c r="L1637" s="222"/>
      <c r="M1637" s="223"/>
      <c r="N1637" s="224"/>
      <c r="O1637" s="224"/>
      <c r="P1637" s="224"/>
      <c r="Q1637" s="224"/>
      <c r="R1637" s="224"/>
      <c r="S1637" s="224"/>
      <c r="T1637" s="225"/>
      <c r="AT1637" s="226" t="s">
        <v>177</v>
      </c>
      <c r="AU1637" s="226" t="s">
        <v>175</v>
      </c>
      <c r="AV1637" s="12" t="s">
        <v>175</v>
      </c>
      <c r="AW1637" s="12" t="s">
        <v>33</v>
      </c>
      <c r="AX1637" s="12" t="s">
        <v>69</v>
      </c>
      <c r="AY1637" s="226" t="s">
        <v>167</v>
      </c>
    </row>
    <row r="1638" spans="2:65" s="12" customFormat="1">
      <c r="B1638" s="216"/>
      <c r="C1638" s="217"/>
      <c r="D1638" s="206" t="s">
        <v>177</v>
      </c>
      <c r="E1638" s="218" t="s">
        <v>21</v>
      </c>
      <c r="F1638" s="219" t="s">
        <v>2380</v>
      </c>
      <c r="G1638" s="217"/>
      <c r="H1638" s="220">
        <v>3.081</v>
      </c>
      <c r="I1638" s="221"/>
      <c r="J1638" s="217"/>
      <c r="K1638" s="217"/>
      <c r="L1638" s="222"/>
      <c r="M1638" s="223"/>
      <c r="N1638" s="224"/>
      <c r="O1638" s="224"/>
      <c r="P1638" s="224"/>
      <c r="Q1638" s="224"/>
      <c r="R1638" s="224"/>
      <c r="S1638" s="224"/>
      <c r="T1638" s="225"/>
      <c r="AT1638" s="226" t="s">
        <v>177</v>
      </c>
      <c r="AU1638" s="226" t="s">
        <v>175</v>
      </c>
      <c r="AV1638" s="12" t="s">
        <v>175</v>
      </c>
      <c r="AW1638" s="12" t="s">
        <v>33</v>
      </c>
      <c r="AX1638" s="12" t="s">
        <v>69</v>
      </c>
      <c r="AY1638" s="226" t="s">
        <v>167</v>
      </c>
    </row>
    <row r="1639" spans="2:65" s="12" customFormat="1">
      <c r="B1639" s="216"/>
      <c r="C1639" s="217"/>
      <c r="D1639" s="206" t="s">
        <v>177</v>
      </c>
      <c r="E1639" s="218" t="s">
        <v>21</v>
      </c>
      <c r="F1639" s="219" t="s">
        <v>2110</v>
      </c>
      <c r="G1639" s="217"/>
      <c r="H1639" s="220">
        <v>2</v>
      </c>
      <c r="I1639" s="221"/>
      <c r="J1639" s="217"/>
      <c r="K1639" s="217"/>
      <c r="L1639" s="222"/>
      <c r="M1639" s="223"/>
      <c r="N1639" s="224"/>
      <c r="O1639" s="224"/>
      <c r="P1639" s="224"/>
      <c r="Q1639" s="224"/>
      <c r="R1639" s="224"/>
      <c r="S1639" s="224"/>
      <c r="T1639" s="225"/>
      <c r="AT1639" s="226" t="s">
        <v>177</v>
      </c>
      <c r="AU1639" s="226" t="s">
        <v>175</v>
      </c>
      <c r="AV1639" s="12" t="s">
        <v>175</v>
      </c>
      <c r="AW1639" s="12" t="s">
        <v>33</v>
      </c>
      <c r="AX1639" s="12" t="s">
        <v>69</v>
      </c>
      <c r="AY1639" s="226" t="s">
        <v>167</v>
      </c>
    </row>
    <row r="1640" spans="2:65" s="13" customFormat="1">
      <c r="B1640" s="227"/>
      <c r="C1640" s="228"/>
      <c r="D1640" s="229" t="s">
        <v>177</v>
      </c>
      <c r="E1640" s="230" t="s">
        <v>21</v>
      </c>
      <c r="F1640" s="231" t="s">
        <v>181</v>
      </c>
      <c r="G1640" s="228"/>
      <c r="H1640" s="232">
        <v>12.888999999999999</v>
      </c>
      <c r="I1640" s="233"/>
      <c r="J1640" s="228"/>
      <c r="K1640" s="228"/>
      <c r="L1640" s="234"/>
      <c r="M1640" s="235"/>
      <c r="N1640" s="236"/>
      <c r="O1640" s="236"/>
      <c r="P1640" s="236"/>
      <c r="Q1640" s="236"/>
      <c r="R1640" s="236"/>
      <c r="S1640" s="236"/>
      <c r="T1640" s="237"/>
      <c r="AT1640" s="238" t="s">
        <v>177</v>
      </c>
      <c r="AU1640" s="238" t="s">
        <v>175</v>
      </c>
      <c r="AV1640" s="13" t="s">
        <v>174</v>
      </c>
      <c r="AW1640" s="13" t="s">
        <v>33</v>
      </c>
      <c r="AX1640" s="13" t="s">
        <v>77</v>
      </c>
      <c r="AY1640" s="238" t="s">
        <v>167</v>
      </c>
    </row>
    <row r="1641" spans="2:65" s="1" customFormat="1" ht="31.5" customHeight="1">
      <c r="B1641" s="40"/>
      <c r="C1641" s="192" t="s">
        <v>2381</v>
      </c>
      <c r="D1641" s="192" t="s">
        <v>169</v>
      </c>
      <c r="E1641" s="193" t="s">
        <v>2382</v>
      </c>
      <c r="F1641" s="194" t="s">
        <v>2383</v>
      </c>
      <c r="G1641" s="195" t="s">
        <v>944</v>
      </c>
      <c r="H1641" s="256"/>
      <c r="I1641" s="197"/>
      <c r="J1641" s="198">
        <f>ROUND(I1641*H1641,2)</f>
        <v>0</v>
      </c>
      <c r="K1641" s="194" t="s">
        <v>173</v>
      </c>
      <c r="L1641" s="60"/>
      <c r="M1641" s="199" t="s">
        <v>21</v>
      </c>
      <c r="N1641" s="200" t="s">
        <v>41</v>
      </c>
      <c r="O1641" s="41"/>
      <c r="P1641" s="201">
        <f>O1641*H1641</f>
        <v>0</v>
      </c>
      <c r="Q1641" s="201">
        <v>0</v>
      </c>
      <c r="R1641" s="201">
        <f>Q1641*H1641</f>
        <v>0</v>
      </c>
      <c r="S1641" s="201">
        <v>0</v>
      </c>
      <c r="T1641" s="202">
        <f>S1641*H1641</f>
        <v>0</v>
      </c>
      <c r="AR1641" s="23" t="s">
        <v>308</v>
      </c>
      <c r="AT1641" s="23" t="s">
        <v>169</v>
      </c>
      <c r="AU1641" s="23" t="s">
        <v>175</v>
      </c>
      <c r="AY1641" s="23" t="s">
        <v>167</v>
      </c>
      <c r="BE1641" s="203">
        <f>IF(N1641="základní",J1641,0)</f>
        <v>0</v>
      </c>
      <c r="BF1641" s="203">
        <f>IF(N1641="snížená",J1641,0)</f>
        <v>0</v>
      </c>
      <c r="BG1641" s="203">
        <f>IF(N1641="zákl. přenesená",J1641,0)</f>
        <v>0</v>
      </c>
      <c r="BH1641" s="203">
        <f>IF(N1641="sníž. přenesená",J1641,0)</f>
        <v>0</v>
      </c>
      <c r="BI1641" s="203">
        <f>IF(N1641="nulová",J1641,0)</f>
        <v>0</v>
      </c>
      <c r="BJ1641" s="23" t="s">
        <v>175</v>
      </c>
      <c r="BK1641" s="203">
        <f>ROUND(I1641*H1641,2)</f>
        <v>0</v>
      </c>
      <c r="BL1641" s="23" t="s">
        <v>308</v>
      </c>
      <c r="BM1641" s="23" t="s">
        <v>2384</v>
      </c>
    </row>
    <row r="1642" spans="2:65" s="10" customFormat="1" ht="29.85" customHeight="1">
      <c r="B1642" s="175"/>
      <c r="C1642" s="176"/>
      <c r="D1642" s="189" t="s">
        <v>68</v>
      </c>
      <c r="E1642" s="190" t="s">
        <v>2385</v>
      </c>
      <c r="F1642" s="190" t="s">
        <v>2386</v>
      </c>
      <c r="G1642" s="176"/>
      <c r="H1642" s="176"/>
      <c r="I1642" s="179"/>
      <c r="J1642" s="191">
        <f>BK1642</f>
        <v>0</v>
      </c>
      <c r="K1642" s="176"/>
      <c r="L1642" s="181"/>
      <c r="M1642" s="182"/>
      <c r="N1642" s="183"/>
      <c r="O1642" s="183"/>
      <c r="P1642" s="184">
        <f>SUM(P1643:P1701)</f>
        <v>0</v>
      </c>
      <c r="Q1642" s="183"/>
      <c r="R1642" s="184">
        <f>SUM(R1643:R1701)</f>
        <v>7.5967220800000002</v>
      </c>
      <c r="S1642" s="183"/>
      <c r="T1642" s="185">
        <f>SUM(T1643:T1701)</f>
        <v>0</v>
      </c>
      <c r="AR1642" s="186" t="s">
        <v>175</v>
      </c>
      <c r="AT1642" s="187" t="s">
        <v>68</v>
      </c>
      <c r="AU1642" s="187" t="s">
        <v>77</v>
      </c>
      <c r="AY1642" s="186" t="s">
        <v>167</v>
      </c>
      <c r="BK1642" s="188">
        <f>SUM(BK1643:BK1701)</f>
        <v>0</v>
      </c>
    </row>
    <row r="1643" spans="2:65" s="1" customFormat="1" ht="31.5" customHeight="1">
      <c r="B1643" s="40"/>
      <c r="C1643" s="192" t="s">
        <v>2387</v>
      </c>
      <c r="D1643" s="192" t="s">
        <v>169</v>
      </c>
      <c r="E1643" s="193" t="s">
        <v>2388</v>
      </c>
      <c r="F1643" s="194" t="s">
        <v>2389</v>
      </c>
      <c r="G1643" s="195" t="s">
        <v>245</v>
      </c>
      <c r="H1643" s="196">
        <v>155.94800000000001</v>
      </c>
      <c r="I1643" s="197"/>
      <c r="J1643" s="198">
        <f>ROUND(I1643*H1643,2)</f>
        <v>0</v>
      </c>
      <c r="K1643" s="194" t="s">
        <v>173</v>
      </c>
      <c r="L1643" s="60"/>
      <c r="M1643" s="199" t="s">
        <v>21</v>
      </c>
      <c r="N1643" s="200" t="s">
        <v>41</v>
      </c>
      <c r="O1643" s="41"/>
      <c r="P1643" s="201">
        <f>O1643*H1643</f>
        <v>0</v>
      </c>
      <c r="Q1643" s="201">
        <v>4.4499999999999998E-2</v>
      </c>
      <c r="R1643" s="201">
        <f>Q1643*H1643</f>
        <v>6.939686</v>
      </c>
      <c r="S1643" s="201">
        <v>0</v>
      </c>
      <c r="T1643" s="202">
        <f>S1643*H1643</f>
        <v>0</v>
      </c>
      <c r="AR1643" s="23" t="s">
        <v>308</v>
      </c>
      <c r="AT1643" s="23" t="s">
        <v>169</v>
      </c>
      <c r="AU1643" s="23" t="s">
        <v>175</v>
      </c>
      <c r="AY1643" s="23" t="s">
        <v>167</v>
      </c>
      <c r="BE1643" s="203">
        <f>IF(N1643="základní",J1643,0)</f>
        <v>0</v>
      </c>
      <c r="BF1643" s="203">
        <f>IF(N1643="snížená",J1643,0)</f>
        <v>0</v>
      </c>
      <c r="BG1643" s="203">
        <f>IF(N1643="zákl. přenesená",J1643,0)</f>
        <v>0</v>
      </c>
      <c r="BH1643" s="203">
        <f>IF(N1643="sníž. přenesená",J1643,0)</f>
        <v>0</v>
      </c>
      <c r="BI1643" s="203">
        <f>IF(N1643="nulová",J1643,0)</f>
        <v>0</v>
      </c>
      <c r="BJ1643" s="23" t="s">
        <v>175</v>
      </c>
      <c r="BK1643" s="203">
        <f>ROUND(I1643*H1643,2)</f>
        <v>0</v>
      </c>
      <c r="BL1643" s="23" t="s">
        <v>308</v>
      </c>
      <c r="BM1643" s="23" t="s">
        <v>2390</v>
      </c>
    </row>
    <row r="1644" spans="2:65" s="11" customFormat="1">
      <c r="B1644" s="204"/>
      <c r="C1644" s="205"/>
      <c r="D1644" s="206" t="s">
        <v>177</v>
      </c>
      <c r="E1644" s="207" t="s">
        <v>21</v>
      </c>
      <c r="F1644" s="208" t="s">
        <v>2195</v>
      </c>
      <c r="G1644" s="205"/>
      <c r="H1644" s="209" t="s">
        <v>21</v>
      </c>
      <c r="I1644" s="210"/>
      <c r="J1644" s="205"/>
      <c r="K1644" s="205"/>
      <c r="L1644" s="211"/>
      <c r="M1644" s="212"/>
      <c r="N1644" s="213"/>
      <c r="O1644" s="213"/>
      <c r="P1644" s="213"/>
      <c r="Q1644" s="213"/>
      <c r="R1644" s="213"/>
      <c r="S1644" s="213"/>
      <c r="T1644" s="214"/>
      <c r="AT1644" s="215" t="s">
        <v>177</v>
      </c>
      <c r="AU1644" s="215" t="s">
        <v>175</v>
      </c>
      <c r="AV1644" s="11" t="s">
        <v>77</v>
      </c>
      <c r="AW1644" s="11" t="s">
        <v>33</v>
      </c>
      <c r="AX1644" s="11" t="s">
        <v>69</v>
      </c>
      <c r="AY1644" s="215" t="s">
        <v>167</v>
      </c>
    </row>
    <row r="1645" spans="2:65" s="12" customFormat="1">
      <c r="B1645" s="216"/>
      <c r="C1645" s="217"/>
      <c r="D1645" s="206" t="s">
        <v>177</v>
      </c>
      <c r="E1645" s="218" t="s">
        <v>21</v>
      </c>
      <c r="F1645" s="219" t="s">
        <v>2196</v>
      </c>
      <c r="G1645" s="217"/>
      <c r="H1645" s="220">
        <v>150.15100000000001</v>
      </c>
      <c r="I1645" s="221"/>
      <c r="J1645" s="217"/>
      <c r="K1645" s="217"/>
      <c r="L1645" s="222"/>
      <c r="M1645" s="223"/>
      <c r="N1645" s="224"/>
      <c r="O1645" s="224"/>
      <c r="P1645" s="224"/>
      <c r="Q1645" s="224"/>
      <c r="R1645" s="224"/>
      <c r="S1645" s="224"/>
      <c r="T1645" s="225"/>
      <c r="AT1645" s="226" t="s">
        <v>177</v>
      </c>
      <c r="AU1645" s="226" t="s">
        <v>175</v>
      </c>
      <c r="AV1645" s="12" t="s">
        <v>175</v>
      </c>
      <c r="AW1645" s="12" t="s">
        <v>33</v>
      </c>
      <c r="AX1645" s="12" t="s">
        <v>69</v>
      </c>
      <c r="AY1645" s="226" t="s">
        <v>167</v>
      </c>
    </row>
    <row r="1646" spans="2:65" s="12" customFormat="1">
      <c r="B1646" s="216"/>
      <c r="C1646" s="217"/>
      <c r="D1646" s="206" t="s">
        <v>177</v>
      </c>
      <c r="E1646" s="218" t="s">
        <v>21</v>
      </c>
      <c r="F1646" s="219" t="s">
        <v>2197</v>
      </c>
      <c r="G1646" s="217"/>
      <c r="H1646" s="220">
        <v>5.7969999999999997</v>
      </c>
      <c r="I1646" s="221"/>
      <c r="J1646" s="217"/>
      <c r="K1646" s="217"/>
      <c r="L1646" s="222"/>
      <c r="M1646" s="223"/>
      <c r="N1646" s="224"/>
      <c r="O1646" s="224"/>
      <c r="P1646" s="224"/>
      <c r="Q1646" s="224"/>
      <c r="R1646" s="224"/>
      <c r="S1646" s="224"/>
      <c r="T1646" s="225"/>
      <c r="AT1646" s="226" t="s">
        <v>177</v>
      </c>
      <c r="AU1646" s="226" t="s">
        <v>175</v>
      </c>
      <c r="AV1646" s="12" t="s">
        <v>175</v>
      </c>
      <c r="AW1646" s="12" t="s">
        <v>33</v>
      </c>
      <c r="AX1646" s="12" t="s">
        <v>69</v>
      </c>
      <c r="AY1646" s="226" t="s">
        <v>167</v>
      </c>
    </row>
    <row r="1647" spans="2:65" s="13" customFormat="1">
      <c r="B1647" s="227"/>
      <c r="C1647" s="228"/>
      <c r="D1647" s="229" t="s">
        <v>177</v>
      </c>
      <c r="E1647" s="230" t="s">
        <v>21</v>
      </c>
      <c r="F1647" s="231" t="s">
        <v>181</v>
      </c>
      <c r="G1647" s="228"/>
      <c r="H1647" s="232">
        <v>155.94800000000001</v>
      </c>
      <c r="I1647" s="233"/>
      <c r="J1647" s="228"/>
      <c r="K1647" s="228"/>
      <c r="L1647" s="234"/>
      <c r="M1647" s="235"/>
      <c r="N1647" s="236"/>
      <c r="O1647" s="236"/>
      <c r="P1647" s="236"/>
      <c r="Q1647" s="236"/>
      <c r="R1647" s="236"/>
      <c r="S1647" s="236"/>
      <c r="T1647" s="237"/>
      <c r="AT1647" s="238" t="s">
        <v>177</v>
      </c>
      <c r="AU1647" s="238" t="s">
        <v>175</v>
      </c>
      <c r="AV1647" s="13" t="s">
        <v>174</v>
      </c>
      <c r="AW1647" s="13" t="s">
        <v>33</v>
      </c>
      <c r="AX1647" s="13" t="s">
        <v>77</v>
      </c>
      <c r="AY1647" s="238" t="s">
        <v>167</v>
      </c>
    </row>
    <row r="1648" spans="2:65" s="1" customFormat="1" ht="31.5" customHeight="1">
      <c r="B1648" s="40"/>
      <c r="C1648" s="192" t="s">
        <v>2391</v>
      </c>
      <c r="D1648" s="192" t="s">
        <v>169</v>
      </c>
      <c r="E1648" s="193" t="s">
        <v>2392</v>
      </c>
      <c r="F1648" s="194" t="s">
        <v>2393</v>
      </c>
      <c r="G1648" s="195" t="s">
        <v>305</v>
      </c>
      <c r="H1648" s="196">
        <v>21.195</v>
      </c>
      <c r="I1648" s="197"/>
      <c r="J1648" s="198">
        <f>ROUND(I1648*H1648,2)</f>
        <v>0</v>
      </c>
      <c r="K1648" s="194" t="s">
        <v>173</v>
      </c>
      <c r="L1648" s="60"/>
      <c r="M1648" s="199" t="s">
        <v>21</v>
      </c>
      <c r="N1648" s="200" t="s">
        <v>41</v>
      </c>
      <c r="O1648" s="41"/>
      <c r="P1648" s="201">
        <f>O1648*H1648</f>
        <v>0</v>
      </c>
      <c r="Q1648" s="201">
        <v>1.1E-4</v>
      </c>
      <c r="R1648" s="201">
        <f>Q1648*H1648</f>
        <v>2.3314500000000001E-3</v>
      </c>
      <c r="S1648" s="201">
        <v>0</v>
      </c>
      <c r="T1648" s="202">
        <f>S1648*H1648</f>
        <v>0</v>
      </c>
      <c r="AR1648" s="23" t="s">
        <v>308</v>
      </c>
      <c r="AT1648" s="23" t="s">
        <v>169</v>
      </c>
      <c r="AU1648" s="23" t="s">
        <v>175</v>
      </c>
      <c r="AY1648" s="23" t="s">
        <v>167</v>
      </c>
      <c r="BE1648" s="203">
        <f>IF(N1648="základní",J1648,0)</f>
        <v>0</v>
      </c>
      <c r="BF1648" s="203">
        <f>IF(N1648="snížená",J1648,0)</f>
        <v>0</v>
      </c>
      <c r="BG1648" s="203">
        <f>IF(N1648="zákl. přenesená",J1648,0)</f>
        <v>0</v>
      </c>
      <c r="BH1648" s="203">
        <f>IF(N1648="sníž. přenesená",J1648,0)</f>
        <v>0</v>
      </c>
      <c r="BI1648" s="203">
        <f>IF(N1648="nulová",J1648,0)</f>
        <v>0</v>
      </c>
      <c r="BJ1648" s="23" t="s">
        <v>175</v>
      </c>
      <c r="BK1648" s="203">
        <f>ROUND(I1648*H1648,2)</f>
        <v>0</v>
      </c>
      <c r="BL1648" s="23" t="s">
        <v>308</v>
      </c>
      <c r="BM1648" s="23" t="s">
        <v>2394</v>
      </c>
    </row>
    <row r="1649" spans="2:65" s="11" customFormat="1">
      <c r="B1649" s="204"/>
      <c r="C1649" s="205"/>
      <c r="D1649" s="206" t="s">
        <v>177</v>
      </c>
      <c r="E1649" s="207" t="s">
        <v>21</v>
      </c>
      <c r="F1649" s="208" t="s">
        <v>2395</v>
      </c>
      <c r="G1649" s="205"/>
      <c r="H1649" s="209" t="s">
        <v>21</v>
      </c>
      <c r="I1649" s="210"/>
      <c r="J1649" s="205"/>
      <c r="K1649" s="205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177</v>
      </c>
      <c r="AU1649" s="215" t="s">
        <v>175</v>
      </c>
      <c r="AV1649" s="11" t="s">
        <v>77</v>
      </c>
      <c r="AW1649" s="11" t="s">
        <v>33</v>
      </c>
      <c r="AX1649" s="11" t="s">
        <v>69</v>
      </c>
      <c r="AY1649" s="215" t="s">
        <v>167</v>
      </c>
    </row>
    <row r="1650" spans="2:65" s="12" customFormat="1">
      <c r="B1650" s="216"/>
      <c r="C1650" s="217"/>
      <c r="D1650" s="206" t="s">
        <v>177</v>
      </c>
      <c r="E1650" s="218" t="s">
        <v>21</v>
      </c>
      <c r="F1650" s="219" t="s">
        <v>2360</v>
      </c>
      <c r="G1650" s="217"/>
      <c r="H1650" s="220">
        <v>21.195</v>
      </c>
      <c r="I1650" s="221"/>
      <c r="J1650" s="217"/>
      <c r="K1650" s="217"/>
      <c r="L1650" s="222"/>
      <c r="M1650" s="223"/>
      <c r="N1650" s="224"/>
      <c r="O1650" s="224"/>
      <c r="P1650" s="224"/>
      <c r="Q1650" s="224"/>
      <c r="R1650" s="224"/>
      <c r="S1650" s="224"/>
      <c r="T1650" s="225"/>
      <c r="AT1650" s="226" t="s">
        <v>177</v>
      </c>
      <c r="AU1650" s="226" t="s">
        <v>175</v>
      </c>
      <c r="AV1650" s="12" t="s">
        <v>175</v>
      </c>
      <c r="AW1650" s="12" t="s">
        <v>33</v>
      </c>
      <c r="AX1650" s="12" t="s">
        <v>69</v>
      </c>
      <c r="AY1650" s="226" t="s">
        <v>167</v>
      </c>
    </row>
    <row r="1651" spans="2:65" s="13" customFormat="1">
      <c r="B1651" s="227"/>
      <c r="C1651" s="228"/>
      <c r="D1651" s="229" t="s">
        <v>177</v>
      </c>
      <c r="E1651" s="230" t="s">
        <v>21</v>
      </c>
      <c r="F1651" s="231" t="s">
        <v>181</v>
      </c>
      <c r="G1651" s="228"/>
      <c r="H1651" s="232">
        <v>21.195</v>
      </c>
      <c r="I1651" s="233"/>
      <c r="J1651" s="228"/>
      <c r="K1651" s="228"/>
      <c r="L1651" s="234"/>
      <c r="M1651" s="235"/>
      <c r="N1651" s="236"/>
      <c r="O1651" s="236"/>
      <c r="P1651" s="236"/>
      <c r="Q1651" s="236"/>
      <c r="R1651" s="236"/>
      <c r="S1651" s="236"/>
      <c r="T1651" s="237"/>
      <c r="AT1651" s="238" t="s">
        <v>177</v>
      </c>
      <c r="AU1651" s="238" t="s">
        <v>175</v>
      </c>
      <c r="AV1651" s="13" t="s">
        <v>174</v>
      </c>
      <c r="AW1651" s="13" t="s">
        <v>33</v>
      </c>
      <c r="AX1651" s="13" t="s">
        <v>77</v>
      </c>
      <c r="AY1651" s="238" t="s">
        <v>167</v>
      </c>
    </row>
    <row r="1652" spans="2:65" s="1" customFormat="1" ht="31.5" customHeight="1">
      <c r="B1652" s="40"/>
      <c r="C1652" s="192" t="s">
        <v>2396</v>
      </c>
      <c r="D1652" s="192" t="s">
        <v>169</v>
      </c>
      <c r="E1652" s="193" t="s">
        <v>2397</v>
      </c>
      <c r="F1652" s="194" t="s">
        <v>2398</v>
      </c>
      <c r="G1652" s="195" t="s">
        <v>305</v>
      </c>
      <c r="H1652" s="196">
        <v>21.195</v>
      </c>
      <c r="I1652" s="197"/>
      <c r="J1652" s="198">
        <f>ROUND(I1652*H1652,2)</f>
        <v>0</v>
      </c>
      <c r="K1652" s="194" t="s">
        <v>173</v>
      </c>
      <c r="L1652" s="60"/>
      <c r="M1652" s="199" t="s">
        <v>21</v>
      </c>
      <c r="N1652" s="200" t="s">
        <v>41</v>
      </c>
      <c r="O1652" s="41"/>
      <c r="P1652" s="201">
        <f>O1652*H1652</f>
        <v>0</v>
      </c>
      <c r="Q1652" s="201">
        <v>8.0000000000000007E-5</v>
      </c>
      <c r="R1652" s="201">
        <f>Q1652*H1652</f>
        <v>1.6956000000000002E-3</v>
      </c>
      <c r="S1652" s="201">
        <v>0</v>
      </c>
      <c r="T1652" s="202">
        <f>S1652*H1652</f>
        <v>0</v>
      </c>
      <c r="AR1652" s="23" t="s">
        <v>308</v>
      </c>
      <c r="AT1652" s="23" t="s">
        <v>169</v>
      </c>
      <c r="AU1652" s="23" t="s">
        <v>175</v>
      </c>
      <c r="AY1652" s="23" t="s">
        <v>167</v>
      </c>
      <c r="BE1652" s="203">
        <f>IF(N1652="základní",J1652,0)</f>
        <v>0</v>
      </c>
      <c r="BF1652" s="203">
        <f>IF(N1652="snížená",J1652,0)</f>
        <v>0</v>
      </c>
      <c r="BG1652" s="203">
        <f>IF(N1652="zákl. přenesená",J1652,0)</f>
        <v>0</v>
      </c>
      <c r="BH1652" s="203">
        <f>IF(N1652="sníž. přenesená",J1652,0)</f>
        <v>0</v>
      </c>
      <c r="BI1652" s="203">
        <f>IF(N1652="nulová",J1652,0)</f>
        <v>0</v>
      </c>
      <c r="BJ1652" s="23" t="s">
        <v>175</v>
      </c>
      <c r="BK1652" s="203">
        <f>ROUND(I1652*H1652,2)</f>
        <v>0</v>
      </c>
      <c r="BL1652" s="23" t="s">
        <v>308</v>
      </c>
      <c r="BM1652" s="23" t="s">
        <v>2399</v>
      </c>
    </row>
    <row r="1653" spans="2:65" s="11" customFormat="1">
      <c r="B1653" s="204"/>
      <c r="C1653" s="205"/>
      <c r="D1653" s="206" t="s">
        <v>177</v>
      </c>
      <c r="E1653" s="207" t="s">
        <v>21</v>
      </c>
      <c r="F1653" s="208" t="s">
        <v>2395</v>
      </c>
      <c r="G1653" s="205"/>
      <c r="H1653" s="209" t="s">
        <v>21</v>
      </c>
      <c r="I1653" s="210"/>
      <c r="J1653" s="205"/>
      <c r="K1653" s="205"/>
      <c r="L1653" s="211"/>
      <c r="M1653" s="212"/>
      <c r="N1653" s="213"/>
      <c r="O1653" s="213"/>
      <c r="P1653" s="213"/>
      <c r="Q1653" s="213"/>
      <c r="R1653" s="213"/>
      <c r="S1653" s="213"/>
      <c r="T1653" s="214"/>
      <c r="AT1653" s="215" t="s">
        <v>177</v>
      </c>
      <c r="AU1653" s="215" t="s">
        <v>175</v>
      </c>
      <c r="AV1653" s="11" t="s">
        <v>77</v>
      </c>
      <c r="AW1653" s="11" t="s">
        <v>33</v>
      </c>
      <c r="AX1653" s="11" t="s">
        <v>69</v>
      </c>
      <c r="AY1653" s="215" t="s">
        <v>167</v>
      </c>
    </row>
    <row r="1654" spans="2:65" s="12" customFormat="1">
      <c r="B1654" s="216"/>
      <c r="C1654" s="217"/>
      <c r="D1654" s="206" t="s">
        <v>177</v>
      </c>
      <c r="E1654" s="218" t="s">
        <v>21</v>
      </c>
      <c r="F1654" s="219" t="s">
        <v>2360</v>
      </c>
      <c r="G1654" s="217"/>
      <c r="H1654" s="220">
        <v>21.195</v>
      </c>
      <c r="I1654" s="221"/>
      <c r="J1654" s="217"/>
      <c r="K1654" s="217"/>
      <c r="L1654" s="222"/>
      <c r="M1654" s="223"/>
      <c r="N1654" s="224"/>
      <c r="O1654" s="224"/>
      <c r="P1654" s="224"/>
      <c r="Q1654" s="224"/>
      <c r="R1654" s="224"/>
      <c r="S1654" s="224"/>
      <c r="T1654" s="225"/>
      <c r="AT1654" s="226" t="s">
        <v>177</v>
      </c>
      <c r="AU1654" s="226" t="s">
        <v>175</v>
      </c>
      <c r="AV1654" s="12" t="s">
        <v>175</v>
      </c>
      <c r="AW1654" s="12" t="s">
        <v>33</v>
      </c>
      <c r="AX1654" s="12" t="s">
        <v>69</v>
      </c>
      <c r="AY1654" s="226" t="s">
        <v>167</v>
      </c>
    </row>
    <row r="1655" spans="2:65" s="13" customFormat="1">
      <c r="B1655" s="227"/>
      <c r="C1655" s="228"/>
      <c r="D1655" s="229" t="s">
        <v>177</v>
      </c>
      <c r="E1655" s="230" t="s">
        <v>21</v>
      </c>
      <c r="F1655" s="231" t="s">
        <v>181</v>
      </c>
      <c r="G1655" s="228"/>
      <c r="H1655" s="232">
        <v>21.195</v>
      </c>
      <c r="I1655" s="233"/>
      <c r="J1655" s="228"/>
      <c r="K1655" s="228"/>
      <c r="L1655" s="234"/>
      <c r="M1655" s="235"/>
      <c r="N1655" s="236"/>
      <c r="O1655" s="236"/>
      <c r="P1655" s="236"/>
      <c r="Q1655" s="236"/>
      <c r="R1655" s="236"/>
      <c r="S1655" s="236"/>
      <c r="T1655" s="237"/>
      <c r="AT1655" s="238" t="s">
        <v>177</v>
      </c>
      <c r="AU1655" s="238" t="s">
        <v>175</v>
      </c>
      <c r="AV1655" s="13" t="s">
        <v>174</v>
      </c>
      <c r="AW1655" s="13" t="s">
        <v>33</v>
      </c>
      <c r="AX1655" s="13" t="s">
        <v>77</v>
      </c>
      <c r="AY1655" s="238" t="s">
        <v>167</v>
      </c>
    </row>
    <row r="1656" spans="2:65" s="1" customFormat="1" ht="31.5" customHeight="1">
      <c r="B1656" s="40"/>
      <c r="C1656" s="192" t="s">
        <v>2400</v>
      </c>
      <c r="D1656" s="192" t="s">
        <v>169</v>
      </c>
      <c r="E1656" s="193" t="s">
        <v>2401</v>
      </c>
      <c r="F1656" s="194" t="s">
        <v>2402</v>
      </c>
      <c r="G1656" s="195" t="s">
        <v>305</v>
      </c>
      <c r="H1656" s="196">
        <v>14.38</v>
      </c>
      <c r="I1656" s="197"/>
      <c r="J1656" s="198">
        <f>ROUND(I1656*H1656,2)</f>
        <v>0</v>
      </c>
      <c r="K1656" s="194" t="s">
        <v>173</v>
      </c>
      <c r="L1656" s="60"/>
      <c r="M1656" s="199" t="s">
        <v>21</v>
      </c>
      <c r="N1656" s="200" t="s">
        <v>41</v>
      </c>
      <c r="O1656" s="41"/>
      <c r="P1656" s="201">
        <f>O1656*H1656</f>
        <v>0</v>
      </c>
      <c r="Q1656" s="201">
        <v>1.167E-2</v>
      </c>
      <c r="R1656" s="201">
        <f>Q1656*H1656</f>
        <v>0.16781460000000001</v>
      </c>
      <c r="S1656" s="201">
        <v>0</v>
      </c>
      <c r="T1656" s="202">
        <f>S1656*H1656</f>
        <v>0</v>
      </c>
      <c r="AR1656" s="23" t="s">
        <v>308</v>
      </c>
      <c r="AT1656" s="23" t="s">
        <v>169</v>
      </c>
      <c r="AU1656" s="23" t="s">
        <v>175</v>
      </c>
      <c r="AY1656" s="23" t="s">
        <v>167</v>
      </c>
      <c r="BE1656" s="203">
        <f>IF(N1656="základní",J1656,0)</f>
        <v>0</v>
      </c>
      <c r="BF1656" s="203">
        <f>IF(N1656="snížená",J1656,0)</f>
        <v>0</v>
      </c>
      <c r="BG1656" s="203">
        <f>IF(N1656="zákl. přenesená",J1656,0)</f>
        <v>0</v>
      </c>
      <c r="BH1656" s="203">
        <f>IF(N1656="sníž. přenesená",J1656,0)</f>
        <v>0</v>
      </c>
      <c r="BI1656" s="203">
        <f>IF(N1656="nulová",J1656,0)</f>
        <v>0</v>
      </c>
      <c r="BJ1656" s="23" t="s">
        <v>175</v>
      </c>
      <c r="BK1656" s="203">
        <f>ROUND(I1656*H1656,2)</f>
        <v>0</v>
      </c>
      <c r="BL1656" s="23" t="s">
        <v>308</v>
      </c>
      <c r="BM1656" s="23" t="s">
        <v>2403</v>
      </c>
    </row>
    <row r="1657" spans="2:65" s="11" customFormat="1">
      <c r="B1657" s="204"/>
      <c r="C1657" s="205"/>
      <c r="D1657" s="206" t="s">
        <v>177</v>
      </c>
      <c r="E1657" s="207" t="s">
        <v>21</v>
      </c>
      <c r="F1657" s="208" t="s">
        <v>2404</v>
      </c>
      <c r="G1657" s="205"/>
      <c r="H1657" s="209" t="s">
        <v>21</v>
      </c>
      <c r="I1657" s="210"/>
      <c r="J1657" s="205"/>
      <c r="K1657" s="205"/>
      <c r="L1657" s="211"/>
      <c r="M1657" s="212"/>
      <c r="N1657" s="213"/>
      <c r="O1657" s="213"/>
      <c r="P1657" s="213"/>
      <c r="Q1657" s="213"/>
      <c r="R1657" s="213"/>
      <c r="S1657" s="213"/>
      <c r="T1657" s="214"/>
      <c r="AT1657" s="215" t="s">
        <v>177</v>
      </c>
      <c r="AU1657" s="215" t="s">
        <v>175</v>
      </c>
      <c r="AV1657" s="11" t="s">
        <v>77</v>
      </c>
      <c r="AW1657" s="11" t="s">
        <v>33</v>
      </c>
      <c r="AX1657" s="11" t="s">
        <v>69</v>
      </c>
      <c r="AY1657" s="215" t="s">
        <v>167</v>
      </c>
    </row>
    <row r="1658" spans="2:65" s="12" customFormat="1">
      <c r="B1658" s="216"/>
      <c r="C1658" s="217"/>
      <c r="D1658" s="206" t="s">
        <v>177</v>
      </c>
      <c r="E1658" s="218" t="s">
        <v>21</v>
      </c>
      <c r="F1658" s="219" t="s">
        <v>2405</v>
      </c>
      <c r="G1658" s="217"/>
      <c r="H1658" s="220">
        <v>14.38</v>
      </c>
      <c r="I1658" s="221"/>
      <c r="J1658" s="217"/>
      <c r="K1658" s="217"/>
      <c r="L1658" s="222"/>
      <c r="M1658" s="223"/>
      <c r="N1658" s="224"/>
      <c r="O1658" s="224"/>
      <c r="P1658" s="224"/>
      <c r="Q1658" s="224"/>
      <c r="R1658" s="224"/>
      <c r="S1658" s="224"/>
      <c r="T1658" s="225"/>
      <c r="AT1658" s="226" t="s">
        <v>177</v>
      </c>
      <c r="AU1658" s="226" t="s">
        <v>175</v>
      </c>
      <c r="AV1658" s="12" t="s">
        <v>175</v>
      </c>
      <c r="AW1658" s="12" t="s">
        <v>33</v>
      </c>
      <c r="AX1658" s="12" t="s">
        <v>69</v>
      </c>
      <c r="AY1658" s="226" t="s">
        <v>167</v>
      </c>
    </row>
    <row r="1659" spans="2:65" s="13" customFormat="1">
      <c r="B1659" s="227"/>
      <c r="C1659" s="228"/>
      <c r="D1659" s="229" t="s">
        <v>177</v>
      </c>
      <c r="E1659" s="230" t="s">
        <v>21</v>
      </c>
      <c r="F1659" s="231" t="s">
        <v>181</v>
      </c>
      <c r="G1659" s="228"/>
      <c r="H1659" s="232">
        <v>14.38</v>
      </c>
      <c r="I1659" s="233"/>
      <c r="J1659" s="228"/>
      <c r="K1659" s="228"/>
      <c r="L1659" s="234"/>
      <c r="M1659" s="235"/>
      <c r="N1659" s="236"/>
      <c r="O1659" s="236"/>
      <c r="P1659" s="236"/>
      <c r="Q1659" s="236"/>
      <c r="R1659" s="236"/>
      <c r="S1659" s="236"/>
      <c r="T1659" s="237"/>
      <c r="AT1659" s="238" t="s">
        <v>177</v>
      </c>
      <c r="AU1659" s="238" t="s">
        <v>175</v>
      </c>
      <c r="AV1659" s="13" t="s">
        <v>174</v>
      </c>
      <c r="AW1659" s="13" t="s">
        <v>33</v>
      </c>
      <c r="AX1659" s="13" t="s">
        <v>77</v>
      </c>
      <c r="AY1659" s="238" t="s">
        <v>167</v>
      </c>
    </row>
    <row r="1660" spans="2:65" s="1" customFormat="1" ht="31.5" customHeight="1">
      <c r="B1660" s="40"/>
      <c r="C1660" s="192" t="s">
        <v>2406</v>
      </c>
      <c r="D1660" s="192" t="s">
        <v>169</v>
      </c>
      <c r="E1660" s="193" t="s">
        <v>2407</v>
      </c>
      <c r="F1660" s="194" t="s">
        <v>2408</v>
      </c>
      <c r="G1660" s="195" t="s">
        <v>305</v>
      </c>
      <c r="H1660" s="196">
        <v>6.8</v>
      </c>
      <c r="I1660" s="197"/>
      <c r="J1660" s="198">
        <f>ROUND(I1660*H1660,2)</f>
        <v>0</v>
      </c>
      <c r="K1660" s="194" t="s">
        <v>173</v>
      </c>
      <c r="L1660" s="60"/>
      <c r="M1660" s="199" t="s">
        <v>21</v>
      </c>
      <c r="N1660" s="200" t="s">
        <v>41</v>
      </c>
      <c r="O1660" s="41"/>
      <c r="P1660" s="201">
        <f>O1660*H1660</f>
        <v>0</v>
      </c>
      <c r="Q1660" s="201">
        <v>4.0000000000000003E-5</v>
      </c>
      <c r="R1660" s="201">
        <f>Q1660*H1660</f>
        <v>2.72E-4</v>
      </c>
      <c r="S1660" s="201">
        <v>0</v>
      </c>
      <c r="T1660" s="202">
        <f>S1660*H1660</f>
        <v>0</v>
      </c>
      <c r="AR1660" s="23" t="s">
        <v>308</v>
      </c>
      <c r="AT1660" s="23" t="s">
        <v>169</v>
      </c>
      <c r="AU1660" s="23" t="s">
        <v>175</v>
      </c>
      <c r="AY1660" s="23" t="s">
        <v>167</v>
      </c>
      <c r="BE1660" s="203">
        <f>IF(N1660="základní",J1660,0)</f>
        <v>0</v>
      </c>
      <c r="BF1660" s="203">
        <f>IF(N1660="snížená",J1660,0)</f>
        <v>0</v>
      </c>
      <c r="BG1660" s="203">
        <f>IF(N1660="zákl. přenesená",J1660,0)</f>
        <v>0</v>
      </c>
      <c r="BH1660" s="203">
        <f>IF(N1660="sníž. přenesená",J1660,0)</f>
        <v>0</v>
      </c>
      <c r="BI1660" s="203">
        <f>IF(N1660="nulová",J1660,0)</f>
        <v>0</v>
      </c>
      <c r="BJ1660" s="23" t="s">
        <v>175</v>
      </c>
      <c r="BK1660" s="203">
        <f>ROUND(I1660*H1660,2)</f>
        <v>0</v>
      </c>
      <c r="BL1660" s="23" t="s">
        <v>308</v>
      </c>
      <c r="BM1660" s="23" t="s">
        <v>2409</v>
      </c>
    </row>
    <row r="1661" spans="2:65" s="11" customFormat="1">
      <c r="B1661" s="204"/>
      <c r="C1661" s="205"/>
      <c r="D1661" s="206" t="s">
        <v>177</v>
      </c>
      <c r="E1661" s="207" t="s">
        <v>21</v>
      </c>
      <c r="F1661" s="208" t="s">
        <v>2324</v>
      </c>
      <c r="G1661" s="205"/>
      <c r="H1661" s="209" t="s">
        <v>21</v>
      </c>
      <c r="I1661" s="210"/>
      <c r="J1661" s="205"/>
      <c r="K1661" s="205"/>
      <c r="L1661" s="211"/>
      <c r="M1661" s="212"/>
      <c r="N1661" s="213"/>
      <c r="O1661" s="213"/>
      <c r="P1661" s="213"/>
      <c r="Q1661" s="213"/>
      <c r="R1661" s="213"/>
      <c r="S1661" s="213"/>
      <c r="T1661" s="214"/>
      <c r="AT1661" s="215" t="s">
        <v>177</v>
      </c>
      <c r="AU1661" s="215" t="s">
        <v>175</v>
      </c>
      <c r="AV1661" s="11" t="s">
        <v>77</v>
      </c>
      <c r="AW1661" s="11" t="s">
        <v>33</v>
      </c>
      <c r="AX1661" s="11" t="s">
        <v>69</v>
      </c>
      <c r="AY1661" s="215" t="s">
        <v>167</v>
      </c>
    </row>
    <row r="1662" spans="2:65" s="12" customFormat="1">
      <c r="B1662" s="216"/>
      <c r="C1662" s="217"/>
      <c r="D1662" s="206" t="s">
        <v>177</v>
      </c>
      <c r="E1662" s="218" t="s">
        <v>21</v>
      </c>
      <c r="F1662" s="219" t="s">
        <v>2325</v>
      </c>
      <c r="G1662" s="217"/>
      <c r="H1662" s="220">
        <v>6.8</v>
      </c>
      <c r="I1662" s="221"/>
      <c r="J1662" s="217"/>
      <c r="K1662" s="217"/>
      <c r="L1662" s="222"/>
      <c r="M1662" s="223"/>
      <c r="N1662" s="224"/>
      <c r="O1662" s="224"/>
      <c r="P1662" s="224"/>
      <c r="Q1662" s="224"/>
      <c r="R1662" s="224"/>
      <c r="S1662" s="224"/>
      <c r="T1662" s="225"/>
      <c r="AT1662" s="226" t="s">
        <v>177</v>
      </c>
      <c r="AU1662" s="226" t="s">
        <v>175</v>
      </c>
      <c r="AV1662" s="12" t="s">
        <v>175</v>
      </c>
      <c r="AW1662" s="12" t="s">
        <v>33</v>
      </c>
      <c r="AX1662" s="12" t="s">
        <v>69</v>
      </c>
      <c r="AY1662" s="226" t="s">
        <v>167</v>
      </c>
    </row>
    <row r="1663" spans="2:65" s="13" customFormat="1">
      <c r="B1663" s="227"/>
      <c r="C1663" s="228"/>
      <c r="D1663" s="229" t="s">
        <v>177</v>
      </c>
      <c r="E1663" s="230" t="s">
        <v>21</v>
      </c>
      <c r="F1663" s="231" t="s">
        <v>181</v>
      </c>
      <c r="G1663" s="228"/>
      <c r="H1663" s="232">
        <v>6.8</v>
      </c>
      <c r="I1663" s="233"/>
      <c r="J1663" s="228"/>
      <c r="K1663" s="228"/>
      <c r="L1663" s="234"/>
      <c r="M1663" s="235"/>
      <c r="N1663" s="236"/>
      <c r="O1663" s="236"/>
      <c r="P1663" s="236"/>
      <c r="Q1663" s="236"/>
      <c r="R1663" s="236"/>
      <c r="S1663" s="236"/>
      <c r="T1663" s="237"/>
      <c r="AT1663" s="238" t="s">
        <v>177</v>
      </c>
      <c r="AU1663" s="238" t="s">
        <v>175</v>
      </c>
      <c r="AV1663" s="13" t="s">
        <v>174</v>
      </c>
      <c r="AW1663" s="13" t="s">
        <v>33</v>
      </c>
      <c r="AX1663" s="13" t="s">
        <v>77</v>
      </c>
      <c r="AY1663" s="238" t="s">
        <v>167</v>
      </c>
    </row>
    <row r="1664" spans="2:65" s="1" customFormat="1" ht="31.5" customHeight="1">
      <c r="B1664" s="40"/>
      <c r="C1664" s="192" t="s">
        <v>2410</v>
      </c>
      <c r="D1664" s="192" t="s">
        <v>169</v>
      </c>
      <c r="E1664" s="193" t="s">
        <v>2411</v>
      </c>
      <c r="F1664" s="194" t="s">
        <v>2412</v>
      </c>
      <c r="G1664" s="195" t="s">
        <v>305</v>
      </c>
      <c r="H1664" s="196">
        <v>36.786999999999999</v>
      </c>
      <c r="I1664" s="197"/>
      <c r="J1664" s="198">
        <f>ROUND(I1664*H1664,2)</f>
        <v>0</v>
      </c>
      <c r="K1664" s="194" t="s">
        <v>173</v>
      </c>
      <c r="L1664" s="60"/>
      <c r="M1664" s="199" t="s">
        <v>21</v>
      </c>
      <c r="N1664" s="200" t="s">
        <v>41</v>
      </c>
      <c r="O1664" s="41"/>
      <c r="P1664" s="201">
        <f>O1664*H1664</f>
        <v>0</v>
      </c>
      <c r="Q1664" s="201">
        <v>8.7299999999999999E-3</v>
      </c>
      <c r="R1664" s="201">
        <f>Q1664*H1664</f>
        <v>0.32115051</v>
      </c>
      <c r="S1664" s="201">
        <v>0</v>
      </c>
      <c r="T1664" s="202">
        <f>S1664*H1664</f>
        <v>0</v>
      </c>
      <c r="AR1664" s="23" t="s">
        <v>308</v>
      </c>
      <c r="AT1664" s="23" t="s">
        <v>169</v>
      </c>
      <c r="AU1664" s="23" t="s">
        <v>175</v>
      </c>
      <c r="AY1664" s="23" t="s">
        <v>167</v>
      </c>
      <c r="BE1664" s="203">
        <f>IF(N1664="základní",J1664,0)</f>
        <v>0</v>
      </c>
      <c r="BF1664" s="203">
        <f>IF(N1664="snížená",J1664,0)</f>
        <v>0</v>
      </c>
      <c r="BG1664" s="203">
        <f>IF(N1664="zákl. přenesená",J1664,0)</f>
        <v>0</v>
      </c>
      <c r="BH1664" s="203">
        <f>IF(N1664="sníž. přenesená",J1664,0)</f>
        <v>0</v>
      </c>
      <c r="BI1664" s="203">
        <f>IF(N1664="nulová",J1664,0)</f>
        <v>0</v>
      </c>
      <c r="BJ1664" s="23" t="s">
        <v>175</v>
      </c>
      <c r="BK1664" s="203">
        <f>ROUND(I1664*H1664,2)</f>
        <v>0</v>
      </c>
      <c r="BL1664" s="23" t="s">
        <v>308</v>
      </c>
      <c r="BM1664" s="23" t="s">
        <v>2413</v>
      </c>
    </row>
    <row r="1665" spans="2:65" s="11" customFormat="1">
      <c r="B1665" s="204"/>
      <c r="C1665" s="205"/>
      <c r="D1665" s="206" t="s">
        <v>177</v>
      </c>
      <c r="E1665" s="207" t="s">
        <v>21</v>
      </c>
      <c r="F1665" s="208" t="s">
        <v>2414</v>
      </c>
      <c r="G1665" s="205"/>
      <c r="H1665" s="209" t="s">
        <v>21</v>
      </c>
      <c r="I1665" s="210"/>
      <c r="J1665" s="205"/>
      <c r="K1665" s="205"/>
      <c r="L1665" s="211"/>
      <c r="M1665" s="212"/>
      <c r="N1665" s="213"/>
      <c r="O1665" s="213"/>
      <c r="P1665" s="213"/>
      <c r="Q1665" s="213"/>
      <c r="R1665" s="213"/>
      <c r="S1665" s="213"/>
      <c r="T1665" s="214"/>
      <c r="AT1665" s="215" t="s">
        <v>177</v>
      </c>
      <c r="AU1665" s="215" t="s">
        <v>175</v>
      </c>
      <c r="AV1665" s="11" t="s">
        <v>77</v>
      </c>
      <c r="AW1665" s="11" t="s">
        <v>33</v>
      </c>
      <c r="AX1665" s="11" t="s">
        <v>69</v>
      </c>
      <c r="AY1665" s="215" t="s">
        <v>167</v>
      </c>
    </row>
    <row r="1666" spans="2:65" s="12" customFormat="1">
      <c r="B1666" s="216"/>
      <c r="C1666" s="217"/>
      <c r="D1666" s="206" t="s">
        <v>177</v>
      </c>
      <c r="E1666" s="218" t="s">
        <v>21</v>
      </c>
      <c r="F1666" s="219" t="s">
        <v>2415</v>
      </c>
      <c r="G1666" s="217"/>
      <c r="H1666" s="220">
        <v>13.929</v>
      </c>
      <c r="I1666" s="221"/>
      <c r="J1666" s="217"/>
      <c r="K1666" s="217"/>
      <c r="L1666" s="222"/>
      <c r="M1666" s="223"/>
      <c r="N1666" s="224"/>
      <c r="O1666" s="224"/>
      <c r="P1666" s="224"/>
      <c r="Q1666" s="224"/>
      <c r="R1666" s="224"/>
      <c r="S1666" s="224"/>
      <c r="T1666" s="225"/>
      <c r="AT1666" s="226" t="s">
        <v>177</v>
      </c>
      <c r="AU1666" s="226" t="s">
        <v>175</v>
      </c>
      <c r="AV1666" s="12" t="s">
        <v>175</v>
      </c>
      <c r="AW1666" s="12" t="s">
        <v>33</v>
      </c>
      <c r="AX1666" s="12" t="s">
        <v>69</v>
      </c>
      <c r="AY1666" s="226" t="s">
        <v>167</v>
      </c>
    </row>
    <row r="1667" spans="2:65" s="12" customFormat="1">
      <c r="B1667" s="216"/>
      <c r="C1667" s="217"/>
      <c r="D1667" s="206" t="s">
        <v>177</v>
      </c>
      <c r="E1667" s="218" t="s">
        <v>21</v>
      </c>
      <c r="F1667" s="219" t="s">
        <v>2416</v>
      </c>
      <c r="G1667" s="217"/>
      <c r="H1667" s="220">
        <v>15.208</v>
      </c>
      <c r="I1667" s="221"/>
      <c r="J1667" s="217"/>
      <c r="K1667" s="217"/>
      <c r="L1667" s="222"/>
      <c r="M1667" s="223"/>
      <c r="N1667" s="224"/>
      <c r="O1667" s="224"/>
      <c r="P1667" s="224"/>
      <c r="Q1667" s="224"/>
      <c r="R1667" s="224"/>
      <c r="S1667" s="224"/>
      <c r="T1667" s="225"/>
      <c r="AT1667" s="226" t="s">
        <v>177</v>
      </c>
      <c r="AU1667" s="226" t="s">
        <v>175</v>
      </c>
      <c r="AV1667" s="12" t="s">
        <v>175</v>
      </c>
      <c r="AW1667" s="12" t="s">
        <v>33</v>
      </c>
      <c r="AX1667" s="12" t="s">
        <v>69</v>
      </c>
      <c r="AY1667" s="226" t="s">
        <v>167</v>
      </c>
    </row>
    <row r="1668" spans="2:65" s="12" customFormat="1">
      <c r="B1668" s="216"/>
      <c r="C1668" s="217"/>
      <c r="D1668" s="206" t="s">
        <v>177</v>
      </c>
      <c r="E1668" s="218" t="s">
        <v>21</v>
      </c>
      <c r="F1668" s="219" t="s">
        <v>2417</v>
      </c>
      <c r="G1668" s="217"/>
      <c r="H1668" s="220">
        <v>6.1749999999999998</v>
      </c>
      <c r="I1668" s="221"/>
      <c r="J1668" s="217"/>
      <c r="K1668" s="217"/>
      <c r="L1668" s="222"/>
      <c r="M1668" s="223"/>
      <c r="N1668" s="224"/>
      <c r="O1668" s="224"/>
      <c r="P1668" s="224"/>
      <c r="Q1668" s="224"/>
      <c r="R1668" s="224"/>
      <c r="S1668" s="224"/>
      <c r="T1668" s="225"/>
      <c r="AT1668" s="226" t="s">
        <v>177</v>
      </c>
      <c r="AU1668" s="226" t="s">
        <v>175</v>
      </c>
      <c r="AV1668" s="12" t="s">
        <v>175</v>
      </c>
      <c r="AW1668" s="12" t="s">
        <v>33</v>
      </c>
      <c r="AX1668" s="12" t="s">
        <v>69</v>
      </c>
      <c r="AY1668" s="226" t="s">
        <v>167</v>
      </c>
    </row>
    <row r="1669" spans="2:65" s="12" customFormat="1">
      <c r="B1669" s="216"/>
      <c r="C1669" s="217"/>
      <c r="D1669" s="206" t="s">
        <v>177</v>
      </c>
      <c r="E1669" s="218" t="s">
        <v>21</v>
      </c>
      <c r="F1669" s="219" t="s">
        <v>2418</v>
      </c>
      <c r="G1669" s="217"/>
      <c r="H1669" s="220">
        <v>1.4750000000000001</v>
      </c>
      <c r="I1669" s="221"/>
      <c r="J1669" s="217"/>
      <c r="K1669" s="217"/>
      <c r="L1669" s="222"/>
      <c r="M1669" s="223"/>
      <c r="N1669" s="224"/>
      <c r="O1669" s="224"/>
      <c r="P1669" s="224"/>
      <c r="Q1669" s="224"/>
      <c r="R1669" s="224"/>
      <c r="S1669" s="224"/>
      <c r="T1669" s="225"/>
      <c r="AT1669" s="226" t="s">
        <v>177</v>
      </c>
      <c r="AU1669" s="226" t="s">
        <v>175</v>
      </c>
      <c r="AV1669" s="12" t="s">
        <v>175</v>
      </c>
      <c r="AW1669" s="12" t="s">
        <v>33</v>
      </c>
      <c r="AX1669" s="12" t="s">
        <v>69</v>
      </c>
      <c r="AY1669" s="226" t="s">
        <v>167</v>
      </c>
    </row>
    <row r="1670" spans="2:65" s="13" customFormat="1">
      <c r="B1670" s="227"/>
      <c r="C1670" s="228"/>
      <c r="D1670" s="229" t="s">
        <v>177</v>
      </c>
      <c r="E1670" s="230" t="s">
        <v>21</v>
      </c>
      <c r="F1670" s="231" t="s">
        <v>181</v>
      </c>
      <c r="G1670" s="228"/>
      <c r="H1670" s="232">
        <v>36.786999999999999</v>
      </c>
      <c r="I1670" s="233"/>
      <c r="J1670" s="228"/>
      <c r="K1670" s="228"/>
      <c r="L1670" s="234"/>
      <c r="M1670" s="235"/>
      <c r="N1670" s="236"/>
      <c r="O1670" s="236"/>
      <c r="P1670" s="236"/>
      <c r="Q1670" s="236"/>
      <c r="R1670" s="236"/>
      <c r="S1670" s="236"/>
      <c r="T1670" s="237"/>
      <c r="AT1670" s="238" t="s">
        <v>177</v>
      </c>
      <c r="AU1670" s="238" t="s">
        <v>175</v>
      </c>
      <c r="AV1670" s="13" t="s">
        <v>174</v>
      </c>
      <c r="AW1670" s="13" t="s">
        <v>33</v>
      </c>
      <c r="AX1670" s="13" t="s">
        <v>77</v>
      </c>
      <c r="AY1670" s="238" t="s">
        <v>167</v>
      </c>
    </row>
    <row r="1671" spans="2:65" s="1" customFormat="1" ht="31.5" customHeight="1">
      <c r="B1671" s="40"/>
      <c r="C1671" s="192" t="s">
        <v>2419</v>
      </c>
      <c r="D1671" s="192" t="s">
        <v>169</v>
      </c>
      <c r="E1671" s="193" t="s">
        <v>2420</v>
      </c>
      <c r="F1671" s="194" t="s">
        <v>2421</v>
      </c>
      <c r="G1671" s="195" t="s">
        <v>245</v>
      </c>
      <c r="H1671" s="196">
        <v>155.94800000000001</v>
      </c>
      <c r="I1671" s="197"/>
      <c r="J1671" s="198">
        <f>ROUND(I1671*H1671,2)</f>
        <v>0</v>
      </c>
      <c r="K1671" s="194" t="s">
        <v>173</v>
      </c>
      <c r="L1671" s="60"/>
      <c r="M1671" s="199" t="s">
        <v>21</v>
      </c>
      <c r="N1671" s="200" t="s">
        <v>41</v>
      </c>
      <c r="O1671" s="41"/>
      <c r="P1671" s="201">
        <f>O1671*H1671</f>
        <v>0</v>
      </c>
      <c r="Q1671" s="201">
        <v>4.0000000000000003E-5</v>
      </c>
      <c r="R1671" s="201">
        <f>Q1671*H1671</f>
        <v>6.237920000000001E-3</v>
      </c>
      <c r="S1671" s="201">
        <v>0</v>
      </c>
      <c r="T1671" s="202">
        <f>S1671*H1671</f>
        <v>0</v>
      </c>
      <c r="AR1671" s="23" t="s">
        <v>308</v>
      </c>
      <c r="AT1671" s="23" t="s">
        <v>169</v>
      </c>
      <c r="AU1671" s="23" t="s">
        <v>175</v>
      </c>
      <c r="AY1671" s="23" t="s">
        <v>167</v>
      </c>
      <c r="BE1671" s="203">
        <f>IF(N1671="základní",J1671,0)</f>
        <v>0</v>
      </c>
      <c r="BF1671" s="203">
        <f>IF(N1671="snížená",J1671,0)</f>
        <v>0</v>
      </c>
      <c r="BG1671" s="203">
        <f>IF(N1671="zákl. přenesená",J1671,0)</f>
        <v>0</v>
      </c>
      <c r="BH1671" s="203">
        <f>IF(N1671="sníž. přenesená",J1671,0)</f>
        <v>0</v>
      </c>
      <c r="BI1671" s="203">
        <f>IF(N1671="nulová",J1671,0)</f>
        <v>0</v>
      </c>
      <c r="BJ1671" s="23" t="s">
        <v>175</v>
      </c>
      <c r="BK1671" s="203">
        <f>ROUND(I1671*H1671,2)</f>
        <v>0</v>
      </c>
      <c r="BL1671" s="23" t="s">
        <v>308</v>
      </c>
      <c r="BM1671" s="23" t="s">
        <v>2422</v>
      </c>
    </row>
    <row r="1672" spans="2:65" s="11" customFormat="1">
      <c r="B1672" s="204"/>
      <c r="C1672" s="205"/>
      <c r="D1672" s="206" t="s">
        <v>177</v>
      </c>
      <c r="E1672" s="207" t="s">
        <v>21</v>
      </c>
      <c r="F1672" s="208" t="s">
        <v>2195</v>
      </c>
      <c r="G1672" s="205"/>
      <c r="H1672" s="209" t="s">
        <v>21</v>
      </c>
      <c r="I1672" s="210"/>
      <c r="J1672" s="205"/>
      <c r="K1672" s="205"/>
      <c r="L1672" s="211"/>
      <c r="M1672" s="212"/>
      <c r="N1672" s="213"/>
      <c r="O1672" s="213"/>
      <c r="P1672" s="213"/>
      <c r="Q1672" s="213"/>
      <c r="R1672" s="213"/>
      <c r="S1672" s="213"/>
      <c r="T1672" s="214"/>
      <c r="AT1672" s="215" t="s">
        <v>177</v>
      </c>
      <c r="AU1672" s="215" t="s">
        <v>175</v>
      </c>
      <c r="AV1672" s="11" t="s">
        <v>77</v>
      </c>
      <c r="AW1672" s="11" t="s">
        <v>33</v>
      </c>
      <c r="AX1672" s="11" t="s">
        <v>69</v>
      </c>
      <c r="AY1672" s="215" t="s">
        <v>167</v>
      </c>
    </row>
    <row r="1673" spans="2:65" s="12" customFormat="1">
      <c r="B1673" s="216"/>
      <c r="C1673" s="217"/>
      <c r="D1673" s="206" t="s">
        <v>177</v>
      </c>
      <c r="E1673" s="218" t="s">
        <v>21</v>
      </c>
      <c r="F1673" s="219" t="s">
        <v>2196</v>
      </c>
      <c r="G1673" s="217"/>
      <c r="H1673" s="220">
        <v>150.15100000000001</v>
      </c>
      <c r="I1673" s="221"/>
      <c r="J1673" s="217"/>
      <c r="K1673" s="217"/>
      <c r="L1673" s="222"/>
      <c r="M1673" s="223"/>
      <c r="N1673" s="224"/>
      <c r="O1673" s="224"/>
      <c r="P1673" s="224"/>
      <c r="Q1673" s="224"/>
      <c r="R1673" s="224"/>
      <c r="S1673" s="224"/>
      <c r="T1673" s="225"/>
      <c r="AT1673" s="226" t="s">
        <v>177</v>
      </c>
      <c r="AU1673" s="226" t="s">
        <v>175</v>
      </c>
      <c r="AV1673" s="12" t="s">
        <v>175</v>
      </c>
      <c r="AW1673" s="12" t="s">
        <v>33</v>
      </c>
      <c r="AX1673" s="12" t="s">
        <v>69</v>
      </c>
      <c r="AY1673" s="226" t="s">
        <v>167</v>
      </c>
    </row>
    <row r="1674" spans="2:65" s="12" customFormat="1">
      <c r="B1674" s="216"/>
      <c r="C1674" s="217"/>
      <c r="D1674" s="206" t="s">
        <v>177</v>
      </c>
      <c r="E1674" s="218" t="s">
        <v>21</v>
      </c>
      <c r="F1674" s="219" t="s">
        <v>2197</v>
      </c>
      <c r="G1674" s="217"/>
      <c r="H1674" s="220">
        <v>5.7969999999999997</v>
      </c>
      <c r="I1674" s="221"/>
      <c r="J1674" s="217"/>
      <c r="K1674" s="217"/>
      <c r="L1674" s="222"/>
      <c r="M1674" s="223"/>
      <c r="N1674" s="224"/>
      <c r="O1674" s="224"/>
      <c r="P1674" s="224"/>
      <c r="Q1674" s="224"/>
      <c r="R1674" s="224"/>
      <c r="S1674" s="224"/>
      <c r="T1674" s="225"/>
      <c r="AT1674" s="226" t="s">
        <v>177</v>
      </c>
      <c r="AU1674" s="226" t="s">
        <v>175</v>
      </c>
      <c r="AV1674" s="12" t="s">
        <v>175</v>
      </c>
      <c r="AW1674" s="12" t="s">
        <v>33</v>
      </c>
      <c r="AX1674" s="12" t="s">
        <v>69</v>
      </c>
      <c r="AY1674" s="226" t="s">
        <v>167</v>
      </c>
    </row>
    <row r="1675" spans="2:65" s="13" customFormat="1">
      <c r="B1675" s="227"/>
      <c r="C1675" s="228"/>
      <c r="D1675" s="229" t="s">
        <v>177</v>
      </c>
      <c r="E1675" s="230" t="s">
        <v>21</v>
      </c>
      <c r="F1675" s="231" t="s">
        <v>181</v>
      </c>
      <c r="G1675" s="228"/>
      <c r="H1675" s="232">
        <v>155.94800000000001</v>
      </c>
      <c r="I1675" s="233"/>
      <c r="J1675" s="228"/>
      <c r="K1675" s="228"/>
      <c r="L1675" s="234"/>
      <c r="M1675" s="235"/>
      <c r="N1675" s="236"/>
      <c r="O1675" s="236"/>
      <c r="P1675" s="236"/>
      <c r="Q1675" s="236"/>
      <c r="R1675" s="236"/>
      <c r="S1675" s="236"/>
      <c r="T1675" s="237"/>
      <c r="AT1675" s="238" t="s">
        <v>177</v>
      </c>
      <c r="AU1675" s="238" t="s">
        <v>175</v>
      </c>
      <c r="AV1675" s="13" t="s">
        <v>174</v>
      </c>
      <c r="AW1675" s="13" t="s">
        <v>33</v>
      </c>
      <c r="AX1675" s="13" t="s">
        <v>77</v>
      </c>
      <c r="AY1675" s="238" t="s">
        <v>167</v>
      </c>
    </row>
    <row r="1676" spans="2:65" s="1" customFormat="1" ht="31.5" customHeight="1">
      <c r="B1676" s="40"/>
      <c r="C1676" s="192" t="s">
        <v>2423</v>
      </c>
      <c r="D1676" s="192" t="s">
        <v>169</v>
      </c>
      <c r="E1676" s="193" t="s">
        <v>2424</v>
      </c>
      <c r="F1676" s="194" t="s">
        <v>2425</v>
      </c>
      <c r="G1676" s="195" t="s">
        <v>226</v>
      </c>
      <c r="H1676" s="196">
        <v>24</v>
      </c>
      <c r="I1676" s="197"/>
      <c r="J1676" s="198">
        <f>ROUND(I1676*H1676,2)</f>
        <v>0</v>
      </c>
      <c r="K1676" s="194" t="s">
        <v>173</v>
      </c>
      <c r="L1676" s="60"/>
      <c r="M1676" s="199" t="s">
        <v>21</v>
      </c>
      <c r="N1676" s="200" t="s">
        <v>41</v>
      </c>
      <c r="O1676" s="41"/>
      <c r="P1676" s="201">
        <f>O1676*H1676</f>
        <v>0</v>
      </c>
      <c r="Q1676" s="201">
        <v>0</v>
      </c>
      <c r="R1676" s="201">
        <f>Q1676*H1676</f>
        <v>0</v>
      </c>
      <c r="S1676" s="201">
        <v>0</v>
      </c>
      <c r="T1676" s="202">
        <f>S1676*H1676</f>
        <v>0</v>
      </c>
      <c r="AR1676" s="23" t="s">
        <v>308</v>
      </c>
      <c r="AT1676" s="23" t="s">
        <v>169</v>
      </c>
      <c r="AU1676" s="23" t="s">
        <v>175</v>
      </c>
      <c r="AY1676" s="23" t="s">
        <v>167</v>
      </c>
      <c r="BE1676" s="203">
        <f>IF(N1676="základní",J1676,0)</f>
        <v>0</v>
      </c>
      <c r="BF1676" s="203">
        <f>IF(N1676="snížená",J1676,0)</f>
        <v>0</v>
      </c>
      <c r="BG1676" s="203">
        <f>IF(N1676="zákl. přenesená",J1676,0)</f>
        <v>0</v>
      </c>
      <c r="BH1676" s="203">
        <f>IF(N1676="sníž. přenesená",J1676,0)</f>
        <v>0</v>
      </c>
      <c r="BI1676" s="203">
        <f>IF(N1676="nulová",J1676,0)</f>
        <v>0</v>
      </c>
      <c r="BJ1676" s="23" t="s">
        <v>175</v>
      </c>
      <c r="BK1676" s="203">
        <f>ROUND(I1676*H1676,2)</f>
        <v>0</v>
      </c>
      <c r="BL1676" s="23" t="s">
        <v>308</v>
      </c>
      <c r="BM1676" s="23" t="s">
        <v>2426</v>
      </c>
    </row>
    <row r="1677" spans="2:65" s="11" customFormat="1">
      <c r="B1677" s="204"/>
      <c r="C1677" s="205"/>
      <c r="D1677" s="206" t="s">
        <v>177</v>
      </c>
      <c r="E1677" s="207" t="s">
        <v>21</v>
      </c>
      <c r="F1677" s="208" t="s">
        <v>2427</v>
      </c>
      <c r="G1677" s="205"/>
      <c r="H1677" s="209" t="s">
        <v>21</v>
      </c>
      <c r="I1677" s="210"/>
      <c r="J1677" s="205"/>
      <c r="K1677" s="205"/>
      <c r="L1677" s="211"/>
      <c r="M1677" s="212"/>
      <c r="N1677" s="213"/>
      <c r="O1677" s="213"/>
      <c r="P1677" s="213"/>
      <c r="Q1677" s="213"/>
      <c r="R1677" s="213"/>
      <c r="S1677" s="213"/>
      <c r="T1677" s="214"/>
      <c r="AT1677" s="215" t="s">
        <v>177</v>
      </c>
      <c r="AU1677" s="215" t="s">
        <v>175</v>
      </c>
      <c r="AV1677" s="11" t="s">
        <v>77</v>
      </c>
      <c r="AW1677" s="11" t="s">
        <v>33</v>
      </c>
      <c r="AX1677" s="11" t="s">
        <v>69</v>
      </c>
      <c r="AY1677" s="215" t="s">
        <v>167</v>
      </c>
    </row>
    <row r="1678" spans="2:65" s="12" customFormat="1">
      <c r="B1678" s="216"/>
      <c r="C1678" s="217"/>
      <c r="D1678" s="206" t="s">
        <v>177</v>
      </c>
      <c r="E1678" s="218" t="s">
        <v>21</v>
      </c>
      <c r="F1678" s="219" t="s">
        <v>349</v>
      </c>
      <c r="G1678" s="217"/>
      <c r="H1678" s="220">
        <v>24</v>
      </c>
      <c r="I1678" s="221"/>
      <c r="J1678" s="217"/>
      <c r="K1678" s="217"/>
      <c r="L1678" s="222"/>
      <c r="M1678" s="223"/>
      <c r="N1678" s="224"/>
      <c r="O1678" s="224"/>
      <c r="P1678" s="224"/>
      <c r="Q1678" s="224"/>
      <c r="R1678" s="224"/>
      <c r="S1678" s="224"/>
      <c r="T1678" s="225"/>
      <c r="AT1678" s="226" t="s">
        <v>177</v>
      </c>
      <c r="AU1678" s="226" t="s">
        <v>175</v>
      </c>
      <c r="AV1678" s="12" t="s">
        <v>175</v>
      </c>
      <c r="AW1678" s="12" t="s">
        <v>33</v>
      </c>
      <c r="AX1678" s="12" t="s">
        <v>69</v>
      </c>
      <c r="AY1678" s="226" t="s">
        <v>167</v>
      </c>
    </row>
    <row r="1679" spans="2:65" s="13" customFormat="1">
      <c r="B1679" s="227"/>
      <c r="C1679" s="228"/>
      <c r="D1679" s="229" t="s">
        <v>177</v>
      </c>
      <c r="E1679" s="230" t="s">
        <v>21</v>
      </c>
      <c r="F1679" s="231" t="s">
        <v>181</v>
      </c>
      <c r="G1679" s="228"/>
      <c r="H1679" s="232">
        <v>24</v>
      </c>
      <c r="I1679" s="233"/>
      <c r="J1679" s="228"/>
      <c r="K1679" s="228"/>
      <c r="L1679" s="234"/>
      <c r="M1679" s="235"/>
      <c r="N1679" s="236"/>
      <c r="O1679" s="236"/>
      <c r="P1679" s="236"/>
      <c r="Q1679" s="236"/>
      <c r="R1679" s="236"/>
      <c r="S1679" s="236"/>
      <c r="T1679" s="237"/>
      <c r="AT1679" s="238" t="s">
        <v>177</v>
      </c>
      <c r="AU1679" s="238" t="s">
        <v>175</v>
      </c>
      <c r="AV1679" s="13" t="s">
        <v>174</v>
      </c>
      <c r="AW1679" s="13" t="s">
        <v>33</v>
      </c>
      <c r="AX1679" s="13" t="s">
        <v>77</v>
      </c>
      <c r="AY1679" s="238" t="s">
        <v>167</v>
      </c>
    </row>
    <row r="1680" spans="2:65" s="1" customFormat="1" ht="22.5" customHeight="1">
      <c r="B1680" s="40"/>
      <c r="C1680" s="242" t="s">
        <v>2428</v>
      </c>
      <c r="D1680" s="242" t="s">
        <v>364</v>
      </c>
      <c r="E1680" s="243" t="s">
        <v>2429</v>
      </c>
      <c r="F1680" s="244" t="s">
        <v>2430</v>
      </c>
      <c r="G1680" s="245" t="s">
        <v>226</v>
      </c>
      <c r="H1680" s="246">
        <v>24</v>
      </c>
      <c r="I1680" s="247"/>
      <c r="J1680" s="248">
        <f>ROUND(I1680*H1680,2)</f>
        <v>0</v>
      </c>
      <c r="K1680" s="244" t="s">
        <v>173</v>
      </c>
      <c r="L1680" s="249"/>
      <c r="M1680" s="250" t="s">
        <v>21</v>
      </c>
      <c r="N1680" s="251" t="s">
        <v>41</v>
      </c>
      <c r="O1680" s="41"/>
      <c r="P1680" s="201">
        <f>O1680*H1680</f>
        <v>0</v>
      </c>
      <c r="Q1680" s="201">
        <v>4.5999999999999999E-3</v>
      </c>
      <c r="R1680" s="201">
        <f>Q1680*H1680</f>
        <v>0.1104</v>
      </c>
      <c r="S1680" s="201">
        <v>0</v>
      </c>
      <c r="T1680" s="202">
        <f>S1680*H1680</f>
        <v>0</v>
      </c>
      <c r="AR1680" s="23" t="s">
        <v>426</v>
      </c>
      <c r="AT1680" s="23" t="s">
        <v>364</v>
      </c>
      <c r="AU1680" s="23" t="s">
        <v>175</v>
      </c>
      <c r="AY1680" s="23" t="s">
        <v>167</v>
      </c>
      <c r="BE1680" s="203">
        <f>IF(N1680="základní",J1680,0)</f>
        <v>0</v>
      </c>
      <c r="BF1680" s="203">
        <f>IF(N1680="snížená",J1680,0)</f>
        <v>0</v>
      </c>
      <c r="BG1680" s="203">
        <f>IF(N1680="zákl. přenesená",J1680,0)</f>
        <v>0</v>
      </c>
      <c r="BH1680" s="203">
        <f>IF(N1680="sníž. přenesená",J1680,0)</f>
        <v>0</v>
      </c>
      <c r="BI1680" s="203">
        <f>IF(N1680="nulová",J1680,0)</f>
        <v>0</v>
      </c>
      <c r="BJ1680" s="23" t="s">
        <v>175</v>
      </c>
      <c r="BK1680" s="203">
        <f>ROUND(I1680*H1680,2)</f>
        <v>0</v>
      </c>
      <c r="BL1680" s="23" t="s">
        <v>308</v>
      </c>
      <c r="BM1680" s="23" t="s">
        <v>2431</v>
      </c>
    </row>
    <row r="1681" spans="2:65" s="1" customFormat="1" ht="40.5">
      <c r="B1681" s="40"/>
      <c r="C1681" s="62"/>
      <c r="D1681" s="206" t="s">
        <v>368</v>
      </c>
      <c r="E1681" s="62"/>
      <c r="F1681" s="252" t="s">
        <v>2432</v>
      </c>
      <c r="G1681" s="62"/>
      <c r="H1681" s="62"/>
      <c r="I1681" s="162"/>
      <c r="J1681" s="62"/>
      <c r="K1681" s="62"/>
      <c r="L1681" s="60"/>
      <c r="M1681" s="253"/>
      <c r="N1681" s="41"/>
      <c r="O1681" s="41"/>
      <c r="P1681" s="41"/>
      <c r="Q1681" s="41"/>
      <c r="R1681" s="41"/>
      <c r="S1681" s="41"/>
      <c r="T1681" s="77"/>
      <c r="AT1681" s="23" t="s">
        <v>368</v>
      </c>
      <c r="AU1681" s="23" t="s">
        <v>175</v>
      </c>
    </row>
    <row r="1682" spans="2:65" s="11" customFormat="1">
      <c r="B1682" s="204"/>
      <c r="C1682" s="205"/>
      <c r="D1682" s="206" t="s">
        <v>177</v>
      </c>
      <c r="E1682" s="207" t="s">
        <v>21</v>
      </c>
      <c r="F1682" s="208" t="s">
        <v>901</v>
      </c>
      <c r="G1682" s="205"/>
      <c r="H1682" s="209" t="s">
        <v>21</v>
      </c>
      <c r="I1682" s="210"/>
      <c r="J1682" s="205"/>
      <c r="K1682" s="205"/>
      <c r="L1682" s="211"/>
      <c r="M1682" s="212"/>
      <c r="N1682" s="213"/>
      <c r="O1682" s="213"/>
      <c r="P1682" s="213"/>
      <c r="Q1682" s="213"/>
      <c r="R1682" s="213"/>
      <c r="S1682" s="213"/>
      <c r="T1682" s="214"/>
      <c r="AT1682" s="215" t="s">
        <v>177</v>
      </c>
      <c r="AU1682" s="215" t="s">
        <v>175</v>
      </c>
      <c r="AV1682" s="11" t="s">
        <v>77</v>
      </c>
      <c r="AW1682" s="11" t="s">
        <v>33</v>
      </c>
      <c r="AX1682" s="11" t="s">
        <v>69</v>
      </c>
      <c r="AY1682" s="215" t="s">
        <v>167</v>
      </c>
    </row>
    <row r="1683" spans="2:65" s="12" customFormat="1">
      <c r="B1683" s="216"/>
      <c r="C1683" s="217"/>
      <c r="D1683" s="206" t="s">
        <v>177</v>
      </c>
      <c r="E1683" s="218" t="s">
        <v>21</v>
      </c>
      <c r="F1683" s="219" t="s">
        <v>349</v>
      </c>
      <c r="G1683" s="217"/>
      <c r="H1683" s="220">
        <v>24</v>
      </c>
      <c r="I1683" s="221"/>
      <c r="J1683" s="217"/>
      <c r="K1683" s="217"/>
      <c r="L1683" s="222"/>
      <c r="M1683" s="223"/>
      <c r="N1683" s="224"/>
      <c r="O1683" s="224"/>
      <c r="P1683" s="224"/>
      <c r="Q1683" s="224"/>
      <c r="R1683" s="224"/>
      <c r="S1683" s="224"/>
      <c r="T1683" s="225"/>
      <c r="AT1683" s="226" t="s">
        <v>177</v>
      </c>
      <c r="AU1683" s="226" t="s">
        <v>175</v>
      </c>
      <c r="AV1683" s="12" t="s">
        <v>175</v>
      </c>
      <c r="AW1683" s="12" t="s">
        <v>33</v>
      </c>
      <c r="AX1683" s="12" t="s">
        <v>69</v>
      </c>
      <c r="AY1683" s="226" t="s">
        <v>167</v>
      </c>
    </row>
    <row r="1684" spans="2:65" s="13" customFormat="1">
      <c r="B1684" s="227"/>
      <c r="C1684" s="228"/>
      <c r="D1684" s="229" t="s">
        <v>177</v>
      </c>
      <c r="E1684" s="230" t="s">
        <v>21</v>
      </c>
      <c r="F1684" s="231" t="s">
        <v>181</v>
      </c>
      <c r="G1684" s="228"/>
      <c r="H1684" s="232">
        <v>24</v>
      </c>
      <c r="I1684" s="233"/>
      <c r="J1684" s="228"/>
      <c r="K1684" s="228"/>
      <c r="L1684" s="234"/>
      <c r="M1684" s="235"/>
      <c r="N1684" s="236"/>
      <c r="O1684" s="236"/>
      <c r="P1684" s="236"/>
      <c r="Q1684" s="236"/>
      <c r="R1684" s="236"/>
      <c r="S1684" s="236"/>
      <c r="T1684" s="237"/>
      <c r="AT1684" s="238" t="s">
        <v>177</v>
      </c>
      <c r="AU1684" s="238" t="s">
        <v>175</v>
      </c>
      <c r="AV1684" s="13" t="s">
        <v>174</v>
      </c>
      <c r="AW1684" s="13" t="s">
        <v>33</v>
      </c>
      <c r="AX1684" s="13" t="s">
        <v>77</v>
      </c>
      <c r="AY1684" s="238" t="s">
        <v>167</v>
      </c>
    </row>
    <row r="1685" spans="2:65" s="1" customFormat="1" ht="22.5" customHeight="1">
      <c r="B1685" s="40"/>
      <c r="C1685" s="192" t="s">
        <v>2433</v>
      </c>
      <c r="D1685" s="192" t="s">
        <v>169</v>
      </c>
      <c r="E1685" s="193" t="s">
        <v>2434</v>
      </c>
      <c r="F1685" s="194" t="s">
        <v>2435</v>
      </c>
      <c r="G1685" s="195" t="s">
        <v>226</v>
      </c>
      <c r="H1685" s="196">
        <v>2</v>
      </c>
      <c r="I1685" s="197"/>
      <c r="J1685" s="198">
        <f t="shared" ref="J1685:J1691" si="140">ROUND(I1685*H1685,2)</f>
        <v>0</v>
      </c>
      <c r="K1685" s="194" t="s">
        <v>173</v>
      </c>
      <c r="L1685" s="60"/>
      <c r="M1685" s="199" t="s">
        <v>21</v>
      </c>
      <c r="N1685" s="200" t="s">
        <v>41</v>
      </c>
      <c r="O1685" s="41"/>
      <c r="P1685" s="201">
        <f t="shared" ref="P1685:P1691" si="141">O1685*H1685</f>
        <v>0</v>
      </c>
      <c r="Q1685" s="201">
        <v>0</v>
      </c>
      <c r="R1685" s="201">
        <f t="shared" ref="R1685:R1691" si="142">Q1685*H1685</f>
        <v>0</v>
      </c>
      <c r="S1685" s="201">
        <v>0</v>
      </c>
      <c r="T1685" s="202">
        <f t="shared" ref="T1685:T1691" si="143">S1685*H1685</f>
        <v>0</v>
      </c>
      <c r="AR1685" s="23" t="s">
        <v>308</v>
      </c>
      <c r="AT1685" s="23" t="s">
        <v>169</v>
      </c>
      <c r="AU1685" s="23" t="s">
        <v>175</v>
      </c>
      <c r="AY1685" s="23" t="s">
        <v>167</v>
      </c>
      <c r="BE1685" s="203">
        <f t="shared" ref="BE1685:BE1691" si="144">IF(N1685="základní",J1685,0)</f>
        <v>0</v>
      </c>
      <c r="BF1685" s="203">
        <f t="shared" ref="BF1685:BF1691" si="145">IF(N1685="snížená",J1685,0)</f>
        <v>0</v>
      </c>
      <c r="BG1685" s="203">
        <f t="shared" ref="BG1685:BG1691" si="146">IF(N1685="zákl. přenesená",J1685,0)</f>
        <v>0</v>
      </c>
      <c r="BH1685" s="203">
        <f t="shared" ref="BH1685:BH1691" si="147">IF(N1685="sníž. přenesená",J1685,0)</f>
        <v>0</v>
      </c>
      <c r="BI1685" s="203">
        <f t="shared" ref="BI1685:BI1691" si="148">IF(N1685="nulová",J1685,0)</f>
        <v>0</v>
      </c>
      <c r="BJ1685" s="23" t="s">
        <v>175</v>
      </c>
      <c r="BK1685" s="203">
        <f t="shared" ref="BK1685:BK1691" si="149">ROUND(I1685*H1685,2)</f>
        <v>0</v>
      </c>
      <c r="BL1685" s="23" t="s">
        <v>308</v>
      </c>
      <c r="BM1685" s="23" t="s">
        <v>2436</v>
      </c>
    </row>
    <row r="1686" spans="2:65" s="1" customFormat="1" ht="31.5" customHeight="1">
      <c r="B1686" s="40"/>
      <c r="C1686" s="242" t="s">
        <v>2437</v>
      </c>
      <c r="D1686" s="242" t="s">
        <v>364</v>
      </c>
      <c r="E1686" s="243" t="s">
        <v>2438</v>
      </c>
      <c r="F1686" s="244" t="s">
        <v>2439</v>
      </c>
      <c r="G1686" s="245" t="s">
        <v>226</v>
      </c>
      <c r="H1686" s="246">
        <v>2</v>
      </c>
      <c r="I1686" s="247"/>
      <c r="J1686" s="248">
        <f t="shared" si="140"/>
        <v>0</v>
      </c>
      <c r="K1686" s="244" t="s">
        <v>173</v>
      </c>
      <c r="L1686" s="249"/>
      <c r="M1686" s="250" t="s">
        <v>21</v>
      </c>
      <c r="N1686" s="251" t="s">
        <v>41</v>
      </c>
      <c r="O1686" s="41"/>
      <c r="P1686" s="201">
        <f t="shared" si="141"/>
        <v>0</v>
      </c>
      <c r="Q1686" s="201">
        <v>8.2000000000000007E-3</v>
      </c>
      <c r="R1686" s="201">
        <f t="shared" si="142"/>
        <v>1.6400000000000001E-2</v>
      </c>
      <c r="S1686" s="201">
        <v>0</v>
      </c>
      <c r="T1686" s="202">
        <f t="shared" si="143"/>
        <v>0</v>
      </c>
      <c r="AR1686" s="23" t="s">
        <v>426</v>
      </c>
      <c r="AT1686" s="23" t="s">
        <v>364</v>
      </c>
      <c r="AU1686" s="23" t="s">
        <v>175</v>
      </c>
      <c r="AY1686" s="23" t="s">
        <v>167</v>
      </c>
      <c r="BE1686" s="203">
        <f t="shared" si="144"/>
        <v>0</v>
      </c>
      <c r="BF1686" s="203">
        <f t="shared" si="145"/>
        <v>0</v>
      </c>
      <c r="BG1686" s="203">
        <f t="shared" si="146"/>
        <v>0</v>
      </c>
      <c r="BH1686" s="203">
        <f t="shared" si="147"/>
        <v>0</v>
      </c>
      <c r="BI1686" s="203">
        <f t="shared" si="148"/>
        <v>0</v>
      </c>
      <c r="BJ1686" s="23" t="s">
        <v>175</v>
      </c>
      <c r="BK1686" s="203">
        <f t="shared" si="149"/>
        <v>0</v>
      </c>
      <c r="BL1686" s="23" t="s">
        <v>308</v>
      </c>
      <c r="BM1686" s="23" t="s">
        <v>2440</v>
      </c>
    </row>
    <row r="1687" spans="2:65" s="1" customFormat="1" ht="31.5" customHeight="1">
      <c r="B1687" s="40"/>
      <c r="C1687" s="192" t="s">
        <v>2441</v>
      </c>
      <c r="D1687" s="192" t="s">
        <v>169</v>
      </c>
      <c r="E1687" s="193" t="s">
        <v>2442</v>
      </c>
      <c r="F1687" s="194" t="s">
        <v>2443</v>
      </c>
      <c r="G1687" s="195" t="s">
        <v>226</v>
      </c>
      <c r="H1687" s="196">
        <v>1</v>
      </c>
      <c r="I1687" s="197"/>
      <c r="J1687" s="198">
        <f t="shared" si="140"/>
        <v>0</v>
      </c>
      <c r="K1687" s="194" t="s">
        <v>173</v>
      </c>
      <c r="L1687" s="60"/>
      <c r="M1687" s="199" t="s">
        <v>21</v>
      </c>
      <c r="N1687" s="200" t="s">
        <v>41</v>
      </c>
      <c r="O1687" s="41"/>
      <c r="P1687" s="201">
        <f t="shared" si="141"/>
        <v>0</v>
      </c>
      <c r="Q1687" s="201">
        <v>0</v>
      </c>
      <c r="R1687" s="201">
        <f t="shared" si="142"/>
        <v>0</v>
      </c>
      <c r="S1687" s="201">
        <v>0</v>
      </c>
      <c r="T1687" s="202">
        <f t="shared" si="143"/>
        <v>0</v>
      </c>
      <c r="AR1687" s="23" t="s">
        <v>308</v>
      </c>
      <c r="AT1687" s="23" t="s">
        <v>169</v>
      </c>
      <c r="AU1687" s="23" t="s">
        <v>175</v>
      </c>
      <c r="AY1687" s="23" t="s">
        <v>167</v>
      </c>
      <c r="BE1687" s="203">
        <f t="shared" si="144"/>
        <v>0</v>
      </c>
      <c r="BF1687" s="203">
        <f t="shared" si="145"/>
        <v>0</v>
      </c>
      <c r="BG1687" s="203">
        <f t="shared" si="146"/>
        <v>0</v>
      </c>
      <c r="BH1687" s="203">
        <f t="shared" si="147"/>
        <v>0</v>
      </c>
      <c r="BI1687" s="203">
        <f t="shared" si="148"/>
        <v>0</v>
      </c>
      <c r="BJ1687" s="23" t="s">
        <v>175</v>
      </c>
      <c r="BK1687" s="203">
        <f t="shared" si="149"/>
        <v>0</v>
      </c>
      <c r="BL1687" s="23" t="s">
        <v>308</v>
      </c>
      <c r="BM1687" s="23" t="s">
        <v>2444</v>
      </c>
    </row>
    <row r="1688" spans="2:65" s="1" customFormat="1" ht="22.5" customHeight="1">
      <c r="B1688" s="40"/>
      <c r="C1688" s="242" t="s">
        <v>2445</v>
      </c>
      <c r="D1688" s="242" t="s">
        <v>364</v>
      </c>
      <c r="E1688" s="243" t="s">
        <v>2446</v>
      </c>
      <c r="F1688" s="244" t="s">
        <v>2447</v>
      </c>
      <c r="G1688" s="245" t="s">
        <v>226</v>
      </c>
      <c r="H1688" s="246">
        <v>1</v>
      </c>
      <c r="I1688" s="247"/>
      <c r="J1688" s="248">
        <f t="shared" si="140"/>
        <v>0</v>
      </c>
      <c r="K1688" s="244" t="s">
        <v>173</v>
      </c>
      <c r="L1688" s="249"/>
      <c r="M1688" s="250" t="s">
        <v>21</v>
      </c>
      <c r="N1688" s="251" t="s">
        <v>41</v>
      </c>
      <c r="O1688" s="41"/>
      <c r="P1688" s="201">
        <f t="shared" si="141"/>
        <v>0</v>
      </c>
      <c r="Q1688" s="201">
        <v>1.0500000000000001E-2</v>
      </c>
      <c r="R1688" s="201">
        <f t="shared" si="142"/>
        <v>1.0500000000000001E-2</v>
      </c>
      <c r="S1688" s="201">
        <v>0</v>
      </c>
      <c r="T1688" s="202">
        <f t="shared" si="143"/>
        <v>0</v>
      </c>
      <c r="AR1688" s="23" t="s">
        <v>426</v>
      </c>
      <c r="AT1688" s="23" t="s">
        <v>364</v>
      </c>
      <c r="AU1688" s="23" t="s">
        <v>175</v>
      </c>
      <c r="AY1688" s="23" t="s">
        <v>167</v>
      </c>
      <c r="BE1688" s="203">
        <f t="shared" si="144"/>
        <v>0</v>
      </c>
      <c r="BF1688" s="203">
        <f t="shared" si="145"/>
        <v>0</v>
      </c>
      <c r="BG1688" s="203">
        <f t="shared" si="146"/>
        <v>0</v>
      </c>
      <c r="BH1688" s="203">
        <f t="shared" si="147"/>
        <v>0</v>
      </c>
      <c r="BI1688" s="203">
        <f t="shared" si="148"/>
        <v>0</v>
      </c>
      <c r="BJ1688" s="23" t="s">
        <v>175</v>
      </c>
      <c r="BK1688" s="203">
        <f t="shared" si="149"/>
        <v>0</v>
      </c>
      <c r="BL1688" s="23" t="s">
        <v>308</v>
      </c>
      <c r="BM1688" s="23" t="s">
        <v>2448</v>
      </c>
    </row>
    <row r="1689" spans="2:65" s="1" customFormat="1" ht="22.5" customHeight="1">
      <c r="B1689" s="40"/>
      <c r="C1689" s="192" t="s">
        <v>2449</v>
      </c>
      <c r="D1689" s="192" t="s">
        <v>169</v>
      </c>
      <c r="E1689" s="193" t="s">
        <v>2450</v>
      </c>
      <c r="F1689" s="194" t="s">
        <v>2451</v>
      </c>
      <c r="G1689" s="195" t="s">
        <v>226</v>
      </c>
      <c r="H1689" s="196">
        <v>1</v>
      </c>
      <c r="I1689" s="197"/>
      <c r="J1689" s="198">
        <f t="shared" si="140"/>
        <v>0</v>
      </c>
      <c r="K1689" s="194" t="s">
        <v>173</v>
      </c>
      <c r="L1689" s="60"/>
      <c r="M1689" s="199" t="s">
        <v>21</v>
      </c>
      <c r="N1689" s="200" t="s">
        <v>41</v>
      </c>
      <c r="O1689" s="41"/>
      <c r="P1689" s="201">
        <f t="shared" si="141"/>
        <v>0</v>
      </c>
      <c r="Q1689" s="201">
        <v>0</v>
      </c>
      <c r="R1689" s="201">
        <f t="shared" si="142"/>
        <v>0</v>
      </c>
      <c r="S1689" s="201">
        <v>0</v>
      </c>
      <c r="T1689" s="202">
        <f t="shared" si="143"/>
        <v>0</v>
      </c>
      <c r="AR1689" s="23" t="s">
        <v>308</v>
      </c>
      <c r="AT1689" s="23" t="s">
        <v>169</v>
      </c>
      <c r="AU1689" s="23" t="s">
        <v>175</v>
      </c>
      <c r="AY1689" s="23" t="s">
        <v>167</v>
      </c>
      <c r="BE1689" s="203">
        <f t="shared" si="144"/>
        <v>0</v>
      </c>
      <c r="BF1689" s="203">
        <f t="shared" si="145"/>
        <v>0</v>
      </c>
      <c r="BG1689" s="203">
        <f t="shared" si="146"/>
        <v>0</v>
      </c>
      <c r="BH1689" s="203">
        <f t="shared" si="147"/>
        <v>0</v>
      </c>
      <c r="BI1689" s="203">
        <f t="shared" si="148"/>
        <v>0</v>
      </c>
      <c r="BJ1689" s="23" t="s">
        <v>175</v>
      </c>
      <c r="BK1689" s="203">
        <f t="shared" si="149"/>
        <v>0</v>
      </c>
      <c r="BL1689" s="23" t="s">
        <v>308</v>
      </c>
      <c r="BM1689" s="23" t="s">
        <v>2452</v>
      </c>
    </row>
    <row r="1690" spans="2:65" s="1" customFormat="1" ht="31.5" customHeight="1">
      <c r="B1690" s="40"/>
      <c r="C1690" s="242" t="s">
        <v>2453</v>
      </c>
      <c r="D1690" s="242" t="s">
        <v>364</v>
      </c>
      <c r="E1690" s="243" t="s">
        <v>2454</v>
      </c>
      <c r="F1690" s="244" t="s">
        <v>2455</v>
      </c>
      <c r="G1690" s="245" t="s">
        <v>226</v>
      </c>
      <c r="H1690" s="246">
        <v>1</v>
      </c>
      <c r="I1690" s="247"/>
      <c r="J1690" s="248">
        <f t="shared" si="140"/>
        <v>0</v>
      </c>
      <c r="K1690" s="244" t="s">
        <v>173</v>
      </c>
      <c r="L1690" s="249"/>
      <c r="M1690" s="250" t="s">
        <v>21</v>
      </c>
      <c r="N1690" s="251" t="s">
        <v>41</v>
      </c>
      <c r="O1690" s="41"/>
      <c r="P1690" s="201">
        <f t="shared" si="141"/>
        <v>0</v>
      </c>
      <c r="Q1690" s="201">
        <v>2.3E-3</v>
      </c>
      <c r="R1690" s="201">
        <f t="shared" si="142"/>
        <v>2.3E-3</v>
      </c>
      <c r="S1690" s="201">
        <v>0</v>
      </c>
      <c r="T1690" s="202">
        <f t="shared" si="143"/>
        <v>0</v>
      </c>
      <c r="AR1690" s="23" t="s">
        <v>426</v>
      </c>
      <c r="AT1690" s="23" t="s">
        <v>364</v>
      </c>
      <c r="AU1690" s="23" t="s">
        <v>175</v>
      </c>
      <c r="AY1690" s="23" t="s">
        <v>167</v>
      </c>
      <c r="BE1690" s="203">
        <f t="shared" si="144"/>
        <v>0</v>
      </c>
      <c r="BF1690" s="203">
        <f t="shared" si="145"/>
        <v>0</v>
      </c>
      <c r="BG1690" s="203">
        <f t="shared" si="146"/>
        <v>0</v>
      </c>
      <c r="BH1690" s="203">
        <f t="shared" si="147"/>
        <v>0</v>
      </c>
      <c r="BI1690" s="203">
        <f t="shared" si="148"/>
        <v>0</v>
      </c>
      <c r="BJ1690" s="23" t="s">
        <v>175</v>
      </c>
      <c r="BK1690" s="203">
        <f t="shared" si="149"/>
        <v>0</v>
      </c>
      <c r="BL1690" s="23" t="s">
        <v>308</v>
      </c>
      <c r="BM1690" s="23" t="s">
        <v>2456</v>
      </c>
    </row>
    <row r="1691" spans="2:65" s="1" customFormat="1" ht="22.5" customHeight="1">
      <c r="B1691" s="40"/>
      <c r="C1691" s="192" t="s">
        <v>2457</v>
      </c>
      <c r="D1691" s="192" t="s">
        <v>169</v>
      </c>
      <c r="E1691" s="193" t="s">
        <v>2458</v>
      </c>
      <c r="F1691" s="194" t="s">
        <v>2459</v>
      </c>
      <c r="G1691" s="195" t="s">
        <v>245</v>
      </c>
      <c r="H1691" s="196">
        <v>155.94800000000001</v>
      </c>
      <c r="I1691" s="197"/>
      <c r="J1691" s="198">
        <f t="shared" si="140"/>
        <v>0</v>
      </c>
      <c r="K1691" s="194" t="s">
        <v>173</v>
      </c>
      <c r="L1691" s="60"/>
      <c r="M1691" s="199" t="s">
        <v>21</v>
      </c>
      <c r="N1691" s="200" t="s">
        <v>41</v>
      </c>
      <c r="O1691" s="41"/>
      <c r="P1691" s="201">
        <f t="shared" si="141"/>
        <v>0</v>
      </c>
      <c r="Q1691" s="201">
        <v>0</v>
      </c>
      <c r="R1691" s="201">
        <f t="shared" si="142"/>
        <v>0</v>
      </c>
      <c r="S1691" s="201">
        <v>0</v>
      </c>
      <c r="T1691" s="202">
        <f t="shared" si="143"/>
        <v>0</v>
      </c>
      <c r="AR1691" s="23" t="s">
        <v>308</v>
      </c>
      <c r="AT1691" s="23" t="s">
        <v>169</v>
      </c>
      <c r="AU1691" s="23" t="s">
        <v>175</v>
      </c>
      <c r="AY1691" s="23" t="s">
        <v>167</v>
      </c>
      <c r="BE1691" s="203">
        <f t="shared" si="144"/>
        <v>0</v>
      </c>
      <c r="BF1691" s="203">
        <f t="shared" si="145"/>
        <v>0</v>
      </c>
      <c r="BG1691" s="203">
        <f t="shared" si="146"/>
        <v>0</v>
      </c>
      <c r="BH1691" s="203">
        <f t="shared" si="147"/>
        <v>0</v>
      </c>
      <c r="BI1691" s="203">
        <f t="shared" si="148"/>
        <v>0</v>
      </c>
      <c r="BJ1691" s="23" t="s">
        <v>175</v>
      </c>
      <c r="BK1691" s="203">
        <f t="shared" si="149"/>
        <v>0</v>
      </c>
      <c r="BL1691" s="23" t="s">
        <v>308</v>
      </c>
      <c r="BM1691" s="23" t="s">
        <v>2460</v>
      </c>
    </row>
    <row r="1692" spans="2:65" s="11" customFormat="1">
      <c r="B1692" s="204"/>
      <c r="C1692" s="205"/>
      <c r="D1692" s="206" t="s">
        <v>177</v>
      </c>
      <c r="E1692" s="207" t="s">
        <v>21</v>
      </c>
      <c r="F1692" s="208" t="s">
        <v>2195</v>
      </c>
      <c r="G1692" s="205"/>
      <c r="H1692" s="209" t="s">
        <v>21</v>
      </c>
      <c r="I1692" s="210"/>
      <c r="J1692" s="205"/>
      <c r="K1692" s="205"/>
      <c r="L1692" s="211"/>
      <c r="M1692" s="212"/>
      <c r="N1692" s="213"/>
      <c r="O1692" s="213"/>
      <c r="P1692" s="213"/>
      <c r="Q1692" s="213"/>
      <c r="R1692" s="213"/>
      <c r="S1692" s="213"/>
      <c r="T1692" s="214"/>
      <c r="AT1692" s="215" t="s">
        <v>177</v>
      </c>
      <c r="AU1692" s="215" t="s">
        <v>175</v>
      </c>
      <c r="AV1692" s="11" t="s">
        <v>77</v>
      </c>
      <c r="AW1692" s="11" t="s">
        <v>33</v>
      </c>
      <c r="AX1692" s="11" t="s">
        <v>69</v>
      </c>
      <c r="AY1692" s="215" t="s">
        <v>167</v>
      </c>
    </row>
    <row r="1693" spans="2:65" s="12" customFormat="1">
      <c r="B1693" s="216"/>
      <c r="C1693" s="217"/>
      <c r="D1693" s="206" t="s">
        <v>177</v>
      </c>
      <c r="E1693" s="218" t="s">
        <v>21</v>
      </c>
      <c r="F1693" s="219" t="s">
        <v>2196</v>
      </c>
      <c r="G1693" s="217"/>
      <c r="H1693" s="220">
        <v>150.15100000000001</v>
      </c>
      <c r="I1693" s="221"/>
      <c r="J1693" s="217"/>
      <c r="K1693" s="217"/>
      <c r="L1693" s="222"/>
      <c r="M1693" s="223"/>
      <c r="N1693" s="224"/>
      <c r="O1693" s="224"/>
      <c r="P1693" s="224"/>
      <c r="Q1693" s="224"/>
      <c r="R1693" s="224"/>
      <c r="S1693" s="224"/>
      <c r="T1693" s="225"/>
      <c r="AT1693" s="226" t="s">
        <v>177</v>
      </c>
      <c r="AU1693" s="226" t="s">
        <v>175</v>
      </c>
      <c r="AV1693" s="12" t="s">
        <v>175</v>
      </c>
      <c r="AW1693" s="12" t="s">
        <v>33</v>
      </c>
      <c r="AX1693" s="12" t="s">
        <v>69</v>
      </c>
      <c r="AY1693" s="226" t="s">
        <v>167</v>
      </c>
    </row>
    <row r="1694" spans="2:65" s="12" customFormat="1">
      <c r="B1694" s="216"/>
      <c r="C1694" s="217"/>
      <c r="D1694" s="206" t="s">
        <v>177</v>
      </c>
      <c r="E1694" s="218" t="s">
        <v>21</v>
      </c>
      <c r="F1694" s="219" t="s">
        <v>2197</v>
      </c>
      <c r="G1694" s="217"/>
      <c r="H1694" s="220">
        <v>5.7969999999999997</v>
      </c>
      <c r="I1694" s="221"/>
      <c r="J1694" s="217"/>
      <c r="K1694" s="217"/>
      <c r="L1694" s="222"/>
      <c r="M1694" s="223"/>
      <c r="N1694" s="224"/>
      <c r="O1694" s="224"/>
      <c r="P1694" s="224"/>
      <c r="Q1694" s="224"/>
      <c r="R1694" s="224"/>
      <c r="S1694" s="224"/>
      <c r="T1694" s="225"/>
      <c r="AT1694" s="226" t="s">
        <v>177</v>
      </c>
      <c r="AU1694" s="226" t="s">
        <v>175</v>
      </c>
      <c r="AV1694" s="12" t="s">
        <v>175</v>
      </c>
      <c r="AW1694" s="12" t="s">
        <v>33</v>
      </c>
      <c r="AX1694" s="12" t="s">
        <v>69</v>
      </c>
      <c r="AY1694" s="226" t="s">
        <v>167</v>
      </c>
    </row>
    <row r="1695" spans="2:65" s="13" customFormat="1">
      <c r="B1695" s="227"/>
      <c r="C1695" s="228"/>
      <c r="D1695" s="229" t="s">
        <v>177</v>
      </c>
      <c r="E1695" s="230" t="s">
        <v>21</v>
      </c>
      <c r="F1695" s="231" t="s">
        <v>181</v>
      </c>
      <c r="G1695" s="228"/>
      <c r="H1695" s="232">
        <v>155.94800000000001</v>
      </c>
      <c r="I1695" s="233"/>
      <c r="J1695" s="228"/>
      <c r="K1695" s="228"/>
      <c r="L1695" s="234"/>
      <c r="M1695" s="235"/>
      <c r="N1695" s="236"/>
      <c r="O1695" s="236"/>
      <c r="P1695" s="236"/>
      <c r="Q1695" s="236"/>
      <c r="R1695" s="236"/>
      <c r="S1695" s="236"/>
      <c r="T1695" s="237"/>
      <c r="AT1695" s="238" t="s">
        <v>177</v>
      </c>
      <c r="AU1695" s="238" t="s">
        <v>175</v>
      </c>
      <c r="AV1695" s="13" t="s">
        <v>174</v>
      </c>
      <c r="AW1695" s="13" t="s">
        <v>33</v>
      </c>
      <c r="AX1695" s="13" t="s">
        <v>77</v>
      </c>
      <c r="AY1695" s="238" t="s">
        <v>167</v>
      </c>
    </row>
    <row r="1696" spans="2:65" s="1" customFormat="1" ht="22.5" customHeight="1">
      <c r="B1696" s="40"/>
      <c r="C1696" s="242" t="s">
        <v>2461</v>
      </c>
      <c r="D1696" s="242" t="s">
        <v>364</v>
      </c>
      <c r="E1696" s="243" t="s">
        <v>2462</v>
      </c>
      <c r="F1696" s="244" t="s">
        <v>2463</v>
      </c>
      <c r="G1696" s="245" t="s">
        <v>245</v>
      </c>
      <c r="H1696" s="246">
        <v>179.34</v>
      </c>
      <c r="I1696" s="247"/>
      <c r="J1696" s="248">
        <f>ROUND(I1696*H1696,2)</f>
        <v>0</v>
      </c>
      <c r="K1696" s="244" t="s">
        <v>173</v>
      </c>
      <c r="L1696" s="249"/>
      <c r="M1696" s="250" t="s">
        <v>21</v>
      </c>
      <c r="N1696" s="251" t="s">
        <v>41</v>
      </c>
      <c r="O1696" s="41"/>
      <c r="P1696" s="201">
        <f>O1696*H1696</f>
        <v>0</v>
      </c>
      <c r="Q1696" s="201">
        <v>1E-4</v>
      </c>
      <c r="R1696" s="201">
        <f>Q1696*H1696</f>
        <v>1.7934000000000002E-2</v>
      </c>
      <c r="S1696" s="201">
        <v>0</v>
      </c>
      <c r="T1696" s="202">
        <f>S1696*H1696</f>
        <v>0</v>
      </c>
      <c r="AR1696" s="23" t="s">
        <v>426</v>
      </c>
      <c r="AT1696" s="23" t="s">
        <v>364</v>
      </c>
      <c r="AU1696" s="23" t="s">
        <v>175</v>
      </c>
      <c r="AY1696" s="23" t="s">
        <v>167</v>
      </c>
      <c r="BE1696" s="203">
        <f>IF(N1696="základní",J1696,0)</f>
        <v>0</v>
      </c>
      <c r="BF1696" s="203">
        <f>IF(N1696="snížená",J1696,0)</f>
        <v>0</v>
      </c>
      <c r="BG1696" s="203">
        <f>IF(N1696="zákl. přenesená",J1696,0)</f>
        <v>0</v>
      </c>
      <c r="BH1696" s="203">
        <f>IF(N1696="sníž. přenesená",J1696,0)</f>
        <v>0</v>
      </c>
      <c r="BI1696" s="203">
        <f>IF(N1696="nulová",J1696,0)</f>
        <v>0</v>
      </c>
      <c r="BJ1696" s="23" t="s">
        <v>175</v>
      </c>
      <c r="BK1696" s="203">
        <f>ROUND(I1696*H1696,2)</f>
        <v>0</v>
      </c>
      <c r="BL1696" s="23" t="s">
        <v>308</v>
      </c>
      <c r="BM1696" s="23" t="s">
        <v>2464</v>
      </c>
    </row>
    <row r="1697" spans="2:65" s="1" customFormat="1" ht="27">
      <c r="B1697" s="40"/>
      <c r="C1697" s="62"/>
      <c r="D1697" s="206" t="s">
        <v>368</v>
      </c>
      <c r="E1697" s="62"/>
      <c r="F1697" s="252" t="s">
        <v>2465</v>
      </c>
      <c r="G1697" s="62"/>
      <c r="H1697" s="62"/>
      <c r="I1697" s="162"/>
      <c r="J1697" s="62"/>
      <c r="K1697" s="62"/>
      <c r="L1697" s="60"/>
      <c r="M1697" s="253"/>
      <c r="N1697" s="41"/>
      <c r="O1697" s="41"/>
      <c r="P1697" s="41"/>
      <c r="Q1697" s="41"/>
      <c r="R1697" s="41"/>
      <c r="S1697" s="41"/>
      <c r="T1697" s="77"/>
      <c r="AT1697" s="23" t="s">
        <v>368</v>
      </c>
      <c r="AU1697" s="23" t="s">
        <v>175</v>
      </c>
    </row>
    <row r="1698" spans="2:65" s="11" customFormat="1">
      <c r="B1698" s="204"/>
      <c r="C1698" s="205"/>
      <c r="D1698" s="206" t="s">
        <v>177</v>
      </c>
      <c r="E1698" s="207" t="s">
        <v>21</v>
      </c>
      <c r="F1698" s="208" t="s">
        <v>901</v>
      </c>
      <c r="G1698" s="205"/>
      <c r="H1698" s="209" t="s">
        <v>21</v>
      </c>
      <c r="I1698" s="210"/>
      <c r="J1698" s="205"/>
      <c r="K1698" s="205"/>
      <c r="L1698" s="211"/>
      <c r="M1698" s="212"/>
      <c r="N1698" s="213"/>
      <c r="O1698" s="213"/>
      <c r="P1698" s="213"/>
      <c r="Q1698" s="213"/>
      <c r="R1698" s="213"/>
      <c r="S1698" s="213"/>
      <c r="T1698" s="214"/>
      <c r="AT1698" s="215" t="s">
        <v>177</v>
      </c>
      <c r="AU1698" s="215" t="s">
        <v>175</v>
      </c>
      <c r="AV1698" s="11" t="s">
        <v>77</v>
      </c>
      <c r="AW1698" s="11" t="s">
        <v>33</v>
      </c>
      <c r="AX1698" s="11" t="s">
        <v>69</v>
      </c>
      <c r="AY1698" s="215" t="s">
        <v>167</v>
      </c>
    </row>
    <row r="1699" spans="2:65" s="12" customFormat="1">
      <c r="B1699" s="216"/>
      <c r="C1699" s="217"/>
      <c r="D1699" s="206" t="s">
        <v>177</v>
      </c>
      <c r="E1699" s="218" t="s">
        <v>21</v>
      </c>
      <c r="F1699" s="219" t="s">
        <v>2466</v>
      </c>
      <c r="G1699" s="217"/>
      <c r="H1699" s="220">
        <v>179.34</v>
      </c>
      <c r="I1699" s="221"/>
      <c r="J1699" s="217"/>
      <c r="K1699" s="217"/>
      <c r="L1699" s="222"/>
      <c r="M1699" s="223"/>
      <c r="N1699" s="224"/>
      <c r="O1699" s="224"/>
      <c r="P1699" s="224"/>
      <c r="Q1699" s="224"/>
      <c r="R1699" s="224"/>
      <c r="S1699" s="224"/>
      <c r="T1699" s="225"/>
      <c r="AT1699" s="226" t="s">
        <v>177</v>
      </c>
      <c r="AU1699" s="226" t="s">
        <v>175</v>
      </c>
      <c r="AV1699" s="12" t="s">
        <v>175</v>
      </c>
      <c r="AW1699" s="12" t="s">
        <v>33</v>
      </c>
      <c r="AX1699" s="12" t="s">
        <v>69</v>
      </c>
      <c r="AY1699" s="226" t="s">
        <v>167</v>
      </c>
    </row>
    <row r="1700" spans="2:65" s="13" customFormat="1">
      <c r="B1700" s="227"/>
      <c r="C1700" s="228"/>
      <c r="D1700" s="229" t="s">
        <v>177</v>
      </c>
      <c r="E1700" s="230" t="s">
        <v>21</v>
      </c>
      <c r="F1700" s="231" t="s">
        <v>181</v>
      </c>
      <c r="G1700" s="228"/>
      <c r="H1700" s="232">
        <v>179.34</v>
      </c>
      <c r="I1700" s="233"/>
      <c r="J1700" s="228"/>
      <c r="K1700" s="228"/>
      <c r="L1700" s="234"/>
      <c r="M1700" s="235"/>
      <c r="N1700" s="236"/>
      <c r="O1700" s="236"/>
      <c r="P1700" s="236"/>
      <c r="Q1700" s="236"/>
      <c r="R1700" s="236"/>
      <c r="S1700" s="236"/>
      <c r="T1700" s="237"/>
      <c r="AT1700" s="238" t="s">
        <v>177</v>
      </c>
      <c r="AU1700" s="238" t="s">
        <v>175</v>
      </c>
      <c r="AV1700" s="13" t="s">
        <v>174</v>
      </c>
      <c r="AW1700" s="13" t="s">
        <v>33</v>
      </c>
      <c r="AX1700" s="13" t="s">
        <v>77</v>
      </c>
      <c r="AY1700" s="238" t="s">
        <v>167</v>
      </c>
    </row>
    <row r="1701" spans="2:65" s="1" customFormat="1" ht="31.5" customHeight="1">
      <c r="B1701" s="40"/>
      <c r="C1701" s="192" t="s">
        <v>2467</v>
      </c>
      <c r="D1701" s="192" t="s">
        <v>169</v>
      </c>
      <c r="E1701" s="193" t="s">
        <v>2468</v>
      </c>
      <c r="F1701" s="194" t="s">
        <v>2469</v>
      </c>
      <c r="G1701" s="195" t="s">
        <v>944</v>
      </c>
      <c r="H1701" s="256"/>
      <c r="I1701" s="197"/>
      <c r="J1701" s="198">
        <f>ROUND(I1701*H1701,2)</f>
        <v>0</v>
      </c>
      <c r="K1701" s="194" t="s">
        <v>173</v>
      </c>
      <c r="L1701" s="60"/>
      <c r="M1701" s="199" t="s">
        <v>21</v>
      </c>
      <c r="N1701" s="200" t="s">
        <v>41</v>
      </c>
      <c r="O1701" s="41"/>
      <c r="P1701" s="201">
        <f>O1701*H1701</f>
        <v>0</v>
      </c>
      <c r="Q1701" s="201">
        <v>0</v>
      </c>
      <c r="R1701" s="201">
        <f>Q1701*H1701</f>
        <v>0</v>
      </c>
      <c r="S1701" s="201">
        <v>0</v>
      </c>
      <c r="T1701" s="202">
        <f>S1701*H1701</f>
        <v>0</v>
      </c>
      <c r="AR1701" s="23" t="s">
        <v>308</v>
      </c>
      <c r="AT1701" s="23" t="s">
        <v>169</v>
      </c>
      <c r="AU1701" s="23" t="s">
        <v>175</v>
      </c>
      <c r="AY1701" s="23" t="s">
        <v>167</v>
      </c>
      <c r="BE1701" s="203">
        <f>IF(N1701="základní",J1701,0)</f>
        <v>0</v>
      </c>
      <c r="BF1701" s="203">
        <f>IF(N1701="snížená",J1701,0)</f>
        <v>0</v>
      </c>
      <c r="BG1701" s="203">
        <f>IF(N1701="zákl. přenesená",J1701,0)</f>
        <v>0</v>
      </c>
      <c r="BH1701" s="203">
        <f>IF(N1701="sníž. přenesená",J1701,0)</f>
        <v>0</v>
      </c>
      <c r="BI1701" s="203">
        <f>IF(N1701="nulová",J1701,0)</f>
        <v>0</v>
      </c>
      <c r="BJ1701" s="23" t="s">
        <v>175</v>
      </c>
      <c r="BK1701" s="203">
        <f>ROUND(I1701*H1701,2)</f>
        <v>0</v>
      </c>
      <c r="BL1701" s="23" t="s">
        <v>308</v>
      </c>
      <c r="BM1701" s="23" t="s">
        <v>2470</v>
      </c>
    </row>
    <row r="1702" spans="2:65" s="10" customFormat="1" ht="29.85" customHeight="1">
      <c r="B1702" s="175"/>
      <c r="C1702" s="176"/>
      <c r="D1702" s="189" t="s">
        <v>68</v>
      </c>
      <c r="E1702" s="190" t="s">
        <v>2471</v>
      </c>
      <c r="F1702" s="190" t="s">
        <v>2472</v>
      </c>
      <c r="G1702" s="176"/>
      <c r="H1702" s="176"/>
      <c r="I1702" s="179"/>
      <c r="J1702" s="191">
        <f>BK1702</f>
        <v>0</v>
      </c>
      <c r="K1702" s="176"/>
      <c r="L1702" s="181"/>
      <c r="M1702" s="182"/>
      <c r="N1702" s="183"/>
      <c r="O1702" s="183"/>
      <c r="P1702" s="184">
        <f>SUM(P1703:P1811)</f>
        <v>0</v>
      </c>
      <c r="Q1702" s="183"/>
      <c r="R1702" s="184">
        <f>SUM(R1703:R1811)</f>
        <v>0.31511075</v>
      </c>
      <c r="S1702" s="183"/>
      <c r="T1702" s="185">
        <f>SUM(T1703:T1811)</f>
        <v>0</v>
      </c>
      <c r="AR1702" s="186" t="s">
        <v>175</v>
      </c>
      <c r="AT1702" s="187" t="s">
        <v>68</v>
      </c>
      <c r="AU1702" s="187" t="s">
        <v>77</v>
      </c>
      <c r="AY1702" s="186" t="s">
        <v>167</v>
      </c>
      <c r="BK1702" s="188">
        <f>SUM(BK1703:BK1811)</f>
        <v>0</v>
      </c>
    </row>
    <row r="1703" spans="2:65" s="1" customFormat="1" ht="22.5" customHeight="1">
      <c r="B1703" s="40"/>
      <c r="C1703" s="192" t="s">
        <v>2473</v>
      </c>
      <c r="D1703" s="192" t="s">
        <v>169</v>
      </c>
      <c r="E1703" s="193" t="s">
        <v>2474</v>
      </c>
      <c r="F1703" s="194" t="s">
        <v>2475</v>
      </c>
      <c r="G1703" s="195" t="s">
        <v>519</v>
      </c>
      <c r="H1703" s="196">
        <v>2</v>
      </c>
      <c r="I1703" s="197"/>
      <c r="J1703" s="198">
        <f>ROUND(I1703*H1703,2)</f>
        <v>0</v>
      </c>
      <c r="K1703" s="194" t="s">
        <v>21</v>
      </c>
      <c r="L1703" s="60"/>
      <c r="M1703" s="199" t="s">
        <v>21</v>
      </c>
      <c r="N1703" s="200" t="s">
        <v>41</v>
      </c>
      <c r="O1703" s="41"/>
      <c r="P1703" s="201">
        <f>O1703*H1703</f>
        <v>0</v>
      </c>
      <c r="Q1703" s="201">
        <v>0</v>
      </c>
      <c r="R1703" s="201">
        <f>Q1703*H1703</f>
        <v>0</v>
      </c>
      <c r="S1703" s="201">
        <v>0</v>
      </c>
      <c r="T1703" s="202">
        <f>S1703*H1703</f>
        <v>0</v>
      </c>
      <c r="AR1703" s="23" t="s">
        <v>308</v>
      </c>
      <c r="AT1703" s="23" t="s">
        <v>169</v>
      </c>
      <c r="AU1703" s="23" t="s">
        <v>175</v>
      </c>
      <c r="AY1703" s="23" t="s">
        <v>167</v>
      </c>
      <c r="BE1703" s="203">
        <f>IF(N1703="základní",J1703,0)</f>
        <v>0</v>
      </c>
      <c r="BF1703" s="203">
        <f>IF(N1703="snížená",J1703,0)</f>
        <v>0</v>
      </c>
      <c r="BG1703" s="203">
        <f>IF(N1703="zákl. přenesená",J1703,0)</f>
        <v>0</v>
      </c>
      <c r="BH1703" s="203">
        <f>IF(N1703="sníž. přenesená",J1703,0)</f>
        <v>0</v>
      </c>
      <c r="BI1703" s="203">
        <f>IF(N1703="nulová",J1703,0)</f>
        <v>0</v>
      </c>
      <c r="BJ1703" s="23" t="s">
        <v>175</v>
      </c>
      <c r="BK1703" s="203">
        <f>ROUND(I1703*H1703,2)</f>
        <v>0</v>
      </c>
      <c r="BL1703" s="23" t="s">
        <v>308</v>
      </c>
      <c r="BM1703" s="23" t="s">
        <v>2476</v>
      </c>
    </row>
    <row r="1704" spans="2:65" s="1" customFormat="1" ht="22.5" customHeight="1">
      <c r="B1704" s="40"/>
      <c r="C1704" s="192" t="s">
        <v>2477</v>
      </c>
      <c r="D1704" s="192" t="s">
        <v>169</v>
      </c>
      <c r="E1704" s="193" t="s">
        <v>2478</v>
      </c>
      <c r="F1704" s="194" t="s">
        <v>2479</v>
      </c>
      <c r="G1704" s="195" t="s">
        <v>519</v>
      </c>
      <c r="H1704" s="196">
        <v>1</v>
      </c>
      <c r="I1704" s="197"/>
      <c r="J1704" s="198">
        <f>ROUND(I1704*H1704,2)</f>
        <v>0</v>
      </c>
      <c r="K1704" s="194" t="s">
        <v>21</v>
      </c>
      <c r="L1704" s="60"/>
      <c r="M1704" s="199" t="s">
        <v>21</v>
      </c>
      <c r="N1704" s="200" t="s">
        <v>41</v>
      </c>
      <c r="O1704" s="41"/>
      <c r="P1704" s="201">
        <f>O1704*H1704</f>
        <v>0</v>
      </c>
      <c r="Q1704" s="201">
        <v>0</v>
      </c>
      <c r="R1704" s="201">
        <f>Q1704*H1704</f>
        <v>0</v>
      </c>
      <c r="S1704" s="201">
        <v>0</v>
      </c>
      <c r="T1704" s="202">
        <f>S1704*H1704</f>
        <v>0</v>
      </c>
      <c r="AR1704" s="23" t="s">
        <v>308</v>
      </c>
      <c r="AT1704" s="23" t="s">
        <v>169</v>
      </c>
      <c r="AU1704" s="23" t="s">
        <v>175</v>
      </c>
      <c r="AY1704" s="23" t="s">
        <v>167</v>
      </c>
      <c r="BE1704" s="203">
        <f>IF(N1704="základní",J1704,0)</f>
        <v>0</v>
      </c>
      <c r="BF1704" s="203">
        <f>IF(N1704="snížená",J1704,0)</f>
        <v>0</v>
      </c>
      <c r="BG1704" s="203">
        <f>IF(N1704="zákl. přenesená",J1704,0)</f>
        <v>0</v>
      </c>
      <c r="BH1704" s="203">
        <f>IF(N1704="sníž. přenesená",J1704,0)</f>
        <v>0</v>
      </c>
      <c r="BI1704" s="203">
        <f>IF(N1704="nulová",J1704,0)</f>
        <v>0</v>
      </c>
      <c r="BJ1704" s="23" t="s">
        <v>175</v>
      </c>
      <c r="BK1704" s="203">
        <f>ROUND(I1704*H1704,2)</f>
        <v>0</v>
      </c>
      <c r="BL1704" s="23" t="s">
        <v>308</v>
      </c>
      <c r="BM1704" s="23" t="s">
        <v>2480</v>
      </c>
    </row>
    <row r="1705" spans="2:65" s="12" customFormat="1">
      <c r="B1705" s="216"/>
      <c r="C1705" s="217"/>
      <c r="D1705" s="206" t="s">
        <v>177</v>
      </c>
      <c r="E1705" s="218" t="s">
        <v>21</v>
      </c>
      <c r="F1705" s="219" t="s">
        <v>77</v>
      </c>
      <c r="G1705" s="217"/>
      <c r="H1705" s="220">
        <v>1</v>
      </c>
      <c r="I1705" s="221"/>
      <c r="J1705" s="217"/>
      <c r="K1705" s="217"/>
      <c r="L1705" s="222"/>
      <c r="M1705" s="223"/>
      <c r="N1705" s="224"/>
      <c r="O1705" s="224"/>
      <c r="P1705" s="224"/>
      <c r="Q1705" s="224"/>
      <c r="R1705" s="224"/>
      <c r="S1705" s="224"/>
      <c r="T1705" s="225"/>
      <c r="AT1705" s="226" t="s">
        <v>177</v>
      </c>
      <c r="AU1705" s="226" t="s">
        <v>175</v>
      </c>
      <c r="AV1705" s="12" t="s">
        <v>175</v>
      </c>
      <c r="AW1705" s="12" t="s">
        <v>33</v>
      </c>
      <c r="AX1705" s="12" t="s">
        <v>69</v>
      </c>
      <c r="AY1705" s="226" t="s">
        <v>167</v>
      </c>
    </row>
    <row r="1706" spans="2:65" s="13" customFormat="1">
      <c r="B1706" s="227"/>
      <c r="C1706" s="228"/>
      <c r="D1706" s="229" t="s">
        <v>177</v>
      </c>
      <c r="E1706" s="230" t="s">
        <v>21</v>
      </c>
      <c r="F1706" s="231" t="s">
        <v>181</v>
      </c>
      <c r="G1706" s="228"/>
      <c r="H1706" s="232">
        <v>1</v>
      </c>
      <c r="I1706" s="233"/>
      <c r="J1706" s="228"/>
      <c r="K1706" s="228"/>
      <c r="L1706" s="234"/>
      <c r="M1706" s="235"/>
      <c r="N1706" s="236"/>
      <c r="O1706" s="236"/>
      <c r="P1706" s="236"/>
      <c r="Q1706" s="236"/>
      <c r="R1706" s="236"/>
      <c r="S1706" s="236"/>
      <c r="T1706" s="237"/>
      <c r="AT1706" s="238" t="s">
        <v>177</v>
      </c>
      <c r="AU1706" s="238" t="s">
        <v>175</v>
      </c>
      <c r="AV1706" s="13" t="s">
        <v>174</v>
      </c>
      <c r="AW1706" s="13" t="s">
        <v>33</v>
      </c>
      <c r="AX1706" s="13" t="s">
        <v>77</v>
      </c>
      <c r="AY1706" s="238" t="s">
        <v>167</v>
      </c>
    </row>
    <row r="1707" spans="2:65" s="1" customFormat="1" ht="22.5" customHeight="1">
      <c r="B1707" s="40"/>
      <c r="C1707" s="192" t="s">
        <v>2481</v>
      </c>
      <c r="D1707" s="192" t="s">
        <v>169</v>
      </c>
      <c r="E1707" s="193" t="s">
        <v>2482</v>
      </c>
      <c r="F1707" s="194" t="s">
        <v>2483</v>
      </c>
      <c r="G1707" s="195" t="s">
        <v>226</v>
      </c>
      <c r="H1707" s="196">
        <v>1</v>
      </c>
      <c r="I1707" s="197"/>
      <c r="J1707" s="198">
        <f>ROUND(I1707*H1707,2)</f>
        <v>0</v>
      </c>
      <c r="K1707" s="194" t="s">
        <v>173</v>
      </c>
      <c r="L1707" s="60"/>
      <c r="M1707" s="199" t="s">
        <v>21</v>
      </c>
      <c r="N1707" s="200" t="s">
        <v>41</v>
      </c>
      <c r="O1707" s="41"/>
      <c r="P1707" s="201">
        <f>O1707*H1707</f>
        <v>0</v>
      </c>
      <c r="Q1707" s="201">
        <v>4.2000000000000002E-4</v>
      </c>
      <c r="R1707" s="201">
        <f>Q1707*H1707</f>
        <v>4.2000000000000002E-4</v>
      </c>
      <c r="S1707" s="201">
        <v>0</v>
      </c>
      <c r="T1707" s="202">
        <f>S1707*H1707</f>
        <v>0</v>
      </c>
      <c r="AR1707" s="23" t="s">
        <v>308</v>
      </c>
      <c r="AT1707" s="23" t="s">
        <v>169</v>
      </c>
      <c r="AU1707" s="23" t="s">
        <v>175</v>
      </c>
      <c r="AY1707" s="23" t="s">
        <v>167</v>
      </c>
      <c r="BE1707" s="203">
        <f>IF(N1707="základní",J1707,0)</f>
        <v>0</v>
      </c>
      <c r="BF1707" s="203">
        <f>IF(N1707="snížená",J1707,0)</f>
        <v>0</v>
      </c>
      <c r="BG1707" s="203">
        <f>IF(N1707="zákl. přenesená",J1707,0)</f>
        <v>0</v>
      </c>
      <c r="BH1707" s="203">
        <f>IF(N1707="sníž. přenesená",J1707,0)</f>
        <v>0</v>
      </c>
      <c r="BI1707" s="203">
        <f>IF(N1707="nulová",J1707,0)</f>
        <v>0</v>
      </c>
      <c r="BJ1707" s="23" t="s">
        <v>175</v>
      </c>
      <c r="BK1707" s="203">
        <f>ROUND(I1707*H1707,2)</f>
        <v>0</v>
      </c>
      <c r="BL1707" s="23" t="s">
        <v>308</v>
      </c>
      <c r="BM1707" s="23" t="s">
        <v>2484</v>
      </c>
    </row>
    <row r="1708" spans="2:65" s="11" customFormat="1">
      <c r="B1708" s="204"/>
      <c r="C1708" s="205"/>
      <c r="D1708" s="206" t="s">
        <v>177</v>
      </c>
      <c r="E1708" s="207" t="s">
        <v>21</v>
      </c>
      <c r="F1708" s="208" t="s">
        <v>2485</v>
      </c>
      <c r="G1708" s="205"/>
      <c r="H1708" s="209" t="s">
        <v>21</v>
      </c>
      <c r="I1708" s="210"/>
      <c r="J1708" s="205"/>
      <c r="K1708" s="205"/>
      <c r="L1708" s="211"/>
      <c r="M1708" s="212"/>
      <c r="N1708" s="213"/>
      <c r="O1708" s="213"/>
      <c r="P1708" s="213"/>
      <c r="Q1708" s="213"/>
      <c r="R1708" s="213"/>
      <c r="S1708" s="213"/>
      <c r="T1708" s="214"/>
      <c r="AT1708" s="215" t="s">
        <v>177</v>
      </c>
      <c r="AU1708" s="215" t="s">
        <v>175</v>
      </c>
      <c r="AV1708" s="11" t="s">
        <v>77</v>
      </c>
      <c r="AW1708" s="11" t="s">
        <v>33</v>
      </c>
      <c r="AX1708" s="11" t="s">
        <v>69</v>
      </c>
      <c r="AY1708" s="215" t="s">
        <v>167</v>
      </c>
    </row>
    <row r="1709" spans="2:65" s="12" customFormat="1">
      <c r="B1709" s="216"/>
      <c r="C1709" s="217"/>
      <c r="D1709" s="206" t="s">
        <v>177</v>
      </c>
      <c r="E1709" s="218" t="s">
        <v>21</v>
      </c>
      <c r="F1709" s="219" t="s">
        <v>77</v>
      </c>
      <c r="G1709" s="217"/>
      <c r="H1709" s="220">
        <v>1</v>
      </c>
      <c r="I1709" s="221"/>
      <c r="J1709" s="217"/>
      <c r="K1709" s="217"/>
      <c r="L1709" s="222"/>
      <c r="M1709" s="223"/>
      <c r="N1709" s="224"/>
      <c r="O1709" s="224"/>
      <c r="P1709" s="224"/>
      <c r="Q1709" s="224"/>
      <c r="R1709" s="224"/>
      <c r="S1709" s="224"/>
      <c r="T1709" s="225"/>
      <c r="AT1709" s="226" t="s">
        <v>177</v>
      </c>
      <c r="AU1709" s="226" t="s">
        <v>175</v>
      </c>
      <c r="AV1709" s="12" t="s">
        <v>175</v>
      </c>
      <c r="AW1709" s="12" t="s">
        <v>33</v>
      </c>
      <c r="AX1709" s="12" t="s">
        <v>69</v>
      </c>
      <c r="AY1709" s="226" t="s">
        <v>167</v>
      </c>
    </row>
    <row r="1710" spans="2:65" s="13" customFormat="1">
      <c r="B1710" s="227"/>
      <c r="C1710" s="228"/>
      <c r="D1710" s="229" t="s">
        <v>177</v>
      </c>
      <c r="E1710" s="230" t="s">
        <v>21</v>
      </c>
      <c r="F1710" s="231" t="s">
        <v>181</v>
      </c>
      <c r="G1710" s="228"/>
      <c r="H1710" s="232">
        <v>1</v>
      </c>
      <c r="I1710" s="233"/>
      <c r="J1710" s="228"/>
      <c r="K1710" s="228"/>
      <c r="L1710" s="234"/>
      <c r="M1710" s="235"/>
      <c r="N1710" s="236"/>
      <c r="O1710" s="236"/>
      <c r="P1710" s="236"/>
      <c r="Q1710" s="236"/>
      <c r="R1710" s="236"/>
      <c r="S1710" s="236"/>
      <c r="T1710" s="237"/>
      <c r="AT1710" s="238" t="s">
        <v>177</v>
      </c>
      <c r="AU1710" s="238" t="s">
        <v>175</v>
      </c>
      <c r="AV1710" s="13" t="s">
        <v>174</v>
      </c>
      <c r="AW1710" s="13" t="s">
        <v>33</v>
      </c>
      <c r="AX1710" s="13" t="s">
        <v>77</v>
      </c>
      <c r="AY1710" s="238" t="s">
        <v>167</v>
      </c>
    </row>
    <row r="1711" spans="2:65" s="1" customFormat="1" ht="22.5" customHeight="1">
      <c r="B1711" s="40"/>
      <c r="C1711" s="242" t="s">
        <v>2486</v>
      </c>
      <c r="D1711" s="242" t="s">
        <v>364</v>
      </c>
      <c r="E1711" s="243" t="s">
        <v>2487</v>
      </c>
      <c r="F1711" s="244" t="s">
        <v>2488</v>
      </c>
      <c r="G1711" s="245" t="s">
        <v>226</v>
      </c>
      <c r="H1711" s="246">
        <v>1</v>
      </c>
      <c r="I1711" s="247"/>
      <c r="J1711" s="248">
        <f>ROUND(I1711*H1711,2)</f>
        <v>0</v>
      </c>
      <c r="K1711" s="244" t="s">
        <v>173</v>
      </c>
      <c r="L1711" s="249"/>
      <c r="M1711" s="250" t="s">
        <v>21</v>
      </c>
      <c r="N1711" s="251" t="s">
        <v>41</v>
      </c>
      <c r="O1711" s="41"/>
      <c r="P1711" s="201">
        <f>O1711*H1711</f>
        <v>0</v>
      </c>
      <c r="Q1711" s="201">
        <v>4.4999999999999998E-2</v>
      </c>
      <c r="R1711" s="201">
        <f>Q1711*H1711</f>
        <v>4.4999999999999998E-2</v>
      </c>
      <c r="S1711" s="201">
        <v>0</v>
      </c>
      <c r="T1711" s="202">
        <f>S1711*H1711</f>
        <v>0</v>
      </c>
      <c r="AR1711" s="23" t="s">
        <v>426</v>
      </c>
      <c r="AT1711" s="23" t="s">
        <v>364</v>
      </c>
      <c r="AU1711" s="23" t="s">
        <v>175</v>
      </c>
      <c r="AY1711" s="23" t="s">
        <v>167</v>
      </c>
      <c r="BE1711" s="203">
        <f>IF(N1711="základní",J1711,0)</f>
        <v>0</v>
      </c>
      <c r="BF1711" s="203">
        <f>IF(N1711="snížená",J1711,0)</f>
        <v>0</v>
      </c>
      <c r="BG1711" s="203">
        <f>IF(N1711="zákl. přenesená",J1711,0)</f>
        <v>0</v>
      </c>
      <c r="BH1711" s="203">
        <f>IF(N1711="sníž. přenesená",J1711,0)</f>
        <v>0</v>
      </c>
      <c r="BI1711" s="203">
        <f>IF(N1711="nulová",J1711,0)</f>
        <v>0</v>
      </c>
      <c r="BJ1711" s="23" t="s">
        <v>175</v>
      </c>
      <c r="BK1711" s="203">
        <f>ROUND(I1711*H1711,2)</f>
        <v>0</v>
      </c>
      <c r="BL1711" s="23" t="s">
        <v>308</v>
      </c>
      <c r="BM1711" s="23" t="s">
        <v>2489</v>
      </c>
    </row>
    <row r="1712" spans="2:65" s="1" customFormat="1" ht="22.5" customHeight="1">
      <c r="B1712" s="40"/>
      <c r="C1712" s="192" t="s">
        <v>2490</v>
      </c>
      <c r="D1712" s="192" t="s">
        <v>169</v>
      </c>
      <c r="E1712" s="193" t="s">
        <v>2491</v>
      </c>
      <c r="F1712" s="194" t="s">
        <v>2492</v>
      </c>
      <c r="G1712" s="195" t="s">
        <v>305</v>
      </c>
      <c r="H1712" s="196">
        <v>3.6</v>
      </c>
      <c r="I1712" s="197"/>
      <c r="J1712" s="198">
        <f>ROUND(I1712*H1712,2)</f>
        <v>0</v>
      </c>
      <c r="K1712" s="194" t="s">
        <v>173</v>
      </c>
      <c r="L1712" s="60"/>
      <c r="M1712" s="199" t="s">
        <v>21</v>
      </c>
      <c r="N1712" s="200" t="s">
        <v>41</v>
      </c>
      <c r="O1712" s="41"/>
      <c r="P1712" s="201">
        <f>O1712*H1712</f>
        <v>0</v>
      </c>
      <c r="Q1712" s="201">
        <v>0</v>
      </c>
      <c r="R1712" s="201">
        <f>Q1712*H1712</f>
        <v>0</v>
      </c>
      <c r="S1712" s="201">
        <v>0</v>
      </c>
      <c r="T1712" s="202">
        <f>S1712*H1712</f>
        <v>0</v>
      </c>
      <c r="AR1712" s="23" t="s">
        <v>308</v>
      </c>
      <c r="AT1712" s="23" t="s">
        <v>169</v>
      </c>
      <c r="AU1712" s="23" t="s">
        <v>175</v>
      </c>
      <c r="AY1712" s="23" t="s">
        <v>167</v>
      </c>
      <c r="BE1712" s="203">
        <f>IF(N1712="základní",J1712,0)</f>
        <v>0</v>
      </c>
      <c r="BF1712" s="203">
        <f>IF(N1712="snížená",J1712,0)</f>
        <v>0</v>
      </c>
      <c r="BG1712" s="203">
        <f>IF(N1712="zákl. přenesená",J1712,0)</f>
        <v>0</v>
      </c>
      <c r="BH1712" s="203">
        <f>IF(N1712="sníž. přenesená",J1712,0)</f>
        <v>0</v>
      </c>
      <c r="BI1712" s="203">
        <f>IF(N1712="nulová",J1712,0)</f>
        <v>0</v>
      </c>
      <c r="BJ1712" s="23" t="s">
        <v>175</v>
      </c>
      <c r="BK1712" s="203">
        <f>ROUND(I1712*H1712,2)</f>
        <v>0</v>
      </c>
      <c r="BL1712" s="23" t="s">
        <v>308</v>
      </c>
      <c r="BM1712" s="23" t="s">
        <v>2493</v>
      </c>
    </row>
    <row r="1713" spans="2:65" s="11" customFormat="1">
      <c r="B1713" s="204"/>
      <c r="C1713" s="205"/>
      <c r="D1713" s="206" t="s">
        <v>177</v>
      </c>
      <c r="E1713" s="207" t="s">
        <v>21</v>
      </c>
      <c r="F1713" s="208" t="s">
        <v>2494</v>
      </c>
      <c r="G1713" s="205"/>
      <c r="H1713" s="209" t="s">
        <v>21</v>
      </c>
      <c r="I1713" s="210"/>
      <c r="J1713" s="205"/>
      <c r="K1713" s="205"/>
      <c r="L1713" s="211"/>
      <c r="M1713" s="212"/>
      <c r="N1713" s="213"/>
      <c r="O1713" s="213"/>
      <c r="P1713" s="213"/>
      <c r="Q1713" s="213"/>
      <c r="R1713" s="213"/>
      <c r="S1713" s="213"/>
      <c r="T1713" s="214"/>
      <c r="AT1713" s="215" t="s">
        <v>177</v>
      </c>
      <c r="AU1713" s="215" t="s">
        <v>175</v>
      </c>
      <c r="AV1713" s="11" t="s">
        <v>77</v>
      </c>
      <c r="AW1713" s="11" t="s">
        <v>33</v>
      </c>
      <c r="AX1713" s="11" t="s">
        <v>69</v>
      </c>
      <c r="AY1713" s="215" t="s">
        <v>167</v>
      </c>
    </row>
    <row r="1714" spans="2:65" s="12" customFormat="1">
      <c r="B1714" s="216"/>
      <c r="C1714" s="217"/>
      <c r="D1714" s="206" t="s">
        <v>177</v>
      </c>
      <c r="E1714" s="218" t="s">
        <v>21</v>
      </c>
      <c r="F1714" s="219" t="s">
        <v>2495</v>
      </c>
      <c r="G1714" s="217"/>
      <c r="H1714" s="220">
        <v>3.6</v>
      </c>
      <c r="I1714" s="221"/>
      <c r="J1714" s="217"/>
      <c r="K1714" s="217"/>
      <c r="L1714" s="222"/>
      <c r="M1714" s="223"/>
      <c r="N1714" s="224"/>
      <c r="O1714" s="224"/>
      <c r="P1714" s="224"/>
      <c r="Q1714" s="224"/>
      <c r="R1714" s="224"/>
      <c r="S1714" s="224"/>
      <c r="T1714" s="225"/>
      <c r="AT1714" s="226" t="s">
        <v>177</v>
      </c>
      <c r="AU1714" s="226" t="s">
        <v>175</v>
      </c>
      <c r="AV1714" s="12" t="s">
        <v>175</v>
      </c>
      <c r="AW1714" s="12" t="s">
        <v>33</v>
      </c>
      <c r="AX1714" s="12" t="s">
        <v>69</v>
      </c>
      <c r="AY1714" s="226" t="s">
        <v>167</v>
      </c>
    </row>
    <row r="1715" spans="2:65" s="13" customFormat="1">
      <c r="B1715" s="227"/>
      <c r="C1715" s="228"/>
      <c r="D1715" s="229" t="s">
        <v>177</v>
      </c>
      <c r="E1715" s="230" t="s">
        <v>21</v>
      </c>
      <c r="F1715" s="231" t="s">
        <v>181</v>
      </c>
      <c r="G1715" s="228"/>
      <c r="H1715" s="232">
        <v>3.6</v>
      </c>
      <c r="I1715" s="233"/>
      <c r="J1715" s="228"/>
      <c r="K1715" s="228"/>
      <c r="L1715" s="234"/>
      <c r="M1715" s="235"/>
      <c r="N1715" s="236"/>
      <c r="O1715" s="236"/>
      <c r="P1715" s="236"/>
      <c r="Q1715" s="236"/>
      <c r="R1715" s="236"/>
      <c r="S1715" s="236"/>
      <c r="T1715" s="237"/>
      <c r="AT1715" s="238" t="s">
        <v>177</v>
      </c>
      <c r="AU1715" s="238" t="s">
        <v>175</v>
      </c>
      <c r="AV1715" s="13" t="s">
        <v>174</v>
      </c>
      <c r="AW1715" s="13" t="s">
        <v>33</v>
      </c>
      <c r="AX1715" s="13" t="s">
        <v>77</v>
      </c>
      <c r="AY1715" s="238" t="s">
        <v>167</v>
      </c>
    </row>
    <row r="1716" spans="2:65" s="1" customFormat="1" ht="22.5" customHeight="1">
      <c r="B1716" s="40"/>
      <c r="C1716" s="242" t="s">
        <v>2496</v>
      </c>
      <c r="D1716" s="242" t="s">
        <v>364</v>
      </c>
      <c r="E1716" s="243" t="s">
        <v>2497</v>
      </c>
      <c r="F1716" s="244" t="s">
        <v>2498</v>
      </c>
      <c r="G1716" s="245" t="s">
        <v>305</v>
      </c>
      <c r="H1716" s="246">
        <v>3.6</v>
      </c>
      <c r="I1716" s="247"/>
      <c r="J1716" s="248">
        <f>ROUND(I1716*H1716,2)</f>
        <v>0</v>
      </c>
      <c r="K1716" s="244" t="s">
        <v>21</v>
      </c>
      <c r="L1716" s="249"/>
      <c r="M1716" s="250" t="s">
        <v>21</v>
      </c>
      <c r="N1716" s="251" t="s">
        <v>41</v>
      </c>
      <c r="O1716" s="41"/>
      <c r="P1716" s="201">
        <f>O1716*H1716</f>
        <v>0</v>
      </c>
      <c r="Q1716" s="201">
        <v>0</v>
      </c>
      <c r="R1716" s="201">
        <f>Q1716*H1716</f>
        <v>0</v>
      </c>
      <c r="S1716" s="201">
        <v>0</v>
      </c>
      <c r="T1716" s="202">
        <f>S1716*H1716</f>
        <v>0</v>
      </c>
      <c r="AR1716" s="23" t="s">
        <v>426</v>
      </c>
      <c r="AT1716" s="23" t="s">
        <v>364</v>
      </c>
      <c r="AU1716" s="23" t="s">
        <v>175</v>
      </c>
      <c r="AY1716" s="23" t="s">
        <v>167</v>
      </c>
      <c r="BE1716" s="203">
        <f>IF(N1716="základní",J1716,0)</f>
        <v>0</v>
      </c>
      <c r="BF1716" s="203">
        <f>IF(N1716="snížená",J1716,0)</f>
        <v>0</v>
      </c>
      <c r="BG1716" s="203">
        <f>IF(N1716="zákl. přenesená",J1716,0)</f>
        <v>0</v>
      </c>
      <c r="BH1716" s="203">
        <f>IF(N1716="sníž. přenesená",J1716,0)</f>
        <v>0</v>
      </c>
      <c r="BI1716" s="203">
        <f>IF(N1716="nulová",J1716,0)</f>
        <v>0</v>
      </c>
      <c r="BJ1716" s="23" t="s">
        <v>175</v>
      </c>
      <c r="BK1716" s="203">
        <f>ROUND(I1716*H1716,2)</f>
        <v>0</v>
      </c>
      <c r="BL1716" s="23" t="s">
        <v>308</v>
      </c>
      <c r="BM1716" s="23" t="s">
        <v>2499</v>
      </c>
    </row>
    <row r="1717" spans="2:65" s="11" customFormat="1">
      <c r="B1717" s="204"/>
      <c r="C1717" s="205"/>
      <c r="D1717" s="206" t="s">
        <v>177</v>
      </c>
      <c r="E1717" s="207" t="s">
        <v>21</v>
      </c>
      <c r="F1717" s="208" t="s">
        <v>2500</v>
      </c>
      <c r="G1717" s="205"/>
      <c r="H1717" s="209" t="s">
        <v>21</v>
      </c>
      <c r="I1717" s="210"/>
      <c r="J1717" s="205"/>
      <c r="K1717" s="205"/>
      <c r="L1717" s="211"/>
      <c r="M1717" s="212"/>
      <c r="N1717" s="213"/>
      <c r="O1717" s="213"/>
      <c r="P1717" s="213"/>
      <c r="Q1717" s="213"/>
      <c r="R1717" s="213"/>
      <c r="S1717" s="213"/>
      <c r="T1717" s="214"/>
      <c r="AT1717" s="215" t="s">
        <v>177</v>
      </c>
      <c r="AU1717" s="215" t="s">
        <v>175</v>
      </c>
      <c r="AV1717" s="11" t="s">
        <v>77</v>
      </c>
      <c r="AW1717" s="11" t="s">
        <v>33</v>
      </c>
      <c r="AX1717" s="11" t="s">
        <v>69</v>
      </c>
      <c r="AY1717" s="215" t="s">
        <v>167</v>
      </c>
    </row>
    <row r="1718" spans="2:65" s="12" customFormat="1">
      <c r="B1718" s="216"/>
      <c r="C1718" s="217"/>
      <c r="D1718" s="206" t="s">
        <v>177</v>
      </c>
      <c r="E1718" s="218" t="s">
        <v>21</v>
      </c>
      <c r="F1718" s="219" t="s">
        <v>2501</v>
      </c>
      <c r="G1718" s="217"/>
      <c r="H1718" s="220">
        <v>3.6</v>
      </c>
      <c r="I1718" s="221"/>
      <c r="J1718" s="217"/>
      <c r="K1718" s="217"/>
      <c r="L1718" s="222"/>
      <c r="M1718" s="223"/>
      <c r="N1718" s="224"/>
      <c r="O1718" s="224"/>
      <c r="P1718" s="224"/>
      <c r="Q1718" s="224"/>
      <c r="R1718" s="224"/>
      <c r="S1718" s="224"/>
      <c r="T1718" s="225"/>
      <c r="AT1718" s="226" t="s">
        <v>177</v>
      </c>
      <c r="AU1718" s="226" t="s">
        <v>175</v>
      </c>
      <c r="AV1718" s="12" t="s">
        <v>175</v>
      </c>
      <c r="AW1718" s="12" t="s">
        <v>33</v>
      </c>
      <c r="AX1718" s="12" t="s">
        <v>69</v>
      </c>
      <c r="AY1718" s="226" t="s">
        <v>167</v>
      </c>
    </row>
    <row r="1719" spans="2:65" s="13" customFormat="1">
      <c r="B1719" s="227"/>
      <c r="C1719" s="228"/>
      <c r="D1719" s="229" t="s">
        <v>177</v>
      </c>
      <c r="E1719" s="230" t="s">
        <v>21</v>
      </c>
      <c r="F1719" s="231" t="s">
        <v>181</v>
      </c>
      <c r="G1719" s="228"/>
      <c r="H1719" s="232">
        <v>3.6</v>
      </c>
      <c r="I1719" s="233"/>
      <c r="J1719" s="228"/>
      <c r="K1719" s="228"/>
      <c r="L1719" s="234"/>
      <c r="M1719" s="235"/>
      <c r="N1719" s="236"/>
      <c r="O1719" s="236"/>
      <c r="P1719" s="236"/>
      <c r="Q1719" s="236"/>
      <c r="R1719" s="236"/>
      <c r="S1719" s="236"/>
      <c r="T1719" s="237"/>
      <c r="AT1719" s="238" t="s">
        <v>177</v>
      </c>
      <c r="AU1719" s="238" t="s">
        <v>175</v>
      </c>
      <c r="AV1719" s="13" t="s">
        <v>174</v>
      </c>
      <c r="AW1719" s="13" t="s">
        <v>33</v>
      </c>
      <c r="AX1719" s="13" t="s">
        <v>77</v>
      </c>
      <c r="AY1719" s="238" t="s">
        <v>167</v>
      </c>
    </row>
    <row r="1720" spans="2:65" s="1" customFormat="1" ht="22.5" customHeight="1">
      <c r="B1720" s="40"/>
      <c r="C1720" s="192" t="s">
        <v>2502</v>
      </c>
      <c r="D1720" s="192" t="s">
        <v>169</v>
      </c>
      <c r="E1720" s="193" t="s">
        <v>2503</v>
      </c>
      <c r="F1720" s="194" t="s">
        <v>2504</v>
      </c>
      <c r="G1720" s="195" t="s">
        <v>305</v>
      </c>
      <c r="H1720" s="196">
        <v>18.5</v>
      </c>
      <c r="I1720" s="197"/>
      <c r="J1720" s="198">
        <f>ROUND(I1720*H1720,2)</f>
        <v>0</v>
      </c>
      <c r="K1720" s="194" t="s">
        <v>173</v>
      </c>
      <c r="L1720" s="60"/>
      <c r="M1720" s="199" t="s">
        <v>21</v>
      </c>
      <c r="N1720" s="200" t="s">
        <v>41</v>
      </c>
      <c r="O1720" s="41"/>
      <c r="P1720" s="201">
        <f>O1720*H1720</f>
        <v>0</v>
      </c>
      <c r="Q1720" s="201">
        <v>9.3000000000000005E-4</v>
      </c>
      <c r="R1720" s="201">
        <f>Q1720*H1720</f>
        <v>1.7205000000000002E-2</v>
      </c>
      <c r="S1720" s="201">
        <v>0</v>
      </c>
      <c r="T1720" s="202">
        <f>S1720*H1720</f>
        <v>0</v>
      </c>
      <c r="AR1720" s="23" t="s">
        <v>308</v>
      </c>
      <c r="AT1720" s="23" t="s">
        <v>169</v>
      </c>
      <c r="AU1720" s="23" t="s">
        <v>175</v>
      </c>
      <c r="AY1720" s="23" t="s">
        <v>167</v>
      </c>
      <c r="BE1720" s="203">
        <f>IF(N1720="základní",J1720,0)</f>
        <v>0</v>
      </c>
      <c r="BF1720" s="203">
        <f>IF(N1720="snížená",J1720,0)</f>
        <v>0</v>
      </c>
      <c r="BG1720" s="203">
        <f>IF(N1720="zákl. přenesená",J1720,0)</f>
        <v>0</v>
      </c>
      <c r="BH1720" s="203">
        <f>IF(N1720="sníž. přenesená",J1720,0)</f>
        <v>0</v>
      </c>
      <c r="BI1720" s="203">
        <f>IF(N1720="nulová",J1720,0)</f>
        <v>0</v>
      </c>
      <c r="BJ1720" s="23" t="s">
        <v>175</v>
      </c>
      <c r="BK1720" s="203">
        <f>ROUND(I1720*H1720,2)</f>
        <v>0</v>
      </c>
      <c r="BL1720" s="23" t="s">
        <v>308</v>
      </c>
      <c r="BM1720" s="23" t="s">
        <v>2505</v>
      </c>
    </row>
    <row r="1721" spans="2:65" s="11" customFormat="1">
      <c r="B1721" s="204"/>
      <c r="C1721" s="205"/>
      <c r="D1721" s="206" t="s">
        <v>177</v>
      </c>
      <c r="E1721" s="207" t="s">
        <v>21</v>
      </c>
      <c r="F1721" s="208" t="s">
        <v>2506</v>
      </c>
      <c r="G1721" s="205"/>
      <c r="H1721" s="209" t="s">
        <v>21</v>
      </c>
      <c r="I1721" s="210"/>
      <c r="J1721" s="205"/>
      <c r="K1721" s="205"/>
      <c r="L1721" s="211"/>
      <c r="M1721" s="212"/>
      <c r="N1721" s="213"/>
      <c r="O1721" s="213"/>
      <c r="P1721" s="213"/>
      <c r="Q1721" s="213"/>
      <c r="R1721" s="213"/>
      <c r="S1721" s="213"/>
      <c r="T1721" s="214"/>
      <c r="AT1721" s="215" t="s">
        <v>177</v>
      </c>
      <c r="AU1721" s="215" t="s">
        <v>175</v>
      </c>
      <c r="AV1721" s="11" t="s">
        <v>77</v>
      </c>
      <c r="AW1721" s="11" t="s">
        <v>33</v>
      </c>
      <c r="AX1721" s="11" t="s">
        <v>69</v>
      </c>
      <c r="AY1721" s="215" t="s">
        <v>167</v>
      </c>
    </row>
    <row r="1722" spans="2:65" s="12" customFormat="1">
      <c r="B1722" s="216"/>
      <c r="C1722" s="217"/>
      <c r="D1722" s="206" t="s">
        <v>177</v>
      </c>
      <c r="E1722" s="218" t="s">
        <v>21</v>
      </c>
      <c r="F1722" s="219" t="s">
        <v>2507</v>
      </c>
      <c r="G1722" s="217"/>
      <c r="H1722" s="220">
        <v>18.5</v>
      </c>
      <c r="I1722" s="221"/>
      <c r="J1722" s="217"/>
      <c r="K1722" s="217"/>
      <c r="L1722" s="222"/>
      <c r="M1722" s="223"/>
      <c r="N1722" s="224"/>
      <c r="O1722" s="224"/>
      <c r="P1722" s="224"/>
      <c r="Q1722" s="224"/>
      <c r="R1722" s="224"/>
      <c r="S1722" s="224"/>
      <c r="T1722" s="225"/>
      <c r="AT1722" s="226" t="s">
        <v>177</v>
      </c>
      <c r="AU1722" s="226" t="s">
        <v>175</v>
      </c>
      <c r="AV1722" s="12" t="s">
        <v>175</v>
      </c>
      <c r="AW1722" s="12" t="s">
        <v>33</v>
      </c>
      <c r="AX1722" s="12" t="s">
        <v>69</v>
      </c>
      <c r="AY1722" s="226" t="s">
        <v>167</v>
      </c>
    </row>
    <row r="1723" spans="2:65" s="13" customFormat="1">
      <c r="B1723" s="227"/>
      <c r="C1723" s="228"/>
      <c r="D1723" s="229" t="s">
        <v>177</v>
      </c>
      <c r="E1723" s="230" t="s">
        <v>21</v>
      </c>
      <c r="F1723" s="231" t="s">
        <v>181</v>
      </c>
      <c r="G1723" s="228"/>
      <c r="H1723" s="232">
        <v>18.5</v>
      </c>
      <c r="I1723" s="233"/>
      <c r="J1723" s="228"/>
      <c r="K1723" s="228"/>
      <c r="L1723" s="234"/>
      <c r="M1723" s="235"/>
      <c r="N1723" s="236"/>
      <c r="O1723" s="236"/>
      <c r="P1723" s="236"/>
      <c r="Q1723" s="236"/>
      <c r="R1723" s="236"/>
      <c r="S1723" s="236"/>
      <c r="T1723" s="237"/>
      <c r="AT1723" s="238" t="s">
        <v>177</v>
      </c>
      <c r="AU1723" s="238" t="s">
        <v>175</v>
      </c>
      <c r="AV1723" s="13" t="s">
        <v>174</v>
      </c>
      <c r="AW1723" s="13" t="s">
        <v>33</v>
      </c>
      <c r="AX1723" s="13" t="s">
        <v>77</v>
      </c>
      <c r="AY1723" s="238" t="s">
        <v>167</v>
      </c>
    </row>
    <row r="1724" spans="2:65" s="1" customFormat="1" ht="22.5" customHeight="1">
      <c r="B1724" s="40"/>
      <c r="C1724" s="242" t="s">
        <v>2508</v>
      </c>
      <c r="D1724" s="242" t="s">
        <v>364</v>
      </c>
      <c r="E1724" s="243" t="s">
        <v>2509</v>
      </c>
      <c r="F1724" s="244" t="s">
        <v>2510</v>
      </c>
      <c r="G1724" s="245" t="s">
        <v>305</v>
      </c>
      <c r="H1724" s="246">
        <v>18.5</v>
      </c>
      <c r="I1724" s="247"/>
      <c r="J1724" s="248">
        <f>ROUND(I1724*H1724,2)</f>
        <v>0</v>
      </c>
      <c r="K1724" s="244" t="s">
        <v>21</v>
      </c>
      <c r="L1724" s="249"/>
      <c r="M1724" s="250" t="s">
        <v>21</v>
      </c>
      <c r="N1724" s="251" t="s">
        <v>41</v>
      </c>
      <c r="O1724" s="41"/>
      <c r="P1724" s="201">
        <f>O1724*H1724</f>
        <v>0</v>
      </c>
      <c r="Q1724" s="201">
        <v>0</v>
      </c>
      <c r="R1724" s="201">
        <f>Q1724*H1724</f>
        <v>0</v>
      </c>
      <c r="S1724" s="201">
        <v>0</v>
      </c>
      <c r="T1724" s="202">
        <f>S1724*H1724</f>
        <v>0</v>
      </c>
      <c r="AR1724" s="23" t="s">
        <v>426</v>
      </c>
      <c r="AT1724" s="23" t="s">
        <v>364</v>
      </c>
      <c r="AU1724" s="23" t="s">
        <v>175</v>
      </c>
      <c r="AY1724" s="23" t="s">
        <v>167</v>
      </c>
      <c r="BE1724" s="203">
        <f>IF(N1724="základní",J1724,0)</f>
        <v>0</v>
      </c>
      <c r="BF1724" s="203">
        <f>IF(N1724="snížená",J1724,0)</f>
        <v>0</v>
      </c>
      <c r="BG1724" s="203">
        <f>IF(N1724="zákl. přenesená",J1724,0)</f>
        <v>0</v>
      </c>
      <c r="BH1724" s="203">
        <f>IF(N1724="sníž. přenesená",J1724,0)</f>
        <v>0</v>
      </c>
      <c r="BI1724" s="203">
        <f>IF(N1724="nulová",J1724,0)</f>
        <v>0</v>
      </c>
      <c r="BJ1724" s="23" t="s">
        <v>175</v>
      </c>
      <c r="BK1724" s="203">
        <f>ROUND(I1724*H1724,2)</f>
        <v>0</v>
      </c>
      <c r="BL1724" s="23" t="s">
        <v>308</v>
      </c>
      <c r="BM1724" s="23" t="s">
        <v>2511</v>
      </c>
    </row>
    <row r="1725" spans="2:65" s="1" customFormat="1" ht="31.5" customHeight="1">
      <c r="B1725" s="40"/>
      <c r="C1725" s="192" t="s">
        <v>2512</v>
      </c>
      <c r="D1725" s="192" t="s">
        <v>169</v>
      </c>
      <c r="E1725" s="193" t="s">
        <v>2513</v>
      </c>
      <c r="F1725" s="194" t="s">
        <v>2514</v>
      </c>
      <c r="G1725" s="195" t="s">
        <v>245</v>
      </c>
      <c r="H1725" s="196">
        <v>5.5</v>
      </c>
      <c r="I1725" s="197"/>
      <c r="J1725" s="198">
        <f>ROUND(I1725*H1725,2)</f>
        <v>0</v>
      </c>
      <c r="K1725" s="194" t="s">
        <v>173</v>
      </c>
      <c r="L1725" s="60"/>
      <c r="M1725" s="199" t="s">
        <v>21</v>
      </c>
      <c r="N1725" s="200" t="s">
        <v>41</v>
      </c>
      <c r="O1725" s="41"/>
      <c r="P1725" s="201">
        <f>O1725*H1725</f>
        <v>0</v>
      </c>
      <c r="Q1725" s="201">
        <v>2.5000000000000001E-4</v>
      </c>
      <c r="R1725" s="201">
        <f>Q1725*H1725</f>
        <v>1.3749999999999999E-3</v>
      </c>
      <c r="S1725" s="201">
        <v>0</v>
      </c>
      <c r="T1725" s="202">
        <f>S1725*H1725</f>
        <v>0</v>
      </c>
      <c r="AR1725" s="23" t="s">
        <v>308</v>
      </c>
      <c r="AT1725" s="23" t="s">
        <v>169</v>
      </c>
      <c r="AU1725" s="23" t="s">
        <v>175</v>
      </c>
      <c r="AY1725" s="23" t="s">
        <v>167</v>
      </c>
      <c r="BE1725" s="203">
        <f>IF(N1725="základní",J1725,0)</f>
        <v>0</v>
      </c>
      <c r="BF1725" s="203">
        <f>IF(N1725="snížená",J1725,0)</f>
        <v>0</v>
      </c>
      <c r="BG1725" s="203">
        <f>IF(N1725="zákl. přenesená",J1725,0)</f>
        <v>0</v>
      </c>
      <c r="BH1725" s="203">
        <f>IF(N1725="sníž. přenesená",J1725,0)</f>
        <v>0</v>
      </c>
      <c r="BI1725" s="203">
        <f>IF(N1725="nulová",J1725,0)</f>
        <v>0</v>
      </c>
      <c r="BJ1725" s="23" t="s">
        <v>175</v>
      </c>
      <c r="BK1725" s="203">
        <f>ROUND(I1725*H1725,2)</f>
        <v>0</v>
      </c>
      <c r="BL1725" s="23" t="s">
        <v>308</v>
      </c>
      <c r="BM1725" s="23" t="s">
        <v>2515</v>
      </c>
    </row>
    <row r="1726" spans="2:65" s="11" customFormat="1">
      <c r="B1726" s="204"/>
      <c r="C1726" s="205"/>
      <c r="D1726" s="206" t="s">
        <v>177</v>
      </c>
      <c r="E1726" s="207" t="s">
        <v>21</v>
      </c>
      <c r="F1726" s="208" t="s">
        <v>2516</v>
      </c>
      <c r="G1726" s="205"/>
      <c r="H1726" s="209" t="s">
        <v>21</v>
      </c>
      <c r="I1726" s="210"/>
      <c r="J1726" s="205"/>
      <c r="K1726" s="205"/>
      <c r="L1726" s="211"/>
      <c r="M1726" s="212"/>
      <c r="N1726" s="213"/>
      <c r="O1726" s="213"/>
      <c r="P1726" s="213"/>
      <c r="Q1726" s="213"/>
      <c r="R1726" s="213"/>
      <c r="S1726" s="213"/>
      <c r="T1726" s="214"/>
      <c r="AT1726" s="215" t="s">
        <v>177</v>
      </c>
      <c r="AU1726" s="215" t="s">
        <v>175</v>
      </c>
      <c r="AV1726" s="11" t="s">
        <v>77</v>
      </c>
      <c r="AW1726" s="11" t="s">
        <v>33</v>
      </c>
      <c r="AX1726" s="11" t="s">
        <v>69</v>
      </c>
      <c r="AY1726" s="215" t="s">
        <v>167</v>
      </c>
    </row>
    <row r="1727" spans="2:65" s="12" customFormat="1">
      <c r="B1727" s="216"/>
      <c r="C1727" s="217"/>
      <c r="D1727" s="206" t="s">
        <v>177</v>
      </c>
      <c r="E1727" s="218" t="s">
        <v>21</v>
      </c>
      <c r="F1727" s="219" t="s">
        <v>2517</v>
      </c>
      <c r="G1727" s="217"/>
      <c r="H1727" s="220">
        <v>5.5</v>
      </c>
      <c r="I1727" s="221"/>
      <c r="J1727" s="217"/>
      <c r="K1727" s="217"/>
      <c r="L1727" s="222"/>
      <c r="M1727" s="223"/>
      <c r="N1727" s="224"/>
      <c r="O1727" s="224"/>
      <c r="P1727" s="224"/>
      <c r="Q1727" s="224"/>
      <c r="R1727" s="224"/>
      <c r="S1727" s="224"/>
      <c r="T1727" s="225"/>
      <c r="AT1727" s="226" t="s">
        <v>177</v>
      </c>
      <c r="AU1727" s="226" t="s">
        <v>175</v>
      </c>
      <c r="AV1727" s="12" t="s">
        <v>175</v>
      </c>
      <c r="AW1727" s="12" t="s">
        <v>33</v>
      </c>
      <c r="AX1727" s="12" t="s">
        <v>69</v>
      </c>
      <c r="AY1727" s="226" t="s">
        <v>167</v>
      </c>
    </row>
    <row r="1728" spans="2:65" s="13" customFormat="1">
      <c r="B1728" s="227"/>
      <c r="C1728" s="228"/>
      <c r="D1728" s="229" t="s">
        <v>177</v>
      </c>
      <c r="E1728" s="230" t="s">
        <v>21</v>
      </c>
      <c r="F1728" s="231" t="s">
        <v>181</v>
      </c>
      <c r="G1728" s="228"/>
      <c r="H1728" s="232">
        <v>5.5</v>
      </c>
      <c r="I1728" s="233"/>
      <c r="J1728" s="228"/>
      <c r="K1728" s="228"/>
      <c r="L1728" s="234"/>
      <c r="M1728" s="235"/>
      <c r="N1728" s="236"/>
      <c r="O1728" s="236"/>
      <c r="P1728" s="236"/>
      <c r="Q1728" s="236"/>
      <c r="R1728" s="236"/>
      <c r="S1728" s="236"/>
      <c r="T1728" s="237"/>
      <c r="AT1728" s="238" t="s">
        <v>177</v>
      </c>
      <c r="AU1728" s="238" t="s">
        <v>175</v>
      </c>
      <c r="AV1728" s="13" t="s">
        <v>174</v>
      </c>
      <c r="AW1728" s="13" t="s">
        <v>33</v>
      </c>
      <c r="AX1728" s="13" t="s">
        <v>77</v>
      </c>
      <c r="AY1728" s="238" t="s">
        <v>167</v>
      </c>
    </row>
    <row r="1729" spans="2:65" s="1" customFormat="1" ht="22.5" customHeight="1">
      <c r="B1729" s="40"/>
      <c r="C1729" s="242" t="s">
        <v>2518</v>
      </c>
      <c r="D1729" s="242" t="s">
        <v>364</v>
      </c>
      <c r="E1729" s="243" t="s">
        <v>2519</v>
      </c>
      <c r="F1729" s="244" t="s">
        <v>2520</v>
      </c>
      <c r="G1729" s="245" t="s">
        <v>1828</v>
      </c>
      <c r="H1729" s="246">
        <v>4</v>
      </c>
      <c r="I1729" s="247"/>
      <c r="J1729" s="248">
        <f>ROUND(I1729*H1729,2)</f>
        <v>0</v>
      </c>
      <c r="K1729" s="244" t="s">
        <v>21</v>
      </c>
      <c r="L1729" s="249"/>
      <c r="M1729" s="250" t="s">
        <v>21</v>
      </c>
      <c r="N1729" s="251" t="s">
        <v>41</v>
      </c>
      <c r="O1729" s="41"/>
      <c r="P1729" s="201">
        <f>O1729*H1729</f>
        <v>0</v>
      </c>
      <c r="Q1729" s="201">
        <v>0</v>
      </c>
      <c r="R1729" s="201">
        <f>Q1729*H1729</f>
        <v>0</v>
      </c>
      <c r="S1729" s="201">
        <v>0</v>
      </c>
      <c r="T1729" s="202">
        <f>S1729*H1729</f>
        <v>0</v>
      </c>
      <c r="AR1729" s="23" t="s">
        <v>426</v>
      </c>
      <c r="AT1729" s="23" t="s">
        <v>364</v>
      </c>
      <c r="AU1729" s="23" t="s">
        <v>175</v>
      </c>
      <c r="AY1729" s="23" t="s">
        <v>167</v>
      </c>
      <c r="BE1729" s="203">
        <f>IF(N1729="základní",J1729,0)</f>
        <v>0</v>
      </c>
      <c r="BF1729" s="203">
        <f>IF(N1729="snížená",J1729,0)</f>
        <v>0</v>
      </c>
      <c r="BG1729" s="203">
        <f>IF(N1729="zákl. přenesená",J1729,0)</f>
        <v>0</v>
      </c>
      <c r="BH1729" s="203">
        <f>IF(N1729="sníž. přenesená",J1729,0)</f>
        <v>0</v>
      </c>
      <c r="BI1729" s="203">
        <f>IF(N1729="nulová",J1729,0)</f>
        <v>0</v>
      </c>
      <c r="BJ1729" s="23" t="s">
        <v>175</v>
      </c>
      <c r="BK1729" s="203">
        <f>ROUND(I1729*H1729,2)</f>
        <v>0</v>
      </c>
      <c r="BL1729" s="23" t="s">
        <v>308</v>
      </c>
      <c r="BM1729" s="23" t="s">
        <v>2521</v>
      </c>
    </row>
    <row r="1730" spans="2:65" s="12" customFormat="1">
      <c r="B1730" s="216"/>
      <c r="C1730" s="217"/>
      <c r="D1730" s="206" t="s">
        <v>177</v>
      </c>
      <c r="E1730" s="218" t="s">
        <v>21</v>
      </c>
      <c r="F1730" s="219" t="s">
        <v>174</v>
      </c>
      <c r="G1730" s="217"/>
      <c r="H1730" s="220">
        <v>4</v>
      </c>
      <c r="I1730" s="221"/>
      <c r="J1730" s="217"/>
      <c r="K1730" s="217"/>
      <c r="L1730" s="222"/>
      <c r="M1730" s="223"/>
      <c r="N1730" s="224"/>
      <c r="O1730" s="224"/>
      <c r="P1730" s="224"/>
      <c r="Q1730" s="224"/>
      <c r="R1730" s="224"/>
      <c r="S1730" s="224"/>
      <c r="T1730" s="225"/>
      <c r="AT1730" s="226" t="s">
        <v>177</v>
      </c>
      <c r="AU1730" s="226" t="s">
        <v>175</v>
      </c>
      <c r="AV1730" s="12" t="s">
        <v>175</v>
      </c>
      <c r="AW1730" s="12" t="s">
        <v>33</v>
      </c>
      <c r="AX1730" s="12" t="s">
        <v>69</v>
      </c>
      <c r="AY1730" s="226" t="s">
        <v>167</v>
      </c>
    </row>
    <row r="1731" spans="2:65" s="13" customFormat="1">
      <c r="B1731" s="227"/>
      <c r="C1731" s="228"/>
      <c r="D1731" s="229" t="s">
        <v>177</v>
      </c>
      <c r="E1731" s="230" t="s">
        <v>21</v>
      </c>
      <c r="F1731" s="231" t="s">
        <v>181</v>
      </c>
      <c r="G1731" s="228"/>
      <c r="H1731" s="232">
        <v>4</v>
      </c>
      <c r="I1731" s="233"/>
      <c r="J1731" s="228"/>
      <c r="K1731" s="228"/>
      <c r="L1731" s="234"/>
      <c r="M1731" s="235"/>
      <c r="N1731" s="236"/>
      <c r="O1731" s="236"/>
      <c r="P1731" s="236"/>
      <c r="Q1731" s="236"/>
      <c r="R1731" s="236"/>
      <c r="S1731" s="236"/>
      <c r="T1731" s="237"/>
      <c r="AT1731" s="238" t="s">
        <v>177</v>
      </c>
      <c r="AU1731" s="238" t="s">
        <v>175</v>
      </c>
      <c r="AV1731" s="13" t="s">
        <v>174</v>
      </c>
      <c r="AW1731" s="13" t="s">
        <v>33</v>
      </c>
      <c r="AX1731" s="13" t="s">
        <v>77</v>
      </c>
      <c r="AY1731" s="238" t="s">
        <v>167</v>
      </c>
    </row>
    <row r="1732" spans="2:65" s="1" customFormat="1" ht="31.5" customHeight="1">
      <c r="B1732" s="40"/>
      <c r="C1732" s="192" t="s">
        <v>2522</v>
      </c>
      <c r="D1732" s="192" t="s">
        <v>169</v>
      </c>
      <c r="E1732" s="193" t="s">
        <v>2523</v>
      </c>
      <c r="F1732" s="194" t="s">
        <v>2524</v>
      </c>
      <c r="G1732" s="195" t="s">
        <v>245</v>
      </c>
      <c r="H1732" s="196">
        <v>26.363</v>
      </c>
      <c r="I1732" s="197"/>
      <c r="J1732" s="198">
        <f>ROUND(I1732*H1732,2)</f>
        <v>0</v>
      </c>
      <c r="K1732" s="194" t="s">
        <v>173</v>
      </c>
      <c r="L1732" s="60"/>
      <c r="M1732" s="199" t="s">
        <v>21</v>
      </c>
      <c r="N1732" s="200" t="s">
        <v>41</v>
      </c>
      <c r="O1732" s="41"/>
      <c r="P1732" s="201">
        <f>O1732*H1732</f>
        <v>0</v>
      </c>
      <c r="Q1732" s="201">
        <v>2.5000000000000001E-4</v>
      </c>
      <c r="R1732" s="201">
        <f>Q1732*H1732</f>
        <v>6.5907500000000003E-3</v>
      </c>
      <c r="S1732" s="201">
        <v>0</v>
      </c>
      <c r="T1732" s="202">
        <f>S1732*H1732</f>
        <v>0</v>
      </c>
      <c r="AR1732" s="23" t="s">
        <v>308</v>
      </c>
      <c r="AT1732" s="23" t="s">
        <v>169</v>
      </c>
      <c r="AU1732" s="23" t="s">
        <v>175</v>
      </c>
      <c r="AY1732" s="23" t="s">
        <v>167</v>
      </c>
      <c r="BE1732" s="203">
        <f>IF(N1732="základní",J1732,0)</f>
        <v>0</v>
      </c>
      <c r="BF1732" s="203">
        <f>IF(N1732="snížená",J1732,0)</f>
        <v>0</v>
      </c>
      <c r="BG1732" s="203">
        <f>IF(N1732="zákl. přenesená",J1732,0)</f>
        <v>0</v>
      </c>
      <c r="BH1732" s="203">
        <f>IF(N1732="sníž. přenesená",J1732,0)</f>
        <v>0</v>
      </c>
      <c r="BI1732" s="203">
        <f>IF(N1732="nulová",J1732,0)</f>
        <v>0</v>
      </c>
      <c r="BJ1732" s="23" t="s">
        <v>175</v>
      </c>
      <c r="BK1732" s="203">
        <f>ROUND(I1732*H1732,2)</f>
        <v>0</v>
      </c>
      <c r="BL1732" s="23" t="s">
        <v>308</v>
      </c>
      <c r="BM1732" s="23" t="s">
        <v>2525</v>
      </c>
    </row>
    <row r="1733" spans="2:65" s="11" customFormat="1">
      <c r="B1733" s="204"/>
      <c r="C1733" s="205"/>
      <c r="D1733" s="206" t="s">
        <v>177</v>
      </c>
      <c r="E1733" s="207" t="s">
        <v>21</v>
      </c>
      <c r="F1733" s="208" t="s">
        <v>2526</v>
      </c>
      <c r="G1733" s="205"/>
      <c r="H1733" s="209" t="s">
        <v>21</v>
      </c>
      <c r="I1733" s="210"/>
      <c r="J1733" s="205"/>
      <c r="K1733" s="205"/>
      <c r="L1733" s="211"/>
      <c r="M1733" s="212"/>
      <c r="N1733" s="213"/>
      <c r="O1733" s="213"/>
      <c r="P1733" s="213"/>
      <c r="Q1733" s="213"/>
      <c r="R1733" s="213"/>
      <c r="S1733" s="213"/>
      <c r="T1733" s="214"/>
      <c r="AT1733" s="215" t="s">
        <v>177</v>
      </c>
      <c r="AU1733" s="215" t="s">
        <v>175</v>
      </c>
      <c r="AV1733" s="11" t="s">
        <v>77</v>
      </c>
      <c r="AW1733" s="11" t="s">
        <v>33</v>
      </c>
      <c r="AX1733" s="11" t="s">
        <v>69</v>
      </c>
      <c r="AY1733" s="215" t="s">
        <v>167</v>
      </c>
    </row>
    <row r="1734" spans="2:65" s="12" customFormat="1">
      <c r="B1734" s="216"/>
      <c r="C1734" s="217"/>
      <c r="D1734" s="206" t="s">
        <v>177</v>
      </c>
      <c r="E1734" s="218" t="s">
        <v>21</v>
      </c>
      <c r="F1734" s="219" t="s">
        <v>2527</v>
      </c>
      <c r="G1734" s="217"/>
      <c r="H1734" s="220">
        <v>11.43</v>
      </c>
      <c r="I1734" s="221"/>
      <c r="J1734" s="217"/>
      <c r="K1734" s="217"/>
      <c r="L1734" s="222"/>
      <c r="M1734" s="223"/>
      <c r="N1734" s="224"/>
      <c r="O1734" s="224"/>
      <c r="P1734" s="224"/>
      <c r="Q1734" s="224"/>
      <c r="R1734" s="224"/>
      <c r="S1734" s="224"/>
      <c r="T1734" s="225"/>
      <c r="AT1734" s="226" t="s">
        <v>177</v>
      </c>
      <c r="AU1734" s="226" t="s">
        <v>175</v>
      </c>
      <c r="AV1734" s="12" t="s">
        <v>175</v>
      </c>
      <c r="AW1734" s="12" t="s">
        <v>33</v>
      </c>
      <c r="AX1734" s="12" t="s">
        <v>69</v>
      </c>
      <c r="AY1734" s="226" t="s">
        <v>167</v>
      </c>
    </row>
    <row r="1735" spans="2:65" s="11" customFormat="1">
      <c r="B1735" s="204"/>
      <c r="C1735" s="205"/>
      <c r="D1735" s="206" t="s">
        <v>177</v>
      </c>
      <c r="E1735" s="207" t="s">
        <v>21</v>
      </c>
      <c r="F1735" s="208" t="s">
        <v>2528</v>
      </c>
      <c r="G1735" s="205"/>
      <c r="H1735" s="209" t="s">
        <v>21</v>
      </c>
      <c r="I1735" s="210"/>
      <c r="J1735" s="205"/>
      <c r="K1735" s="205"/>
      <c r="L1735" s="211"/>
      <c r="M1735" s="212"/>
      <c r="N1735" s="213"/>
      <c r="O1735" s="213"/>
      <c r="P1735" s="213"/>
      <c r="Q1735" s="213"/>
      <c r="R1735" s="213"/>
      <c r="S1735" s="213"/>
      <c r="T1735" s="214"/>
      <c r="AT1735" s="215" t="s">
        <v>177</v>
      </c>
      <c r="AU1735" s="215" t="s">
        <v>175</v>
      </c>
      <c r="AV1735" s="11" t="s">
        <v>77</v>
      </c>
      <c r="AW1735" s="11" t="s">
        <v>33</v>
      </c>
      <c r="AX1735" s="11" t="s">
        <v>69</v>
      </c>
      <c r="AY1735" s="215" t="s">
        <v>167</v>
      </c>
    </row>
    <row r="1736" spans="2:65" s="12" customFormat="1">
      <c r="B1736" s="216"/>
      <c r="C1736" s="217"/>
      <c r="D1736" s="206" t="s">
        <v>177</v>
      </c>
      <c r="E1736" s="218" t="s">
        <v>21</v>
      </c>
      <c r="F1736" s="219" t="s">
        <v>2529</v>
      </c>
      <c r="G1736" s="217"/>
      <c r="H1736" s="220">
        <v>6.4009999999999998</v>
      </c>
      <c r="I1736" s="221"/>
      <c r="J1736" s="217"/>
      <c r="K1736" s="217"/>
      <c r="L1736" s="222"/>
      <c r="M1736" s="223"/>
      <c r="N1736" s="224"/>
      <c r="O1736" s="224"/>
      <c r="P1736" s="224"/>
      <c r="Q1736" s="224"/>
      <c r="R1736" s="224"/>
      <c r="S1736" s="224"/>
      <c r="T1736" s="225"/>
      <c r="AT1736" s="226" t="s">
        <v>177</v>
      </c>
      <c r="AU1736" s="226" t="s">
        <v>175</v>
      </c>
      <c r="AV1736" s="12" t="s">
        <v>175</v>
      </c>
      <c r="AW1736" s="12" t="s">
        <v>33</v>
      </c>
      <c r="AX1736" s="12" t="s">
        <v>69</v>
      </c>
      <c r="AY1736" s="226" t="s">
        <v>167</v>
      </c>
    </row>
    <row r="1737" spans="2:65" s="11" customFormat="1">
      <c r="B1737" s="204"/>
      <c r="C1737" s="205"/>
      <c r="D1737" s="206" t="s">
        <v>177</v>
      </c>
      <c r="E1737" s="207" t="s">
        <v>21</v>
      </c>
      <c r="F1737" s="208" t="s">
        <v>2530</v>
      </c>
      <c r="G1737" s="205"/>
      <c r="H1737" s="209" t="s">
        <v>21</v>
      </c>
      <c r="I1737" s="210"/>
      <c r="J1737" s="205"/>
      <c r="K1737" s="205"/>
      <c r="L1737" s="211"/>
      <c r="M1737" s="212"/>
      <c r="N1737" s="213"/>
      <c r="O1737" s="213"/>
      <c r="P1737" s="213"/>
      <c r="Q1737" s="213"/>
      <c r="R1737" s="213"/>
      <c r="S1737" s="213"/>
      <c r="T1737" s="214"/>
      <c r="AT1737" s="215" t="s">
        <v>177</v>
      </c>
      <c r="AU1737" s="215" t="s">
        <v>175</v>
      </c>
      <c r="AV1737" s="11" t="s">
        <v>77</v>
      </c>
      <c r="AW1737" s="11" t="s">
        <v>33</v>
      </c>
      <c r="AX1737" s="11" t="s">
        <v>69</v>
      </c>
      <c r="AY1737" s="215" t="s">
        <v>167</v>
      </c>
    </row>
    <row r="1738" spans="2:65" s="12" customFormat="1">
      <c r="B1738" s="216"/>
      <c r="C1738" s="217"/>
      <c r="D1738" s="206" t="s">
        <v>177</v>
      </c>
      <c r="E1738" s="218" t="s">
        <v>21</v>
      </c>
      <c r="F1738" s="219" t="s">
        <v>2531</v>
      </c>
      <c r="G1738" s="217"/>
      <c r="H1738" s="220">
        <v>8.532</v>
      </c>
      <c r="I1738" s="221"/>
      <c r="J1738" s="217"/>
      <c r="K1738" s="217"/>
      <c r="L1738" s="222"/>
      <c r="M1738" s="223"/>
      <c r="N1738" s="224"/>
      <c r="O1738" s="224"/>
      <c r="P1738" s="224"/>
      <c r="Q1738" s="224"/>
      <c r="R1738" s="224"/>
      <c r="S1738" s="224"/>
      <c r="T1738" s="225"/>
      <c r="AT1738" s="226" t="s">
        <v>177</v>
      </c>
      <c r="AU1738" s="226" t="s">
        <v>175</v>
      </c>
      <c r="AV1738" s="12" t="s">
        <v>175</v>
      </c>
      <c r="AW1738" s="12" t="s">
        <v>33</v>
      </c>
      <c r="AX1738" s="12" t="s">
        <v>69</v>
      </c>
      <c r="AY1738" s="226" t="s">
        <v>167</v>
      </c>
    </row>
    <row r="1739" spans="2:65" s="13" customFormat="1">
      <c r="B1739" s="227"/>
      <c r="C1739" s="228"/>
      <c r="D1739" s="229" t="s">
        <v>177</v>
      </c>
      <c r="E1739" s="230" t="s">
        <v>21</v>
      </c>
      <c r="F1739" s="231" t="s">
        <v>181</v>
      </c>
      <c r="G1739" s="228"/>
      <c r="H1739" s="232">
        <v>26.363</v>
      </c>
      <c r="I1739" s="233"/>
      <c r="J1739" s="228"/>
      <c r="K1739" s="228"/>
      <c r="L1739" s="234"/>
      <c r="M1739" s="235"/>
      <c r="N1739" s="236"/>
      <c r="O1739" s="236"/>
      <c r="P1739" s="236"/>
      <c r="Q1739" s="236"/>
      <c r="R1739" s="236"/>
      <c r="S1739" s="236"/>
      <c r="T1739" s="237"/>
      <c r="AT1739" s="238" t="s">
        <v>177</v>
      </c>
      <c r="AU1739" s="238" t="s">
        <v>175</v>
      </c>
      <c r="AV1739" s="13" t="s">
        <v>174</v>
      </c>
      <c r="AW1739" s="13" t="s">
        <v>33</v>
      </c>
      <c r="AX1739" s="13" t="s">
        <v>77</v>
      </c>
      <c r="AY1739" s="238" t="s">
        <v>167</v>
      </c>
    </row>
    <row r="1740" spans="2:65" s="1" customFormat="1" ht="22.5" customHeight="1">
      <c r="B1740" s="40"/>
      <c r="C1740" s="242" t="s">
        <v>2532</v>
      </c>
      <c r="D1740" s="242" t="s">
        <v>364</v>
      </c>
      <c r="E1740" s="243" t="s">
        <v>2533</v>
      </c>
      <c r="F1740" s="244" t="s">
        <v>2534</v>
      </c>
      <c r="G1740" s="245" t="s">
        <v>1828</v>
      </c>
      <c r="H1740" s="246">
        <v>2</v>
      </c>
      <c r="I1740" s="247"/>
      <c r="J1740" s="248">
        <f>ROUND(I1740*H1740,2)</f>
        <v>0</v>
      </c>
      <c r="K1740" s="244" t="s">
        <v>21</v>
      </c>
      <c r="L1740" s="249"/>
      <c r="M1740" s="250" t="s">
        <v>21</v>
      </c>
      <c r="N1740" s="251" t="s">
        <v>41</v>
      </c>
      <c r="O1740" s="41"/>
      <c r="P1740" s="201">
        <f>O1740*H1740</f>
        <v>0</v>
      </c>
      <c r="Q1740" s="201">
        <v>0</v>
      </c>
      <c r="R1740" s="201">
        <f>Q1740*H1740</f>
        <v>0</v>
      </c>
      <c r="S1740" s="201">
        <v>0</v>
      </c>
      <c r="T1740" s="202">
        <f>S1740*H1740</f>
        <v>0</v>
      </c>
      <c r="AR1740" s="23" t="s">
        <v>426</v>
      </c>
      <c r="AT1740" s="23" t="s">
        <v>364</v>
      </c>
      <c r="AU1740" s="23" t="s">
        <v>175</v>
      </c>
      <c r="AY1740" s="23" t="s">
        <v>167</v>
      </c>
      <c r="BE1740" s="203">
        <f>IF(N1740="základní",J1740,0)</f>
        <v>0</v>
      </c>
      <c r="BF1740" s="203">
        <f>IF(N1740="snížená",J1740,0)</f>
        <v>0</v>
      </c>
      <c r="BG1740" s="203">
        <f>IF(N1740="zákl. přenesená",J1740,0)</f>
        <v>0</v>
      </c>
      <c r="BH1740" s="203">
        <f>IF(N1740="sníž. přenesená",J1740,0)</f>
        <v>0</v>
      </c>
      <c r="BI1740" s="203">
        <f>IF(N1740="nulová",J1740,0)</f>
        <v>0</v>
      </c>
      <c r="BJ1740" s="23" t="s">
        <v>175</v>
      </c>
      <c r="BK1740" s="203">
        <f>ROUND(I1740*H1740,2)</f>
        <v>0</v>
      </c>
      <c r="BL1740" s="23" t="s">
        <v>308</v>
      </c>
      <c r="BM1740" s="23" t="s">
        <v>2535</v>
      </c>
    </row>
    <row r="1741" spans="2:65" s="12" customFormat="1">
      <c r="B1741" s="216"/>
      <c r="C1741" s="217"/>
      <c r="D1741" s="206" t="s">
        <v>177</v>
      </c>
      <c r="E1741" s="218" t="s">
        <v>21</v>
      </c>
      <c r="F1741" s="219" t="s">
        <v>175</v>
      </c>
      <c r="G1741" s="217"/>
      <c r="H1741" s="220">
        <v>2</v>
      </c>
      <c r="I1741" s="221"/>
      <c r="J1741" s="217"/>
      <c r="K1741" s="217"/>
      <c r="L1741" s="222"/>
      <c r="M1741" s="223"/>
      <c r="N1741" s="224"/>
      <c r="O1741" s="224"/>
      <c r="P1741" s="224"/>
      <c r="Q1741" s="224"/>
      <c r="R1741" s="224"/>
      <c r="S1741" s="224"/>
      <c r="T1741" s="225"/>
      <c r="AT1741" s="226" t="s">
        <v>177</v>
      </c>
      <c r="AU1741" s="226" t="s">
        <v>175</v>
      </c>
      <c r="AV1741" s="12" t="s">
        <v>175</v>
      </c>
      <c r="AW1741" s="12" t="s">
        <v>33</v>
      </c>
      <c r="AX1741" s="12" t="s">
        <v>69</v>
      </c>
      <c r="AY1741" s="226" t="s">
        <v>167</v>
      </c>
    </row>
    <row r="1742" spans="2:65" s="13" customFormat="1">
      <c r="B1742" s="227"/>
      <c r="C1742" s="228"/>
      <c r="D1742" s="229" t="s">
        <v>177</v>
      </c>
      <c r="E1742" s="230" t="s">
        <v>21</v>
      </c>
      <c r="F1742" s="231" t="s">
        <v>181</v>
      </c>
      <c r="G1742" s="228"/>
      <c r="H1742" s="232">
        <v>2</v>
      </c>
      <c r="I1742" s="233"/>
      <c r="J1742" s="228"/>
      <c r="K1742" s="228"/>
      <c r="L1742" s="234"/>
      <c r="M1742" s="235"/>
      <c r="N1742" s="236"/>
      <c r="O1742" s="236"/>
      <c r="P1742" s="236"/>
      <c r="Q1742" s="236"/>
      <c r="R1742" s="236"/>
      <c r="S1742" s="236"/>
      <c r="T1742" s="237"/>
      <c r="AT1742" s="238" t="s">
        <v>177</v>
      </c>
      <c r="AU1742" s="238" t="s">
        <v>175</v>
      </c>
      <c r="AV1742" s="13" t="s">
        <v>174</v>
      </c>
      <c r="AW1742" s="13" t="s">
        <v>33</v>
      </c>
      <c r="AX1742" s="13" t="s">
        <v>77</v>
      </c>
      <c r="AY1742" s="238" t="s">
        <v>167</v>
      </c>
    </row>
    <row r="1743" spans="2:65" s="1" customFormat="1" ht="22.5" customHeight="1">
      <c r="B1743" s="40"/>
      <c r="C1743" s="242" t="s">
        <v>2536</v>
      </c>
      <c r="D1743" s="242" t="s">
        <v>364</v>
      </c>
      <c r="E1743" s="243" t="s">
        <v>2537</v>
      </c>
      <c r="F1743" s="244" t="s">
        <v>2534</v>
      </c>
      <c r="G1743" s="245" t="s">
        <v>1828</v>
      </c>
      <c r="H1743" s="246">
        <v>1</v>
      </c>
      <c r="I1743" s="247"/>
      <c r="J1743" s="248">
        <f>ROUND(I1743*H1743,2)</f>
        <v>0</v>
      </c>
      <c r="K1743" s="244" t="s">
        <v>21</v>
      </c>
      <c r="L1743" s="249"/>
      <c r="M1743" s="250" t="s">
        <v>21</v>
      </c>
      <c r="N1743" s="251" t="s">
        <v>41</v>
      </c>
      <c r="O1743" s="41"/>
      <c r="P1743" s="201">
        <f>O1743*H1743</f>
        <v>0</v>
      </c>
      <c r="Q1743" s="201">
        <v>0</v>
      </c>
      <c r="R1743" s="201">
        <f>Q1743*H1743</f>
        <v>0</v>
      </c>
      <c r="S1743" s="201">
        <v>0</v>
      </c>
      <c r="T1743" s="202">
        <f>S1743*H1743</f>
        <v>0</v>
      </c>
      <c r="AR1743" s="23" t="s">
        <v>426</v>
      </c>
      <c r="AT1743" s="23" t="s">
        <v>364</v>
      </c>
      <c r="AU1743" s="23" t="s">
        <v>175</v>
      </c>
      <c r="AY1743" s="23" t="s">
        <v>167</v>
      </c>
      <c r="BE1743" s="203">
        <f>IF(N1743="základní",J1743,0)</f>
        <v>0</v>
      </c>
      <c r="BF1743" s="203">
        <f>IF(N1743="snížená",J1743,0)</f>
        <v>0</v>
      </c>
      <c r="BG1743" s="203">
        <f>IF(N1743="zákl. přenesená",J1743,0)</f>
        <v>0</v>
      </c>
      <c r="BH1743" s="203">
        <f>IF(N1743="sníž. přenesená",J1743,0)</f>
        <v>0</v>
      </c>
      <c r="BI1743" s="203">
        <f>IF(N1743="nulová",J1743,0)</f>
        <v>0</v>
      </c>
      <c r="BJ1743" s="23" t="s">
        <v>175</v>
      </c>
      <c r="BK1743" s="203">
        <f>ROUND(I1743*H1743,2)</f>
        <v>0</v>
      </c>
      <c r="BL1743" s="23" t="s">
        <v>308</v>
      </c>
      <c r="BM1743" s="23" t="s">
        <v>2538</v>
      </c>
    </row>
    <row r="1744" spans="2:65" s="12" customFormat="1">
      <c r="B1744" s="216"/>
      <c r="C1744" s="217"/>
      <c r="D1744" s="206" t="s">
        <v>177</v>
      </c>
      <c r="E1744" s="218" t="s">
        <v>21</v>
      </c>
      <c r="F1744" s="219" t="s">
        <v>77</v>
      </c>
      <c r="G1744" s="217"/>
      <c r="H1744" s="220">
        <v>1</v>
      </c>
      <c r="I1744" s="221"/>
      <c r="J1744" s="217"/>
      <c r="K1744" s="217"/>
      <c r="L1744" s="222"/>
      <c r="M1744" s="223"/>
      <c r="N1744" s="224"/>
      <c r="O1744" s="224"/>
      <c r="P1744" s="224"/>
      <c r="Q1744" s="224"/>
      <c r="R1744" s="224"/>
      <c r="S1744" s="224"/>
      <c r="T1744" s="225"/>
      <c r="AT1744" s="226" t="s">
        <v>177</v>
      </c>
      <c r="AU1744" s="226" t="s">
        <v>175</v>
      </c>
      <c r="AV1744" s="12" t="s">
        <v>175</v>
      </c>
      <c r="AW1744" s="12" t="s">
        <v>33</v>
      </c>
      <c r="AX1744" s="12" t="s">
        <v>69</v>
      </c>
      <c r="AY1744" s="226" t="s">
        <v>167</v>
      </c>
    </row>
    <row r="1745" spans="2:65" s="13" customFormat="1">
      <c r="B1745" s="227"/>
      <c r="C1745" s="228"/>
      <c r="D1745" s="229" t="s">
        <v>177</v>
      </c>
      <c r="E1745" s="230" t="s">
        <v>21</v>
      </c>
      <c r="F1745" s="231" t="s">
        <v>181</v>
      </c>
      <c r="G1745" s="228"/>
      <c r="H1745" s="232">
        <v>1</v>
      </c>
      <c r="I1745" s="233"/>
      <c r="J1745" s="228"/>
      <c r="K1745" s="228"/>
      <c r="L1745" s="234"/>
      <c r="M1745" s="235"/>
      <c r="N1745" s="236"/>
      <c r="O1745" s="236"/>
      <c r="P1745" s="236"/>
      <c r="Q1745" s="236"/>
      <c r="R1745" s="236"/>
      <c r="S1745" s="236"/>
      <c r="T1745" s="237"/>
      <c r="AT1745" s="238" t="s">
        <v>177</v>
      </c>
      <c r="AU1745" s="238" t="s">
        <v>175</v>
      </c>
      <c r="AV1745" s="13" t="s">
        <v>174</v>
      </c>
      <c r="AW1745" s="13" t="s">
        <v>33</v>
      </c>
      <c r="AX1745" s="13" t="s">
        <v>77</v>
      </c>
      <c r="AY1745" s="238" t="s">
        <v>167</v>
      </c>
    </row>
    <row r="1746" spans="2:65" s="1" customFormat="1" ht="22.5" customHeight="1">
      <c r="B1746" s="40"/>
      <c r="C1746" s="242" t="s">
        <v>2539</v>
      </c>
      <c r="D1746" s="242" t="s">
        <v>364</v>
      </c>
      <c r="E1746" s="243" t="s">
        <v>2540</v>
      </c>
      <c r="F1746" s="244" t="s">
        <v>2534</v>
      </c>
      <c r="G1746" s="245" t="s">
        <v>1828</v>
      </c>
      <c r="H1746" s="246">
        <v>4</v>
      </c>
      <c r="I1746" s="247"/>
      <c r="J1746" s="248">
        <f>ROUND(I1746*H1746,2)</f>
        <v>0</v>
      </c>
      <c r="K1746" s="244" t="s">
        <v>21</v>
      </c>
      <c r="L1746" s="249"/>
      <c r="M1746" s="250" t="s">
        <v>21</v>
      </c>
      <c r="N1746" s="251" t="s">
        <v>41</v>
      </c>
      <c r="O1746" s="41"/>
      <c r="P1746" s="201">
        <f>O1746*H1746</f>
        <v>0</v>
      </c>
      <c r="Q1746" s="201">
        <v>0</v>
      </c>
      <c r="R1746" s="201">
        <f>Q1746*H1746</f>
        <v>0</v>
      </c>
      <c r="S1746" s="201">
        <v>0</v>
      </c>
      <c r="T1746" s="202">
        <f>S1746*H1746</f>
        <v>0</v>
      </c>
      <c r="AR1746" s="23" t="s">
        <v>426</v>
      </c>
      <c r="AT1746" s="23" t="s">
        <v>364</v>
      </c>
      <c r="AU1746" s="23" t="s">
        <v>175</v>
      </c>
      <c r="AY1746" s="23" t="s">
        <v>167</v>
      </c>
      <c r="BE1746" s="203">
        <f>IF(N1746="základní",J1746,0)</f>
        <v>0</v>
      </c>
      <c r="BF1746" s="203">
        <f>IF(N1746="snížená",J1746,0)</f>
        <v>0</v>
      </c>
      <c r="BG1746" s="203">
        <f>IF(N1746="zákl. přenesená",J1746,0)</f>
        <v>0</v>
      </c>
      <c r="BH1746" s="203">
        <f>IF(N1746="sníž. přenesená",J1746,0)</f>
        <v>0</v>
      </c>
      <c r="BI1746" s="203">
        <f>IF(N1746="nulová",J1746,0)</f>
        <v>0</v>
      </c>
      <c r="BJ1746" s="23" t="s">
        <v>175</v>
      </c>
      <c r="BK1746" s="203">
        <f>ROUND(I1746*H1746,2)</f>
        <v>0</v>
      </c>
      <c r="BL1746" s="23" t="s">
        <v>308</v>
      </c>
      <c r="BM1746" s="23" t="s">
        <v>2541</v>
      </c>
    </row>
    <row r="1747" spans="2:65" s="12" customFormat="1">
      <c r="B1747" s="216"/>
      <c r="C1747" s="217"/>
      <c r="D1747" s="206" t="s">
        <v>177</v>
      </c>
      <c r="E1747" s="218" t="s">
        <v>21</v>
      </c>
      <c r="F1747" s="219" t="s">
        <v>174</v>
      </c>
      <c r="G1747" s="217"/>
      <c r="H1747" s="220">
        <v>4</v>
      </c>
      <c r="I1747" s="221"/>
      <c r="J1747" s="217"/>
      <c r="K1747" s="217"/>
      <c r="L1747" s="222"/>
      <c r="M1747" s="223"/>
      <c r="N1747" s="224"/>
      <c r="O1747" s="224"/>
      <c r="P1747" s="224"/>
      <c r="Q1747" s="224"/>
      <c r="R1747" s="224"/>
      <c r="S1747" s="224"/>
      <c r="T1747" s="225"/>
      <c r="AT1747" s="226" t="s">
        <v>177</v>
      </c>
      <c r="AU1747" s="226" t="s">
        <v>175</v>
      </c>
      <c r="AV1747" s="12" t="s">
        <v>175</v>
      </c>
      <c r="AW1747" s="12" t="s">
        <v>33</v>
      </c>
      <c r="AX1747" s="12" t="s">
        <v>69</v>
      </c>
      <c r="AY1747" s="226" t="s">
        <v>167</v>
      </c>
    </row>
    <row r="1748" spans="2:65" s="13" customFormat="1">
      <c r="B1748" s="227"/>
      <c r="C1748" s="228"/>
      <c r="D1748" s="229" t="s">
        <v>177</v>
      </c>
      <c r="E1748" s="230" t="s">
        <v>21</v>
      </c>
      <c r="F1748" s="231" t="s">
        <v>181</v>
      </c>
      <c r="G1748" s="228"/>
      <c r="H1748" s="232">
        <v>4</v>
      </c>
      <c r="I1748" s="233"/>
      <c r="J1748" s="228"/>
      <c r="K1748" s="228"/>
      <c r="L1748" s="234"/>
      <c r="M1748" s="235"/>
      <c r="N1748" s="236"/>
      <c r="O1748" s="236"/>
      <c r="P1748" s="236"/>
      <c r="Q1748" s="236"/>
      <c r="R1748" s="236"/>
      <c r="S1748" s="236"/>
      <c r="T1748" s="237"/>
      <c r="AT1748" s="238" t="s">
        <v>177</v>
      </c>
      <c r="AU1748" s="238" t="s">
        <v>175</v>
      </c>
      <c r="AV1748" s="13" t="s">
        <v>174</v>
      </c>
      <c r="AW1748" s="13" t="s">
        <v>33</v>
      </c>
      <c r="AX1748" s="13" t="s">
        <v>77</v>
      </c>
      <c r="AY1748" s="238" t="s">
        <v>167</v>
      </c>
    </row>
    <row r="1749" spans="2:65" s="1" customFormat="1" ht="31.5" customHeight="1">
      <c r="B1749" s="40"/>
      <c r="C1749" s="192" t="s">
        <v>2542</v>
      </c>
      <c r="D1749" s="192" t="s">
        <v>169</v>
      </c>
      <c r="E1749" s="193" t="s">
        <v>2543</v>
      </c>
      <c r="F1749" s="194" t="s">
        <v>2544</v>
      </c>
      <c r="G1749" s="195" t="s">
        <v>226</v>
      </c>
      <c r="H1749" s="196">
        <v>2</v>
      </c>
      <c r="I1749" s="197"/>
      <c r="J1749" s="198">
        <f>ROUND(I1749*H1749,2)</f>
        <v>0</v>
      </c>
      <c r="K1749" s="194" t="s">
        <v>173</v>
      </c>
      <c r="L1749" s="60"/>
      <c r="M1749" s="199" t="s">
        <v>21</v>
      </c>
      <c r="N1749" s="200" t="s">
        <v>41</v>
      </c>
      <c r="O1749" s="41"/>
      <c r="P1749" s="201">
        <f>O1749*H1749</f>
        <v>0</v>
      </c>
      <c r="Q1749" s="201">
        <v>2.4000000000000001E-4</v>
      </c>
      <c r="R1749" s="201">
        <f>Q1749*H1749</f>
        <v>4.8000000000000001E-4</v>
      </c>
      <c r="S1749" s="201">
        <v>0</v>
      </c>
      <c r="T1749" s="202">
        <f>S1749*H1749</f>
        <v>0</v>
      </c>
      <c r="AR1749" s="23" t="s">
        <v>308</v>
      </c>
      <c r="AT1749" s="23" t="s">
        <v>169</v>
      </c>
      <c r="AU1749" s="23" t="s">
        <v>175</v>
      </c>
      <c r="AY1749" s="23" t="s">
        <v>167</v>
      </c>
      <c r="BE1749" s="203">
        <f>IF(N1749="základní",J1749,0)</f>
        <v>0</v>
      </c>
      <c r="BF1749" s="203">
        <f>IF(N1749="snížená",J1749,0)</f>
        <v>0</v>
      </c>
      <c r="BG1749" s="203">
        <f>IF(N1749="zákl. přenesená",J1749,0)</f>
        <v>0</v>
      </c>
      <c r="BH1749" s="203">
        <f>IF(N1749="sníž. přenesená",J1749,0)</f>
        <v>0</v>
      </c>
      <c r="BI1749" s="203">
        <f>IF(N1749="nulová",J1749,0)</f>
        <v>0</v>
      </c>
      <c r="BJ1749" s="23" t="s">
        <v>175</v>
      </c>
      <c r="BK1749" s="203">
        <f>ROUND(I1749*H1749,2)</f>
        <v>0</v>
      </c>
      <c r="BL1749" s="23" t="s">
        <v>308</v>
      </c>
      <c r="BM1749" s="23" t="s">
        <v>2545</v>
      </c>
    </row>
    <row r="1750" spans="2:65" s="11" customFormat="1">
      <c r="B1750" s="204"/>
      <c r="C1750" s="205"/>
      <c r="D1750" s="206" t="s">
        <v>177</v>
      </c>
      <c r="E1750" s="207" t="s">
        <v>21</v>
      </c>
      <c r="F1750" s="208" t="s">
        <v>2546</v>
      </c>
      <c r="G1750" s="205"/>
      <c r="H1750" s="209" t="s">
        <v>21</v>
      </c>
      <c r="I1750" s="210"/>
      <c r="J1750" s="205"/>
      <c r="K1750" s="205"/>
      <c r="L1750" s="211"/>
      <c r="M1750" s="212"/>
      <c r="N1750" s="213"/>
      <c r="O1750" s="213"/>
      <c r="P1750" s="213"/>
      <c r="Q1750" s="213"/>
      <c r="R1750" s="213"/>
      <c r="S1750" s="213"/>
      <c r="T1750" s="214"/>
      <c r="AT1750" s="215" t="s">
        <v>177</v>
      </c>
      <c r="AU1750" s="215" t="s">
        <v>175</v>
      </c>
      <c r="AV1750" s="11" t="s">
        <v>77</v>
      </c>
      <c r="AW1750" s="11" t="s">
        <v>33</v>
      </c>
      <c r="AX1750" s="11" t="s">
        <v>69</v>
      </c>
      <c r="AY1750" s="215" t="s">
        <v>167</v>
      </c>
    </row>
    <row r="1751" spans="2:65" s="12" customFormat="1">
      <c r="B1751" s="216"/>
      <c r="C1751" s="217"/>
      <c r="D1751" s="206" t="s">
        <v>177</v>
      </c>
      <c r="E1751" s="218" t="s">
        <v>21</v>
      </c>
      <c r="F1751" s="219" t="s">
        <v>175</v>
      </c>
      <c r="G1751" s="217"/>
      <c r="H1751" s="220">
        <v>2</v>
      </c>
      <c r="I1751" s="221"/>
      <c r="J1751" s="217"/>
      <c r="K1751" s="217"/>
      <c r="L1751" s="222"/>
      <c r="M1751" s="223"/>
      <c r="N1751" s="224"/>
      <c r="O1751" s="224"/>
      <c r="P1751" s="224"/>
      <c r="Q1751" s="224"/>
      <c r="R1751" s="224"/>
      <c r="S1751" s="224"/>
      <c r="T1751" s="225"/>
      <c r="AT1751" s="226" t="s">
        <v>177</v>
      </c>
      <c r="AU1751" s="226" t="s">
        <v>175</v>
      </c>
      <c r="AV1751" s="12" t="s">
        <v>175</v>
      </c>
      <c r="AW1751" s="12" t="s">
        <v>33</v>
      </c>
      <c r="AX1751" s="12" t="s">
        <v>69</v>
      </c>
      <c r="AY1751" s="226" t="s">
        <v>167</v>
      </c>
    </row>
    <row r="1752" spans="2:65" s="13" customFormat="1">
      <c r="B1752" s="227"/>
      <c r="C1752" s="228"/>
      <c r="D1752" s="229" t="s">
        <v>177</v>
      </c>
      <c r="E1752" s="230" t="s">
        <v>21</v>
      </c>
      <c r="F1752" s="231" t="s">
        <v>181</v>
      </c>
      <c r="G1752" s="228"/>
      <c r="H1752" s="232">
        <v>2</v>
      </c>
      <c r="I1752" s="233"/>
      <c r="J1752" s="228"/>
      <c r="K1752" s="228"/>
      <c r="L1752" s="234"/>
      <c r="M1752" s="235"/>
      <c r="N1752" s="236"/>
      <c r="O1752" s="236"/>
      <c r="P1752" s="236"/>
      <c r="Q1752" s="236"/>
      <c r="R1752" s="236"/>
      <c r="S1752" s="236"/>
      <c r="T1752" s="237"/>
      <c r="AT1752" s="238" t="s">
        <v>177</v>
      </c>
      <c r="AU1752" s="238" t="s">
        <v>175</v>
      </c>
      <c r="AV1752" s="13" t="s">
        <v>174</v>
      </c>
      <c r="AW1752" s="13" t="s">
        <v>33</v>
      </c>
      <c r="AX1752" s="13" t="s">
        <v>77</v>
      </c>
      <c r="AY1752" s="238" t="s">
        <v>167</v>
      </c>
    </row>
    <row r="1753" spans="2:65" s="1" customFormat="1" ht="22.5" customHeight="1">
      <c r="B1753" s="40"/>
      <c r="C1753" s="242" t="s">
        <v>2547</v>
      </c>
      <c r="D1753" s="242" t="s">
        <v>364</v>
      </c>
      <c r="E1753" s="243" t="s">
        <v>2548</v>
      </c>
      <c r="F1753" s="244" t="s">
        <v>2549</v>
      </c>
      <c r="G1753" s="245" t="s">
        <v>1828</v>
      </c>
      <c r="H1753" s="246">
        <v>2</v>
      </c>
      <c r="I1753" s="247"/>
      <c r="J1753" s="248">
        <f>ROUND(I1753*H1753,2)</f>
        <v>0</v>
      </c>
      <c r="K1753" s="244" t="s">
        <v>21</v>
      </c>
      <c r="L1753" s="249"/>
      <c r="M1753" s="250" t="s">
        <v>21</v>
      </c>
      <c r="N1753" s="251" t="s">
        <v>41</v>
      </c>
      <c r="O1753" s="41"/>
      <c r="P1753" s="201">
        <f>O1753*H1753</f>
        <v>0</v>
      </c>
      <c r="Q1753" s="201">
        <v>0</v>
      </c>
      <c r="R1753" s="201">
        <f>Q1753*H1753</f>
        <v>0</v>
      </c>
      <c r="S1753" s="201">
        <v>0</v>
      </c>
      <c r="T1753" s="202">
        <f>S1753*H1753</f>
        <v>0</v>
      </c>
      <c r="AR1753" s="23" t="s">
        <v>426</v>
      </c>
      <c r="AT1753" s="23" t="s">
        <v>364</v>
      </c>
      <c r="AU1753" s="23" t="s">
        <v>175</v>
      </c>
      <c r="AY1753" s="23" t="s">
        <v>167</v>
      </c>
      <c r="BE1753" s="203">
        <f>IF(N1753="základní",J1753,0)</f>
        <v>0</v>
      </c>
      <c r="BF1753" s="203">
        <f>IF(N1753="snížená",J1753,0)</f>
        <v>0</v>
      </c>
      <c r="BG1753" s="203">
        <f>IF(N1753="zákl. přenesená",J1753,0)</f>
        <v>0</v>
      </c>
      <c r="BH1753" s="203">
        <f>IF(N1753="sníž. přenesená",J1753,0)</f>
        <v>0</v>
      </c>
      <c r="BI1753" s="203">
        <f>IF(N1753="nulová",J1753,0)</f>
        <v>0</v>
      </c>
      <c r="BJ1753" s="23" t="s">
        <v>175</v>
      </c>
      <c r="BK1753" s="203">
        <f>ROUND(I1753*H1753,2)</f>
        <v>0</v>
      </c>
      <c r="BL1753" s="23" t="s">
        <v>308</v>
      </c>
      <c r="BM1753" s="23" t="s">
        <v>2550</v>
      </c>
    </row>
    <row r="1754" spans="2:65" s="1" customFormat="1" ht="31.5" customHeight="1">
      <c r="B1754" s="40"/>
      <c r="C1754" s="192" t="s">
        <v>2551</v>
      </c>
      <c r="D1754" s="192" t="s">
        <v>169</v>
      </c>
      <c r="E1754" s="193" t="s">
        <v>2552</v>
      </c>
      <c r="F1754" s="194" t="s">
        <v>2553</v>
      </c>
      <c r="G1754" s="195" t="s">
        <v>226</v>
      </c>
      <c r="H1754" s="196">
        <v>10</v>
      </c>
      <c r="I1754" s="197"/>
      <c r="J1754" s="198">
        <f>ROUND(I1754*H1754,2)</f>
        <v>0</v>
      </c>
      <c r="K1754" s="194" t="s">
        <v>173</v>
      </c>
      <c r="L1754" s="60"/>
      <c r="M1754" s="199" t="s">
        <v>21</v>
      </c>
      <c r="N1754" s="200" t="s">
        <v>41</v>
      </c>
      <c r="O1754" s="41"/>
      <c r="P1754" s="201">
        <f>O1754*H1754</f>
        <v>0</v>
      </c>
      <c r="Q1754" s="201">
        <v>0</v>
      </c>
      <c r="R1754" s="201">
        <f>Q1754*H1754</f>
        <v>0</v>
      </c>
      <c r="S1754" s="201">
        <v>0</v>
      </c>
      <c r="T1754" s="202">
        <f>S1754*H1754</f>
        <v>0</v>
      </c>
      <c r="AR1754" s="23" t="s">
        <v>308</v>
      </c>
      <c r="AT1754" s="23" t="s">
        <v>169</v>
      </c>
      <c r="AU1754" s="23" t="s">
        <v>175</v>
      </c>
      <c r="AY1754" s="23" t="s">
        <v>167</v>
      </c>
      <c r="BE1754" s="203">
        <f>IF(N1754="základní",J1754,0)</f>
        <v>0</v>
      </c>
      <c r="BF1754" s="203">
        <f>IF(N1754="snížená",J1754,0)</f>
        <v>0</v>
      </c>
      <c r="BG1754" s="203">
        <f>IF(N1754="zákl. přenesená",J1754,0)</f>
        <v>0</v>
      </c>
      <c r="BH1754" s="203">
        <f>IF(N1754="sníž. přenesená",J1754,0)</f>
        <v>0</v>
      </c>
      <c r="BI1754" s="203">
        <f>IF(N1754="nulová",J1754,0)</f>
        <v>0</v>
      </c>
      <c r="BJ1754" s="23" t="s">
        <v>175</v>
      </c>
      <c r="BK1754" s="203">
        <f>ROUND(I1754*H1754,2)</f>
        <v>0</v>
      </c>
      <c r="BL1754" s="23" t="s">
        <v>308</v>
      </c>
      <c r="BM1754" s="23" t="s">
        <v>2554</v>
      </c>
    </row>
    <row r="1755" spans="2:65" s="11" customFormat="1">
      <c r="B1755" s="204"/>
      <c r="C1755" s="205"/>
      <c r="D1755" s="206" t="s">
        <v>177</v>
      </c>
      <c r="E1755" s="207" t="s">
        <v>21</v>
      </c>
      <c r="F1755" s="208" t="s">
        <v>2555</v>
      </c>
      <c r="G1755" s="205"/>
      <c r="H1755" s="209" t="s">
        <v>21</v>
      </c>
      <c r="I1755" s="210"/>
      <c r="J1755" s="205"/>
      <c r="K1755" s="205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177</v>
      </c>
      <c r="AU1755" s="215" t="s">
        <v>175</v>
      </c>
      <c r="AV1755" s="11" t="s">
        <v>77</v>
      </c>
      <c r="AW1755" s="11" t="s">
        <v>33</v>
      </c>
      <c r="AX1755" s="11" t="s">
        <v>69</v>
      </c>
      <c r="AY1755" s="215" t="s">
        <v>167</v>
      </c>
    </row>
    <row r="1756" spans="2:65" s="12" customFormat="1">
      <c r="B1756" s="216"/>
      <c r="C1756" s="217"/>
      <c r="D1756" s="206" t="s">
        <v>177</v>
      </c>
      <c r="E1756" s="218" t="s">
        <v>21</v>
      </c>
      <c r="F1756" s="219" t="s">
        <v>2556</v>
      </c>
      <c r="G1756" s="217"/>
      <c r="H1756" s="220">
        <v>10</v>
      </c>
      <c r="I1756" s="221"/>
      <c r="J1756" s="217"/>
      <c r="K1756" s="217"/>
      <c r="L1756" s="222"/>
      <c r="M1756" s="223"/>
      <c r="N1756" s="224"/>
      <c r="O1756" s="224"/>
      <c r="P1756" s="224"/>
      <c r="Q1756" s="224"/>
      <c r="R1756" s="224"/>
      <c r="S1756" s="224"/>
      <c r="T1756" s="225"/>
      <c r="AT1756" s="226" t="s">
        <v>177</v>
      </c>
      <c r="AU1756" s="226" t="s">
        <v>175</v>
      </c>
      <c r="AV1756" s="12" t="s">
        <v>175</v>
      </c>
      <c r="AW1756" s="12" t="s">
        <v>33</v>
      </c>
      <c r="AX1756" s="12" t="s">
        <v>69</v>
      </c>
      <c r="AY1756" s="226" t="s">
        <v>167</v>
      </c>
    </row>
    <row r="1757" spans="2:65" s="13" customFormat="1">
      <c r="B1757" s="227"/>
      <c r="C1757" s="228"/>
      <c r="D1757" s="229" t="s">
        <v>177</v>
      </c>
      <c r="E1757" s="230" t="s">
        <v>21</v>
      </c>
      <c r="F1757" s="231" t="s">
        <v>181</v>
      </c>
      <c r="G1757" s="228"/>
      <c r="H1757" s="232">
        <v>10</v>
      </c>
      <c r="I1757" s="233"/>
      <c r="J1757" s="228"/>
      <c r="K1757" s="228"/>
      <c r="L1757" s="234"/>
      <c r="M1757" s="235"/>
      <c r="N1757" s="236"/>
      <c r="O1757" s="236"/>
      <c r="P1757" s="236"/>
      <c r="Q1757" s="236"/>
      <c r="R1757" s="236"/>
      <c r="S1757" s="236"/>
      <c r="T1757" s="237"/>
      <c r="AT1757" s="238" t="s">
        <v>177</v>
      </c>
      <c r="AU1757" s="238" t="s">
        <v>175</v>
      </c>
      <c r="AV1757" s="13" t="s">
        <v>174</v>
      </c>
      <c r="AW1757" s="13" t="s">
        <v>33</v>
      </c>
      <c r="AX1757" s="13" t="s">
        <v>77</v>
      </c>
      <c r="AY1757" s="238" t="s">
        <v>167</v>
      </c>
    </row>
    <row r="1758" spans="2:65" s="1" customFormat="1" ht="22.5" customHeight="1">
      <c r="B1758" s="40"/>
      <c r="C1758" s="242" t="s">
        <v>2557</v>
      </c>
      <c r="D1758" s="242" t="s">
        <v>364</v>
      </c>
      <c r="E1758" s="243" t="s">
        <v>2558</v>
      </c>
      <c r="F1758" s="244" t="s">
        <v>2559</v>
      </c>
      <c r="G1758" s="245" t="s">
        <v>1828</v>
      </c>
      <c r="H1758" s="246">
        <v>5</v>
      </c>
      <c r="I1758" s="247"/>
      <c r="J1758" s="248">
        <f>ROUND(I1758*H1758,2)</f>
        <v>0</v>
      </c>
      <c r="K1758" s="244" t="s">
        <v>21</v>
      </c>
      <c r="L1758" s="249"/>
      <c r="M1758" s="250" t="s">
        <v>21</v>
      </c>
      <c r="N1758" s="251" t="s">
        <v>41</v>
      </c>
      <c r="O1758" s="41"/>
      <c r="P1758" s="201">
        <f>O1758*H1758</f>
        <v>0</v>
      </c>
      <c r="Q1758" s="201">
        <v>0</v>
      </c>
      <c r="R1758" s="201">
        <f>Q1758*H1758</f>
        <v>0</v>
      </c>
      <c r="S1758" s="201">
        <v>0</v>
      </c>
      <c r="T1758" s="202">
        <f>S1758*H1758</f>
        <v>0</v>
      </c>
      <c r="AR1758" s="23" t="s">
        <v>426</v>
      </c>
      <c r="AT1758" s="23" t="s">
        <v>364</v>
      </c>
      <c r="AU1758" s="23" t="s">
        <v>175</v>
      </c>
      <c r="AY1758" s="23" t="s">
        <v>167</v>
      </c>
      <c r="BE1758" s="203">
        <f>IF(N1758="základní",J1758,0)</f>
        <v>0</v>
      </c>
      <c r="BF1758" s="203">
        <f>IF(N1758="snížená",J1758,0)</f>
        <v>0</v>
      </c>
      <c r="BG1758" s="203">
        <f>IF(N1758="zákl. přenesená",J1758,0)</f>
        <v>0</v>
      </c>
      <c r="BH1758" s="203">
        <f>IF(N1758="sníž. přenesená",J1758,0)</f>
        <v>0</v>
      </c>
      <c r="BI1758" s="203">
        <f>IF(N1758="nulová",J1758,0)</f>
        <v>0</v>
      </c>
      <c r="BJ1758" s="23" t="s">
        <v>175</v>
      </c>
      <c r="BK1758" s="203">
        <f>ROUND(I1758*H1758,2)</f>
        <v>0</v>
      </c>
      <c r="BL1758" s="23" t="s">
        <v>308</v>
      </c>
      <c r="BM1758" s="23" t="s">
        <v>2560</v>
      </c>
    </row>
    <row r="1759" spans="2:65" s="1" customFormat="1" ht="22.5" customHeight="1">
      <c r="B1759" s="40"/>
      <c r="C1759" s="242" t="s">
        <v>2561</v>
      </c>
      <c r="D1759" s="242" t="s">
        <v>364</v>
      </c>
      <c r="E1759" s="243" t="s">
        <v>2562</v>
      </c>
      <c r="F1759" s="244" t="s">
        <v>2559</v>
      </c>
      <c r="G1759" s="245" t="s">
        <v>1828</v>
      </c>
      <c r="H1759" s="246">
        <v>2</v>
      </c>
      <c r="I1759" s="247"/>
      <c r="J1759" s="248">
        <f>ROUND(I1759*H1759,2)</f>
        <v>0</v>
      </c>
      <c r="K1759" s="244" t="s">
        <v>21</v>
      </c>
      <c r="L1759" s="249"/>
      <c r="M1759" s="250" t="s">
        <v>21</v>
      </c>
      <c r="N1759" s="251" t="s">
        <v>41</v>
      </c>
      <c r="O1759" s="41"/>
      <c r="P1759" s="201">
        <f>O1759*H1759</f>
        <v>0</v>
      </c>
      <c r="Q1759" s="201">
        <v>0</v>
      </c>
      <c r="R1759" s="201">
        <f>Q1759*H1759</f>
        <v>0</v>
      </c>
      <c r="S1759" s="201">
        <v>0</v>
      </c>
      <c r="T1759" s="202">
        <f>S1759*H1759</f>
        <v>0</v>
      </c>
      <c r="AR1759" s="23" t="s">
        <v>426</v>
      </c>
      <c r="AT1759" s="23" t="s">
        <v>364</v>
      </c>
      <c r="AU1759" s="23" t="s">
        <v>175</v>
      </c>
      <c r="AY1759" s="23" t="s">
        <v>167</v>
      </c>
      <c r="BE1759" s="203">
        <f>IF(N1759="základní",J1759,0)</f>
        <v>0</v>
      </c>
      <c r="BF1759" s="203">
        <f>IF(N1759="snížená",J1759,0)</f>
        <v>0</v>
      </c>
      <c r="BG1759" s="203">
        <f>IF(N1759="zákl. přenesená",J1759,0)</f>
        <v>0</v>
      </c>
      <c r="BH1759" s="203">
        <f>IF(N1759="sníž. přenesená",J1759,0)</f>
        <v>0</v>
      </c>
      <c r="BI1759" s="203">
        <f>IF(N1759="nulová",J1759,0)</f>
        <v>0</v>
      </c>
      <c r="BJ1759" s="23" t="s">
        <v>175</v>
      </c>
      <c r="BK1759" s="203">
        <f>ROUND(I1759*H1759,2)</f>
        <v>0</v>
      </c>
      <c r="BL1759" s="23" t="s">
        <v>308</v>
      </c>
      <c r="BM1759" s="23" t="s">
        <v>2563</v>
      </c>
    </row>
    <row r="1760" spans="2:65" s="1" customFormat="1" ht="22.5" customHeight="1">
      <c r="B1760" s="40"/>
      <c r="C1760" s="242" t="s">
        <v>2564</v>
      </c>
      <c r="D1760" s="242" t="s">
        <v>364</v>
      </c>
      <c r="E1760" s="243" t="s">
        <v>2565</v>
      </c>
      <c r="F1760" s="244" t="s">
        <v>2559</v>
      </c>
      <c r="G1760" s="245" t="s">
        <v>1828</v>
      </c>
      <c r="H1760" s="246">
        <v>3</v>
      </c>
      <c r="I1760" s="247"/>
      <c r="J1760" s="248">
        <f>ROUND(I1760*H1760,2)</f>
        <v>0</v>
      </c>
      <c r="K1760" s="244" t="s">
        <v>21</v>
      </c>
      <c r="L1760" s="249"/>
      <c r="M1760" s="250" t="s">
        <v>21</v>
      </c>
      <c r="N1760" s="251" t="s">
        <v>41</v>
      </c>
      <c r="O1760" s="41"/>
      <c r="P1760" s="201">
        <f>O1760*H1760</f>
        <v>0</v>
      </c>
      <c r="Q1760" s="201">
        <v>0</v>
      </c>
      <c r="R1760" s="201">
        <f>Q1760*H1760</f>
        <v>0</v>
      </c>
      <c r="S1760" s="201">
        <v>0</v>
      </c>
      <c r="T1760" s="202">
        <f>S1760*H1760</f>
        <v>0</v>
      </c>
      <c r="AR1760" s="23" t="s">
        <v>426</v>
      </c>
      <c r="AT1760" s="23" t="s">
        <v>364</v>
      </c>
      <c r="AU1760" s="23" t="s">
        <v>175</v>
      </c>
      <c r="AY1760" s="23" t="s">
        <v>167</v>
      </c>
      <c r="BE1760" s="203">
        <f>IF(N1760="základní",J1760,0)</f>
        <v>0</v>
      </c>
      <c r="BF1760" s="203">
        <f>IF(N1760="snížená",J1760,0)</f>
        <v>0</v>
      </c>
      <c r="BG1760" s="203">
        <f>IF(N1760="zákl. přenesená",J1760,0)</f>
        <v>0</v>
      </c>
      <c r="BH1760" s="203">
        <f>IF(N1760="sníž. přenesená",J1760,0)</f>
        <v>0</v>
      </c>
      <c r="BI1760" s="203">
        <f>IF(N1760="nulová",J1760,0)</f>
        <v>0</v>
      </c>
      <c r="BJ1760" s="23" t="s">
        <v>175</v>
      </c>
      <c r="BK1760" s="203">
        <f>ROUND(I1760*H1760,2)</f>
        <v>0</v>
      </c>
      <c r="BL1760" s="23" t="s">
        <v>308</v>
      </c>
      <c r="BM1760" s="23" t="s">
        <v>2566</v>
      </c>
    </row>
    <row r="1761" spans="2:65" s="1" customFormat="1" ht="31.5" customHeight="1">
      <c r="B1761" s="40"/>
      <c r="C1761" s="192" t="s">
        <v>2567</v>
      </c>
      <c r="D1761" s="192" t="s">
        <v>169</v>
      </c>
      <c r="E1761" s="193" t="s">
        <v>2568</v>
      </c>
      <c r="F1761" s="194" t="s">
        <v>2569</v>
      </c>
      <c r="G1761" s="195" t="s">
        <v>226</v>
      </c>
      <c r="H1761" s="196">
        <v>1</v>
      </c>
      <c r="I1761" s="197"/>
      <c r="J1761" s="198">
        <f>ROUND(I1761*H1761,2)</f>
        <v>0</v>
      </c>
      <c r="K1761" s="194" t="s">
        <v>173</v>
      </c>
      <c r="L1761" s="60"/>
      <c r="M1761" s="199" t="s">
        <v>21</v>
      </c>
      <c r="N1761" s="200" t="s">
        <v>41</v>
      </c>
      <c r="O1761" s="41"/>
      <c r="P1761" s="201">
        <f>O1761*H1761</f>
        <v>0</v>
      </c>
      <c r="Q1761" s="201">
        <v>0</v>
      </c>
      <c r="R1761" s="201">
        <f>Q1761*H1761</f>
        <v>0</v>
      </c>
      <c r="S1761" s="201">
        <v>0</v>
      </c>
      <c r="T1761" s="202">
        <f>S1761*H1761</f>
        <v>0</v>
      </c>
      <c r="AR1761" s="23" t="s">
        <v>308</v>
      </c>
      <c r="AT1761" s="23" t="s">
        <v>169</v>
      </c>
      <c r="AU1761" s="23" t="s">
        <v>175</v>
      </c>
      <c r="AY1761" s="23" t="s">
        <v>167</v>
      </c>
      <c r="BE1761" s="203">
        <f>IF(N1761="základní",J1761,0)</f>
        <v>0</v>
      </c>
      <c r="BF1761" s="203">
        <f>IF(N1761="snížená",J1761,0)</f>
        <v>0</v>
      </c>
      <c r="BG1761" s="203">
        <f>IF(N1761="zákl. přenesená",J1761,0)</f>
        <v>0</v>
      </c>
      <c r="BH1761" s="203">
        <f>IF(N1761="sníž. přenesená",J1761,0)</f>
        <v>0</v>
      </c>
      <c r="BI1761" s="203">
        <f>IF(N1761="nulová",J1761,0)</f>
        <v>0</v>
      </c>
      <c r="BJ1761" s="23" t="s">
        <v>175</v>
      </c>
      <c r="BK1761" s="203">
        <f>ROUND(I1761*H1761,2)</f>
        <v>0</v>
      </c>
      <c r="BL1761" s="23" t="s">
        <v>308</v>
      </c>
      <c r="BM1761" s="23" t="s">
        <v>2570</v>
      </c>
    </row>
    <row r="1762" spans="2:65" s="11" customFormat="1">
      <c r="B1762" s="204"/>
      <c r="C1762" s="205"/>
      <c r="D1762" s="206" t="s">
        <v>177</v>
      </c>
      <c r="E1762" s="207" t="s">
        <v>21</v>
      </c>
      <c r="F1762" s="208" t="s">
        <v>2571</v>
      </c>
      <c r="G1762" s="205"/>
      <c r="H1762" s="209" t="s">
        <v>21</v>
      </c>
      <c r="I1762" s="210"/>
      <c r="J1762" s="205"/>
      <c r="K1762" s="205"/>
      <c r="L1762" s="211"/>
      <c r="M1762" s="212"/>
      <c r="N1762" s="213"/>
      <c r="O1762" s="213"/>
      <c r="P1762" s="213"/>
      <c r="Q1762" s="213"/>
      <c r="R1762" s="213"/>
      <c r="S1762" s="213"/>
      <c r="T1762" s="214"/>
      <c r="AT1762" s="215" t="s">
        <v>177</v>
      </c>
      <c r="AU1762" s="215" t="s">
        <v>175</v>
      </c>
      <c r="AV1762" s="11" t="s">
        <v>77</v>
      </c>
      <c r="AW1762" s="11" t="s">
        <v>33</v>
      </c>
      <c r="AX1762" s="11" t="s">
        <v>69</v>
      </c>
      <c r="AY1762" s="215" t="s">
        <v>167</v>
      </c>
    </row>
    <row r="1763" spans="2:65" s="12" customFormat="1">
      <c r="B1763" s="216"/>
      <c r="C1763" s="217"/>
      <c r="D1763" s="206" t="s">
        <v>177</v>
      </c>
      <c r="E1763" s="218" t="s">
        <v>21</v>
      </c>
      <c r="F1763" s="219" t="s">
        <v>77</v>
      </c>
      <c r="G1763" s="217"/>
      <c r="H1763" s="220">
        <v>1</v>
      </c>
      <c r="I1763" s="221"/>
      <c r="J1763" s="217"/>
      <c r="K1763" s="217"/>
      <c r="L1763" s="222"/>
      <c r="M1763" s="223"/>
      <c r="N1763" s="224"/>
      <c r="O1763" s="224"/>
      <c r="P1763" s="224"/>
      <c r="Q1763" s="224"/>
      <c r="R1763" s="224"/>
      <c r="S1763" s="224"/>
      <c r="T1763" s="225"/>
      <c r="AT1763" s="226" t="s">
        <v>177</v>
      </c>
      <c r="AU1763" s="226" t="s">
        <v>175</v>
      </c>
      <c r="AV1763" s="12" t="s">
        <v>175</v>
      </c>
      <c r="AW1763" s="12" t="s">
        <v>33</v>
      </c>
      <c r="AX1763" s="12" t="s">
        <v>69</v>
      </c>
      <c r="AY1763" s="226" t="s">
        <v>167</v>
      </c>
    </row>
    <row r="1764" spans="2:65" s="13" customFormat="1">
      <c r="B1764" s="227"/>
      <c r="C1764" s="228"/>
      <c r="D1764" s="229" t="s">
        <v>177</v>
      </c>
      <c r="E1764" s="230" t="s">
        <v>21</v>
      </c>
      <c r="F1764" s="231" t="s">
        <v>181</v>
      </c>
      <c r="G1764" s="228"/>
      <c r="H1764" s="232">
        <v>1</v>
      </c>
      <c r="I1764" s="233"/>
      <c r="J1764" s="228"/>
      <c r="K1764" s="228"/>
      <c r="L1764" s="234"/>
      <c r="M1764" s="235"/>
      <c r="N1764" s="236"/>
      <c r="O1764" s="236"/>
      <c r="P1764" s="236"/>
      <c r="Q1764" s="236"/>
      <c r="R1764" s="236"/>
      <c r="S1764" s="236"/>
      <c r="T1764" s="237"/>
      <c r="AT1764" s="238" t="s">
        <v>177</v>
      </c>
      <c r="AU1764" s="238" t="s">
        <v>175</v>
      </c>
      <c r="AV1764" s="13" t="s">
        <v>174</v>
      </c>
      <c r="AW1764" s="13" t="s">
        <v>33</v>
      </c>
      <c r="AX1764" s="13" t="s">
        <v>77</v>
      </c>
      <c r="AY1764" s="238" t="s">
        <v>167</v>
      </c>
    </row>
    <row r="1765" spans="2:65" s="1" customFormat="1" ht="22.5" customHeight="1">
      <c r="B1765" s="40"/>
      <c r="C1765" s="242" t="s">
        <v>2572</v>
      </c>
      <c r="D1765" s="242" t="s">
        <v>364</v>
      </c>
      <c r="E1765" s="243" t="s">
        <v>2573</v>
      </c>
      <c r="F1765" s="244" t="s">
        <v>2574</v>
      </c>
      <c r="G1765" s="245" t="s">
        <v>519</v>
      </c>
      <c r="H1765" s="246">
        <v>1</v>
      </c>
      <c r="I1765" s="247"/>
      <c r="J1765" s="248">
        <f>ROUND(I1765*H1765,2)</f>
        <v>0</v>
      </c>
      <c r="K1765" s="244" t="s">
        <v>21</v>
      </c>
      <c r="L1765" s="249"/>
      <c r="M1765" s="250" t="s">
        <v>21</v>
      </c>
      <c r="N1765" s="251" t="s">
        <v>41</v>
      </c>
      <c r="O1765" s="41"/>
      <c r="P1765" s="201">
        <f>O1765*H1765</f>
        <v>0</v>
      </c>
      <c r="Q1765" s="201">
        <v>0</v>
      </c>
      <c r="R1765" s="201">
        <f>Q1765*H1765</f>
        <v>0</v>
      </c>
      <c r="S1765" s="201">
        <v>0</v>
      </c>
      <c r="T1765" s="202">
        <f>S1765*H1765</f>
        <v>0</v>
      </c>
      <c r="AR1765" s="23" t="s">
        <v>426</v>
      </c>
      <c r="AT1765" s="23" t="s">
        <v>364</v>
      </c>
      <c r="AU1765" s="23" t="s">
        <v>175</v>
      </c>
      <c r="AY1765" s="23" t="s">
        <v>167</v>
      </c>
      <c r="BE1765" s="203">
        <f>IF(N1765="základní",J1765,0)</f>
        <v>0</v>
      </c>
      <c r="BF1765" s="203">
        <f>IF(N1765="snížená",J1765,0)</f>
        <v>0</v>
      </c>
      <c r="BG1765" s="203">
        <f>IF(N1765="zákl. přenesená",J1765,0)</f>
        <v>0</v>
      </c>
      <c r="BH1765" s="203">
        <f>IF(N1765="sníž. přenesená",J1765,0)</f>
        <v>0</v>
      </c>
      <c r="BI1765" s="203">
        <f>IF(N1765="nulová",J1765,0)</f>
        <v>0</v>
      </c>
      <c r="BJ1765" s="23" t="s">
        <v>175</v>
      </c>
      <c r="BK1765" s="203">
        <f>ROUND(I1765*H1765,2)</f>
        <v>0</v>
      </c>
      <c r="BL1765" s="23" t="s">
        <v>308</v>
      </c>
      <c r="BM1765" s="23" t="s">
        <v>2575</v>
      </c>
    </row>
    <row r="1766" spans="2:65" s="12" customFormat="1">
      <c r="B1766" s="216"/>
      <c r="C1766" s="217"/>
      <c r="D1766" s="206" t="s">
        <v>177</v>
      </c>
      <c r="E1766" s="218" t="s">
        <v>21</v>
      </c>
      <c r="F1766" s="219" t="s">
        <v>77</v>
      </c>
      <c r="G1766" s="217"/>
      <c r="H1766" s="220">
        <v>1</v>
      </c>
      <c r="I1766" s="221"/>
      <c r="J1766" s="217"/>
      <c r="K1766" s="217"/>
      <c r="L1766" s="222"/>
      <c r="M1766" s="223"/>
      <c r="N1766" s="224"/>
      <c r="O1766" s="224"/>
      <c r="P1766" s="224"/>
      <c r="Q1766" s="224"/>
      <c r="R1766" s="224"/>
      <c r="S1766" s="224"/>
      <c r="T1766" s="225"/>
      <c r="AT1766" s="226" t="s">
        <v>177</v>
      </c>
      <c r="AU1766" s="226" t="s">
        <v>175</v>
      </c>
      <c r="AV1766" s="12" t="s">
        <v>175</v>
      </c>
      <c r="AW1766" s="12" t="s">
        <v>33</v>
      </c>
      <c r="AX1766" s="12" t="s">
        <v>69</v>
      </c>
      <c r="AY1766" s="226" t="s">
        <v>167</v>
      </c>
    </row>
    <row r="1767" spans="2:65" s="13" customFormat="1">
      <c r="B1767" s="227"/>
      <c r="C1767" s="228"/>
      <c r="D1767" s="229" t="s">
        <v>177</v>
      </c>
      <c r="E1767" s="230" t="s">
        <v>21</v>
      </c>
      <c r="F1767" s="231" t="s">
        <v>181</v>
      </c>
      <c r="G1767" s="228"/>
      <c r="H1767" s="232">
        <v>1</v>
      </c>
      <c r="I1767" s="233"/>
      <c r="J1767" s="228"/>
      <c r="K1767" s="228"/>
      <c r="L1767" s="234"/>
      <c r="M1767" s="235"/>
      <c r="N1767" s="236"/>
      <c r="O1767" s="236"/>
      <c r="P1767" s="236"/>
      <c r="Q1767" s="236"/>
      <c r="R1767" s="236"/>
      <c r="S1767" s="236"/>
      <c r="T1767" s="237"/>
      <c r="AT1767" s="238" t="s">
        <v>177</v>
      </c>
      <c r="AU1767" s="238" t="s">
        <v>175</v>
      </c>
      <c r="AV1767" s="13" t="s">
        <v>174</v>
      </c>
      <c r="AW1767" s="13" t="s">
        <v>33</v>
      </c>
      <c r="AX1767" s="13" t="s">
        <v>77</v>
      </c>
      <c r="AY1767" s="238" t="s">
        <v>167</v>
      </c>
    </row>
    <row r="1768" spans="2:65" s="1" customFormat="1" ht="31.5" customHeight="1">
      <c r="B1768" s="40"/>
      <c r="C1768" s="192" t="s">
        <v>2576</v>
      </c>
      <c r="D1768" s="192" t="s">
        <v>169</v>
      </c>
      <c r="E1768" s="193" t="s">
        <v>2577</v>
      </c>
      <c r="F1768" s="194" t="s">
        <v>2578</v>
      </c>
      <c r="G1768" s="195" t="s">
        <v>226</v>
      </c>
      <c r="H1768" s="196">
        <v>1</v>
      </c>
      <c r="I1768" s="197"/>
      <c r="J1768" s="198">
        <f>ROUND(I1768*H1768,2)</f>
        <v>0</v>
      </c>
      <c r="K1768" s="194" t="s">
        <v>173</v>
      </c>
      <c r="L1768" s="60"/>
      <c r="M1768" s="199" t="s">
        <v>21</v>
      </c>
      <c r="N1768" s="200" t="s">
        <v>41</v>
      </c>
      <c r="O1768" s="41"/>
      <c r="P1768" s="201">
        <f>O1768*H1768</f>
        <v>0</v>
      </c>
      <c r="Q1768" s="201">
        <v>8.7000000000000001E-4</v>
      </c>
      <c r="R1768" s="201">
        <f>Q1768*H1768</f>
        <v>8.7000000000000001E-4</v>
      </c>
      <c r="S1768" s="201">
        <v>0</v>
      </c>
      <c r="T1768" s="202">
        <f>S1768*H1768</f>
        <v>0</v>
      </c>
      <c r="AR1768" s="23" t="s">
        <v>308</v>
      </c>
      <c r="AT1768" s="23" t="s">
        <v>169</v>
      </c>
      <c r="AU1768" s="23" t="s">
        <v>175</v>
      </c>
      <c r="AY1768" s="23" t="s">
        <v>167</v>
      </c>
      <c r="BE1768" s="203">
        <f>IF(N1768="základní",J1768,0)</f>
        <v>0</v>
      </c>
      <c r="BF1768" s="203">
        <f>IF(N1768="snížená",J1768,0)</f>
        <v>0</v>
      </c>
      <c r="BG1768" s="203">
        <f>IF(N1768="zákl. přenesená",J1768,0)</f>
        <v>0</v>
      </c>
      <c r="BH1768" s="203">
        <f>IF(N1768="sníž. přenesená",J1768,0)</f>
        <v>0</v>
      </c>
      <c r="BI1768" s="203">
        <f>IF(N1768="nulová",J1768,0)</f>
        <v>0</v>
      </c>
      <c r="BJ1768" s="23" t="s">
        <v>175</v>
      </c>
      <c r="BK1768" s="203">
        <f>ROUND(I1768*H1768,2)</f>
        <v>0</v>
      </c>
      <c r="BL1768" s="23" t="s">
        <v>308</v>
      </c>
      <c r="BM1768" s="23" t="s">
        <v>2579</v>
      </c>
    </row>
    <row r="1769" spans="2:65" s="11" customFormat="1">
      <c r="B1769" s="204"/>
      <c r="C1769" s="205"/>
      <c r="D1769" s="206" t="s">
        <v>177</v>
      </c>
      <c r="E1769" s="207" t="s">
        <v>21</v>
      </c>
      <c r="F1769" s="208" t="s">
        <v>2580</v>
      </c>
      <c r="G1769" s="205"/>
      <c r="H1769" s="209" t="s">
        <v>21</v>
      </c>
      <c r="I1769" s="210"/>
      <c r="J1769" s="205"/>
      <c r="K1769" s="205"/>
      <c r="L1769" s="211"/>
      <c r="M1769" s="212"/>
      <c r="N1769" s="213"/>
      <c r="O1769" s="213"/>
      <c r="P1769" s="213"/>
      <c r="Q1769" s="213"/>
      <c r="R1769" s="213"/>
      <c r="S1769" s="213"/>
      <c r="T1769" s="214"/>
      <c r="AT1769" s="215" t="s">
        <v>177</v>
      </c>
      <c r="AU1769" s="215" t="s">
        <v>175</v>
      </c>
      <c r="AV1769" s="11" t="s">
        <v>77</v>
      </c>
      <c r="AW1769" s="11" t="s">
        <v>33</v>
      </c>
      <c r="AX1769" s="11" t="s">
        <v>69</v>
      </c>
      <c r="AY1769" s="215" t="s">
        <v>167</v>
      </c>
    </row>
    <row r="1770" spans="2:65" s="12" customFormat="1">
      <c r="B1770" s="216"/>
      <c r="C1770" s="217"/>
      <c r="D1770" s="206" t="s">
        <v>177</v>
      </c>
      <c r="E1770" s="218" t="s">
        <v>21</v>
      </c>
      <c r="F1770" s="219" t="s">
        <v>77</v>
      </c>
      <c r="G1770" s="217"/>
      <c r="H1770" s="220">
        <v>1</v>
      </c>
      <c r="I1770" s="221"/>
      <c r="J1770" s="217"/>
      <c r="K1770" s="217"/>
      <c r="L1770" s="222"/>
      <c r="M1770" s="223"/>
      <c r="N1770" s="224"/>
      <c r="O1770" s="224"/>
      <c r="P1770" s="224"/>
      <c r="Q1770" s="224"/>
      <c r="R1770" s="224"/>
      <c r="S1770" s="224"/>
      <c r="T1770" s="225"/>
      <c r="AT1770" s="226" t="s">
        <v>177</v>
      </c>
      <c r="AU1770" s="226" t="s">
        <v>175</v>
      </c>
      <c r="AV1770" s="12" t="s">
        <v>175</v>
      </c>
      <c r="AW1770" s="12" t="s">
        <v>33</v>
      </c>
      <c r="AX1770" s="12" t="s">
        <v>69</v>
      </c>
      <c r="AY1770" s="226" t="s">
        <v>167</v>
      </c>
    </row>
    <row r="1771" spans="2:65" s="13" customFormat="1">
      <c r="B1771" s="227"/>
      <c r="C1771" s="228"/>
      <c r="D1771" s="229" t="s">
        <v>177</v>
      </c>
      <c r="E1771" s="230" t="s">
        <v>21</v>
      </c>
      <c r="F1771" s="231" t="s">
        <v>181</v>
      </c>
      <c r="G1771" s="228"/>
      <c r="H1771" s="232">
        <v>1</v>
      </c>
      <c r="I1771" s="233"/>
      <c r="J1771" s="228"/>
      <c r="K1771" s="228"/>
      <c r="L1771" s="234"/>
      <c r="M1771" s="235"/>
      <c r="N1771" s="236"/>
      <c r="O1771" s="236"/>
      <c r="P1771" s="236"/>
      <c r="Q1771" s="236"/>
      <c r="R1771" s="236"/>
      <c r="S1771" s="236"/>
      <c r="T1771" s="237"/>
      <c r="AT1771" s="238" t="s">
        <v>177</v>
      </c>
      <c r="AU1771" s="238" t="s">
        <v>175</v>
      </c>
      <c r="AV1771" s="13" t="s">
        <v>174</v>
      </c>
      <c r="AW1771" s="13" t="s">
        <v>33</v>
      </c>
      <c r="AX1771" s="13" t="s">
        <v>77</v>
      </c>
      <c r="AY1771" s="238" t="s">
        <v>167</v>
      </c>
    </row>
    <row r="1772" spans="2:65" s="1" customFormat="1" ht="22.5" customHeight="1">
      <c r="B1772" s="40"/>
      <c r="C1772" s="242" t="s">
        <v>2581</v>
      </c>
      <c r="D1772" s="242" t="s">
        <v>364</v>
      </c>
      <c r="E1772" s="243" t="s">
        <v>2582</v>
      </c>
      <c r="F1772" s="244" t="s">
        <v>2583</v>
      </c>
      <c r="G1772" s="245" t="s">
        <v>1828</v>
      </c>
      <c r="H1772" s="246">
        <v>1</v>
      </c>
      <c r="I1772" s="247"/>
      <c r="J1772" s="248">
        <f>ROUND(I1772*H1772,2)</f>
        <v>0</v>
      </c>
      <c r="K1772" s="244" t="s">
        <v>21</v>
      </c>
      <c r="L1772" s="249"/>
      <c r="M1772" s="250" t="s">
        <v>21</v>
      </c>
      <c r="N1772" s="251" t="s">
        <v>41</v>
      </c>
      <c r="O1772" s="41"/>
      <c r="P1772" s="201">
        <f>O1772*H1772</f>
        <v>0</v>
      </c>
      <c r="Q1772" s="201">
        <v>0</v>
      </c>
      <c r="R1772" s="201">
        <f>Q1772*H1772</f>
        <v>0</v>
      </c>
      <c r="S1772" s="201">
        <v>0</v>
      </c>
      <c r="T1772" s="202">
        <f>S1772*H1772</f>
        <v>0</v>
      </c>
      <c r="AR1772" s="23" t="s">
        <v>426</v>
      </c>
      <c r="AT1772" s="23" t="s">
        <v>364</v>
      </c>
      <c r="AU1772" s="23" t="s">
        <v>175</v>
      </c>
      <c r="AY1772" s="23" t="s">
        <v>167</v>
      </c>
      <c r="BE1772" s="203">
        <f>IF(N1772="základní",J1772,0)</f>
        <v>0</v>
      </c>
      <c r="BF1772" s="203">
        <f>IF(N1772="snížená",J1772,0)</f>
        <v>0</v>
      </c>
      <c r="BG1772" s="203">
        <f>IF(N1772="zákl. přenesená",J1772,0)</f>
        <v>0</v>
      </c>
      <c r="BH1772" s="203">
        <f>IF(N1772="sníž. přenesená",J1772,0)</f>
        <v>0</v>
      </c>
      <c r="BI1772" s="203">
        <f>IF(N1772="nulová",J1772,0)</f>
        <v>0</v>
      </c>
      <c r="BJ1772" s="23" t="s">
        <v>175</v>
      </c>
      <c r="BK1772" s="203">
        <f>ROUND(I1772*H1772,2)</f>
        <v>0</v>
      </c>
      <c r="BL1772" s="23" t="s">
        <v>308</v>
      </c>
      <c r="BM1772" s="23" t="s">
        <v>2584</v>
      </c>
    </row>
    <row r="1773" spans="2:65" s="11" customFormat="1">
      <c r="B1773" s="204"/>
      <c r="C1773" s="205"/>
      <c r="D1773" s="206" t="s">
        <v>177</v>
      </c>
      <c r="E1773" s="207" t="s">
        <v>21</v>
      </c>
      <c r="F1773" s="208" t="s">
        <v>2585</v>
      </c>
      <c r="G1773" s="205"/>
      <c r="H1773" s="209" t="s">
        <v>21</v>
      </c>
      <c r="I1773" s="210"/>
      <c r="J1773" s="205"/>
      <c r="K1773" s="205"/>
      <c r="L1773" s="211"/>
      <c r="M1773" s="212"/>
      <c r="N1773" s="213"/>
      <c r="O1773" s="213"/>
      <c r="P1773" s="213"/>
      <c r="Q1773" s="213"/>
      <c r="R1773" s="213"/>
      <c r="S1773" s="213"/>
      <c r="T1773" s="214"/>
      <c r="AT1773" s="215" t="s">
        <v>177</v>
      </c>
      <c r="AU1773" s="215" t="s">
        <v>175</v>
      </c>
      <c r="AV1773" s="11" t="s">
        <v>77</v>
      </c>
      <c r="AW1773" s="11" t="s">
        <v>33</v>
      </c>
      <c r="AX1773" s="11" t="s">
        <v>69</v>
      </c>
      <c r="AY1773" s="215" t="s">
        <v>167</v>
      </c>
    </row>
    <row r="1774" spans="2:65" s="12" customFormat="1">
      <c r="B1774" s="216"/>
      <c r="C1774" s="217"/>
      <c r="D1774" s="206" t="s">
        <v>177</v>
      </c>
      <c r="E1774" s="218" t="s">
        <v>21</v>
      </c>
      <c r="F1774" s="219" t="s">
        <v>77</v>
      </c>
      <c r="G1774" s="217"/>
      <c r="H1774" s="220">
        <v>1</v>
      </c>
      <c r="I1774" s="221"/>
      <c r="J1774" s="217"/>
      <c r="K1774" s="217"/>
      <c r="L1774" s="222"/>
      <c r="M1774" s="223"/>
      <c r="N1774" s="224"/>
      <c r="O1774" s="224"/>
      <c r="P1774" s="224"/>
      <c r="Q1774" s="224"/>
      <c r="R1774" s="224"/>
      <c r="S1774" s="224"/>
      <c r="T1774" s="225"/>
      <c r="AT1774" s="226" t="s">
        <v>177</v>
      </c>
      <c r="AU1774" s="226" t="s">
        <v>175</v>
      </c>
      <c r="AV1774" s="12" t="s">
        <v>175</v>
      </c>
      <c r="AW1774" s="12" t="s">
        <v>33</v>
      </c>
      <c r="AX1774" s="12" t="s">
        <v>69</v>
      </c>
      <c r="AY1774" s="226" t="s">
        <v>167</v>
      </c>
    </row>
    <row r="1775" spans="2:65" s="13" customFormat="1">
      <c r="B1775" s="227"/>
      <c r="C1775" s="228"/>
      <c r="D1775" s="229" t="s">
        <v>177</v>
      </c>
      <c r="E1775" s="230" t="s">
        <v>21</v>
      </c>
      <c r="F1775" s="231" t="s">
        <v>181</v>
      </c>
      <c r="G1775" s="228"/>
      <c r="H1775" s="232">
        <v>1</v>
      </c>
      <c r="I1775" s="233"/>
      <c r="J1775" s="228"/>
      <c r="K1775" s="228"/>
      <c r="L1775" s="234"/>
      <c r="M1775" s="235"/>
      <c r="N1775" s="236"/>
      <c r="O1775" s="236"/>
      <c r="P1775" s="236"/>
      <c r="Q1775" s="236"/>
      <c r="R1775" s="236"/>
      <c r="S1775" s="236"/>
      <c r="T1775" s="237"/>
      <c r="AT1775" s="238" t="s">
        <v>177</v>
      </c>
      <c r="AU1775" s="238" t="s">
        <v>175</v>
      </c>
      <c r="AV1775" s="13" t="s">
        <v>174</v>
      </c>
      <c r="AW1775" s="13" t="s">
        <v>33</v>
      </c>
      <c r="AX1775" s="13" t="s">
        <v>77</v>
      </c>
      <c r="AY1775" s="238" t="s">
        <v>167</v>
      </c>
    </row>
    <row r="1776" spans="2:65" s="1" customFormat="1" ht="44.25" customHeight="1">
      <c r="B1776" s="40"/>
      <c r="C1776" s="192" t="s">
        <v>2586</v>
      </c>
      <c r="D1776" s="192" t="s">
        <v>169</v>
      </c>
      <c r="E1776" s="193" t="s">
        <v>2587</v>
      </c>
      <c r="F1776" s="194" t="s">
        <v>2588</v>
      </c>
      <c r="G1776" s="195" t="s">
        <v>226</v>
      </c>
      <c r="H1776" s="196">
        <v>1</v>
      </c>
      <c r="I1776" s="197"/>
      <c r="J1776" s="198">
        <f>ROUND(I1776*H1776,2)</f>
        <v>0</v>
      </c>
      <c r="K1776" s="194" t="s">
        <v>173</v>
      </c>
      <c r="L1776" s="60"/>
      <c r="M1776" s="199" t="s">
        <v>21</v>
      </c>
      <c r="N1776" s="200" t="s">
        <v>41</v>
      </c>
      <c r="O1776" s="41"/>
      <c r="P1776" s="201">
        <f>O1776*H1776</f>
        <v>0</v>
      </c>
      <c r="Q1776" s="201">
        <v>2.5000000000000001E-4</v>
      </c>
      <c r="R1776" s="201">
        <f>Q1776*H1776</f>
        <v>2.5000000000000001E-4</v>
      </c>
      <c r="S1776" s="201">
        <v>0</v>
      </c>
      <c r="T1776" s="202">
        <f>S1776*H1776</f>
        <v>0</v>
      </c>
      <c r="AR1776" s="23" t="s">
        <v>308</v>
      </c>
      <c r="AT1776" s="23" t="s">
        <v>169</v>
      </c>
      <c r="AU1776" s="23" t="s">
        <v>175</v>
      </c>
      <c r="AY1776" s="23" t="s">
        <v>167</v>
      </c>
      <c r="BE1776" s="203">
        <f>IF(N1776="základní",J1776,0)</f>
        <v>0</v>
      </c>
      <c r="BF1776" s="203">
        <f>IF(N1776="snížená",J1776,0)</f>
        <v>0</v>
      </c>
      <c r="BG1776" s="203">
        <f>IF(N1776="zákl. přenesená",J1776,0)</f>
        <v>0</v>
      </c>
      <c r="BH1776" s="203">
        <f>IF(N1776="sníž. přenesená",J1776,0)</f>
        <v>0</v>
      </c>
      <c r="BI1776" s="203">
        <f>IF(N1776="nulová",J1776,0)</f>
        <v>0</v>
      </c>
      <c r="BJ1776" s="23" t="s">
        <v>175</v>
      </c>
      <c r="BK1776" s="203">
        <f>ROUND(I1776*H1776,2)</f>
        <v>0</v>
      </c>
      <c r="BL1776" s="23" t="s">
        <v>308</v>
      </c>
      <c r="BM1776" s="23" t="s">
        <v>2589</v>
      </c>
    </row>
    <row r="1777" spans="2:65" s="1" customFormat="1" ht="31.5" customHeight="1">
      <c r="B1777" s="40"/>
      <c r="C1777" s="242" t="s">
        <v>2590</v>
      </c>
      <c r="D1777" s="242" t="s">
        <v>364</v>
      </c>
      <c r="E1777" s="243" t="s">
        <v>2591</v>
      </c>
      <c r="F1777" s="244" t="s">
        <v>2592</v>
      </c>
      <c r="G1777" s="245" t="s">
        <v>1828</v>
      </c>
      <c r="H1777" s="246">
        <v>1</v>
      </c>
      <c r="I1777" s="247"/>
      <c r="J1777" s="248">
        <f>ROUND(I1777*H1777,2)</f>
        <v>0</v>
      </c>
      <c r="K1777" s="244" t="s">
        <v>21</v>
      </c>
      <c r="L1777" s="249"/>
      <c r="M1777" s="250" t="s">
        <v>21</v>
      </c>
      <c r="N1777" s="251" t="s">
        <v>41</v>
      </c>
      <c r="O1777" s="41"/>
      <c r="P1777" s="201">
        <f>O1777*H1777</f>
        <v>0</v>
      </c>
      <c r="Q1777" s="201">
        <v>0</v>
      </c>
      <c r="R1777" s="201">
        <f>Q1777*H1777</f>
        <v>0</v>
      </c>
      <c r="S1777" s="201">
        <v>0</v>
      </c>
      <c r="T1777" s="202">
        <f>S1777*H1777</f>
        <v>0</v>
      </c>
      <c r="AR1777" s="23" t="s">
        <v>426</v>
      </c>
      <c r="AT1777" s="23" t="s">
        <v>364</v>
      </c>
      <c r="AU1777" s="23" t="s">
        <v>175</v>
      </c>
      <c r="AY1777" s="23" t="s">
        <v>167</v>
      </c>
      <c r="BE1777" s="203">
        <f>IF(N1777="základní",J1777,0)</f>
        <v>0</v>
      </c>
      <c r="BF1777" s="203">
        <f>IF(N1777="snížená",J1777,0)</f>
        <v>0</v>
      </c>
      <c r="BG1777" s="203">
        <f>IF(N1777="zákl. přenesená",J1777,0)</f>
        <v>0</v>
      </c>
      <c r="BH1777" s="203">
        <f>IF(N1777="sníž. přenesená",J1777,0)</f>
        <v>0</v>
      </c>
      <c r="BI1777" s="203">
        <f>IF(N1777="nulová",J1777,0)</f>
        <v>0</v>
      </c>
      <c r="BJ1777" s="23" t="s">
        <v>175</v>
      </c>
      <c r="BK1777" s="203">
        <f>ROUND(I1777*H1777,2)</f>
        <v>0</v>
      </c>
      <c r="BL1777" s="23" t="s">
        <v>308</v>
      </c>
      <c r="BM1777" s="23" t="s">
        <v>2593</v>
      </c>
    </row>
    <row r="1778" spans="2:65" s="1" customFormat="1" ht="31.5" customHeight="1">
      <c r="B1778" s="40"/>
      <c r="C1778" s="192" t="s">
        <v>2594</v>
      </c>
      <c r="D1778" s="192" t="s">
        <v>169</v>
      </c>
      <c r="E1778" s="193" t="s">
        <v>2595</v>
      </c>
      <c r="F1778" s="194" t="s">
        <v>2596</v>
      </c>
      <c r="G1778" s="195" t="s">
        <v>226</v>
      </c>
      <c r="H1778" s="196">
        <v>10</v>
      </c>
      <c r="I1778" s="197"/>
      <c r="J1778" s="198">
        <f>ROUND(I1778*H1778,2)</f>
        <v>0</v>
      </c>
      <c r="K1778" s="194" t="s">
        <v>173</v>
      </c>
      <c r="L1778" s="60"/>
      <c r="M1778" s="199" t="s">
        <v>21</v>
      </c>
      <c r="N1778" s="200" t="s">
        <v>41</v>
      </c>
      <c r="O1778" s="41"/>
      <c r="P1778" s="201">
        <f>O1778*H1778</f>
        <v>0</v>
      </c>
      <c r="Q1778" s="201">
        <v>4.4999999999999999E-4</v>
      </c>
      <c r="R1778" s="201">
        <f>Q1778*H1778</f>
        <v>4.4999999999999997E-3</v>
      </c>
      <c r="S1778" s="201">
        <v>0</v>
      </c>
      <c r="T1778" s="202">
        <f>S1778*H1778</f>
        <v>0</v>
      </c>
      <c r="AR1778" s="23" t="s">
        <v>308</v>
      </c>
      <c r="AT1778" s="23" t="s">
        <v>169</v>
      </c>
      <c r="AU1778" s="23" t="s">
        <v>175</v>
      </c>
      <c r="AY1778" s="23" t="s">
        <v>167</v>
      </c>
      <c r="BE1778" s="203">
        <f>IF(N1778="základní",J1778,0)</f>
        <v>0</v>
      </c>
      <c r="BF1778" s="203">
        <f>IF(N1778="snížená",J1778,0)</f>
        <v>0</v>
      </c>
      <c r="BG1778" s="203">
        <f>IF(N1778="zákl. přenesená",J1778,0)</f>
        <v>0</v>
      </c>
      <c r="BH1778" s="203">
        <f>IF(N1778="sníž. přenesená",J1778,0)</f>
        <v>0</v>
      </c>
      <c r="BI1778" s="203">
        <f>IF(N1778="nulová",J1778,0)</f>
        <v>0</v>
      </c>
      <c r="BJ1778" s="23" t="s">
        <v>175</v>
      </c>
      <c r="BK1778" s="203">
        <f>ROUND(I1778*H1778,2)</f>
        <v>0</v>
      </c>
      <c r="BL1778" s="23" t="s">
        <v>308</v>
      </c>
      <c r="BM1778" s="23" t="s">
        <v>2597</v>
      </c>
    </row>
    <row r="1779" spans="2:65" s="11" customFormat="1">
      <c r="B1779" s="204"/>
      <c r="C1779" s="205"/>
      <c r="D1779" s="206" t="s">
        <v>177</v>
      </c>
      <c r="E1779" s="207" t="s">
        <v>21</v>
      </c>
      <c r="F1779" s="208" t="s">
        <v>2598</v>
      </c>
      <c r="G1779" s="205"/>
      <c r="H1779" s="209" t="s">
        <v>21</v>
      </c>
      <c r="I1779" s="210"/>
      <c r="J1779" s="205"/>
      <c r="K1779" s="205"/>
      <c r="L1779" s="211"/>
      <c r="M1779" s="212"/>
      <c r="N1779" s="213"/>
      <c r="O1779" s="213"/>
      <c r="P1779" s="213"/>
      <c r="Q1779" s="213"/>
      <c r="R1779" s="213"/>
      <c r="S1779" s="213"/>
      <c r="T1779" s="214"/>
      <c r="AT1779" s="215" t="s">
        <v>177</v>
      </c>
      <c r="AU1779" s="215" t="s">
        <v>175</v>
      </c>
      <c r="AV1779" s="11" t="s">
        <v>77</v>
      </c>
      <c r="AW1779" s="11" t="s">
        <v>33</v>
      </c>
      <c r="AX1779" s="11" t="s">
        <v>69</v>
      </c>
      <c r="AY1779" s="215" t="s">
        <v>167</v>
      </c>
    </row>
    <row r="1780" spans="2:65" s="12" customFormat="1">
      <c r="B1780" s="216"/>
      <c r="C1780" s="217"/>
      <c r="D1780" s="206" t="s">
        <v>177</v>
      </c>
      <c r="E1780" s="218" t="s">
        <v>21</v>
      </c>
      <c r="F1780" s="219" t="s">
        <v>2556</v>
      </c>
      <c r="G1780" s="217"/>
      <c r="H1780" s="220">
        <v>10</v>
      </c>
      <c r="I1780" s="221"/>
      <c r="J1780" s="217"/>
      <c r="K1780" s="217"/>
      <c r="L1780" s="222"/>
      <c r="M1780" s="223"/>
      <c r="N1780" s="224"/>
      <c r="O1780" s="224"/>
      <c r="P1780" s="224"/>
      <c r="Q1780" s="224"/>
      <c r="R1780" s="224"/>
      <c r="S1780" s="224"/>
      <c r="T1780" s="225"/>
      <c r="AT1780" s="226" t="s">
        <v>177</v>
      </c>
      <c r="AU1780" s="226" t="s">
        <v>175</v>
      </c>
      <c r="AV1780" s="12" t="s">
        <v>175</v>
      </c>
      <c r="AW1780" s="12" t="s">
        <v>33</v>
      </c>
      <c r="AX1780" s="12" t="s">
        <v>69</v>
      </c>
      <c r="AY1780" s="226" t="s">
        <v>167</v>
      </c>
    </row>
    <row r="1781" spans="2:65" s="13" customFormat="1">
      <c r="B1781" s="227"/>
      <c r="C1781" s="228"/>
      <c r="D1781" s="229" t="s">
        <v>177</v>
      </c>
      <c r="E1781" s="230" t="s">
        <v>21</v>
      </c>
      <c r="F1781" s="231" t="s">
        <v>181</v>
      </c>
      <c r="G1781" s="228"/>
      <c r="H1781" s="232">
        <v>10</v>
      </c>
      <c r="I1781" s="233"/>
      <c r="J1781" s="228"/>
      <c r="K1781" s="228"/>
      <c r="L1781" s="234"/>
      <c r="M1781" s="235"/>
      <c r="N1781" s="236"/>
      <c r="O1781" s="236"/>
      <c r="P1781" s="236"/>
      <c r="Q1781" s="236"/>
      <c r="R1781" s="236"/>
      <c r="S1781" s="236"/>
      <c r="T1781" s="237"/>
      <c r="AT1781" s="238" t="s">
        <v>177</v>
      </c>
      <c r="AU1781" s="238" t="s">
        <v>175</v>
      </c>
      <c r="AV1781" s="13" t="s">
        <v>174</v>
      </c>
      <c r="AW1781" s="13" t="s">
        <v>33</v>
      </c>
      <c r="AX1781" s="13" t="s">
        <v>77</v>
      </c>
      <c r="AY1781" s="238" t="s">
        <v>167</v>
      </c>
    </row>
    <row r="1782" spans="2:65" s="1" customFormat="1" ht="22.5" customHeight="1">
      <c r="B1782" s="40"/>
      <c r="C1782" s="242" t="s">
        <v>2599</v>
      </c>
      <c r="D1782" s="242" t="s">
        <v>364</v>
      </c>
      <c r="E1782" s="243" t="s">
        <v>2600</v>
      </c>
      <c r="F1782" s="244" t="s">
        <v>2601</v>
      </c>
      <c r="G1782" s="245" t="s">
        <v>226</v>
      </c>
      <c r="H1782" s="246">
        <v>10</v>
      </c>
      <c r="I1782" s="247"/>
      <c r="J1782" s="248">
        <f>ROUND(I1782*H1782,2)</f>
        <v>0</v>
      </c>
      <c r="K1782" s="244" t="s">
        <v>173</v>
      </c>
      <c r="L1782" s="249"/>
      <c r="M1782" s="250" t="s">
        <v>21</v>
      </c>
      <c r="N1782" s="251" t="s">
        <v>41</v>
      </c>
      <c r="O1782" s="41"/>
      <c r="P1782" s="201">
        <f>O1782*H1782</f>
        <v>0</v>
      </c>
      <c r="Q1782" s="201">
        <v>1.6E-2</v>
      </c>
      <c r="R1782" s="201">
        <f>Q1782*H1782</f>
        <v>0.16</v>
      </c>
      <c r="S1782" s="201">
        <v>0</v>
      </c>
      <c r="T1782" s="202">
        <f>S1782*H1782</f>
        <v>0</v>
      </c>
      <c r="AR1782" s="23" t="s">
        <v>426</v>
      </c>
      <c r="AT1782" s="23" t="s">
        <v>364</v>
      </c>
      <c r="AU1782" s="23" t="s">
        <v>175</v>
      </c>
      <c r="AY1782" s="23" t="s">
        <v>167</v>
      </c>
      <c r="BE1782" s="203">
        <f>IF(N1782="základní",J1782,0)</f>
        <v>0</v>
      </c>
      <c r="BF1782" s="203">
        <f>IF(N1782="snížená",J1782,0)</f>
        <v>0</v>
      </c>
      <c r="BG1782" s="203">
        <f>IF(N1782="zákl. přenesená",J1782,0)</f>
        <v>0</v>
      </c>
      <c r="BH1782" s="203">
        <f>IF(N1782="sníž. přenesená",J1782,0)</f>
        <v>0</v>
      </c>
      <c r="BI1782" s="203">
        <f>IF(N1782="nulová",J1782,0)</f>
        <v>0</v>
      </c>
      <c r="BJ1782" s="23" t="s">
        <v>175</v>
      </c>
      <c r="BK1782" s="203">
        <f>ROUND(I1782*H1782,2)</f>
        <v>0</v>
      </c>
      <c r="BL1782" s="23" t="s">
        <v>308</v>
      </c>
      <c r="BM1782" s="23" t="s">
        <v>2602</v>
      </c>
    </row>
    <row r="1783" spans="2:65" s="11" customFormat="1">
      <c r="B1783" s="204"/>
      <c r="C1783" s="205"/>
      <c r="D1783" s="206" t="s">
        <v>177</v>
      </c>
      <c r="E1783" s="207" t="s">
        <v>21</v>
      </c>
      <c r="F1783" s="208" t="s">
        <v>645</v>
      </c>
      <c r="G1783" s="205"/>
      <c r="H1783" s="209" t="s">
        <v>21</v>
      </c>
      <c r="I1783" s="210"/>
      <c r="J1783" s="205"/>
      <c r="K1783" s="205"/>
      <c r="L1783" s="211"/>
      <c r="M1783" s="212"/>
      <c r="N1783" s="213"/>
      <c r="O1783" s="213"/>
      <c r="P1783" s="213"/>
      <c r="Q1783" s="213"/>
      <c r="R1783" s="213"/>
      <c r="S1783" s="213"/>
      <c r="T1783" s="214"/>
      <c r="AT1783" s="215" t="s">
        <v>177</v>
      </c>
      <c r="AU1783" s="215" t="s">
        <v>175</v>
      </c>
      <c r="AV1783" s="11" t="s">
        <v>77</v>
      </c>
      <c r="AW1783" s="11" t="s">
        <v>33</v>
      </c>
      <c r="AX1783" s="11" t="s">
        <v>69</v>
      </c>
      <c r="AY1783" s="215" t="s">
        <v>167</v>
      </c>
    </row>
    <row r="1784" spans="2:65" s="12" customFormat="1">
      <c r="B1784" s="216"/>
      <c r="C1784" s="217"/>
      <c r="D1784" s="206" t="s">
        <v>177</v>
      </c>
      <c r="E1784" s="218" t="s">
        <v>21</v>
      </c>
      <c r="F1784" s="219" t="s">
        <v>250</v>
      </c>
      <c r="G1784" s="217"/>
      <c r="H1784" s="220">
        <v>10</v>
      </c>
      <c r="I1784" s="221"/>
      <c r="J1784" s="217"/>
      <c r="K1784" s="217"/>
      <c r="L1784" s="222"/>
      <c r="M1784" s="223"/>
      <c r="N1784" s="224"/>
      <c r="O1784" s="224"/>
      <c r="P1784" s="224"/>
      <c r="Q1784" s="224"/>
      <c r="R1784" s="224"/>
      <c r="S1784" s="224"/>
      <c r="T1784" s="225"/>
      <c r="AT1784" s="226" t="s">
        <v>177</v>
      </c>
      <c r="AU1784" s="226" t="s">
        <v>175</v>
      </c>
      <c r="AV1784" s="12" t="s">
        <v>175</v>
      </c>
      <c r="AW1784" s="12" t="s">
        <v>33</v>
      </c>
      <c r="AX1784" s="12" t="s">
        <v>69</v>
      </c>
      <c r="AY1784" s="226" t="s">
        <v>167</v>
      </c>
    </row>
    <row r="1785" spans="2:65" s="13" customFormat="1">
      <c r="B1785" s="227"/>
      <c r="C1785" s="228"/>
      <c r="D1785" s="229" t="s">
        <v>177</v>
      </c>
      <c r="E1785" s="230" t="s">
        <v>21</v>
      </c>
      <c r="F1785" s="231" t="s">
        <v>181</v>
      </c>
      <c r="G1785" s="228"/>
      <c r="H1785" s="232">
        <v>10</v>
      </c>
      <c r="I1785" s="233"/>
      <c r="J1785" s="228"/>
      <c r="K1785" s="228"/>
      <c r="L1785" s="234"/>
      <c r="M1785" s="235"/>
      <c r="N1785" s="236"/>
      <c r="O1785" s="236"/>
      <c r="P1785" s="236"/>
      <c r="Q1785" s="236"/>
      <c r="R1785" s="236"/>
      <c r="S1785" s="236"/>
      <c r="T1785" s="237"/>
      <c r="AT1785" s="238" t="s">
        <v>177</v>
      </c>
      <c r="AU1785" s="238" t="s">
        <v>175</v>
      </c>
      <c r="AV1785" s="13" t="s">
        <v>174</v>
      </c>
      <c r="AW1785" s="13" t="s">
        <v>33</v>
      </c>
      <c r="AX1785" s="13" t="s">
        <v>77</v>
      </c>
      <c r="AY1785" s="238" t="s">
        <v>167</v>
      </c>
    </row>
    <row r="1786" spans="2:65" s="1" customFormat="1" ht="31.5" customHeight="1">
      <c r="B1786" s="40"/>
      <c r="C1786" s="192" t="s">
        <v>2603</v>
      </c>
      <c r="D1786" s="192" t="s">
        <v>169</v>
      </c>
      <c r="E1786" s="193" t="s">
        <v>2604</v>
      </c>
      <c r="F1786" s="194" t="s">
        <v>2605</v>
      </c>
      <c r="G1786" s="195" t="s">
        <v>226</v>
      </c>
      <c r="H1786" s="196">
        <v>1</v>
      </c>
      <c r="I1786" s="197"/>
      <c r="J1786" s="198">
        <f>ROUND(I1786*H1786,2)</f>
        <v>0</v>
      </c>
      <c r="K1786" s="194" t="s">
        <v>173</v>
      </c>
      <c r="L1786" s="60"/>
      <c r="M1786" s="199" t="s">
        <v>21</v>
      </c>
      <c r="N1786" s="200" t="s">
        <v>41</v>
      </c>
      <c r="O1786" s="41"/>
      <c r="P1786" s="201">
        <f>O1786*H1786</f>
        <v>0</v>
      </c>
      <c r="Q1786" s="201">
        <v>4.4000000000000002E-4</v>
      </c>
      <c r="R1786" s="201">
        <f>Q1786*H1786</f>
        <v>4.4000000000000002E-4</v>
      </c>
      <c r="S1786" s="201">
        <v>0</v>
      </c>
      <c r="T1786" s="202">
        <f>S1786*H1786</f>
        <v>0</v>
      </c>
      <c r="AR1786" s="23" t="s">
        <v>308</v>
      </c>
      <c r="AT1786" s="23" t="s">
        <v>169</v>
      </c>
      <c r="AU1786" s="23" t="s">
        <v>175</v>
      </c>
      <c r="AY1786" s="23" t="s">
        <v>167</v>
      </c>
      <c r="BE1786" s="203">
        <f>IF(N1786="základní",J1786,0)</f>
        <v>0</v>
      </c>
      <c r="BF1786" s="203">
        <f>IF(N1786="snížená",J1786,0)</f>
        <v>0</v>
      </c>
      <c r="BG1786" s="203">
        <f>IF(N1786="zákl. přenesená",J1786,0)</f>
        <v>0</v>
      </c>
      <c r="BH1786" s="203">
        <f>IF(N1786="sníž. přenesená",J1786,0)</f>
        <v>0</v>
      </c>
      <c r="BI1786" s="203">
        <f>IF(N1786="nulová",J1786,0)</f>
        <v>0</v>
      </c>
      <c r="BJ1786" s="23" t="s">
        <v>175</v>
      </c>
      <c r="BK1786" s="203">
        <f>ROUND(I1786*H1786,2)</f>
        <v>0</v>
      </c>
      <c r="BL1786" s="23" t="s">
        <v>308</v>
      </c>
      <c r="BM1786" s="23" t="s">
        <v>2606</v>
      </c>
    </row>
    <row r="1787" spans="2:65" s="11" customFormat="1">
      <c r="B1787" s="204"/>
      <c r="C1787" s="205"/>
      <c r="D1787" s="206" t="s">
        <v>177</v>
      </c>
      <c r="E1787" s="207" t="s">
        <v>21</v>
      </c>
      <c r="F1787" s="208" t="s">
        <v>2607</v>
      </c>
      <c r="G1787" s="205"/>
      <c r="H1787" s="209" t="s">
        <v>21</v>
      </c>
      <c r="I1787" s="210"/>
      <c r="J1787" s="205"/>
      <c r="K1787" s="205"/>
      <c r="L1787" s="211"/>
      <c r="M1787" s="212"/>
      <c r="N1787" s="213"/>
      <c r="O1787" s="213"/>
      <c r="P1787" s="213"/>
      <c r="Q1787" s="213"/>
      <c r="R1787" s="213"/>
      <c r="S1787" s="213"/>
      <c r="T1787" s="214"/>
      <c r="AT1787" s="215" t="s">
        <v>177</v>
      </c>
      <c r="AU1787" s="215" t="s">
        <v>175</v>
      </c>
      <c r="AV1787" s="11" t="s">
        <v>77</v>
      </c>
      <c r="AW1787" s="11" t="s">
        <v>33</v>
      </c>
      <c r="AX1787" s="11" t="s">
        <v>69</v>
      </c>
      <c r="AY1787" s="215" t="s">
        <v>167</v>
      </c>
    </row>
    <row r="1788" spans="2:65" s="12" customFormat="1">
      <c r="B1788" s="216"/>
      <c r="C1788" s="217"/>
      <c r="D1788" s="206" t="s">
        <v>177</v>
      </c>
      <c r="E1788" s="218" t="s">
        <v>21</v>
      </c>
      <c r="F1788" s="219" t="s">
        <v>77</v>
      </c>
      <c r="G1788" s="217"/>
      <c r="H1788" s="220">
        <v>1</v>
      </c>
      <c r="I1788" s="221"/>
      <c r="J1788" s="217"/>
      <c r="K1788" s="217"/>
      <c r="L1788" s="222"/>
      <c r="M1788" s="223"/>
      <c r="N1788" s="224"/>
      <c r="O1788" s="224"/>
      <c r="P1788" s="224"/>
      <c r="Q1788" s="224"/>
      <c r="R1788" s="224"/>
      <c r="S1788" s="224"/>
      <c r="T1788" s="225"/>
      <c r="AT1788" s="226" t="s">
        <v>177</v>
      </c>
      <c r="AU1788" s="226" t="s">
        <v>175</v>
      </c>
      <c r="AV1788" s="12" t="s">
        <v>175</v>
      </c>
      <c r="AW1788" s="12" t="s">
        <v>33</v>
      </c>
      <c r="AX1788" s="12" t="s">
        <v>69</v>
      </c>
      <c r="AY1788" s="226" t="s">
        <v>167</v>
      </c>
    </row>
    <row r="1789" spans="2:65" s="13" customFormat="1">
      <c r="B1789" s="227"/>
      <c r="C1789" s="228"/>
      <c r="D1789" s="229" t="s">
        <v>177</v>
      </c>
      <c r="E1789" s="230" t="s">
        <v>21</v>
      </c>
      <c r="F1789" s="231" t="s">
        <v>181</v>
      </c>
      <c r="G1789" s="228"/>
      <c r="H1789" s="232">
        <v>1</v>
      </c>
      <c r="I1789" s="233"/>
      <c r="J1789" s="228"/>
      <c r="K1789" s="228"/>
      <c r="L1789" s="234"/>
      <c r="M1789" s="235"/>
      <c r="N1789" s="236"/>
      <c r="O1789" s="236"/>
      <c r="P1789" s="236"/>
      <c r="Q1789" s="236"/>
      <c r="R1789" s="236"/>
      <c r="S1789" s="236"/>
      <c r="T1789" s="237"/>
      <c r="AT1789" s="238" t="s">
        <v>177</v>
      </c>
      <c r="AU1789" s="238" t="s">
        <v>175</v>
      </c>
      <c r="AV1789" s="13" t="s">
        <v>174</v>
      </c>
      <c r="AW1789" s="13" t="s">
        <v>33</v>
      </c>
      <c r="AX1789" s="13" t="s">
        <v>77</v>
      </c>
      <c r="AY1789" s="238" t="s">
        <v>167</v>
      </c>
    </row>
    <row r="1790" spans="2:65" s="1" customFormat="1" ht="22.5" customHeight="1">
      <c r="B1790" s="40"/>
      <c r="C1790" s="242" t="s">
        <v>2608</v>
      </c>
      <c r="D1790" s="242" t="s">
        <v>364</v>
      </c>
      <c r="E1790" s="243" t="s">
        <v>2609</v>
      </c>
      <c r="F1790" s="244" t="s">
        <v>2610</v>
      </c>
      <c r="G1790" s="245" t="s">
        <v>226</v>
      </c>
      <c r="H1790" s="246">
        <v>1</v>
      </c>
      <c r="I1790" s="247"/>
      <c r="J1790" s="248">
        <f>ROUND(I1790*H1790,2)</f>
        <v>0</v>
      </c>
      <c r="K1790" s="244" t="s">
        <v>21</v>
      </c>
      <c r="L1790" s="249"/>
      <c r="M1790" s="250" t="s">
        <v>21</v>
      </c>
      <c r="N1790" s="251" t="s">
        <v>41</v>
      </c>
      <c r="O1790" s="41"/>
      <c r="P1790" s="201">
        <f>O1790*H1790</f>
        <v>0</v>
      </c>
      <c r="Q1790" s="201">
        <v>4.1000000000000002E-2</v>
      </c>
      <c r="R1790" s="201">
        <f>Q1790*H1790</f>
        <v>4.1000000000000002E-2</v>
      </c>
      <c r="S1790" s="201">
        <v>0</v>
      </c>
      <c r="T1790" s="202">
        <f>S1790*H1790</f>
        <v>0</v>
      </c>
      <c r="AR1790" s="23" t="s">
        <v>426</v>
      </c>
      <c r="AT1790" s="23" t="s">
        <v>364</v>
      </c>
      <c r="AU1790" s="23" t="s">
        <v>175</v>
      </c>
      <c r="AY1790" s="23" t="s">
        <v>167</v>
      </c>
      <c r="BE1790" s="203">
        <f>IF(N1790="základní",J1790,0)</f>
        <v>0</v>
      </c>
      <c r="BF1790" s="203">
        <f>IF(N1790="snížená",J1790,0)</f>
        <v>0</v>
      </c>
      <c r="BG1790" s="203">
        <f>IF(N1790="zákl. přenesená",J1790,0)</f>
        <v>0</v>
      </c>
      <c r="BH1790" s="203">
        <f>IF(N1790="sníž. přenesená",J1790,0)</f>
        <v>0</v>
      </c>
      <c r="BI1790" s="203">
        <f>IF(N1790="nulová",J1790,0)</f>
        <v>0</v>
      </c>
      <c r="BJ1790" s="23" t="s">
        <v>175</v>
      </c>
      <c r="BK1790" s="203">
        <f>ROUND(I1790*H1790,2)</f>
        <v>0</v>
      </c>
      <c r="BL1790" s="23" t="s">
        <v>308</v>
      </c>
      <c r="BM1790" s="23" t="s">
        <v>2611</v>
      </c>
    </row>
    <row r="1791" spans="2:65" s="1" customFormat="1" ht="31.5" customHeight="1">
      <c r="B1791" s="40"/>
      <c r="C1791" s="192" t="s">
        <v>2612</v>
      </c>
      <c r="D1791" s="192" t="s">
        <v>169</v>
      </c>
      <c r="E1791" s="193" t="s">
        <v>2613</v>
      </c>
      <c r="F1791" s="194" t="s">
        <v>2614</v>
      </c>
      <c r="G1791" s="195" t="s">
        <v>226</v>
      </c>
      <c r="H1791" s="196">
        <v>10</v>
      </c>
      <c r="I1791" s="197"/>
      <c r="J1791" s="198">
        <f>ROUND(I1791*H1791,2)</f>
        <v>0</v>
      </c>
      <c r="K1791" s="194" t="s">
        <v>173</v>
      </c>
      <c r="L1791" s="60"/>
      <c r="M1791" s="199" t="s">
        <v>21</v>
      </c>
      <c r="N1791" s="200" t="s">
        <v>41</v>
      </c>
      <c r="O1791" s="41"/>
      <c r="P1791" s="201">
        <f>O1791*H1791</f>
        <v>0</v>
      </c>
      <c r="Q1791" s="201">
        <v>0</v>
      </c>
      <c r="R1791" s="201">
        <f>Q1791*H1791</f>
        <v>0</v>
      </c>
      <c r="S1791" s="201">
        <v>0</v>
      </c>
      <c r="T1791" s="202">
        <f>S1791*H1791</f>
        <v>0</v>
      </c>
      <c r="AR1791" s="23" t="s">
        <v>308</v>
      </c>
      <c r="AT1791" s="23" t="s">
        <v>169</v>
      </c>
      <c r="AU1791" s="23" t="s">
        <v>175</v>
      </c>
      <c r="AY1791" s="23" t="s">
        <v>167</v>
      </c>
      <c r="BE1791" s="203">
        <f>IF(N1791="základní",J1791,0)</f>
        <v>0</v>
      </c>
      <c r="BF1791" s="203">
        <f>IF(N1791="snížená",J1791,0)</f>
        <v>0</v>
      </c>
      <c r="BG1791" s="203">
        <f>IF(N1791="zákl. přenesená",J1791,0)</f>
        <v>0</v>
      </c>
      <c r="BH1791" s="203">
        <f>IF(N1791="sníž. přenesená",J1791,0)</f>
        <v>0</v>
      </c>
      <c r="BI1791" s="203">
        <f>IF(N1791="nulová",J1791,0)</f>
        <v>0</v>
      </c>
      <c r="BJ1791" s="23" t="s">
        <v>175</v>
      </c>
      <c r="BK1791" s="203">
        <f>ROUND(I1791*H1791,2)</f>
        <v>0</v>
      </c>
      <c r="BL1791" s="23" t="s">
        <v>308</v>
      </c>
      <c r="BM1791" s="23" t="s">
        <v>2615</v>
      </c>
    </row>
    <row r="1792" spans="2:65" s="11" customFormat="1">
      <c r="B1792" s="204"/>
      <c r="C1792" s="205"/>
      <c r="D1792" s="206" t="s">
        <v>177</v>
      </c>
      <c r="E1792" s="207" t="s">
        <v>21</v>
      </c>
      <c r="F1792" s="208" t="s">
        <v>2616</v>
      </c>
      <c r="G1792" s="205"/>
      <c r="H1792" s="209" t="s">
        <v>21</v>
      </c>
      <c r="I1792" s="210"/>
      <c r="J1792" s="205"/>
      <c r="K1792" s="205"/>
      <c r="L1792" s="211"/>
      <c r="M1792" s="212"/>
      <c r="N1792" s="213"/>
      <c r="O1792" s="213"/>
      <c r="P1792" s="213"/>
      <c r="Q1792" s="213"/>
      <c r="R1792" s="213"/>
      <c r="S1792" s="213"/>
      <c r="T1792" s="214"/>
      <c r="AT1792" s="215" t="s">
        <v>177</v>
      </c>
      <c r="AU1792" s="215" t="s">
        <v>175</v>
      </c>
      <c r="AV1792" s="11" t="s">
        <v>77</v>
      </c>
      <c r="AW1792" s="11" t="s">
        <v>33</v>
      </c>
      <c r="AX1792" s="11" t="s">
        <v>69</v>
      </c>
      <c r="AY1792" s="215" t="s">
        <v>167</v>
      </c>
    </row>
    <row r="1793" spans="2:65" s="12" customFormat="1">
      <c r="B1793" s="216"/>
      <c r="C1793" s="217"/>
      <c r="D1793" s="206" t="s">
        <v>177</v>
      </c>
      <c r="E1793" s="218" t="s">
        <v>21</v>
      </c>
      <c r="F1793" s="219" t="s">
        <v>2617</v>
      </c>
      <c r="G1793" s="217"/>
      <c r="H1793" s="220">
        <v>10</v>
      </c>
      <c r="I1793" s="221"/>
      <c r="J1793" s="217"/>
      <c r="K1793" s="217"/>
      <c r="L1793" s="222"/>
      <c r="M1793" s="223"/>
      <c r="N1793" s="224"/>
      <c r="O1793" s="224"/>
      <c r="P1793" s="224"/>
      <c r="Q1793" s="224"/>
      <c r="R1793" s="224"/>
      <c r="S1793" s="224"/>
      <c r="T1793" s="225"/>
      <c r="AT1793" s="226" t="s">
        <v>177</v>
      </c>
      <c r="AU1793" s="226" t="s">
        <v>175</v>
      </c>
      <c r="AV1793" s="12" t="s">
        <v>175</v>
      </c>
      <c r="AW1793" s="12" t="s">
        <v>33</v>
      </c>
      <c r="AX1793" s="12" t="s">
        <v>69</v>
      </c>
      <c r="AY1793" s="226" t="s">
        <v>167</v>
      </c>
    </row>
    <row r="1794" spans="2:65" s="13" customFormat="1">
      <c r="B1794" s="227"/>
      <c r="C1794" s="228"/>
      <c r="D1794" s="229" t="s">
        <v>177</v>
      </c>
      <c r="E1794" s="230" t="s">
        <v>21</v>
      </c>
      <c r="F1794" s="231" t="s">
        <v>181</v>
      </c>
      <c r="G1794" s="228"/>
      <c r="H1794" s="232">
        <v>10</v>
      </c>
      <c r="I1794" s="233"/>
      <c r="J1794" s="228"/>
      <c r="K1794" s="228"/>
      <c r="L1794" s="234"/>
      <c r="M1794" s="235"/>
      <c r="N1794" s="236"/>
      <c r="O1794" s="236"/>
      <c r="P1794" s="236"/>
      <c r="Q1794" s="236"/>
      <c r="R1794" s="236"/>
      <c r="S1794" s="236"/>
      <c r="T1794" s="237"/>
      <c r="AT1794" s="238" t="s">
        <v>177</v>
      </c>
      <c r="AU1794" s="238" t="s">
        <v>175</v>
      </c>
      <c r="AV1794" s="13" t="s">
        <v>174</v>
      </c>
      <c r="AW1794" s="13" t="s">
        <v>33</v>
      </c>
      <c r="AX1794" s="13" t="s">
        <v>77</v>
      </c>
      <c r="AY1794" s="238" t="s">
        <v>167</v>
      </c>
    </row>
    <row r="1795" spans="2:65" s="1" customFormat="1" ht="31.5" customHeight="1">
      <c r="B1795" s="40"/>
      <c r="C1795" s="192" t="s">
        <v>2618</v>
      </c>
      <c r="D1795" s="192" t="s">
        <v>169</v>
      </c>
      <c r="E1795" s="193" t="s">
        <v>2619</v>
      </c>
      <c r="F1795" s="194" t="s">
        <v>2620</v>
      </c>
      <c r="G1795" s="195" t="s">
        <v>226</v>
      </c>
      <c r="H1795" s="196">
        <v>2</v>
      </c>
      <c r="I1795" s="197"/>
      <c r="J1795" s="198">
        <f>ROUND(I1795*H1795,2)</f>
        <v>0</v>
      </c>
      <c r="K1795" s="194" t="s">
        <v>173</v>
      </c>
      <c r="L1795" s="60"/>
      <c r="M1795" s="199" t="s">
        <v>21</v>
      </c>
      <c r="N1795" s="200" t="s">
        <v>41</v>
      </c>
      <c r="O1795" s="41"/>
      <c r="P1795" s="201">
        <f>O1795*H1795</f>
        <v>0</v>
      </c>
      <c r="Q1795" s="201">
        <v>0</v>
      </c>
      <c r="R1795" s="201">
        <f>Q1795*H1795</f>
        <v>0</v>
      </c>
      <c r="S1795" s="201">
        <v>0</v>
      </c>
      <c r="T1795" s="202">
        <f>S1795*H1795</f>
        <v>0</v>
      </c>
      <c r="AR1795" s="23" t="s">
        <v>308</v>
      </c>
      <c r="AT1795" s="23" t="s">
        <v>169</v>
      </c>
      <c r="AU1795" s="23" t="s">
        <v>175</v>
      </c>
      <c r="AY1795" s="23" t="s">
        <v>167</v>
      </c>
      <c r="BE1795" s="203">
        <f>IF(N1795="základní",J1795,0)</f>
        <v>0</v>
      </c>
      <c r="BF1795" s="203">
        <f>IF(N1795="snížená",J1795,0)</f>
        <v>0</v>
      </c>
      <c r="BG1795" s="203">
        <f>IF(N1795="zákl. přenesená",J1795,0)</f>
        <v>0</v>
      </c>
      <c r="BH1795" s="203">
        <f>IF(N1795="sníž. přenesená",J1795,0)</f>
        <v>0</v>
      </c>
      <c r="BI1795" s="203">
        <f>IF(N1795="nulová",J1795,0)</f>
        <v>0</v>
      </c>
      <c r="BJ1795" s="23" t="s">
        <v>175</v>
      </c>
      <c r="BK1795" s="203">
        <f>ROUND(I1795*H1795,2)</f>
        <v>0</v>
      </c>
      <c r="BL1795" s="23" t="s">
        <v>308</v>
      </c>
      <c r="BM1795" s="23" t="s">
        <v>2621</v>
      </c>
    </row>
    <row r="1796" spans="2:65" s="11" customFormat="1">
      <c r="B1796" s="204"/>
      <c r="C1796" s="205"/>
      <c r="D1796" s="206" t="s">
        <v>177</v>
      </c>
      <c r="E1796" s="207" t="s">
        <v>21</v>
      </c>
      <c r="F1796" s="208" t="s">
        <v>2616</v>
      </c>
      <c r="G1796" s="205"/>
      <c r="H1796" s="209" t="s">
        <v>21</v>
      </c>
      <c r="I1796" s="210"/>
      <c r="J1796" s="205"/>
      <c r="K1796" s="205"/>
      <c r="L1796" s="211"/>
      <c r="M1796" s="212"/>
      <c r="N1796" s="213"/>
      <c r="O1796" s="213"/>
      <c r="P1796" s="213"/>
      <c r="Q1796" s="213"/>
      <c r="R1796" s="213"/>
      <c r="S1796" s="213"/>
      <c r="T1796" s="214"/>
      <c r="AT1796" s="215" t="s">
        <v>177</v>
      </c>
      <c r="AU1796" s="215" t="s">
        <v>175</v>
      </c>
      <c r="AV1796" s="11" t="s">
        <v>77</v>
      </c>
      <c r="AW1796" s="11" t="s">
        <v>33</v>
      </c>
      <c r="AX1796" s="11" t="s">
        <v>69</v>
      </c>
      <c r="AY1796" s="215" t="s">
        <v>167</v>
      </c>
    </row>
    <row r="1797" spans="2:65" s="12" customFormat="1">
      <c r="B1797" s="216"/>
      <c r="C1797" s="217"/>
      <c r="D1797" s="206" t="s">
        <v>177</v>
      </c>
      <c r="E1797" s="218" t="s">
        <v>21</v>
      </c>
      <c r="F1797" s="219" t="s">
        <v>175</v>
      </c>
      <c r="G1797" s="217"/>
      <c r="H1797" s="220">
        <v>2</v>
      </c>
      <c r="I1797" s="221"/>
      <c r="J1797" s="217"/>
      <c r="K1797" s="217"/>
      <c r="L1797" s="222"/>
      <c r="M1797" s="223"/>
      <c r="N1797" s="224"/>
      <c r="O1797" s="224"/>
      <c r="P1797" s="224"/>
      <c r="Q1797" s="224"/>
      <c r="R1797" s="224"/>
      <c r="S1797" s="224"/>
      <c r="T1797" s="225"/>
      <c r="AT1797" s="226" t="s">
        <v>177</v>
      </c>
      <c r="AU1797" s="226" t="s">
        <v>175</v>
      </c>
      <c r="AV1797" s="12" t="s">
        <v>175</v>
      </c>
      <c r="AW1797" s="12" t="s">
        <v>33</v>
      </c>
      <c r="AX1797" s="12" t="s">
        <v>69</v>
      </c>
      <c r="AY1797" s="226" t="s">
        <v>167</v>
      </c>
    </row>
    <row r="1798" spans="2:65" s="13" customFormat="1">
      <c r="B1798" s="227"/>
      <c r="C1798" s="228"/>
      <c r="D1798" s="229" t="s">
        <v>177</v>
      </c>
      <c r="E1798" s="230" t="s">
        <v>21</v>
      </c>
      <c r="F1798" s="231" t="s">
        <v>181</v>
      </c>
      <c r="G1798" s="228"/>
      <c r="H1798" s="232">
        <v>2</v>
      </c>
      <c r="I1798" s="233"/>
      <c r="J1798" s="228"/>
      <c r="K1798" s="228"/>
      <c r="L1798" s="234"/>
      <c r="M1798" s="235"/>
      <c r="N1798" s="236"/>
      <c r="O1798" s="236"/>
      <c r="P1798" s="236"/>
      <c r="Q1798" s="236"/>
      <c r="R1798" s="236"/>
      <c r="S1798" s="236"/>
      <c r="T1798" s="237"/>
      <c r="AT1798" s="238" t="s">
        <v>177</v>
      </c>
      <c r="AU1798" s="238" t="s">
        <v>175</v>
      </c>
      <c r="AV1798" s="13" t="s">
        <v>174</v>
      </c>
      <c r="AW1798" s="13" t="s">
        <v>33</v>
      </c>
      <c r="AX1798" s="13" t="s">
        <v>77</v>
      </c>
      <c r="AY1798" s="238" t="s">
        <v>167</v>
      </c>
    </row>
    <row r="1799" spans="2:65" s="1" customFormat="1" ht="31.5" customHeight="1">
      <c r="B1799" s="40"/>
      <c r="C1799" s="192" t="s">
        <v>2622</v>
      </c>
      <c r="D1799" s="192" t="s">
        <v>169</v>
      </c>
      <c r="E1799" s="193" t="s">
        <v>2623</v>
      </c>
      <c r="F1799" s="194" t="s">
        <v>2624</v>
      </c>
      <c r="G1799" s="195" t="s">
        <v>226</v>
      </c>
      <c r="H1799" s="196">
        <v>1</v>
      </c>
      <c r="I1799" s="197"/>
      <c r="J1799" s="198">
        <f>ROUND(I1799*H1799,2)</f>
        <v>0</v>
      </c>
      <c r="K1799" s="194" t="s">
        <v>173</v>
      </c>
      <c r="L1799" s="60"/>
      <c r="M1799" s="199" t="s">
        <v>21</v>
      </c>
      <c r="N1799" s="200" t="s">
        <v>41</v>
      </c>
      <c r="O1799" s="41"/>
      <c r="P1799" s="201">
        <f>O1799*H1799</f>
        <v>0</v>
      </c>
      <c r="Q1799" s="201">
        <v>0</v>
      </c>
      <c r="R1799" s="201">
        <f>Q1799*H1799</f>
        <v>0</v>
      </c>
      <c r="S1799" s="201">
        <v>0</v>
      </c>
      <c r="T1799" s="202">
        <f>S1799*H1799</f>
        <v>0</v>
      </c>
      <c r="AR1799" s="23" t="s">
        <v>308</v>
      </c>
      <c r="AT1799" s="23" t="s">
        <v>169</v>
      </c>
      <c r="AU1799" s="23" t="s">
        <v>175</v>
      </c>
      <c r="AY1799" s="23" t="s">
        <v>167</v>
      </c>
      <c r="BE1799" s="203">
        <f>IF(N1799="základní",J1799,0)</f>
        <v>0</v>
      </c>
      <c r="BF1799" s="203">
        <f>IF(N1799="snížená",J1799,0)</f>
        <v>0</v>
      </c>
      <c r="BG1799" s="203">
        <f>IF(N1799="zákl. přenesená",J1799,0)</f>
        <v>0</v>
      </c>
      <c r="BH1799" s="203">
        <f>IF(N1799="sníž. přenesená",J1799,0)</f>
        <v>0</v>
      </c>
      <c r="BI1799" s="203">
        <f>IF(N1799="nulová",J1799,0)</f>
        <v>0</v>
      </c>
      <c r="BJ1799" s="23" t="s">
        <v>175</v>
      </c>
      <c r="BK1799" s="203">
        <f>ROUND(I1799*H1799,2)</f>
        <v>0</v>
      </c>
      <c r="BL1799" s="23" t="s">
        <v>308</v>
      </c>
      <c r="BM1799" s="23" t="s">
        <v>2625</v>
      </c>
    </row>
    <row r="1800" spans="2:65" s="11" customFormat="1">
      <c r="B1800" s="204"/>
      <c r="C1800" s="205"/>
      <c r="D1800" s="206" t="s">
        <v>177</v>
      </c>
      <c r="E1800" s="207" t="s">
        <v>21</v>
      </c>
      <c r="F1800" s="208" t="s">
        <v>2616</v>
      </c>
      <c r="G1800" s="205"/>
      <c r="H1800" s="209" t="s">
        <v>21</v>
      </c>
      <c r="I1800" s="210"/>
      <c r="J1800" s="205"/>
      <c r="K1800" s="205"/>
      <c r="L1800" s="211"/>
      <c r="M1800" s="212"/>
      <c r="N1800" s="213"/>
      <c r="O1800" s="213"/>
      <c r="P1800" s="213"/>
      <c r="Q1800" s="213"/>
      <c r="R1800" s="213"/>
      <c r="S1800" s="213"/>
      <c r="T1800" s="214"/>
      <c r="AT1800" s="215" t="s">
        <v>177</v>
      </c>
      <c r="AU1800" s="215" t="s">
        <v>175</v>
      </c>
      <c r="AV1800" s="11" t="s">
        <v>77</v>
      </c>
      <c r="AW1800" s="11" t="s">
        <v>33</v>
      </c>
      <c r="AX1800" s="11" t="s">
        <v>69</v>
      </c>
      <c r="AY1800" s="215" t="s">
        <v>167</v>
      </c>
    </row>
    <row r="1801" spans="2:65" s="12" customFormat="1">
      <c r="B1801" s="216"/>
      <c r="C1801" s="217"/>
      <c r="D1801" s="206" t="s">
        <v>177</v>
      </c>
      <c r="E1801" s="218" t="s">
        <v>21</v>
      </c>
      <c r="F1801" s="219" t="s">
        <v>77</v>
      </c>
      <c r="G1801" s="217"/>
      <c r="H1801" s="220">
        <v>1</v>
      </c>
      <c r="I1801" s="221"/>
      <c r="J1801" s="217"/>
      <c r="K1801" s="217"/>
      <c r="L1801" s="222"/>
      <c r="M1801" s="223"/>
      <c r="N1801" s="224"/>
      <c r="O1801" s="224"/>
      <c r="P1801" s="224"/>
      <c r="Q1801" s="224"/>
      <c r="R1801" s="224"/>
      <c r="S1801" s="224"/>
      <c r="T1801" s="225"/>
      <c r="AT1801" s="226" t="s">
        <v>177</v>
      </c>
      <c r="AU1801" s="226" t="s">
        <v>175</v>
      </c>
      <c r="AV1801" s="12" t="s">
        <v>175</v>
      </c>
      <c r="AW1801" s="12" t="s">
        <v>33</v>
      </c>
      <c r="AX1801" s="12" t="s">
        <v>69</v>
      </c>
      <c r="AY1801" s="226" t="s">
        <v>167</v>
      </c>
    </row>
    <row r="1802" spans="2:65" s="13" customFormat="1">
      <c r="B1802" s="227"/>
      <c r="C1802" s="228"/>
      <c r="D1802" s="229" t="s">
        <v>177</v>
      </c>
      <c r="E1802" s="230" t="s">
        <v>21</v>
      </c>
      <c r="F1802" s="231" t="s">
        <v>181</v>
      </c>
      <c r="G1802" s="228"/>
      <c r="H1802" s="232">
        <v>1</v>
      </c>
      <c r="I1802" s="233"/>
      <c r="J1802" s="228"/>
      <c r="K1802" s="228"/>
      <c r="L1802" s="234"/>
      <c r="M1802" s="235"/>
      <c r="N1802" s="236"/>
      <c r="O1802" s="236"/>
      <c r="P1802" s="236"/>
      <c r="Q1802" s="236"/>
      <c r="R1802" s="236"/>
      <c r="S1802" s="236"/>
      <c r="T1802" s="237"/>
      <c r="AT1802" s="238" t="s">
        <v>177</v>
      </c>
      <c r="AU1802" s="238" t="s">
        <v>175</v>
      </c>
      <c r="AV1802" s="13" t="s">
        <v>174</v>
      </c>
      <c r="AW1802" s="13" t="s">
        <v>33</v>
      </c>
      <c r="AX1802" s="13" t="s">
        <v>77</v>
      </c>
      <c r="AY1802" s="238" t="s">
        <v>167</v>
      </c>
    </row>
    <row r="1803" spans="2:65" s="1" customFormat="1" ht="22.5" customHeight="1">
      <c r="B1803" s="40"/>
      <c r="C1803" s="242" t="s">
        <v>2626</v>
      </c>
      <c r="D1803" s="242" t="s">
        <v>364</v>
      </c>
      <c r="E1803" s="243" t="s">
        <v>2627</v>
      </c>
      <c r="F1803" s="244" t="s">
        <v>2628</v>
      </c>
      <c r="G1803" s="245" t="s">
        <v>305</v>
      </c>
      <c r="H1803" s="246">
        <v>19.100000000000001</v>
      </c>
      <c r="I1803" s="247"/>
      <c r="J1803" s="248">
        <f>ROUND(I1803*H1803,2)</f>
        <v>0</v>
      </c>
      <c r="K1803" s="244" t="s">
        <v>173</v>
      </c>
      <c r="L1803" s="249"/>
      <c r="M1803" s="250" t="s">
        <v>21</v>
      </c>
      <c r="N1803" s="251" t="s">
        <v>41</v>
      </c>
      <c r="O1803" s="41"/>
      <c r="P1803" s="201">
        <f>O1803*H1803</f>
        <v>0</v>
      </c>
      <c r="Q1803" s="201">
        <v>1.8E-3</v>
      </c>
      <c r="R1803" s="201">
        <f>Q1803*H1803</f>
        <v>3.4380000000000001E-2</v>
      </c>
      <c r="S1803" s="201">
        <v>0</v>
      </c>
      <c r="T1803" s="202">
        <f>S1803*H1803</f>
        <v>0</v>
      </c>
      <c r="AR1803" s="23" t="s">
        <v>426</v>
      </c>
      <c r="AT1803" s="23" t="s">
        <v>364</v>
      </c>
      <c r="AU1803" s="23" t="s">
        <v>175</v>
      </c>
      <c r="AY1803" s="23" t="s">
        <v>167</v>
      </c>
      <c r="BE1803" s="203">
        <f>IF(N1803="základní",J1803,0)</f>
        <v>0</v>
      </c>
      <c r="BF1803" s="203">
        <f>IF(N1803="snížená",J1803,0)</f>
        <v>0</v>
      </c>
      <c r="BG1803" s="203">
        <f>IF(N1803="zákl. přenesená",J1803,0)</f>
        <v>0</v>
      </c>
      <c r="BH1803" s="203">
        <f>IF(N1803="sníž. přenesená",J1803,0)</f>
        <v>0</v>
      </c>
      <c r="BI1803" s="203">
        <f>IF(N1803="nulová",J1803,0)</f>
        <v>0</v>
      </c>
      <c r="BJ1803" s="23" t="s">
        <v>175</v>
      </c>
      <c r="BK1803" s="203">
        <f>ROUND(I1803*H1803,2)</f>
        <v>0</v>
      </c>
      <c r="BL1803" s="23" t="s">
        <v>308</v>
      </c>
      <c r="BM1803" s="23" t="s">
        <v>2629</v>
      </c>
    </row>
    <row r="1804" spans="2:65" s="11" customFormat="1">
      <c r="B1804" s="204"/>
      <c r="C1804" s="205"/>
      <c r="D1804" s="206" t="s">
        <v>177</v>
      </c>
      <c r="E1804" s="207" t="s">
        <v>21</v>
      </c>
      <c r="F1804" s="208" t="s">
        <v>706</v>
      </c>
      <c r="G1804" s="205"/>
      <c r="H1804" s="209" t="s">
        <v>21</v>
      </c>
      <c r="I1804" s="210"/>
      <c r="J1804" s="205"/>
      <c r="K1804" s="205"/>
      <c r="L1804" s="211"/>
      <c r="M1804" s="212"/>
      <c r="N1804" s="213"/>
      <c r="O1804" s="213"/>
      <c r="P1804" s="213"/>
      <c r="Q1804" s="213"/>
      <c r="R1804" s="213"/>
      <c r="S1804" s="213"/>
      <c r="T1804" s="214"/>
      <c r="AT1804" s="215" t="s">
        <v>177</v>
      </c>
      <c r="AU1804" s="215" t="s">
        <v>175</v>
      </c>
      <c r="AV1804" s="11" t="s">
        <v>77</v>
      </c>
      <c r="AW1804" s="11" t="s">
        <v>33</v>
      </c>
      <c r="AX1804" s="11" t="s">
        <v>69</v>
      </c>
      <c r="AY1804" s="215" t="s">
        <v>167</v>
      </c>
    </row>
    <row r="1805" spans="2:65" s="12" customFormat="1">
      <c r="B1805" s="216"/>
      <c r="C1805" s="217"/>
      <c r="D1805" s="206" t="s">
        <v>177</v>
      </c>
      <c r="E1805" s="218" t="s">
        <v>21</v>
      </c>
      <c r="F1805" s="219" t="s">
        <v>2630</v>
      </c>
      <c r="G1805" s="217"/>
      <c r="H1805" s="220">
        <v>19.100000000000001</v>
      </c>
      <c r="I1805" s="221"/>
      <c r="J1805" s="217"/>
      <c r="K1805" s="217"/>
      <c r="L1805" s="222"/>
      <c r="M1805" s="223"/>
      <c r="N1805" s="224"/>
      <c r="O1805" s="224"/>
      <c r="P1805" s="224"/>
      <c r="Q1805" s="224"/>
      <c r="R1805" s="224"/>
      <c r="S1805" s="224"/>
      <c r="T1805" s="225"/>
      <c r="AT1805" s="226" t="s">
        <v>177</v>
      </c>
      <c r="AU1805" s="226" t="s">
        <v>175</v>
      </c>
      <c r="AV1805" s="12" t="s">
        <v>175</v>
      </c>
      <c r="AW1805" s="12" t="s">
        <v>33</v>
      </c>
      <c r="AX1805" s="12" t="s">
        <v>69</v>
      </c>
      <c r="AY1805" s="226" t="s">
        <v>167</v>
      </c>
    </row>
    <row r="1806" spans="2:65" s="13" customFormat="1">
      <c r="B1806" s="227"/>
      <c r="C1806" s="228"/>
      <c r="D1806" s="229" t="s">
        <v>177</v>
      </c>
      <c r="E1806" s="230" t="s">
        <v>21</v>
      </c>
      <c r="F1806" s="231" t="s">
        <v>181</v>
      </c>
      <c r="G1806" s="228"/>
      <c r="H1806" s="232">
        <v>19.100000000000001</v>
      </c>
      <c r="I1806" s="233"/>
      <c r="J1806" s="228"/>
      <c r="K1806" s="228"/>
      <c r="L1806" s="234"/>
      <c r="M1806" s="235"/>
      <c r="N1806" s="236"/>
      <c r="O1806" s="236"/>
      <c r="P1806" s="236"/>
      <c r="Q1806" s="236"/>
      <c r="R1806" s="236"/>
      <c r="S1806" s="236"/>
      <c r="T1806" s="237"/>
      <c r="AT1806" s="238" t="s">
        <v>177</v>
      </c>
      <c r="AU1806" s="238" t="s">
        <v>175</v>
      </c>
      <c r="AV1806" s="13" t="s">
        <v>174</v>
      </c>
      <c r="AW1806" s="13" t="s">
        <v>33</v>
      </c>
      <c r="AX1806" s="13" t="s">
        <v>77</v>
      </c>
      <c r="AY1806" s="238" t="s">
        <v>167</v>
      </c>
    </row>
    <row r="1807" spans="2:65" s="1" customFormat="1" ht="22.5" customHeight="1">
      <c r="B1807" s="40"/>
      <c r="C1807" s="242" t="s">
        <v>2631</v>
      </c>
      <c r="D1807" s="242" t="s">
        <v>364</v>
      </c>
      <c r="E1807" s="243" t="s">
        <v>2632</v>
      </c>
      <c r="F1807" s="244" t="s">
        <v>2633</v>
      </c>
      <c r="G1807" s="245" t="s">
        <v>226</v>
      </c>
      <c r="H1807" s="246">
        <v>13</v>
      </c>
      <c r="I1807" s="247"/>
      <c r="J1807" s="248">
        <f>ROUND(I1807*H1807,2)</f>
        <v>0</v>
      </c>
      <c r="K1807" s="244" t="s">
        <v>173</v>
      </c>
      <c r="L1807" s="249"/>
      <c r="M1807" s="250" t="s">
        <v>21</v>
      </c>
      <c r="N1807" s="251" t="s">
        <v>41</v>
      </c>
      <c r="O1807" s="41"/>
      <c r="P1807" s="201">
        <f>O1807*H1807</f>
        <v>0</v>
      </c>
      <c r="Q1807" s="201">
        <v>2.0000000000000001E-4</v>
      </c>
      <c r="R1807" s="201">
        <f>Q1807*H1807</f>
        <v>2.6000000000000003E-3</v>
      </c>
      <c r="S1807" s="201">
        <v>0</v>
      </c>
      <c r="T1807" s="202">
        <f>S1807*H1807</f>
        <v>0</v>
      </c>
      <c r="AR1807" s="23" t="s">
        <v>426</v>
      </c>
      <c r="AT1807" s="23" t="s">
        <v>364</v>
      </c>
      <c r="AU1807" s="23" t="s">
        <v>175</v>
      </c>
      <c r="AY1807" s="23" t="s">
        <v>167</v>
      </c>
      <c r="BE1807" s="203">
        <f>IF(N1807="základní",J1807,0)</f>
        <v>0</v>
      </c>
      <c r="BF1807" s="203">
        <f>IF(N1807="snížená",J1807,0)</f>
        <v>0</v>
      </c>
      <c r="BG1807" s="203">
        <f>IF(N1807="zákl. přenesená",J1807,0)</f>
        <v>0</v>
      </c>
      <c r="BH1807" s="203">
        <f>IF(N1807="sníž. přenesená",J1807,0)</f>
        <v>0</v>
      </c>
      <c r="BI1807" s="203">
        <f>IF(N1807="nulová",J1807,0)</f>
        <v>0</v>
      </c>
      <c r="BJ1807" s="23" t="s">
        <v>175</v>
      </c>
      <c r="BK1807" s="203">
        <f>ROUND(I1807*H1807,2)</f>
        <v>0</v>
      </c>
      <c r="BL1807" s="23" t="s">
        <v>308</v>
      </c>
      <c r="BM1807" s="23" t="s">
        <v>2634</v>
      </c>
    </row>
    <row r="1808" spans="2:65" s="11" customFormat="1">
      <c r="B1808" s="204"/>
      <c r="C1808" s="205"/>
      <c r="D1808" s="206" t="s">
        <v>177</v>
      </c>
      <c r="E1808" s="207" t="s">
        <v>21</v>
      </c>
      <c r="F1808" s="208" t="s">
        <v>706</v>
      </c>
      <c r="G1808" s="205"/>
      <c r="H1808" s="209" t="s">
        <v>21</v>
      </c>
      <c r="I1808" s="210"/>
      <c r="J1808" s="205"/>
      <c r="K1808" s="205"/>
      <c r="L1808" s="211"/>
      <c r="M1808" s="212"/>
      <c r="N1808" s="213"/>
      <c r="O1808" s="213"/>
      <c r="P1808" s="213"/>
      <c r="Q1808" s="213"/>
      <c r="R1808" s="213"/>
      <c r="S1808" s="213"/>
      <c r="T1808" s="214"/>
      <c r="AT1808" s="215" t="s">
        <v>177</v>
      </c>
      <c r="AU1808" s="215" t="s">
        <v>175</v>
      </c>
      <c r="AV1808" s="11" t="s">
        <v>77</v>
      </c>
      <c r="AW1808" s="11" t="s">
        <v>33</v>
      </c>
      <c r="AX1808" s="11" t="s">
        <v>69</v>
      </c>
      <c r="AY1808" s="215" t="s">
        <v>167</v>
      </c>
    </row>
    <row r="1809" spans="2:65" s="12" customFormat="1">
      <c r="B1809" s="216"/>
      <c r="C1809" s="217"/>
      <c r="D1809" s="206" t="s">
        <v>177</v>
      </c>
      <c r="E1809" s="218" t="s">
        <v>21</v>
      </c>
      <c r="F1809" s="219" t="s">
        <v>2635</v>
      </c>
      <c r="G1809" s="217"/>
      <c r="H1809" s="220">
        <v>13</v>
      </c>
      <c r="I1809" s="221"/>
      <c r="J1809" s="217"/>
      <c r="K1809" s="217"/>
      <c r="L1809" s="222"/>
      <c r="M1809" s="223"/>
      <c r="N1809" s="224"/>
      <c r="O1809" s="224"/>
      <c r="P1809" s="224"/>
      <c r="Q1809" s="224"/>
      <c r="R1809" s="224"/>
      <c r="S1809" s="224"/>
      <c r="T1809" s="225"/>
      <c r="AT1809" s="226" t="s">
        <v>177</v>
      </c>
      <c r="AU1809" s="226" t="s">
        <v>175</v>
      </c>
      <c r="AV1809" s="12" t="s">
        <v>175</v>
      </c>
      <c r="AW1809" s="12" t="s">
        <v>33</v>
      </c>
      <c r="AX1809" s="12" t="s">
        <v>69</v>
      </c>
      <c r="AY1809" s="226" t="s">
        <v>167</v>
      </c>
    </row>
    <row r="1810" spans="2:65" s="13" customFormat="1">
      <c r="B1810" s="227"/>
      <c r="C1810" s="228"/>
      <c r="D1810" s="229" t="s">
        <v>177</v>
      </c>
      <c r="E1810" s="230" t="s">
        <v>21</v>
      </c>
      <c r="F1810" s="231" t="s">
        <v>181</v>
      </c>
      <c r="G1810" s="228"/>
      <c r="H1810" s="232">
        <v>13</v>
      </c>
      <c r="I1810" s="233"/>
      <c r="J1810" s="228"/>
      <c r="K1810" s="228"/>
      <c r="L1810" s="234"/>
      <c r="M1810" s="235"/>
      <c r="N1810" s="236"/>
      <c r="O1810" s="236"/>
      <c r="P1810" s="236"/>
      <c r="Q1810" s="236"/>
      <c r="R1810" s="236"/>
      <c r="S1810" s="236"/>
      <c r="T1810" s="237"/>
      <c r="AT1810" s="238" t="s">
        <v>177</v>
      </c>
      <c r="AU1810" s="238" t="s">
        <v>175</v>
      </c>
      <c r="AV1810" s="13" t="s">
        <v>174</v>
      </c>
      <c r="AW1810" s="13" t="s">
        <v>33</v>
      </c>
      <c r="AX1810" s="13" t="s">
        <v>77</v>
      </c>
      <c r="AY1810" s="238" t="s">
        <v>167</v>
      </c>
    </row>
    <row r="1811" spans="2:65" s="1" customFormat="1" ht="31.5" customHeight="1">
      <c r="B1811" s="40"/>
      <c r="C1811" s="192" t="s">
        <v>2636</v>
      </c>
      <c r="D1811" s="192" t="s">
        <v>169</v>
      </c>
      <c r="E1811" s="193" t="s">
        <v>2637</v>
      </c>
      <c r="F1811" s="194" t="s">
        <v>2638</v>
      </c>
      <c r="G1811" s="195" t="s">
        <v>944</v>
      </c>
      <c r="H1811" s="256"/>
      <c r="I1811" s="197"/>
      <c r="J1811" s="198">
        <f>ROUND(I1811*H1811,2)</f>
        <v>0</v>
      </c>
      <c r="K1811" s="194" t="s">
        <v>173</v>
      </c>
      <c r="L1811" s="60"/>
      <c r="M1811" s="199" t="s">
        <v>21</v>
      </c>
      <c r="N1811" s="200" t="s">
        <v>41</v>
      </c>
      <c r="O1811" s="41"/>
      <c r="P1811" s="201">
        <f>O1811*H1811</f>
        <v>0</v>
      </c>
      <c r="Q1811" s="201">
        <v>0</v>
      </c>
      <c r="R1811" s="201">
        <f>Q1811*H1811</f>
        <v>0</v>
      </c>
      <c r="S1811" s="201">
        <v>0</v>
      </c>
      <c r="T1811" s="202">
        <f>S1811*H1811</f>
        <v>0</v>
      </c>
      <c r="AR1811" s="23" t="s">
        <v>308</v>
      </c>
      <c r="AT1811" s="23" t="s">
        <v>169</v>
      </c>
      <c r="AU1811" s="23" t="s">
        <v>175</v>
      </c>
      <c r="AY1811" s="23" t="s">
        <v>167</v>
      </c>
      <c r="BE1811" s="203">
        <f>IF(N1811="základní",J1811,0)</f>
        <v>0</v>
      </c>
      <c r="BF1811" s="203">
        <f>IF(N1811="snížená",J1811,0)</f>
        <v>0</v>
      </c>
      <c r="BG1811" s="203">
        <f>IF(N1811="zákl. přenesená",J1811,0)</f>
        <v>0</v>
      </c>
      <c r="BH1811" s="203">
        <f>IF(N1811="sníž. přenesená",J1811,0)</f>
        <v>0</v>
      </c>
      <c r="BI1811" s="203">
        <f>IF(N1811="nulová",J1811,0)</f>
        <v>0</v>
      </c>
      <c r="BJ1811" s="23" t="s">
        <v>175</v>
      </c>
      <c r="BK1811" s="203">
        <f>ROUND(I1811*H1811,2)</f>
        <v>0</v>
      </c>
      <c r="BL1811" s="23" t="s">
        <v>308</v>
      </c>
      <c r="BM1811" s="23" t="s">
        <v>2639</v>
      </c>
    </row>
    <row r="1812" spans="2:65" s="10" customFormat="1" ht="29.85" customHeight="1">
      <c r="B1812" s="175"/>
      <c r="C1812" s="176"/>
      <c r="D1812" s="189" t="s">
        <v>68</v>
      </c>
      <c r="E1812" s="190" t="s">
        <v>2640</v>
      </c>
      <c r="F1812" s="190" t="s">
        <v>2641</v>
      </c>
      <c r="G1812" s="176"/>
      <c r="H1812" s="176"/>
      <c r="I1812" s="179"/>
      <c r="J1812" s="191">
        <f>BK1812</f>
        <v>0</v>
      </c>
      <c r="K1812" s="176"/>
      <c r="L1812" s="181"/>
      <c r="M1812" s="182"/>
      <c r="N1812" s="183"/>
      <c r="O1812" s="183"/>
      <c r="P1812" s="184">
        <f>SUM(P1813:P1828)</f>
        <v>0</v>
      </c>
      <c r="Q1812" s="183"/>
      <c r="R1812" s="184">
        <f>SUM(R1813:R1828)</f>
        <v>7.0199999999999993E-4</v>
      </c>
      <c r="S1812" s="183"/>
      <c r="T1812" s="185">
        <f>SUM(T1813:T1828)</f>
        <v>0</v>
      </c>
      <c r="AR1812" s="186" t="s">
        <v>175</v>
      </c>
      <c r="AT1812" s="187" t="s">
        <v>68</v>
      </c>
      <c r="AU1812" s="187" t="s">
        <v>77</v>
      </c>
      <c r="AY1812" s="186" t="s">
        <v>167</v>
      </c>
      <c r="BK1812" s="188">
        <f>SUM(BK1813:BK1828)</f>
        <v>0</v>
      </c>
    </row>
    <row r="1813" spans="2:65" s="1" customFormat="1" ht="22.5" customHeight="1">
      <c r="B1813" s="40"/>
      <c r="C1813" s="192" t="s">
        <v>2642</v>
      </c>
      <c r="D1813" s="192" t="s">
        <v>169</v>
      </c>
      <c r="E1813" s="193" t="s">
        <v>2643</v>
      </c>
      <c r="F1813" s="194" t="s">
        <v>2644</v>
      </c>
      <c r="G1813" s="195" t="s">
        <v>519</v>
      </c>
      <c r="H1813" s="196">
        <v>1</v>
      </c>
      <c r="I1813" s="197"/>
      <c r="J1813" s="198">
        <f>ROUND(I1813*H1813,2)</f>
        <v>0</v>
      </c>
      <c r="K1813" s="194" t="s">
        <v>21</v>
      </c>
      <c r="L1813" s="60"/>
      <c r="M1813" s="199" t="s">
        <v>21</v>
      </c>
      <c r="N1813" s="200" t="s">
        <v>41</v>
      </c>
      <c r="O1813" s="41"/>
      <c r="P1813" s="201">
        <f>O1813*H1813</f>
        <v>0</v>
      </c>
      <c r="Q1813" s="201">
        <v>0</v>
      </c>
      <c r="R1813" s="201">
        <f>Q1813*H1813</f>
        <v>0</v>
      </c>
      <c r="S1813" s="201">
        <v>0</v>
      </c>
      <c r="T1813" s="202">
        <f>S1813*H1813</f>
        <v>0</v>
      </c>
      <c r="AR1813" s="23" t="s">
        <v>308</v>
      </c>
      <c r="AT1813" s="23" t="s">
        <v>169</v>
      </c>
      <c r="AU1813" s="23" t="s">
        <v>175</v>
      </c>
      <c r="AY1813" s="23" t="s">
        <v>167</v>
      </c>
      <c r="BE1813" s="203">
        <f>IF(N1813="základní",J1813,0)</f>
        <v>0</v>
      </c>
      <c r="BF1813" s="203">
        <f>IF(N1813="snížená",J1813,0)</f>
        <v>0</v>
      </c>
      <c r="BG1813" s="203">
        <f>IF(N1813="zákl. přenesená",J1813,0)</f>
        <v>0</v>
      </c>
      <c r="BH1813" s="203">
        <f>IF(N1813="sníž. přenesená",J1813,0)</f>
        <v>0</v>
      </c>
      <c r="BI1813" s="203">
        <f>IF(N1813="nulová",J1813,0)</f>
        <v>0</v>
      </c>
      <c r="BJ1813" s="23" t="s">
        <v>175</v>
      </c>
      <c r="BK1813" s="203">
        <f>ROUND(I1813*H1813,2)</f>
        <v>0</v>
      </c>
      <c r="BL1813" s="23" t="s">
        <v>308</v>
      </c>
      <c r="BM1813" s="23" t="s">
        <v>2645</v>
      </c>
    </row>
    <row r="1814" spans="2:65" s="1" customFormat="1" ht="31.5" customHeight="1">
      <c r="B1814" s="40"/>
      <c r="C1814" s="192" t="s">
        <v>2646</v>
      </c>
      <c r="D1814" s="192" t="s">
        <v>169</v>
      </c>
      <c r="E1814" s="193" t="s">
        <v>2647</v>
      </c>
      <c r="F1814" s="194" t="s">
        <v>2648</v>
      </c>
      <c r="G1814" s="195" t="s">
        <v>305</v>
      </c>
      <c r="H1814" s="196">
        <v>11.7</v>
      </c>
      <c r="I1814" s="197"/>
      <c r="J1814" s="198">
        <f>ROUND(I1814*H1814,2)</f>
        <v>0</v>
      </c>
      <c r="K1814" s="194" t="s">
        <v>173</v>
      </c>
      <c r="L1814" s="60"/>
      <c r="M1814" s="199" t="s">
        <v>21</v>
      </c>
      <c r="N1814" s="200" t="s">
        <v>41</v>
      </c>
      <c r="O1814" s="41"/>
      <c r="P1814" s="201">
        <f>O1814*H1814</f>
        <v>0</v>
      </c>
      <c r="Q1814" s="201">
        <v>6.0000000000000002E-5</v>
      </c>
      <c r="R1814" s="201">
        <f>Q1814*H1814</f>
        <v>7.0199999999999993E-4</v>
      </c>
      <c r="S1814" s="201">
        <v>0</v>
      </c>
      <c r="T1814" s="202">
        <f>S1814*H1814</f>
        <v>0</v>
      </c>
      <c r="AR1814" s="23" t="s">
        <v>308</v>
      </c>
      <c r="AT1814" s="23" t="s">
        <v>169</v>
      </c>
      <c r="AU1814" s="23" t="s">
        <v>175</v>
      </c>
      <c r="AY1814" s="23" t="s">
        <v>167</v>
      </c>
      <c r="BE1814" s="203">
        <f>IF(N1814="základní",J1814,0)</f>
        <v>0</v>
      </c>
      <c r="BF1814" s="203">
        <f>IF(N1814="snížená",J1814,0)</f>
        <v>0</v>
      </c>
      <c r="BG1814" s="203">
        <f>IF(N1814="zákl. přenesená",J1814,0)</f>
        <v>0</v>
      </c>
      <c r="BH1814" s="203">
        <f>IF(N1814="sníž. přenesená",J1814,0)</f>
        <v>0</v>
      </c>
      <c r="BI1814" s="203">
        <f>IF(N1814="nulová",J1814,0)</f>
        <v>0</v>
      </c>
      <c r="BJ1814" s="23" t="s">
        <v>175</v>
      </c>
      <c r="BK1814" s="203">
        <f>ROUND(I1814*H1814,2)</f>
        <v>0</v>
      </c>
      <c r="BL1814" s="23" t="s">
        <v>308</v>
      </c>
      <c r="BM1814" s="23" t="s">
        <v>2649</v>
      </c>
    </row>
    <row r="1815" spans="2:65" s="11" customFormat="1">
      <c r="B1815" s="204"/>
      <c r="C1815" s="205"/>
      <c r="D1815" s="206" t="s">
        <v>177</v>
      </c>
      <c r="E1815" s="207" t="s">
        <v>21</v>
      </c>
      <c r="F1815" s="208" t="s">
        <v>2650</v>
      </c>
      <c r="G1815" s="205"/>
      <c r="H1815" s="209" t="s">
        <v>21</v>
      </c>
      <c r="I1815" s="210"/>
      <c r="J1815" s="205"/>
      <c r="K1815" s="205"/>
      <c r="L1815" s="211"/>
      <c r="M1815" s="212"/>
      <c r="N1815" s="213"/>
      <c r="O1815" s="213"/>
      <c r="P1815" s="213"/>
      <c r="Q1815" s="213"/>
      <c r="R1815" s="213"/>
      <c r="S1815" s="213"/>
      <c r="T1815" s="214"/>
      <c r="AT1815" s="215" t="s">
        <v>177</v>
      </c>
      <c r="AU1815" s="215" t="s">
        <v>175</v>
      </c>
      <c r="AV1815" s="11" t="s">
        <v>77</v>
      </c>
      <c r="AW1815" s="11" t="s">
        <v>33</v>
      </c>
      <c r="AX1815" s="11" t="s">
        <v>69</v>
      </c>
      <c r="AY1815" s="215" t="s">
        <v>167</v>
      </c>
    </row>
    <row r="1816" spans="2:65" s="12" customFormat="1">
      <c r="B1816" s="216"/>
      <c r="C1816" s="217"/>
      <c r="D1816" s="206" t="s">
        <v>177</v>
      </c>
      <c r="E1816" s="218" t="s">
        <v>21</v>
      </c>
      <c r="F1816" s="219" t="s">
        <v>2651</v>
      </c>
      <c r="G1816" s="217"/>
      <c r="H1816" s="220">
        <v>6.5</v>
      </c>
      <c r="I1816" s="221"/>
      <c r="J1816" s="217"/>
      <c r="K1816" s="217"/>
      <c r="L1816" s="222"/>
      <c r="M1816" s="223"/>
      <c r="N1816" s="224"/>
      <c r="O1816" s="224"/>
      <c r="P1816" s="224"/>
      <c r="Q1816" s="224"/>
      <c r="R1816" s="224"/>
      <c r="S1816" s="224"/>
      <c r="T1816" s="225"/>
      <c r="AT1816" s="226" t="s">
        <v>177</v>
      </c>
      <c r="AU1816" s="226" t="s">
        <v>175</v>
      </c>
      <c r="AV1816" s="12" t="s">
        <v>175</v>
      </c>
      <c r="AW1816" s="12" t="s">
        <v>33</v>
      </c>
      <c r="AX1816" s="12" t="s">
        <v>69</v>
      </c>
      <c r="AY1816" s="226" t="s">
        <v>167</v>
      </c>
    </row>
    <row r="1817" spans="2:65" s="11" customFormat="1">
      <c r="B1817" s="204"/>
      <c r="C1817" s="205"/>
      <c r="D1817" s="206" t="s">
        <v>177</v>
      </c>
      <c r="E1817" s="207" t="s">
        <v>21</v>
      </c>
      <c r="F1817" s="208" t="s">
        <v>2652</v>
      </c>
      <c r="G1817" s="205"/>
      <c r="H1817" s="209" t="s">
        <v>21</v>
      </c>
      <c r="I1817" s="210"/>
      <c r="J1817" s="205"/>
      <c r="K1817" s="205"/>
      <c r="L1817" s="211"/>
      <c r="M1817" s="212"/>
      <c r="N1817" s="213"/>
      <c r="O1817" s="213"/>
      <c r="P1817" s="213"/>
      <c r="Q1817" s="213"/>
      <c r="R1817" s="213"/>
      <c r="S1817" s="213"/>
      <c r="T1817" s="214"/>
      <c r="AT1817" s="215" t="s">
        <v>177</v>
      </c>
      <c r="AU1817" s="215" t="s">
        <v>175</v>
      </c>
      <c r="AV1817" s="11" t="s">
        <v>77</v>
      </c>
      <c r="AW1817" s="11" t="s">
        <v>33</v>
      </c>
      <c r="AX1817" s="11" t="s">
        <v>69</v>
      </c>
      <c r="AY1817" s="215" t="s">
        <v>167</v>
      </c>
    </row>
    <row r="1818" spans="2:65" s="12" customFormat="1">
      <c r="B1818" s="216"/>
      <c r="C1818" s="217"/>
      <c r="D1818" s="206" t="s">
        <v>177</v>
      </c>
      <c r="E1818" s="218" t="s">
        <v>21</v>
      </c>
      <c r="F1818" s="219" t="s">
        <v>2653</v>
      </c>
      <c r="G1818" s="217"/>
      <c r="H1818" s="220">
        <v>5.2</v>
      </c>
      <c r="I1818" s="221"/>
      <c r="J1818" s="217"/>
      <c r="K1818" s="217"/>
      <c r="L1818" s="222"/>
      <c r="M1818" s="223"/>
      <c r="N1818" s="224"/>
      <c r="O1818" s="224"/>
      <c r="P1818" s="224"/>
      <c r="Q1818" s="224"/>
      <c r="R1818" s="224"/>
      <c r="S1818" s="224"/>
      <c r="T1818" s="225"/>
      <c r="AT1818" s="226" t="s">
        <v>177</v>
      </c>
      <c r="AU1818" s="226" t="s">
        <v>175</v>
      </c>
      <c r="AV1818" s="12" t="s">
        <v>175</v>
      </c>
      <c r="AW1818" s="12" t="s">
        <v>33</v>
      </c>
      <c r="AX1818" s="12" t="s">
        <v>69</v>
      </c>
      <c r="AY1818" s="226" t="s">
        <v>167</v>
      </c>
    </row>
    <row r="1819" spans="2:65" s="13" customFormat="1">
      <c r="B1819" s="227"/>
      <c r="C1819" s="228"/>
      <c r="D1819" s="229" t="s">
        <v>177</v>
      </c>
      <c r="E1819" s="230" t="s">
        <v>21</v>
      </c>
      <c r="F1819" s="231" t="s">
        <v>181</v>
      </c>
      <c r="G1819" s="228"/>
      <c r="H1819" s="232">
        <v>11.7</v>
      </c>
      <c r="I1819" s="233"/>
      <c r="J1819" s="228"/>
      <c r="K1819" s="228"/>
      <c r="L1819" s="234"/>
      <c r="M1819" s="235"/>
      <c r="N1819" s="236"/>
      <c r="O1819" s="236"/>
      <c r="P1819" s="236"/>
      <c r="Q1819" s="236"/>
      <c r="R1819" s="236"/>
      <c r="S1819" s="236"/>
      <c r="T1819" s="237"/>
      <c r="AT1819" s="238" t="s">
        <v>177</v>
      </c>
      <c r="AU1819" s="238" t="s">
        <v>175</v>
      </c>
      <c r="AV1819" s="13" t="s">
        <v>174</v>
      </c>
      <c r="AW1819" s="13" t="s">
        <v>33</v>
      </c>
      <c r="AX1819" s="13" t="s">
        <v>77</v>
      </c>
      <c r="AY1819" s="238" t="s">
        <v>167</v>
      </c>
    </row>
    <row r="1820" spans="2:65" s="1" customFormat="1" ht="22.5" customHeight="1">
      <c r="B1820" s="40"/>
      <c r="C1820" s="242" t="s">
        <v>2654</v>
      </c>
      <c r="D1820" s="242" t="s">
        <v>364</v>
      </c>
      <c r="E1820" s="243" t="s">
        <v>2655</v>
      </c>
      <c r="F1820" s="244" t="s">
        <v>2656</v>
      </c>
      <c r="G1820" s="245" t="s">
        <v>305</v>
      </c>
      <c r="H1820" s="246">
        <v>6.5</v>
      </c>
      <c r="I1820" s="247"/>
      <c r="J1820" s="248">
        <f>ROUND(I1820*H1820,2)</f>
        <v>0</v>
      </c>
      <c r="K1820" s="244" t="s">
        <v>21</v>
      </c>
      <c r="L1820" s="249"/>
      <c r="M1820" s="250" t="s">
        <v>21</v>
      </c>
      <c r="N1820" s="251" t="s">
        <v>41</v>
      </c>
      <c r="O1820" s="41"/>
      <c r="P1820" s="201">
        <f>O1820*H1820</f>
        <v>0</v>
      </c>
      <c r="Q1820" s="201">
        <v>0</v>
      </c>
      <c r="R1820" s="201">
        <f>Q1820*H1820</f>
        <v>0</v>
      </c>
      <c r="S1820" s="201">
        <v>0</v>
      </c>
      <c r="T1820" s="202">
        <f>S1820*H1820</f>
        <v>0</v>
      </c>
      <c r="AR1820" s="23" t="s">
        <v>426</v>
      </c>
      <c r="AT1820" s="23" t="s">
        <v>364</v>
      </c>
      <c r="AU1820" s="23" t="s">
        <v>175</v>
      </c>
      <c r="AY1820" s="23" t="s">
        <v>167</v>
      </c>
      <c r="BE1820" s="203">
        <f>IF(N1820="základní",J1820,0)</f>
        <v>0</v>
      </c>
      <c r="BF1820" s="203">
        <f>IF(N1820="snížená",J1820,0)</f>
        <v>0</v>
      </c>
      <c r="BG1820" s="203">
        <f>IF(N1820="zákl. přenesená",J1820,0)</f>
        <v>0</v>
      </c>
      <c r="BH1820" s="203">
        <f>IF(N1820="sníž. přenesená",J1820,0)</f>
        <v>0</v>
      </c>
      <c r="BI1820" s="203">
        <f>IF(N1820="nulová",J1820,0)</f>
        <v>0</v>
      </c>
      <c r="BJ1820" s="23" t="s">
        <v>175</v>
      </c>
      <c r="BK1820" s="203">
        <f>ROUND(I1820*H1820,2)</f>
        <v>0</v>
      </c>
      <c r="BL1820" s="23" t="s">
        <v>308</v>
      </c>
      <c r="BM1820" s="23" t="s">
        <v>2657</v>
      </c>
    </row>
    <row r="1821" spans="2:65" s="11" customFormat="1">
      <c r="B1821" s="204"/>
      <c r="C1821" s="205"/>
      <c r="D1821" s="206" t="s">
        <v>177</v>
      </c>
      <c r="E1821" s="207" t="s">
        <v>21</v>
      </c>
      <c r="F1821" s="208" t="s">
        <v>2658</v>
      </c>
      <c r="G1821" s="205"/>
      <c r="H1821" s="209" t="s">
        <v>21</v>
      </c>
      <c r="I1821" s="210"/>
      <c r="J1821" s="205"/>
      <c r="K1821" s="205"/>
      <c r="L1821" s="211"/>
      <c r="M1821" s="212"/>
      <c r="N1821" s="213"/>
      <c r="O1821" s="213"/>
      <c r="P1821" s="213"/>
      <c r="Q1821" s="213"/>
      <c r="R1821" s="213"/>
      <c r="S1821" s="213"/>
      <c r="T1821" s="214"/>
      <c r="AT1821" s="215" t="s">
        <v>177</v>
      </c>
      <c r="AU1821" s="215" t="s">
        <v>175</v>
      </c>
      <c r="AV1821" s="11" t="s">
        <v>77</v>
      </c>
      <c r="AW1821" s="11" t="s">
        <v>33</v>
      </c>
      <c r="AX1821" s="11" t="s">
        <v>69</v>
      </c>
      <c r="AY1821" s="215" t="s">
        <v>167</v>
      </c>
    </row>
    <row r="1822" spans="2:65" s="12" customFormat="1">
      <c r="B1822" s="216"/>
      <c r="C1822" s="217"/>
      <c r="D1822" s="206" t="s">
        <v>177</v>
      </c>
      <c r="E1822" s="218" t="s">
        <v>21</v>
      </c>
      <c r="F1822" s="219" t="s">
        <v>2659</v>
      </c>
      <c r="G1822" s="217"/>
      <c r="H1822" s="220">
        <v>6.5</v>
      </c>
      <c r="I1822" s="221"/>
      <c r="J1822" s="217"/>
      <c r="K1822" s="217"/>
      <c r="L1822" s="222"/>
      <c r="M1822" s="223"/>
      <c r="N1822" s="224"/>
      <c r="O1822" s="224"/>
      <c r="P1822" s="224"/>
      <c r="Q1822" s="224"/>
      <c r="R1822" s="224"/>
      <c r="S1822" s="224"/>
      <c r="T1822" s="225"/>
      <c r="AT1822" s="226" t="s">
        <v>177</v>
      </c>
      <c r="AU1822" s="226" t="s">
        <v>175</v>
      </c>
      <c r="AV1822" s="12" t="s">
        <v>175</v>
      </c>
      <c r="AW1822" s="12" t="s">
        <v>33</v>
      </c>
      <c r="AX1822" s="12" t="s">
        <v>69</v>
      </c>
      <c r="AY1822" s="226" t="s">
        <v>167</v>
      </c>
    </row>
    <row r="1823" spans="2:65" s="13" customFormat="1">
      <c r="B1823" s="227"/>
      <c r="C1823" s="228"/>
      <c r="D1823" s="229" t="s">
        <v>177</v>
      </c>
      <c r="E1823" s="230" t="s">
        <v>21</v>
      </c>
      <c r="F1823" s="231" t="s">
        <v>181</v>
      </c>
      <c r="G1823" s="228"/>
      <c r="H1823" s="232">
        <v>6.5</v>
      </c>
      <c r="I1823" s="233"/>
      <c r="J1823" s="228"/>
      <c r="K1823" s="228"/>
      <c r="L1823" s="234"/>
      <c r="M1823" s="235"/>
      <c r="N1823" s="236"/>
      <c r="O1823" s="236"/>
      <c r="P1823" s="236"/>
      <c r="Q1823" s="236"/>
      <c r="R1823" s="236"/>
      <c r="S1823" s="236"/>
      <c r="T1823" s="237"/>
      <c r="AT1823" s="238" t="s">
        <v>177</v>
      </c>
      <c r="AU1823" s="238" t="s">
        <v>175</v>
      </c>
      <c r="AV1823" s="13" t="s">
        <v>174</v>
      </c>
      <c r="AW1823" s="13" t="s">
        <v>33</v>
      </c>
      <c r="AX1823" s="13" t="s">
        <v>77</v>
      </c>
      <c r="AY1823" s="238" t="s">
        <v>167</v>
      </c>
    </row>
    <row r="1824" spans="2:65" s="1" customFormat="1" ht="22.5" customHeight="1">
      <c r="B1824" s="40"/>
      <c r="C1824" s="242" t="s">
        <v>2660</v>
      </c>
      <c r="D1824" s="242" t="s">
        <v>364</v>
      </c>
      <c r="E1824" s="243" t="s">
        <v>2661</v>
      </c>
      <c r="F1824" s="244" t="s">
        <v>2656</v>
      </c>
      <c r="G1824" s="245" t="s">
        <v>305</v>
      </c>
      <c r="H1824" s="246">
        <v>5.2</v>
      </c>
      <c r="I1824" s="247"/>
      <c r="J1824" s="248">
        <f>ROUND(I1824*H1824,2)</f>
        <v>0</v>
      </c>
      <c r="K1824" s="244" t="s">
        <v>21</v>
      </c>
      <c r="L1824" s="249"/>
      <c r="M1824" s="250" t="s">
        <v>21</v>
      </c>
      <c r="N1824" s="251" t="s">
        <v>41</v>
      </c>
      <c r="O1824" s="41"/>
      <c r="P1824" s="201">
        <f>O1824*H1824</f>
        <v>0</v>
      </c>
      <c r="Q1824" s="201">
        <v>0</v>
      </c>
      <c r="R1824" s="201">
        <f>Q1824*H1824</f>
        <v>0</v>
      </c>
      <c r="S1824" s="201">
        <v>0</v>
      </c>
      <c r="T1824" s="202">
        <f>S1824*H1824</f>
        <v>0</v>
      </c>
      <c r="AR1824" s="23" t="s">
        <v>426</v>
      </c>
      <c r="AT1824" s="23" t="s">
        <v>364</v>
      </c>
      <c r="AU1824" s="23" t="s">
        <v>175</v>
      </c>
      <c r="AY1824" s="23" t="s">
        <v>167</v>
      </c>
      <c r="BE1824" s="203">
        <f>IF(N1824="základní",J1824,0)</f>
        <v>0</v>
      </c>
      <c r="BF1824" s="203">
        <f>IF(N1824="snížená",J1824,0)</f>
        <v>0</v>
      </c>
      <c r="BG1824" s="203">
        <f>IF(N1824="zákl. přenesená",J1824,0)</f>
        <v>0</v>
      </c>
      <c r="BH1824" s="203">
        <f>IF(N1824="sníž. přenesená",J1824,0)</f>
        <v>0</v>
      </c>
      <c r="BI1824" s="203">
        <f>IF(N1824="nulová",J1824,0)</f>
        <v>0</v>
      </c>
      <c r="BJ1824" s="23" t="s">
        <v>175</v>
      </c>
      <c r="BK1824" s="203">
        <f>ROUND(I1824*H1824,2)</f>
        <v>0</v>
      </c>
      <c r="BL1824" s="23" t="s">
        <v>308</v>
      </c>
      <c r="BM1824" s="23" t="s">
        <v>2662</v>
      </c>
    </row>
    <row r="1825" spans="2:65" s="11" customFormat="1">
      <c r="B1825" s="204"/>
      <c r="C1825" s="205"/>
      <c r="D1825" s="206" t="s">
        <v>177</v>
      </c>
      <c r="E1825" s="207" t="s">
        <v>21</v>
      </c>
      <c r="F1825" s="208" t="s">
        <v>2658</v>
      </c>
      <c r="G1825" s="205"/>
      <c r="H1825" s="209" t="s">
        <v>21</v>
      </c>
      <c r="I1825" s="210"/>
      <c r="J1825" s="205"/>
      <c r="K1825" s="205"/>
      <c r="L1825" s="211"/>
      <c r="M1825" s="212"/>
      <c r="N1825" s="213"/>
      <c r="O1825" s="213"/>
      <c r="P1825" s="213"/>
      <c r="Q1825" s="213"/>
      <c r="R1825" s="213"/>
      <c r="S1825" s="213"/>
      <c r="T1825" s="214"/>
      <c r="AT1825" s="215" t="s">
        <v>177</v>
      </c>
      <c r="AU1825" s="215" t="s">
        <v>175</v>
      </c>
      <c r="AV1825" s="11" t="s">
        <v>77</v>
      </c>
      <c r="AW1825" s="11" t="s">
        <v>33</v>
      </c>
      <c r="AX1825" s="11" t="s">
        <v>69</v>
      </c>
      <c r="AY1825" s="215" t="s">
        <v>167</v>
      </c>
    </row>
    <row r="1826" spans="2:65" s="12" customFormat="1">
      <c r="B1826" s="216"/>
      <c r="C1826" s="217"/>
      <c r="D1826" s="206" t="s">
        <v>177</v>
      </c>
      <c r="E1826" s="218" t="s">
        <v>21</v>
      </c>
      <c r="F1826" s="219" t="s">
        <v>2663</v>
      </c>
      <c r="G1826" s="217"/>
      <c r="H1826" s="220">
        <v>5.2</v>
      </c>
      <c r="I1826" s="221"/>
      <c r="J1826" s="217"/>
      <c r="K1826" s="217"/>
      <c r="L1826" s="222"/>
      <c r="M1826" s="223"/>
      <c r="N1826" s="224"/>
      <c r="O1826" s="224"/>
      <c r="P1826" s="224"/>
      <c r="Q1826" s="224"/>
      <c r="R1826" s="224"/>
      <c r="S1826" s="224"/>
      <c r="T1826" s="225"/>
      <c r="AT1826" s="226" t="s">
        <v>177</v>
      </c>
      <c r="AU1826" s="226" t="s">
        <v>175</v>
      </c>
      <c r="AV1826" s="12" t="s">
        <v>175</v>
      </c>
      <c r="AW1826" s="12" t="s">
        <v>33</v>
      </c>
      <c r="AX1826" s="12" t="s">
        <v>69</v>
      </c>
      <c r="AY1826" s="226" t="s">
        <v>167</v>
      </c>
    </row>
    <row r="1827" spans="2:65" s="13" customFormat="1">
      <c r="B1827" s="227"/>
      <c r="C1827" s="228"/>
      <c r="D1827" s="229" t="s">
        <v>177</v>
      </c>
      <c r="E1827" s="230" t="s">
        <v>21</v>
      </c>
      <c r="F1827" s="231" t="s">
        <v>181</v>
      </c>
      <c r="G1827" s="228"/>
      <c r="H1827" s="232">
        <v>5.2</v>
      </c>
      <c r="I1827" s="233"/>
      <c r="J1827" s="228"/>
      <c r="K1827" s="228"/>
      <c r="L1827" s="234"/>
      <c r="M1827" s="235"/>
      <c r="N1827" s="236"/>
      <c r="O1827" s="236"/>
      <c r="P1827" s="236"/>
      <c r="Q1827" s="236"/>
      <c r="R1827" s="236"/>
      <c r="S1827" s="236"/>
      <c r="T1827" s="237"/>
      <c r="AT1827" s="238" t="s">
        <v>177</v>
      </c>
      <c r="AU1827" s="238" t="s">
        <v>175</v>
      </c>
      <c r="AV1827" s="13" t="s">
        <v>174</v>
      </c>
      <c r="AW1827" s="13" t="s">
        <v>33</v>
      </c>
      <c r="AX1827" s="13" t="s">
        <v>77</v>
      </c>
      <c r="AY1827" s="238" t="s">
        <v>167</v>
      </c>
    </row>
    <row r="1828" spans="2:65" s="1" customFormat="1" ht="31.5" customHeight="1">
      <c r="B1828" s="40"/>
      <c r="C1828" s="192" t="s">
        <v>2664</v>
      </c>
      <c r="D1828" s="192" t="s">
        <v>169</v>
      </c>
      <c r="E1828" s="193" t="s">
        <v>2665</v>
      </c>
      <c r="F1828" s="194" t="s">
        <v>2666</v>
      </c>
      <c r="G1828" s="195" t="s">
        <v>944</v>
      </c>
      <c r="H1828" s="256"/>
      <c r="I1828" s="197"/>
      <c r="J1828" s="198">
        <f>ROUND(I1828*H1828,2)</f>
        <v>0</v>
      </c>
      <c r="K1828" s="194" t="s">
        <v>173</v>
      </c>
      <c r="L1828" s="60"/>
      <c r="M1828" s="199" t="s">
        <v>21</v>
      </c>
      <c r="N1828" s="200" t="s">
        <v>41</v>
      </c>
      <c r="O1828" s="41"/>
      <c r="P1828" s="201">
        <f>O1828*H1828</f>
        <v>0</v>
      </c>
      <c r="Q1828" s="201">
        <v>0</v>
      </c>
      <c r="R1828" s="201">
        <f>Q1828*H1828</f>
        <v>0</v>
      </c>
      <c r="S1828" s="201">
        <v>0</v>
      </c>
      <c r="T1828" s="202">
        <f>S1828*H1828</f>
        <v>0</v>
      </c>
      <c r="AR1828" s="23" t="s">
        <v>308</v>
      </c>
      <c r="AT1828" s="23" t="s">
        <v>169</v>
      </c>
      <c r="AU1828" s="23" t="s">
        <v>175</v>
      </c>
      <c r="AY1828" s="23" t="s">
        <v>167</v>
      </c>
      <c r="BE1828" s="203">
        <f>IF(N1828="základní",J1828,0)</f>
        <v>0</v>
      </c>
      <c r="BF1828" s="203">
        <f>IF(N1828="snížená",J1828,0)</f>
        <v>0</v>
      </c>
      <c r="BG1828" s="203">
        <f>IF(N1828="zákl. přenesená",J1828,0)</f>
        <v>0</v>
      </c>
      <c r="BH1828" s="203">
        <f>IF(N1828="sníž. přenesená",J1828,0)</f>
        <v>0</v>
      </c>
      <c r="BI1828" s="203">
        <f>IF(N1828="nulová",J1828,0)</f>
        <v>0</v>
      </c>
      <c r="BJ1828" s="23" t="s">
        <v>175</v>
      </c>
      <c r="BK1828" s="203">
        <f>ROUND(I1828*H1828,2)</f>
        <v>0</v>
      </c>
      <c r="BL1828" s="23" t="s">
        <v>308</v>
      </c>
      <c r="BM1828" s="23" t="s">
        <v>2667</v>
      </c>
    </row>
    <row r="1829" spans="2:65" s="10" customFormat="1" ht="29.85" customHeight="1">
      <c r="B1829" s="175"/>
      <c r="C1829" s="176"/>
      <c r="D1829" s="189" t="s">
        <v>68</v>
      </c>
      <c r="E1829" s="190" t="s">
        <v>2668</v>
      </c>
      <c r="F1829" s="190" t="s">
        <v>2669</v>
      </c>
      <c r="G1829" s="176"/>
      <c r="H1829" s="176"/>
      <c r="I1829" s="179"/>
      <c r="J1829" s="191">
        <f>BK1829</f>
        <v>0</v>
      </c>
      <c r="K1829" s="176"/>
      <c r="L1829" s="181"/>
      <c r="M1829" s="182"/>
      <c r="N1829" s="183"/>
      <c r="O1829" s="183"/>
      <c r="P1829" s="184">
        <f>SUM(P1830:P1874)</f>
        <v>0</v>
      </c>
      <c r="Q1829" s="183"/>
      <c r="R1829" s="184">
        <f>SUM(R1830:R1874)</f>
        <v>2.6608064300000001</v>
      </c>
      <c r="S1829" s="183"/>
      <c r="T1829" s="185">
        <f>SUM(T1830:T1874)</f>
        <v>0</v>
      </c>
      <c r="AR1829" s="186" t="s">
        <v>175</v>
      </c>
      <c r="AT1829" s="187" t="s">
        <v>68</v>
      </c>
      <c r="AU1829" s="187" t="s">
        <v>77</v>
      </c>
      <c r="AY1829" s="186" t="s">
        <v>167</v>
      </c>
      <c r="BK1829" s="188">
        <f>SUM(BK1830:BK1874)</f>
        <v>0</v>
      </c>
    </row>
    <row r="1830" spans="2:65" s="1" customFormat="1" ht="31.5" customHeight="1">
      <c r="B1830" s="40"/>
      <c r="C1830" s="192" t="s">
        <v>2670</v>
      </c>
      <c r="D1830" s="192" t="s">
        <v>169</v>
      </c>
      <c r="E1830" s="193" t="s">
        <v>2671</v>
      </c>
      <c r="F1830" s="194" t="s">
        <v>2672</v>
      </c>
      <c r="G1830" s="195" t="s">
        <v>305</v>
      </c>
      <c r="H1830" s="196">
        <v>113.18</v>
      </c>
      <c r="I1830" s="197"/>
      <c r="J1830" s="198">
        <f>ROUND(I1830*H1830,2)</f>
        <v>0</v>
      </c>
      <c r="K1830" s="194" t="s">
        <v>173</v>
      </c>
      <c r="L1830" s="60"/>
      <c r="M1830" s="199" t="s">
        <v>21</v>
      </c>
      <c r="N1830" s="200" t="s">
        <v>41</v>
      </c>
      <c r="O1830" s="41"/>
      <c r="P1830" s="201">
        <f>O1830*H1830</f>
        <v>0</v>
      </c>
      <c r="Q1830" s="201">
        <v>4.6000000000000001E-4</v>
      </c>
      <c r="R1830" s="201">
        <f>Q1830*H1830</f>
        <v>5.2062800000000006E-2</v>
      </c>
      <c r="S1830" s="201">
        <v>0</v>
      </c>
      <c r="T1830" s="202">
        <f>S1830*H1830</f>
        <v>0</v>
      </c>
      <c r="AR1830" s="23" t="s">
        <v>308</v>
      </c>
      <c r="AT1830" s="23" t="s">
        <v>169</v>
      </c>
      <c r="AU1830" s="23" t="s">
        <v>175</v>
      </c>
      <c r="AY1830" s="23" t="s">
        <v>167</v>
      </c>
      <c r="BE1830" s="203">
        <f>IF(N1830="základní",J1830,0)</f>
        <v>0</v>
      </c>
      <c r="BF1830" s="203">
        <f>IF(N1830="snížená",J1830,0)</f>
        <v>0</v>
      </c>
      <c r="BG1830" s="203">
        <f>IF(N1830="zákl. přenesená",J1830,0)</f>
        <v>0</v>
      </c>
      <c r="BH1830" s="203">
        <f>IF(N1830="sníž. přenesená",J1830,0)</f>
        <v>0</v>
      </c>
      <c r="BI1830" s="203">
        <f>IF(N1830="nulová",J1830,0)</f>
        <v>0</v>
      </c>
      <c r="BJ1830" s="23" t="s">
        <v>175</v>
      </c>
      <c r="BK1830" s="203">
        <f>ROUND(I1830*H1830,2)</f>
        <v>0</v>
      </c>
      <c r="BL1830" s="23" t="s">
        <v>308</v>
      </c>
      <c r="BM1830" s="23" t="s">
        <v>2673</v>
      </c>
    </row>
    <row r="1831" spans="2:65" s="11" customFormat="1">
      <c r="B1831" s="204"/>
      <c r="C1831" s="205"/>
      <c r="D1831" s="206" t="s">
        <v>177</v>
      </c>
      <c r="E1831" s="207" t="s">
        <v>21</v>
      </c>
      <c r="F1831" s="208" t="s">
        <v>2674</v>
      </c>
      <c r="G1831" s="205"/>
      <c r="H1831" s="209" t="s">
        <v>21</v>
      </c>
      <c r="I1831" s="210"/>
      <c r="J1831" s="205"/>
      <c r="K1831" s="205"/>
      <c r="L1831" s="211"/>
      <c r="M1831" s="212"/>
      <c r="N1831" s="213"/>
      <c r="O1831" s="213"/>
      <c r="P1831" s="213"/>
      <c r="Q1831" s="213"/>
      <c r="R1831" s="213"/>
      <c r="S1831" s="213"/>
      <c r="T1831" s="214"/>
      <c r="AT1831" s="215" t="s">
        <v>177</v>
      </c>
      <c r="AU1831" s="215" t="s">
        <v>175</v>
      </c>
      <c r="AV1831" s="11" t="s">
        <v>77</v>
      </c>
      <c r="AW1831" s="11" t="s">
        <v>33</v>
      </c>
      <c r="AX1831" s="11" t="s">
        <v>69</v>
      </c>
      <c r="AY1831" s="215" t="s">
        <v>167</v>
      </c>
    </row>
    <row r="1832" spans="2:65" s="11" customFormat="1">
      <c r="B1832" s="204"/>
      <c r="C1832" s="205"/>
      <c r="D1832" s="206" t="s">
        <v>177</v>
      </c>
      <c r="E1832" s="207" t="s">
        <v>21</v>
      </c>
      <c r="F1832" s="208" t="s">
        <v>2675</v>
      </c>
      <c r="G1832" s="205"/>
      <c r="H1832" s="209" t="s">
        <v>21</v>
      </c>
      <c r="I1832" s="210"/>
      <c r="J1832" s="205"/>
      <c r="K1832" s="205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177</v>
      </c>
      <c r="AU1832" s="215" t="s">
        <v>175</v>
      </c>
      <c r="AV1832" s="11" t="s">
        <v>77</v>
      </c>
      <c r="AW1832" s="11" t="s">
        <v>33</v>
      </c>
      <c r="AX1832" s="11" t="s">
        <v>69</v>
      </c>
      <c r="AY1832" s="215" t="s">
        <v>167</v>
      </c>
    </row>
    <row r="1833" spans="2:65" s="11" customFormat="1">
      <c r="B1833" s="204"/>
      <c r="C1833" s="205"/>
      <c r="D1833" s="206" t="s">
        <v>177</v>
      </c>
      <c r="E1833" s="207" t="s">
        <v>21</v>
      </c>
      <c r="F1833" s="208" t="s">
        <v>541</v>
      </c>
      <c r="G1833" s="205"/>
      <c r="H1833" s="209" t="s">
        <v>21</v>
      </c>
      <c r="I1833" s="210"/>
      <c r="J1833" s="205"/>
      <c r="K1833" s="205"/>
      <c r="L1833" s="211"/>
      <c r="M1833" s="212"/>
      <c r="N1833" s="213"/>
      <c r="O1833" s="213"/>
      <c r="P1833" s="213"/>
      <c r="Q1833" s="213"/>
      <c r="R1833" s="213"/>
      <c r="S1833" s="213"/>
      <c r="T1833" s="214"/>
      <c r="AT1833" s="215" t="s">
        <v>177</v>
      </c>
      <c r="AU1833" s="215" t="s">
        <v>175</v>
      </c>
      <c r="AV1833" s="11" t="s">
        <v>77</v>
      </c>
      <c r="AW1833" s="11" t="s">
        <v>33</v>
      </c>
      <c r="AX1833" s="11" t="s">
        <v>69</v>
      </c>
      <c r="AY1833" s="215" t="s">
        <v>167</v>
      </c>
    </row>
    <row r="1834" spans="2:65" s="12" customFormat="1">
      <c r="B1834" s="216"/>
      <c r="C1834" s="217"/>
      <c r="D1834" s="206" t="s">
        <v>177</v>
      </c>
      <c r="E1834" s="218" t="s">
        <v>21</v>
      </c>
      <c r="F1834" s="219" t="s">
        <v>757</v>
      </c>
      <c r="G1834" s="217"/>
      <c r="H1834" s="220">
        <v>8.5</v>
      </c>
      <c r="I1834" s="221"/>
      <c r="J1834" s="217"/>
      <c r="K1834" s="217"/>
      <c r="L1834" s="222"/>
      <c r="M1834" s="223"/>
      <c r="N1834" s="224"/>
      <c r="O1834" s="224"/>
      <c r="P1834" s="224"/>
      <c r="Q1834" s="224"/>
      <c r="R1834" s="224"/>
      <c r="S1834" s="224"/>
      <c r="T1834" s="225"/>
      <c r="AT1834" s="226" t="s">
        <v>177</v>
      </c>
      <c r="AU1834" s="226" t="s">
        <v>175</v>
      </c>
      <c r="AV1834" s="12" t="s">
        <v>175</v>
      </c>
      <c r="AW1834" s="12" t="s">
        <v>33</v>
      </c>
      <c r="AX1834" s="12" t="s">
        <v>69</v>
      </c>
      <c r="AY1834" s="226" t="s">
        <v>167</v>
      </c>
    </row>
    <row r="1835" spans="2:65" s="11" customFormat="1">
      <c r="B1835" s="204"/>
      <c r="C1835" s="205"/>
      <c r="D1835" s="206" t="s">
        <v>177</v>
      </c>
      <c r="E1835" s="207" t="s">
        <v>21</v>
      </c>
      <c r="F1835" s="208" t="s">
        <v>544</v>
      </c>
      <c r="G1835" s="205"/>
      <c r="H1835" s="209" t="s">
        <v>21</v>
      </c>
      <c r="I1835" s="210"/>
      <c r="J1835" s="205"/>
      <c r="K1835" s="205"/>
      <c r="L1835" s="211"/>
      <c r="M1835" s="212"/>
      <c r="N1835" s="213"/>
      <c r="O1835" s="213"/>
      <c r="P1835" s="213"/>
      <c r="Q1835" s="213"/>
      <c r="R1835" s="213"/>
      <c r="S1835" s="213"/>
      <c r="T1835" s="214"/>
      <c r="AT1835" s="215" t="s">
        <v>177</v>
      </c>
      <c r="AU1835" s="215" t="s">
        <v>175</v>
      </c>
      <c r="AV1835" s="11" t="s">
        <v>77</v>
      </c>
      <c r="AW1835" s="11" t="s">
        <v>33</v>
      </c>
      <c r="AX1835" s="11" t="s">
        <v>69</v>
      </c>
      <c r="AY1835" s="215" t="s">
        <v>167</v>
      </c>
    </row>
    <row r="1836" spans="2:65" s="12" customFormat="1">
      <c r="B1836" s="216"/>
      <c r="C1836" s="217"/>
      <c r="D1836" s="206" t="s">
        <v>177</v>
      </c>
      <c r="E1836" s="218" t="s">
        <v>21</v>
      </c>
      <c r="F1836" s="219" t="s">
        <v>758</v>
      </c>
      <c r="G1836" s="217"/>
      <c r="H1836" s="220">
        <v>14.1</v>
      </c>
      <c r="I1836" s="221"/>
      <c r="J1836" s="217"/>
      <c r="K1836" s="217"/>
      <c r="L1836" s="222"/>
      <c r="M1836" s="223"/>
      <c r="N1836" s="224"/>
      <c r="O1836" s="224"/>
      <c r="P1836" s="224"/>
      <c r="Q1836" s="224"/>
      <c r="R1836" s="224"/>
      <c r="S1836" s="224"/>
      <c r="T1836" s="225"/>
      <c r="AT1836" s="226" t="s">
        <v>177</v>
      </c>
      <c r="AU1836" s="226" t="s">
        <v>175</v>
      </c>
      <c r="AV1836" s="12" t="s">
        <v>175</v>
      </c>
      <c r="AW1836" s="12" t="s">
        <v>33</v>
      </c>
      <c r="AX1836" s="12" t="s">
        <v>69</v>
      </c>
      <c r="AY1836" s="226" t="s">
        <v>167</v>
      </c>
    </row>
    <row r="1837" spans="2:65" s="11" customFormat="1">
      <c r="B1837" s="204"/>
      <c r="C1837" s="205"/>
      <c r="D1837" s="206" t="s">
        <v>177</v>
      </c>
      <c r="E1837" s="207" t="s">
        <v>21</v>
      </c>
      <c r="F1837" s="208" t="s">
        <v>549</v>
      </c>
      <c r="G1837" s="205"/>
      <c r="H1837" s="209" t="s">
        <v>21</v>
      </c>
      <c r="I1837" s="210"/>
      <c r="J1837" s="205"/>
      <c r="K1837" s="205"/>
      <c r="L1837" s="211"/>
      <c r="M1837" s="212"/>
      <c r="N1837" s="213"/>
      <c r="O1837" s="213"/>
      <c r="P1837" s="213"/>
      <c r="Q1837" s="213"/>
      <c r="R1837" s="213"/>
      <c r="S1837" s="213"/>
      <c r="T1837" s="214"/>
      <c r="AT1837" s="215" t="s">
        <v>177</v>
      </c>
      <c r="AU1837" s="215" t="s">
        <v>175</v>
      </c>
      <c r="AV1837" s="11" t="s">
        <v>77</v>
      </c>
      <c r="AW1837" s="11" t="s">
        <v>33</v>
      </c>
      <c r="AX1837" s="11" t="s">
        <v>69</v>
      </c>
      <c r="AY1837" s="215" t="s">
        <v>167</v>
      </c>
    </row>
    <row r="1838" spans="2:65" s="12" customFormat="1">
      <c r="B1838" s="216"/>
      <c r="C1838" s="217"/>
      <c r="D1838" s="206" t="s">
        <v>177</v>
      </c>
      <c r="E1838" s="218" t="s">
        <v>21</v>
      </c>
      <c r="F1838" s="219" t="s">
        <v>759</v>
      </c>
      <c r="G1838" s="217"/>
      <c r="H1838" s="220">
        <v>29.9</v>
      </c>
      <c r="I1838" s="221"/>
      <c r="J1838" s="217"/>
      <c r="K1838" s="217"/>
      <c r="L1838" s="222"/>
      <c r="M1838" s="223"/>
      <c r="N1838" s="224"/>
      <c r="O1838" s="224"/>
      <c r="P1838" s="224"/>
      <c r="Q1838" s="224"/>
      <c r="R1838" s="224"/>
      <c r="S1838" s="224"/>
      <c r="T1838" s="225"/>
      <c r="AT1838" s="226" t="s">
        <v>177</v>
      </c>
      <c r="AU1838" s="226" t="s">
        <v>175</v>
      </c>
      <c r="AV1838" s="12" t="s">
        <v>175</v>
      </c>
      <c r="AW1838" s="12" t="s">
        <v>33</v>
      </c>
      <c r="AX1838" s="12" t="s">
        <v>69</v>
      </c>
      <c r="AY1838" s="226" t="s">
        <v>167</v>
      </c>
    </row>
    <row r="1839" spans="2:65" s="11" customFormat="1">
      <c r="B1839" s="204"/>
      <c r="C1839" s="205"/>
      <c r="D1839" s="206" t="s">
        <v>177</v>
      </c>
      <c r="E1839" s="207" t="s">
        <v>21</v>
      </c>
      <c r="F1839" s="208" t="s">
        <v>553</v>
      </c>
      <c r="G1839" s="205"/>
      <c r="H1839" s="209" t="s">
        <v>21</v>
      </c>
      <c r="I1839" s="210"/>
      <c r="J1839" s="205"/>
      <c r="K1839" s="205"/>
      <c r="L1839" s="211"/>
      <c r="M1839" s="212"/>
      <c r="N1839" s="213"/>
      <c r="O1839" s="213"/>
      <c r="P1839" s="213"/>
      <c r="Q1839" s="213"/>
      <c r="R1839" s="213"/>
      <c r="S1839" s="213"/>
      <c r="T1839" s="214"/>
      <c r="AT1839" s="215" t="s">
        <v>177</v>
      </c>
      <c r="AU1839" s="215" t="s">
        <v>175</v>
      </c>
      <c r="AV1839" s="11" t="s">
        <v>77</v>
      </c>
      <c r="AW1839" s="11" t="s">
        <v>33</v>
      </c>
      <c r="AX1839" s="11" t="s">
        <v>69</v>
      </c>
      <c r="AY1839" s="215" t="s">
        <v>167</v>
      </c>
    </row>
    <row r="1840" spans="2:65" s="12" customFormat="1">
      <c r="B1840" s="216"/>
      <c r="C1840" s="217"/>
      <c r="D1840" s="206" t="s">
        <v>177</v>
      </c>
      <c r="E1840" s="218" t="s">
        <v>21</v>
      </c>
      <c r="F1840" s="219" t="s">
        <v>554</v>
      </c>
      <c r="G1840" s="217"/>
      <c r="H1840" s="220">
        <v>37.97</v>
      </c>
      <c r="I1840" s="221"/>
      <c r="J1840" s="217"/>
      <c r="K1840" s="217"/>
      <c r="L1840" s="222"/>
      <c r="M1840" s="223"/>
      <c r="N1840" s="224"/>
      <c r="O1840" s="224"/>
      <c r="P1840" s="224"/>
      <c r="Q1840" s="224"/>
      <c r="R1840" s="224"/>
      <c r="S1840" s="224"/>
      <c r="T1840" s="225"/>
      <c r="AT1840" s="226" t="s">
        <v>177</v>
      </c>
      <c r="AU1840" s="226" t="s">
        <v>175</v>
      </c>
      <c r="AV1840" s="12" t="s">
        <v>175</v>
      </c>
      <c r="AW1840" s="12" t="s">
        <v>33</v>
      </c>
      <c r="AX1840" s="12" t="s">
        <v>69</v>
      </c>
      <c r="AY1840" s="226" t="s">
        <v>167</v>
      </c>
    </row>
    <row r="1841" spans="2:65" s="11" customFormat="1">
      <c r="B1841" s="204"/>
      <c r="C1841" s="205"/>
      <c r="D1841" s="206" t="s">
        <v>177</v>
      </c>
      <c r="E1841" s="207" t="s">
        <v>21</v>
      </c>
      <c r="F1841" s="208" t="s">
        <v>558</v>
      </c>
      <c r="G1841" s="205"/>
      <c r="H1841" s="209" t="s">
        <v>21</v>
      </c>
      <c r="I1841" s="210"/>
      <c r="J1841" s="205"/>
      <c r="K1841" s="205"/>
      <c r="L1841" s="211"/>
      <c r="M1841" s="212"/>
      <c r="N1841" s="213"/>
      <c r="O1841" s="213"/>
      <c r="P1841" s="213"/>
      <c r="Q1841" s="213"/>
      <c r="R1841" s="213"/>
      <c r="S1841" s="213"/>
      <c r="T1841" s="214"/>
      <c r="AT1841" s="215" t="s">
        <v>177</v>
      </c>
      <c r="AU1841" s="215" t="s">
        <v>175</v>
      </c>
      <c r="AV1841" s="11" t="s">
        <v>77</v>
      </c>
      <c r="AW1841" s="11" t="s">
        <v>33</v>
      </c>
      <c r="AX1841" s="11" t="s">
        <v>69</v>
      </c>
      <c r="AY1841" s="215" t="s">
        <v>167</v>
      </c>
    </row>
    <row r="1842" spans="2:65" s="12" customFormat="1">
      <c r="B1842" s="216"/>
      <c r="C1842" s="217"/>
      <c r="D1842" s="206" t="s">
        <v>177</v>
      </c>
      <c r="E1842" s="218" t="s">
        <v>21</v>
      </c>
      <c r="F1842" s="219" t="s">
        <v>2676</v>
      </c>
      <c r="G1842" s="217"/>
      <c r="H1842" s="220">
        <v>7.9</v>
      </c>
      <c r="I1842" s="221"/>
      <c r="J1842" s="217"/>
      <c r="K1842" s="217"/>
      <c r="L1842" s="222"/>
      <c r="M1842" s="223"/>
      <c r="N1842" s="224"/>
      <c r="O1842" s="224"/>
      <c r="P1842" s="224"/>
      <c r="Q1842" s="224"/>
      <c r="R1842" s="224"/>
      <c r="S1842" s="224"/>
      <c r="T1842" s="225"/>
      <c r="AT1842" s="226" t="s">
        <v>177</v>
      </c>
      <c r="AU1842" s="226" t="s">
        <v>175</v>
      </c>
      <c r="AV1842" s="12" t="s">
        <v>175</v>
      </c>
      <c r="AW1842" s="12" t="s">
        <v>33</v>
      </c>
      <c r="AX1842" s="12" t="s">
        <v>69</v>
      </c>
      <c r="AY1842" s="226" t="s">
        <v>167</v>
      </c>
    </row>
    <row r="1843" spans="2:65" s="11" customFormat="1">
      <c r="B1843" s="204"/>
      <c r="C1843" s="205"/>
      <c r="D1843" s="206" t="s">
        <v>177</v>
      </c>
      <c r="E1843" s="207" t="s">
        <v>21</v>
      </c>
      <c r="F1843" s="208" t="s">
        <v>746</v>
      </c>
      <c r="G1843" s="205"/>
      <c r="H1843" s="209" t="s">
        <v>21</v>
      </c>
      <c r="I1843" s="210"/>
      <c r="J1843" s="205"/>
      <c r="K1843" s="205"/>
      <c r="L1843" s="211"/>
      <c r="M1843" s="212"/>
      <c r="N1843" s="213"/>
      <c r="O1843" s="213"/>
      <c r="P1843" s="213"/>
      <c r="Q1843" s="213"/>
      <c r="R1843" s="213"/>
      <c r="S1843" s="213"/>
      <c r="T1843" s="214"/>
      <c r="AT1843" s="215" t="s">
        <v>177</v>
      </c>
      <c r="AU1843" s="215" t="s">
        <v>175</v>
      </c>
      <c r="AV1843" s="11" t="s">
        <v>77</v>
      </c>
      <c r="AW1843" s="11" t="s">
        <v>33</v>
      </c>
      <c r="AX1843" s="11" t="s">
        <v>69</v>
      </c>
      <c r="AY1843" s="215" t="s">
        <v>167</v>
      </c>
    </row>
    <row r="1844" spans="2:65" s="11" customFormat="1">
      <c r="B1844" s="204"/>
      <c r="C1844" s="205"/>
      <c r="D1844" s="206" t="s">
        <v>177</v>
      </c>
      <c r="E1844" s="207" t="s">
        <v>21</v>
      </c>
      <c r="F1844" s="208" t="s">
        <v>2677</v>
      </c>
      <c r="G1844" s="205"/>
      <c r="H1844" s="209" t="s">
        <v>21</v>
      </c>
      <c r="I1844" s="210"/>
      <c r="J1844" s="205"/>
      <c r="K1844" s="205"/>
      <c r="L1844" s="211"/>
      <c r="M1844" s="212"/>
      <c r="N1844" s="213"/>
      <c r="O1844" s="213"/>
      <c r="P1844" s="213"/>
      <c r="Q1844" s="213"/>
      <c r="R1844" s="213"/>
      <c r="S1844" s="213"/>
      <c r="T1844" s="214"/>
      <c r="AT1844" s="215" t="s">
        <v>177</v>
      </c>
      <c r="AU1844" s="215" t="s">
        <v>175</v>
      </c>
      <c r="AV1844" s="11" t="s">
        <v>77</v>
      </c>
      <c r="AW1844" s="11" t="s">
        <v>33</v>
      </c>
      <c r="AX1844" s="11" t="s">
        <v>69</v>
      </c>
      <c r="AY1844" s="215" t="s">
        <v>167</v>
      </c>
    </row>
    <row r="1845" spans="2:65" s="12" customFormat="1">
      <c r="B1845" s="216"/>
      <c r="C1845" s="217"/>
      <c r="D1845" s="206" t="s">
        <v>177</v>
      </c>
      <c r="E1845" s="218" t="s">
        <v>21</v>
      </c>
      <c r="F1845" s="219" t="s">
        <v>2678</v>
      </c>
      <c r="G1845" s="217"/>
      <c r="H1845" s="220">
        <v>7.47</v>
      </c>
      <c r="I1845" s="221"/>
      <c r="J1845" s="217"/>
      <c r="K1845" s="217"/>
      <c r="L1845" s="222"/>
      <c r="M1845" s="223"/>
      <c r="N1845" s="224"/>
      <c r="O1845" s="224"/>
      <c r="P1845" s="224"/>
      <c r="Q1845" s="224"/>
      <c r="R1845" s="224"/>
      <c r="S1845" s="224"/>
      <c r="T1845" s="225"/>
      <c r="AT1845" s="226" t="s">
        <v>177</v>
      </c>
      <c r="AU1845" s="226" t="s">
        <v>175</v>
      </c>
      <c r="AV1845" s="12" t="s">
        <v>175</v>
      </c>
      <c r="AW1845" s="12" t="s">
        <v>33</v>
      </c>
      <c r="AX1845" s="12" t="s">
        <v>69</v>
      </c>
      <c r="AY1845" s="226" t="s">
        <v>167</v>
      </c>
    </row>
    <row r="1846" spans="2:65" s="11" customFormat="1">
      <c r="B1846" s="204"/>
      <c r="C1846" s="205"/>
      <c r="D1846" s="206" t="s">
        <v>177</v>
      </c>
      <c r="E1846" s="207" t="s">
        <v>21</v>
      </c>
      <c r="F1846" s="208" t="s">
        <v>575</v>
      </c>
      <c r="G1846" s="205"/>
      <c r="H1846" s="209" t="s">
        <v>21</v>
      </c>
      <c r="I1846" s="210"/>
      <c r="J1846" s="205"/>
      <c r="K1846" s="205"/>
      <c r="L1846" s="211"/>
      <c r="M1846" s="212"/>
      <c r="N1846" s="213"/>
      <c r="O1846" s="213"/>
      <c r="P1846" s="213"/>
      <c r="Q1846" s="213"/>
      <c r="R1846" s="213"/>
      <c r="S1846" s="213"/>
      <c r="T1846" s="214"/>
      <c r="AT1846" s="215" t="s">
        <v>177</v>
      </c>
      <c r="AU1846" s="215" t="s">
        <v>175</v>
      </c>
      <c r="AV1846" s="11" t="s">
        <v>77</v>
      </c>
      <c r="AW1846" s="11" t="s">
        <v>33</v>
      </c>
      <c r="AX1846" s="11" t="s">
        <v>69</v>
      </c>
      <c r="AY1846" s="215" t="s">
        <v>167</v>
      </c>
    </row>
    <row r="1847" spans="2:65" s="12" customFormat="1">
      <c r="B1847" s="216"/>
      <c r="C1847" s="217"/>
      <c r="D1847" s="206" t="s">
        <v>177</v>
      </c>
      <c r="E1847" s="218" t="s">
        <v>21</v>
      </c>
      <c r="F1847" s="219" t="s">
        <v>2679</v>
      </c>
      <c r="G1847" s="217"/>
      <c r="H1847" s="220">
        <v>7.34</v>
      </c>
      <c r="I1847" s="221"/>
      <c r="J1847" s="217"/>
      <c r="K1847" s="217"/>
      <c r="L1847" s="222"/>
      <c r="M1847" s="223"/>
      <c r="N1847" s="224"/>
      <c r="O1847" s="224"/>
      <c r="P1847" s="224"/>
      <c r="Q1847" s="224"/>
      <c r="R1847" s="224"/>
      <c r="S1847" s="224"/>
      <c r="T1847" s="225"/>
      <c r="AT1847" s="226" t="s">
        <v>177</v>
      </c>
      <c r="AU1847" s="226" t="s">
        <v>175</v>
      </c>
      <c r="AV1847" s="12" t="s">
        <v>175</v>
      </c>
      <c r="AW1847" s="12" t="s">
        <v>33</v>
      </c>
      <c r="AX1847" s="12" t="s">
        <v>69</v>
      </c>
      <c r="AY1847" s="226" t="s">
        <v>167</v>
      </c>
    </row>
    <row r="1848" spans="2:65" s="13" customFormat="1">
      <c r="B1848" s="227"/>
      <c r="C1848" s="228"/>
      <c r="D1848" s="229" t="s">
        <v>177</v>
      </c>
      <c r="E1848" s="230" t="s">
        <v>21</v>
      </c>
      <c r="F1848" s="231" t="s">
        <v>181</v>
      </c>
      <c r="G1848" s="228"/>
      <c r="H1848" s="232">
        <v>113.18</v>
      </c>
      <c r="I1848" s="233"/>
      <c r="J1848" s="228"/>
      <c r="K1848" s="228"/>
      <c r="L1848" s="234"/>
      <c r="M1848" s="235"/>
      <c r="N1848" s="236"/>
      <c r="O1848" s="236"/>
      <c r="P1848" s="236"/>
      <c r="Q1848" s="236"/>
      <c r="R1848" s="236"/>
      <c r="S1848" s="236"/>
      <c r="T1848" s="237"/>
      <c r="AT1848" s="238" t="s">
        <v>177</v>
      </c>
      <c r="AU1848" s="238" t="s">
        <v>175</v>
      </c>
      <c r="AV1848" s="13" t="s">
        <v>174</v>
      </c>
      <c r="AW1848" s="13" t="s">
        <v>33</v>
      </c>
      <c r="AX1848" s="13" t="s">
        <v>77</v>
      </c>
      <c r="AY1848" s="238" t="s">
        <v>167</v>
      </c>
    </row>
    <row r="1849" spans="2:65" s="1" customFormat="1" ht="31.5" customHeight="1">
      <c r="B1849" s="40"/>
      <c r="C1849" s="192" t="s">
        <v>2680</v>
      </c>
      <c r="D1849" s="192" t="s">
        <v>169</v>
      </c>
      <c r="E1849" s="193" t="s">
        <v>2681</v>
      </c>
      <c r="F1849" s="194" t="s">
        <v>2682</v>
      </c>
      <c r="G1849" s="195" t="s">
        <v>245</v>
      </c>
      <c r="H1849" s="196">
        <v>98.718999999999994</v>
      </c>
      <c r="I1849" s="197"/>
      <c r="J1849" s="198">
        <f>ROUND(I1849*H1849,2)</f>
        <v>0</v>
      </c>
      <c r="K1849" s="194" t="s">
        <v>173</v>
      </c>
      <c r="L1849" s="60"/>
      <c r="M1849" s="199" t="s">
        <v>21</v>
      </c>
      <c r="N1849" s="200" t="s">
        <v>41</v>
      </c>
      <c r="O1849" s="41"/>
      <c r="P1849" s="201">
        <f>O1849*H1849</f>
        <v>0</v>
      </c>
      <c r="Q1849" s="201">
        <v>3.6700000000000001E-3</v>
      </c>
      <c r="R1849" s="201">
        <f>Q1849*H1849</f>
        <v>0.36229873000000001</v>
      </c>
      <c r="S1849" s="201">
        <v>0</v>
      </c>
      <c r="T1849" s="202">
        <f>S1849*H1849</f>
        <v>0</v>
      </c>
      <c r="AR1849" s="23" t="s">
        <v>308</v>
      </c>
      <c r="AT1849" s="23" t="s">
        <v>169</v>
      </c>
      <c r="AU1849" s="23" t="s">
        <v>175</v>
      </c>
      <c r="AY1849" s="23" t="s">
        <v>167</v>
      </c>
      <c r="BE1849" s="203">
        <f>IF(N1849="základní",J1849,0)</f>
        <v>0</v>
      </c>
      <c r="BF1849" s="203">
        <f>IF(N1849="snížená",J1849,0)</f>
        <v>0</v>
      </c>
      <c r="BG1849" s="203">
        <f>IF(N1849="zákl. přenesená",J1849,0)</f>
        <v>0</v>
      </c>
      <c r="BH1849" s="203">
        <f>IF(N1849="sníž. přenesená",J1849,0)</f>
        <v>0</v>
      </c>
      <c r="BI1849" s="203">
        <f>IF(N1849="nulová",J1849,0)</f>
        <v>0</v>
      </c>
      <c r="BJ1849" s="23" t="s">
        <v>175</v>
      </c>
      <c r="BK1849" s="203">
        <f>ROUND(I1849*H1849,2)</f>
        <v>0</v>
      </c>
      <c r="BL1849" s="23" t="s">
        <v>308</v>
      </c>
      <c r="BM1849" s="23" t="s">
        <v>2683</v>
      </c>
    </row>
    <row r="1850" spans="2:65" s="11" customFormat="1">
      <c r="B1850" s="204"/>
      <c r="C1850" s="205"/>
      <c r="D1850" s="206" t="s">
        <v>177</v>
      </c>
      <c r="E1850" s="207" t="s">
        <v>21</v>
      </c>
      <c r="F1850" s="208" t="s">
        <v>741</v>
      </c>
      <c r="G1850" s="205"/>
      <c r="H1850" s="209" t="s">
        <v>21</v>
      </c>
      <c r="I1850" s="210"/>
      <c r="J1850" s="205"/>
      <c r="K1850" s="205"/>
      <c r="L1850" s="211"/>
      <c r="M1850" s="212"/>
      <c r="N1850" s="213"/>
      <c r="O1850" s="213"/>
      <c r="P1850" s="213"/>
      <c r="Q1850" s="213"/>
      <c r="R1850" s="213"/>
      <c r="S1850" s="213"/>
      <c r="T1850" s="214"/>
      <c r="AT1850" s="215" t="s">
        <v>177</v>
      </c>
      <c r="AU1850" s="215" t="s">
        <v>175</v>
      </c>
      <c r="AV1850" s="11" t="s">
        <v>77</v>
      </c>
      <c r="AW1850" s="11" t="s">
        <v>33</v>
      </c>
      <c r="AX1850" s="11" t="s">
        <v>69</v>
      </c>
      <c r="AY1850" s="215" t="s">
        <v>167</v>
      </c>
    </row>
    <row r="1851" spans="2:65" s="12" customFormat="1">
      <c r="B1851" s="216"/>
      <c r="C1851" s="217"/>
      <c r="D1851" s="206" t="s">
        <v>177</v>
      </c>
      <c r="E1851" s="218" t="s">
        <v>21</v>
      </c>
      <c r="F1851" s="219" t="s">
        <v>527</v>
      </c>
      <c r="G1851" s="217"/>
      <c r="H1851" s="220">
        <v>78.64</v>
      </c>
      <c r="I1851" s="221"/>
      <c r="J1851" s="217"/>
      <c r="K1851" s="217"/>
      <c r="L1851" s="222"/>
      <c r="M1851" s="223"/>
      <c r="N1851" s="224"/>
      <c r="O1851" s="224"/>
      <c r="P1851" s="224"/>
      <c r="Q1851" s="224"/>
      <c r="R1851" s="224"/>
      <c r="S1851" s="224"/>
      <c r="T1851" s="225"/>
      <c r="AT1851" s="226" t="s">
        <v>177</v>
      </c>
      <c r="AU1851" s="226" t="s">
        <v>175</v>
      </c>
      <c r="AV1851" s="12" t="s">
        <v>175</v>
      </c>
      <c r="AW1851" s="12" t="s">
        <v>33</v>
      </c>
      <c r="AX1851" s="12" t="s">
        <v>69</v>
      </c>
      <c r="AY1851" s="226" t="s">
        <v>167</v>
      </c>
    </row>
    <row r="1852" spans="2:65" s="11" customFormat="1">
      <c r="B1852" s="204"/>
      <c r="C1852" s="205"/>
      <c r="D1852" s="206" t="s">
        <v>177</v>
      </c>
      <c r="E1852" s="207" t="s">
        <v>21</v>
      </c>
      <c r="F1852" s="208" t="s">
        <v>2684</v>
      </c>
      <c r="G1852" s="205"/>
      <c r="H1852" s="209" t="s">
        <v>21</v>
      </c>
      <c r="I1852" s="210"/>
      <c r="J1852" s="205"/>
      <c r="K1852" s="205"/>
      <c r="L1852" s="211"/>
      <c r="M1852" s="212"/>
      <c r="N1852" s="213"/>
      <c r="O1852" s="213"/>
      <c r="P1852" s="213"/>
      <c r="Q1852" s="213"/>
      <c r="R1852" s="213"/>
      <c r="S1852" s="213"/>
      <c r="T1852" s="214"/>
      <c r="AT1852" s="215" t="s">
        <v>177</v>
      </c>
      <c r="AU1852" s="215" t="s">
        <v>175</v>
      </c>
      <c r="AV1852" s="11" t="s">
        <v>77</v>
      </c>
      <c r="AW1852" s="11" t="s">
        <v>33</v>
      </c>
      <c r="AX1852" s="11" t="s">
        <v>69</v>
      </c>
      <c r="AY1852" s="215" t="s">
        <v>167</v>
      </c>
    </row>
    <row r="1853" spans="2:65" s="12" customFormat="1">
      <c r="B1853" s="216"/>
      <c r="C1853" s="217"/>
      <c r="D1853" s="206" t="s">
        <v>177</v>
      </c>
      <c r="E1853" s="218" t="s">
        <v>21</v>
      </c>
      <c r="F1853" s="219" t="s">
        <v>2685</v>
      </c>
      <c r="G1853" s="217"/>
      <c r="H1853" s="220">
        <v>15.75</v>
      </c>
      <c r="I1853" s="221"/>
      <c r="J1853" s="217"/>
      <c r="K1853" s="217"/>
      <c r="L1853" s="222"/>
      <c r="M1853" s="223"/>
      <c r="N1853" s="224"/>
      <c r="O1853" s="224"/>
      <c r="P1853" s="224"/>
      <c r="Q1853" s="224"/>
      <c r="R1853" s="224"/>
      <c r="S1853" s="224"/>
      <c r="T1853" s="225"/>
      <c r="AT1853" s="226" t="s">
        <v>177</v>
      </c>
      <c r="AU1853" s="226" t="s">
        <v>175</v>
      </c>
      <c r="AV1853" s="12" t="s">
        <v>175</v>
      </c>
      <c r="AW1853" s="12" t="s">
        <v>33</v>
      </c>
      <c r="AX1853" s="12" t="s">
        <v>69</v>
      </c>
      <c r="AY1853" s="226" t="s">
        <v>167</v>
      </c>
    </row>
    <row r="1854" spans="2:65" s="11" customFormat="1">
      <c r="B1854" s="204"/>
      <c r="C1854" s="205"/>
      <c r="D1854" s="206" t="s">
        <v>177</v>
      </c>
      <c r="E1854" s="207" t="s">
        <v>21</v>
      </c>
      <c r="F1854" s="208" t="s">
        <v>595</v>
      </c>
      <c r="G1854" s="205"/>
      <c r="H1854" s="209" t="s">
        <v>21</v>
      </c>
      <c r="I1854" s="210"/>
      <c r="J1854" s="205"/>
      <c r="K1854" s="205"/>
      <c r="L1854" s="211"/>
      <c r="M1854" s="212"/>
      <c r="N1854" s="213"/>
      <c r="O1854" s="213"/>
      <c r="P1854" s="213"/>
      <c r="Q1854" s="213"/>
      <c r="R1854" s="213"/>
      <c r="S1854" s="213"/>
      <c r="T1854" s="214"/>
      <c r="AT1854" s="215" t="s">
        <v>177</v>
      </c>
      <c r="AU1854" s="215" t="s">
        <v>175</v>
      </c>
      <c r="AV1854" s="11" t="s">
        <v>77</v>
      </c>
      <c r="AW1854" s="11" t="s">
        <v>33</v>
      </c>
      <c r="AX1854" s="11" t="s">
        <v>69</v>
      </c>
      <c r="AY1854" s="215" t="s">
        <v>167</v>
      </c>
    </row>
    <row r="1855" spans="2:65" s="12" customFormat="1">
      <c r="B1855" s="216"/>
      <c r="C1855" s="217"/>
      <c r="D1855" s="206" t="s">
        <v>177</v>
      </c>
      <c r="E1855" s="218" t="s">
        <v>21</v>
      </c>
      <c r="F1855" s="219" t="s">
        <v>2686</v>
      </c>
      <c r="G1855" s="217"/>
      <c r="H1855" s="220">
        <v>4.3289999999999997</v>
      </c>
      <c r="I1855" s="221"/>
      <c r="J1855" s="217"/>
      <c r="K1855" s="217"/>
      <c r="L1855" s="222"/>
      <c r="M1855" s="223"/>
      <c r="N1855" s="224"/>
      <c r="O1855" s="224"/>
      <c r="P1855" s="224"/>
      <c r="Q1855" s="224"/>
      <c r="R1855" s="224"/>
      <c r="S1855" s="224"/>
      <c r="T1855" s="225"/>
      <c r="AT1855" s="226" t="s">
        <v>177</v>
      </c>
      <c r="AU1855" s="226" t="s">
        <v>175</v>
      </c>
      <c r="AV1855" s="12" t="s">
        <v>175</v>
      </c>
      <c r="AW1855" s="12" t="s">
        <v>33</v>
      </c>
      <c r="AX1855" s="12" t="s">
        <v>69</v>
      </c>
      <c r="AY1855" s="226" t="s">
        <v>167</v>
      </c>
    </row>
    <row r="1856" spans="2:65" s="13" customFormat="1">
      <c r="B1856" s="227"/>
      <c r="C1856" s="228"/>
      <c r="D1856" s="229" t="s">
        <v>177</v>
      </c>
      <c r="E1856" s="230" t="s">
        <v>21</v>
      </c>
      <c r="F1856" s="231" t="s">
        <v>181</v>
      </c>
      <c r="G1856" s="228"/>
      <c r="H1856" s="232">
        <v>98.718999999999994</v>
      </c>
      <c r="I1856" s="233"/>
      <c r="J1856" s="228"/>
      <c r="K1856" s="228"/>
      <c r="L1856" s="234"/>
      <c r="M1856" s="235"/>
      <c r="N1856" s="236"/>
      <c r="O1856" s="236"/>
      <c r="P1856" s="236"/>
      <c r="Q1856" s="236"/>
      <c r="R1856" s="236"/>
      <c r="S1856" s="236"/>
      <c r="T1856" s="237"/>
      <c r="AT1856" s="238" t="s">
        <v>177</v>
      </c>
      <c r="AU1856" s="238" t="s">
        <v>175</v>
      </c>
      <c r="AV1856" s="13" t="s">
        <v>174</v>
      </c>
      <c r="AW1856" s="13" t="s">
        <v>33</v>
      </c>
      <c r="AX1856" s="13" t="s">
        <v>77</v>
      </c>
      <c r="AY1856" s="238" t="s">
        <v>167</v>
      </c>
    </row>
    <row r="1857" spans="2:65" s="1" customFormat="1" ht="22.5" customHeight="1">
      <c r="B1857" s="40"/>
      <c r="C1857" s="242" t="s">
        <v>2687</v>
      </c>
      <c r="D1857" s="242" t="s">
        <v>364</v>
      </c>
      <c r="E1857" s="243" t="s">
        <v>2688</v>
      </c>
      <c r="F1857" s="244" t="s">
        <v>2689</v>
      </c>
      <c r="G1857" s="245" t="s">
        <v>245</v>
      </c>
      <c r="H1857" s="246">
        <v>121.60599999999999</v>
      </c>
      <c r="I1857" s="247"/>
      <c r="J1857" s="248">
        <f>ROUND(I1857*H1857,2)</f>
        <v>0</v>
      </c>
      <c r="K1857" s="244" t="s">
        <v>173</v>
      </c>
      <c r="L1857" s="249"/>
      <c r="M1857" s="250" t="s">
        <v>21</v>
      </c>
      <c r="N1857" s="251" t="s">
        <v>41</v>
      </c>
      <c r="O1857" s="41"/>
      <c r="P1857" s="201">
        <f>O1857*H1857</f>
        <v>0</v>
      </c>
      <c r="Q1857" s="201">
        <v>1.8200000000000001E-2</v>
      </c>
      <c r="R1857" s="201">
        <f>Q1857*H1857</f>
        <v>2.2132292000000002</v>
      </c>
      <c r="S1857" s="201">
        <v>0</v>
      </c>
      <c r="T1857" s="202">
        <f>S1857*H1857</f>
        <v>0</v>
      </c>
      <c r="AR1857" s="23" t="s">
        <v>426</v>
      </c>
      <c r="AT1857" s="23" t="s">
        <v>364</v>
      </c>
      <c r="AU1857" s="23" t="s">
        <v>175</v>
      </c>
      <c r="AY1857" s="23" t="s">
        <v>167</v>
      </c>
      <c r="BE1857" s="203">
        <f>IF(N1857="základní",J1857,0)</f>
        <v>0</v>
      </c>
      <c r="BF1857" s="203">
        <f>IF(N1857="snížená",J1857,0)</f>
        <v>0</v>
      </c>
      <c r="BG1857" s="203">
        <f>IF(N1857="zákl. přenesená",J1857,0)</f>
        <v>0</v>
      </c>
      <c r="BH1857" s="203">
        <f>IF(N1857="sníž. přenesená",J1857,0)</f>
        <v>0</v>
      </c>
      <c r="BI1857" s="203">
        <f>IF(N1857="nulová",J1857,0)</f>
        <v>0</v>
      </c>
      <c r="BJ1857" s="23" t="s">
        <v>175</v>
      </c>
      <c r="BK1857" s="203">
        <f>ROUND(I1857*H1857,2)</f>
        <v>0</v>
      </c>
      <c r="BL1857" s="23" t="s">
        <v>308</v>
      </c>
      <c r="BM1857" s="23" t="s">
        <v>2690</v>
      </c>
    </row>
    <row r="1858" spans="2:65" s="11" customFormat="1">
      <c r="B1858" s="204"/>
      <c r="C1858" s="205"/>
      <c r="D1858" s="206" t="s">
        <v>177</v>
      </c>
      <c r="E1858" s="207" t="s">
        <v>21</v>
      </c>
      <c r="F1858" s="208" t="s">
        <v>645</v>
      </c>
      <c r="G1858" s="205"/>
      <c r="H1858" s="209" t="s">
        <v>21</v>
      </c>
      <c r="I1858" s="210"/>
      <c r="J1858" s="205"/>
      <c r="K1858" s="205"/>
      <c r="L1858" s="211"/>
      <c r="M1858" s="212"/>
      <c r="N1858" s="213"/>
      <c r="O1858" s="213"/>
      <c r="P1858" s="213"/>
      <c r="Q1858" s="213"/>
      <c r="R1858" s="213"/>
      <c r="S1858" s="213"/>
      <c r="T1858" s="214"/>
      <c r="AT1858" s="215" t="s">
        <v>177</v>
      </c>
      <c r="AU1858" s="215" t="s">
        <v>175</v>
      </c>
      <c r="AV1858" s="11" t="s">
        <v>77</v>
      </c>
      <c r="AW1858" s="11" t="s">
        <v>33</v>
      </c>
      <c r="AX1858" s="11" t="s">
        <v>69</v>
      </c>
      <c r="AY1858" s="215" t="s">
        <v>167</v>
      </c>
    </row>
    <row r="1859" spans="2:65" s="12" customFormat="1">
      <c r="B1859" s="216"/>
      <c r="C1859" s="217"/>
      <c r="D1859" s="206" t="s">
        <v>177</v>
      </c>
      <c r="E1859" s="218" t="s">
        <v>21</v>
      </c>
      <c r="F1859" s="219" t="s">
        <v>2691</v>
      </c>
      <c r="G1859" s="217"/>
      <c r="H1859" s="220">
        <v>108.59</v>
      </c>
      <c r="I1859" s="221"/>
      <c r="J1859" s="217"/>
      <c r="K1859" s="217"/>
      <c r="L1859" s="222"/>
      <c r="M1859" s="223"/>
      <c r="N1859" s="224"/>
      <c r="O1859" s="224"/>
      <c r="P1859" s="224"/>
      <c r="Q1859" s="224"/>
      <c r="R1859" s="224"/>
      <c r="S1859" s="224"/>
      <c r="T1859" s="225"/>
      <c r="AT1859" s="226" t="s">
        <v>177</v>
      </c>
      <c r="AU1859" s="226" t="s">
        <v>175</v>
      </c>
      <c r="AV1859" s="12" t="s">
        <v>175</v>
      </c>
      <c r="AW1859" s="12" t="s">
        <v>33</v>
      </c>
      <c r="AX1859" s="12" t="s">
        <v>69</v>
      </c>
      <c r="AY1859" s="226" t="s">
        <v>167</v>
      </c>
    </row>
    <row r="1860" spans="2:65" s="12" customFormat="1">
      <c r="B1860" s="216"/>
      <c r="C1860" s="217"/>
      <c r="D1860" s="206" t="s">
        <v>177</v>
      </c>
      <c r="E1860" s="218" t="s">
        <v>21</v>
      </c>
      <c r="F1860" s="219" t="s">
        <v>2692</v>
      </c>
      <c r="G1860" s="217"/>
      <c r="H1860" s="220">
        <v>13.016</v>
      </c>
      <c r="I1860" s="221"/>
      <c r="J1860" s="217"/>
      <c r="K1860" s="217"/>
      <c r="L1860" s="222"/>
      <c r="M1860" s="223"/>
      <c r="N1860" s="224"/>
      <c r="O1860" s="224"/>
      <c r="P1860" s="224"/>
      <c r="Q1860" s="224"/>
      <c r="R1860" s="224"/>
      <c r="S1860" s="224"/>
      <c r="T1860" s="225"/>
      <c r="AT1860" s="226" t="s">
        <v>177</v>
      </c>
      <c r="AU1860" s="226" t="s">
        <v>175</v>
      </c>
      <c r="AV1860" s="12" t="s">
        <v>175</v>
      </c>
      <c r="AW1860" s="12" t="s">
        <v>33</v>
      </c>
      <c r="AX1860" s="12" t="s">
        <v>69</v>
      </c>
      <c r="AY1860" s="226" t="s">
        <v>167</v>
      </c>
    </row>
    <row r="1861" spans="2:65" s="13" customFormat="1">
      <c r="B1861" s="227"/>
      <c r="C1861" s="228"/>
      <c r="D1861" s="229" t="s">
        <v>177</v>
      </c>
      <c r="E1861" s="230" t="s">
        <v>21</v>
      </c>
      <c r="F1861" s="231" t="s">
        <v>181</v>
      </c>
      <c r="G1861" s="228"/>
      <c r="H1861" s="232">
        <v>121.60599999999999</v>
      </c>
      <c r="I1861" s="233"/>
      <c r="J1861" s="228"/>
      <c r="K1861" s="228"/>
      <c r="L1861" s="234"/>
      <c r="M1861" s="235"/>
      <c r="N1861" s="236"/>
      <c r="O1861" s="236"/>
      <c r="P1861" s="236"/>
      <c r="Q1861" s="236"/>
      <c r="R1861" s="236"/>
      <c r="S1861" s="236"/>
      <c r="T1861" s="237"/>
      <c r="AT1861" s="238" t="s">
        <v>177</v>
      </c>
      <c r="AU1861" s="238" t="s">
        <v>175</v>
      </c>
      <c r="AV1861" s="13" t="s">
        <v>174</v>
      </c>
      <c r="AW1861" s="13" t="s">
        <v>33</v>
      </c>
      <c r="AX1861" s="13" t="s">
        <v>77</v>
      </c>
      <c r="AY1861" s="238" t="s">
        <v>167</v>
      </c>
    </row>
    <row r="1862" spans="2:65" s="1" customFormat="1" ht="22.5" customHeight="1">
      <c r="B1862" s="40"/>
      <c r="C1862" s="192" t="s">
        <v>2693</v>
      </c>
      <c r="D1862" s="192" t="s">
        <v>169</v>
      </c>
      <c r="E1862" s="193" t="s">
        <v>2694</v>
      </c>
      <c r="F1862" s="194" t="s">
        <v>2695</v>
      </c>
      <c r="G1862" s="195" t="s">
        <v>245</v>
      </c>
      <c r="H1862" s="196">
        <v>23.759</v>
      </c>
      <c r="I1862" s="197"/>
      <c r="J1862" s="198">
        <f>ROUND(I1862*H1862,2)</f>
        <v>0</v>
      </c>
      <c r="K1862" s="194" t="s">
        <v>173</v>
      </c>
      <c r="L1862" s="60"/>
      <c r="M1862" s="199" t="s">
        <v>21</v>
      </c>
      <c r="N1862" s="200" t="s">
        <v>41</v>
      </c>
      <c r="O1862" s="41"/>
      <c r="P1862" s="201">
        <f>O1862*H1862</f>
        <v>0</v>
      </c>
      <c r="Q1862" s="201">
        <v>0</v>
      </c>
      <c r="R1862" s="201">
        <f>Q1862*H1862</f>
        <v>0</v>
      </c>
      <c r="S1862" s="201">
        <v>0</v>
      </c>
      <c r="T1862" s="202">
        <f>S1862*H1862</f>
        <v>0</v>
      </c>
      <c r="AR1862" s="23" t="s">
        <v>308</v>
      </c>
      <c r="AT1862" s="23" t="s">
        <v>169</v>
      </c>
      <c r="AU1862" s="23" t="s">
        <v>175</v>
      </c>
      <c r="AY1862" s="23" t="s">
        <v>167</v>
      </c>
      <c r="BE1862" s="203">
        <f>IF(N1862="základní",J1862,0)</f>
        <v>0</v>
      </c>
      <c r="BF1862" s="203">
        <f>IF(N1862="snížená",J1862,0)</f>
        <v>0</v>
      </c>
      <c r="BG1862" s="203">
        <f>IF(N1862="zákl. přenesená",J1862,0)</f>
        <v>0</v>
      </c>
      <c r="BH1862" s="203">
        <f>IF(N1862="sníž. přenesená",J1862,0)</f>
        <v>0</v>
      </c>
      <c r="BI1862" s="203">
        <f>IF(N1862="nulová",J1862,0)</f>
        <v>0</v>
      </c>
      <c r="BJ1862" s="23" t="s">
        <v>175</v>
      </c>
      <c r="BK1862" s="203">
        <f>ROUND(I1862*H1862,2)</f>
        <v>0</v>
      </c>
      <c r="BL1862" s="23" t="s">
        <v>308</v>
      </c>
      <c r="BM1862" s="23" t="s">
        <v>2696</v>
      </c>
    </row>
    <row r="1863" spans="2:65" s="11" customFormat="1">
      <c r="B1863" s="204"/>
      <c r="C1863" s="205"/>
      <c r="D1863" s="206" t="s">
        <v>177</v>
      </c>
      <c r="E1863" s="207" t="s">
        <v>21</v>
      </c>
      <c r="F1863" s="208" t="s">
        <v>741</v>
      </c>
      <c r="G1863" s="205"/>
      <c r="H1863" s="209" t="s">
        <v>21</v>
      </c>
      <c r="I1863" s="210"/>
      <c r="J1863" s="205"/>
      <c r="K1863" s="205"/>
      <c r="L1863" s="211"/>
      <c r="M1863" s="212"/>
      <c r="N1863" s="213"/>
      <c r="O1863" s="213"/>
      <c r="P1863" s="213"/>
      <c r="Q1863" s="213"/>
      <c r="R1863" s="213"/>
      <c r="S1863" s="213"/>
      <c r="T1863" s="214"/>
      <c r="AT1863" s="215" t="s">
        <v>177</v>
      </c>
      <c r="AU1863" s="215" t="s">
        <v>175</v>
      </c>
      <c r="AV1863" s="11" t="s">
        <v>77</v>
      </c>
      <c r="AW1863" s="11" t="s">
        <v>33</v>
      </c>
      <c r="AX1863" s="11" t="s">
        <v>69</v>
      </c>
      <c r="AY1863" s="215" t="s">
        <v>167</v>
      </c>
    </row>
    <row r="1864" spans="2:65" s="12" customFormat="1">
      <c r="B1864" s="216"/>
      <c r="C1864" s="217"/>
      <c r="D1864" s="206" t="s">
        <v>177</v>
      </c>
      <c r="E1864" s="218" t="s">
        <v>21</v>
      </c>
      <c r="F1864" s="219" t="s">
        <v>2697</v>
      </c>
      <c r="G1864" s="217"/>
      <c r="H1864" s="220">
        <v>12.57</v>
      </c>
      <c r="I1864" s="221"/>
      <c r="J1864" s="217"/>
      <c r="K1864" s="217"/>
      <c r="L1864" s="222"/>
      <c r="M1864" s="223"/>
      <c r="N1864" s="224"/>
      <c r="O1864" s="224"/>
      <c r="P1864" s="224"/>
      <c r="Q1864" s="224"/>
      <c r="R1864" s="224"/>
      <c r="S1864" s="224"/>
      <c r="T1864" s="225"/>
      <c r="AT1864" s="226" t="s">
        <v>177</v>
      </c>
      <c r="AU1864" s="226" t="s">
        <v>175</v>
      </c>
      <c r="AV1864" s="12" t="s">
        <v>175</v>
      </c>
      <c r="AW1864" s="12" t="s">
        <v>33</v>
      </c>
      <c r="AX1864" s="12" t="s">
        <v>69</v>
      </c>
      <c r="AY1864" s="226" t="s">
        <v>167</v>
      </c>
    </row>
    <row r="1865" spans="2:65" s="11" customFormat="1">
      <c r="B1865" s="204"/>
      <c r="C1865" s="205"/>
      <c r="D1865" s="206" t="s">
        <v>177</v>
      </c>
      <c r="E1865" s="207" t="s">
        <v>21</v>
      </c>
      <c r="F1865" s="208" t="s">
        <v>2684</v>
      </c>
      <c r="G1865" s="205"/>
      <c r="H1865" s="209" t="s">
        <v>21</v>
      </c>
      <c r="I1865" s="210"/>
      <c r="J1865" s="205"/>
      <c r="K1865" s="205"/>
      <c r="L1865" s="211"/>
      <c r="M1865" s="212"/>
      <c r="N1865" s="213"/>
      <c r="O1865" s="213"/>
      <c r="P1865" s="213"/>
      <c r="Q1865" s="213"/>
      <c r="R1865" s="213"/>
      <c r="S1865" s="213"/>
      <c r="T1865" s="214"/>
      <c r="AT1865" s="215" t="s">
        <v>177</v>
      </c>
      <c r="AU1865" s="215" t="s">
        <v>175</v>
      </c>
      <c r="AV1865" s="11" t="s">
        <v>77</v>
      </c>
      <c r="AW1865" s="11" t="s">
        <v>33</v>
      </c>
      <c r="AX1865" s="11" t="s">
        <v>69</v>
      </c>
      <c r="AY1865" s="215" t="s">
        <v>167</v>
      </c>
    </row>
    <row r="1866" spans="2:65" s="12" customFormat="1">
      <c r="B1866" s="216"/>
      <c r="C1866" s="217"/>
      <c r="D1866" s="206" t="s">
        <v>177</v>
      </c>
      <c r="E1866" s="218" t="s">
        <v>21</v>
      </c>
      <c r="F1866" s="219" t="s">
        <v>2698</v>
      </c>
      <c r="G1866" s="217"/>
      <c r="H1866" s="220">
        <v>6.86</v>
      </c>
      <c r="I1866" s="221"/>
      <c r="J1866" s="217"/>
      <c r="K1866" s="217"/>
      <c r="L1866" s="222"/>
      <c r="M1866" s="223"/>
      <c r="N1866" s="224"/>
      <c r="O1866" s="224"/>
      <c r="P1866" s="224"/>
      <c r="Q1866" s="224"/>
      <c r="R1866" s="224"/>
      <c r="S1866" s="224"/>
      <c r="T1866" s="225"/>
      <c r="AT1866" s="226" t="s">
        <v>177</v>
      </c>
      <c r="AU1866" s="226" t="s">
        <v>175</v>
      </c>
      <c r="AV1866" s="12" t="s">
        <v>175</v>
      </c>
      <c r="AW1866" s="12" t="s">
        <v>33</v>
      </c>
      <c r="AX1866" s="12" t="s">
        <v>69</v>
      </c>
      <c r="AY1866" s="226" t="s">
        <v>167</v>
      </c>
    </row>
    <row r="1867" spans="2:65" s="11" customFormat="1">
      <c r="B1867" s="204"/>
      <c r="C1867" s="205"/>
      <c r="D1867" s="206" t="s">
        <v>177</v>
      </c>
      <c r="E1867" s="207" t="s">
        <v>21</v>
      </c>
      <c r="F1867" s="208" t="s">
        <v>595</v>
      </c>
      <c r="G1867" s="205"/>
      <c r="H1867" s="209" t="s">
        <v>21</v>
      </c>
      <c r="I1867" s="210"/>
      <c r="J1867" s="205"/>
      <c r="K1867" s="205"/>
      <c r="L1867" s="211"/>
      <c r="M1867" s="212"/>
      <c r="N1867" s="213"/>
      <c r="O1867" s="213"/>
      <c r="P1867" s="213"/>
      <c r="Q1867" s="213"/>
      <c r="R1867" s="213"/>
      <c r="S1867" s="213"/>
      <c r="T1867" s="214"/>
      <c r="AT1867" s="215" t="s">
        <v>177</v>
      </c>
      <c r="AU1867" s="215" t="s">
        <v>175</v>
      </c>
      <c r="AV1867" s="11" t="s">
        <v>77</v>
      </c>
      <c r="AW1867" s="11" t="s">
        <v>33</v>
      </c>
      <c r="AX1867" s="11" t="s">
        <v>69</v>
      </c>
      <c r="AY1867" s="215" t="s">
        <v>167</v>
      </c>
    </row>
    <row r="1868" spans="2:65" s="12" customFormat="1">
      <c r="B1868" s="216"/>
      <c r="C1868" s="217"/>
      <c r="D1868" s="206" t="s">
        <v>177</v>
      </c>
      <c r="E1868" s="218" t="s">
        <v>21</v>
      </c>
      <c r="F1868" s="219" t="s">
        <v>2686</v>
      </c>
      <c r="G1868" s="217"/>
      <c r="H1868" s="220">
        <v>4.3289999999999997</v>
      </c>
      <c r="I1868" s="221"/>
      <c r="J1868" s="217"/>
      <c r="K1868" s="217"/>
      <c r="L1868" s="222"/>
      <c r="M1868" s="223"/>
      <c r="N1868" s="224"/>
      <c r="O1868" s="224"/>
      <c r="P1868" s="224"/>
      <c r="Q1868" s="224"/>
      <c r="R1868" s="224"/>
      <c r="S1868" s="224"/>
      <c r="T1868" s="225"/>
      <c r="AT1868" s="226" t="s">
        <v>177</v>
      </c>
      <c r="AU1868" s="226" t="s">
        <v>175</v>
      </c>
      <c r="AV1868" s="12" t="s">
        <v>175</v>
      </c>
      <c r="AW1868" s="12" t="s">
        <v>33</v>
      </c>
      <c r="AX1868" s="12" t="s">
        <v>69</v>
      </c>
      <c r="AY1868" s="226" t="s">
        <v>167</v>
      </c>
    </row>
    <row r="1869" spans="2:65" s="13" customFormat="1">
      <c r="B1869" s="227"/>
      <c r="C1869" s="228"/>
      <c r="D1869" s="229" t="s">
        <v>177</v>
      </c>
      <c r="E1869" s="230" t="s">
        <v>21</v>
      </c>
      <c r="F1869" s="231" t="s">
        <v>181</v>
      </c>
      <c r="G1869" s="228"/>
      <c r="H1869" s="232">
        <v>23.759</v>
      </c>
      <c r="I1869" s="233"/>
      <c r="J1869" s="228"/>
      <c r="K1869" s="228"/>
      <c r="L1869" s="234"/>
      <c r="M1869" s="235"/>
      <c r="N1869" s="236"/>
      <c r="O1869" s="236"/>
      <c r="P1869" s="236"/>
      <c r="Q1869" s="236"/>
      <c r="R1869" s="236"/>
      <c r="S1869" s="236"/>
      <c r="T1869" s="237"/>
      <c r="AT1869" s="238" t="s">
        <v>177</v>
      </c>
      <c r="AU1869" s="238" t="s">
        <v>175</v>
      </c>
      <c r="AV1869" s="13" t="s">
        <v>174</v>
      </c>
      <c r="AW1869" s="13" t="s">
        <v>33</v>
      </c>
      <c r="AX1869" s="13" t="s">
        <v>77</v>
      </c>
      <c r="AY1869" s="238" t="s">
        <v>167</v>
      </c>
    </row>
    <row r="1870" spans="2:65" s="1" customFormat="1" ht="22.5" customHeight="1">
      <c r="B1870" s="40"/>
      <c r="C1870" s="192" t="s">
        <v>2699</v>
      </c>
      <c r="D1870" s="192" t="s">
        <v>169</v>
      </c>
      <c r="E1870" s="193" t="s">
        <v>2700</v>
      </c>
      <c r="F1870" s="194" t="s">
        <v>2701</v>
      </c>
      <c r="G1870" s="195" t="s">
        <v>245</v>
      </c>
      <c r="H1870" s="196">
        <v>98.718999999999994</v>
      </c>
      <c r="I1870" s="197"/>
      <c r="J1870" s="198">
        <f>ROUND(I1870*H1870,2)</f>
        <v>0</v>
      </c>
      <c r="K1870" s="194" t="s">
        <v>173</v>
      </c>
      <c r="L1870" s="60"/>
      <c r="M1870" s="199" t="s">
        <v>21</v>
      </c>
      <c r="N1870" s="200" t="s">
        <v>41</v>
      </c>
      <c r="O1870" s="41"/>
      <c r="P1870" s="201">
        <f>O1870*H1870</f>
        <v>0</v>
      </c>
      <c r="Q1870" s="201">
        <v>0</v>
      </c>
      <c r="R1870" s="201">
        <f>Q1870*H1870</f>
        <v>0</v>
      </c>
      <c r="S1870" s="201">
        <v>0</v>
      </c>
      <c r="T1870" s="202">
        <f>S1870*H1870</f>
        <v>0</v>
      </c>
      <c r="AR1870" s="23" t="s">
        <v>308</v>
      </c>
      <c r="AT1870" s="23" t="s">
        <v>169</v>
      </c>
      <c r="AU1870" s="23" t="s">
        <v>175</v>
      </c>
      <c r="AY1870" s="23" t="s">
        <v>167</v>
      </c>
      <c r="BE1870" s="203">
        <f>IF(N1870="základní",J1870,0)</f>
        <v>0</v>
      </c>
      <c r="BF1870" s="203">
        <f>IF(N1870="snížená",J1870,0)</f>
        <v>0</v>
      </c>
      <c r="BG1870" s="203">
        <f>IF(N1870="zákl. přenesená",J1870,0)</f>
        <v>0</v>
      </c>
      <c r="BH1870" s="203">
        <f>IF(N1870="sníž. přenesená",J1870,0)</f>
        <v>0</v>
      </c>
      <c r="BI1870" s="203">
        <f>IF(N1870="nulová",J1870,0)</f>
        <v>0</v>
      </c>
      <c r="BJ1870" s="23" t="s">
        <v>175</v>
      </c>
      <c r="BK1870" s="203">
        <f>ROUND(I1870*H1870,2)</f>
        <v>0</v>
      </c>
      <c r="BL1870" s="23" t="s">
        <v>308</v>
      </c>
      <c r="BM1870" s="23" t="s">
        <v>2702</v>
      </c>
    </row>
    <row r="1871" spans="2:65" s="1" customFormat="1" ht="22.5" customHeight="1">
      <c r="B1871" s="40"/>
      <c r="C1871" s="192" t="s">
        <v>2703</v>
      </c>
      <c r="D1871" s="192" t="s">
        <v>169</v>
      </c>
      <c r="E1871" s="193" t="s">
        <v>2704</v>
      </c>
      <c r="F1871" s="194" t="s">
        <v>2705</v>
      </c>
      <c r="G1871" s="195" t="s">
        <v>245</v>
      </c>
      <c r="H1871" s="196">
        <v>98.718999999999994</v>
      </c>
      <c r="I1871" s="197"/>
      <c r="J1871" s="198">
        <f>ROUND(I1871*H1871,2)</f>
        <v>0</v>
      </c>
      <c r="K1871" s="194" t="s">
        <v>173</v>
      </c>
      <c r="L1871" s="60"/>
      <c r="M1871" s="199" t="s">
        <v>21</v>
      </c>
      <c r="N1871" s="200" t="s">
        <v>41</v>
      </c>
      <c r="O1871" s="41"/>
      <c r="P1871" s="201">
        <f>O1871*H1871</f>
        <v>0</v>
      </c>
      <c r="Q1871" s="201">
        <v>2.9999999999999997E-4</v>
      </c>
      <c r="R1871" s="201">
        <f>Q1871*H1871</f>
        <v>2.9615699999999995E-2</v>
      </c>
      <c r="S1871" s="201">
        <v>0</v>
      </c>
      <c r="T1871" s="202">
        <f>S1871*H1871</f>
        <v>0</v>
      </c>
      <c r="AR1871" s="23" t="s">
        <v>308</v>
      </c>
      <c r="AT1871" s="23" t="s">
        <v>169</v>
      </c>
      <c r="AU1871" s="23" t="s">
        <v>175</v>
      </c>
      <c r="AY1871" s="23" t="s">
        <v>167</v>
      </c>
      <c r="BE1871" s="203">
        <f>IF(N1871="základní",J1871,0)</f>
        <v>0</v>
      </c>
      <c r="BF1871" s="203">
        <f>IF(N1871="snížená",J1871,0)</f>
        <v>0</v>
      </c>
      <c r="BG1871" s="203">
        <f>IF(N1871="zákl. přenesená",J1871,0)</f>
        <v>0</v>
      </c>
      <c r="BH1871" s="203">
        <f>IF(N1871="sníž. přenesená",J1871,0)</f>
        <v>0</v>
      </c>
      <c r="BI1871" s="203">
        <f>IF(N1871="nulová",J1871,0)</f>
        <v>0</v>
      </c>
      <c r="BJ1871" s="23" t="s">
        <v>175</v>
      </c>
      <c r="BK1871" s="203">
        <f>ROUND(I1871*H1871,2)</f>
        <v>0</v>
      </c>
      <c r="BL1871" s="23" t="s">
        <v>308</v>
      </c>
      <c r="BM1871" s="23" t="s">
        <v>2706</v>
      </c>
    </row>
    <row r="1872" spans="2:65" s="1" customFormat="1" ht="22.5" customHeight="1">
      <c r="B1872" s="40"/>
      <c r="C1872" s="192" t="s">
        <v>2707</v>
      </c>
      <c r="D1872" s="192" t="s">
        <v>169</v>
      </c>
      <c r="E1872" s="193" t="s">
        <v>2708</v>
      </c>
      <c r="F1872" s="194" t="s">
        <v>2709</v>
      </c>
      <c r="G1872" s="195" t="s">
        <v>305</v>
      </c>
      <c r="H1872" s="196">
        <v>120</v>
      </c>
      <c r="I1872" s="197"/>
      <c r="J1872" s="198">
        <f>ROUND(I1872*H1872,2)</f>
        <v>0</v>
      </c>
      <c r="K1872" s="194" t="s">
        <v>173</v>
      </c>
      <c r="L1872" s="60"/>
      <c r="M1872" s="199" t="s">
        <v>21</v>
      </c>
      <c r="N1872" s="200" t="s">
        <v>41</v>
      </c>
      <c r="O1872" s="41"/>
      <c r="P1872" s="201">
        <f>O1872*H1872</f>
        <v>0</v>
      </c>
      <c r="Q1872" s="201">
        <v>3.0000000000000001E-5</v>
      </c>
      <c r="R1872" s="201">
        <f>Q1872*H1872</f>
        <v>3.5999999999999999E-3</v>
      </c>
      <c r="S1872" s="201">
        <v>0</v>
      </c>
      <c r="T1872" s="202">
        <f>S1872*H1872</f>
        <v>0</v>
      </c>
      <c r="AR1872" s="23" t="s">
        <v>308</v>
      </c>
      <c r="AT1872" s="23" t="s">
        <v>169</v>
      </c>
      <c r="AU1872" s="23" t="s">
        <v>175</v>
      </c>
      <c r="AY1872" s="23" t="s">
        <v>167</v>
      </c>
      <c r="BE1872" s="203">
        <f>IF(N1872="základní",J1872,0)</f>
        <v>0</v>
      </c>
      <c r="BF1872" s="203">
        <f>IF(N1872="snížená",J1872,0)</f>
        <v>0</v>
      </c>
      <c r="BG1872" s="203">
        <f>IF(N1872="zákl. přenesená",J1872,0)</f>
        <v>0</v>
      </c>
      <c r="BH1872" s="203">
        <f>IF(N1872="sníž. přenesená",J1872,0)</f>
        <v>0</v>
      </c>
      <c r="BI1872" s="203">
        <f>IF(N1872="nulová",J1872,0)</f>
        <v>0</v>
      </c>
      <c r="BJ1872" s="23" t="s">
        <v>175</v>
      </c>
      <c r="BK1872" s="203">
        <f>ROUND(I1872*H1872,2)</f>
        <v>0</v>
      </c>
      <c r="BL1872" s="23" t="s">
        <v>308</v>
      </c>
      <c r="BM1872" s="23" t="s">
        <v>2710</v>
      </c>
    </row>
    <row r="1873" spans="2:65" s="1" customFormat="1" ht="22.5" customHeight="1">
      <c r="B1873" s="40"/>
      <c r="C1873" s="192" t="s">
        <v>2711</v>
      </c>
      <c r="D1873" s="192" t="s">
        <v>169</v>
      </c>
      <c r="E1873" s="193" t="s">
        <v>2712</v>
      </c>
      <c r="F1873" s="194" t="s">
        <v>2713</v>
      </c>
      <c r="G1873" s="195" t="s">
        <v>226</v>
      </c>
      <c r="H1873" s="196">
        <v>120</v>
      </c>
      <c r="I1873" s="197"/>
      <c r="J1873" s="198">
        <f>ROUND(I1873*H1873,2)</f>
        <v>0</v>
      </c>
      <c r="K1873" s="194" t="s">
        <v>173</v>
      </c>
      <c r="L1873" s="60"/>
      <c r="M1873" s="199" t="s">
        <v>21</v>
      </c>
      <c r="N1873" s="200" t="s">
        <v>41</v>
      </c>
      <c r="O1873" s="41"/>
      <c r="P1873" s="201">
        <f>O1873*H1873</f>
        <v>0</v>
      </c>
      <c r="Q1873" s="201">
        <v>0</v>
      </c>
      <c r="R1873" s="201">
        <f>Q1873*H1873</f>
        <v>0</v>
      </c>
      <c r="S1873" s="201">
        <v>0</v>
      </c>
      <c r="T1873" s="202">
        <f>S1873*H1873</f>
        <v>0</v>
      </c>
      <c r="AR1873" s="23" t="s">
        <v>308</v>
      </c>
      <c r="AT1873" s="23" t="s">
        <v>169</v>
      </c>
      <c r="AU1873" s="23" t="s">
        <v>175</v>
      </c>
      <c r="AY1873" s="23" t="s">
        <v>167</v>
      </c>
      <c r="BE1873" s="203">
        <f>IF(N1873="základní",J1873,0)</f>
        <v>0</v>
      </c>
      <c r="BF1873" s="203">
        <f>IF(N1873="snížená",J1873,0)</f>
        <v>0</v>
      </c>
      <c r="BG1873" s="203">
        <f>IF(N1873="zákl. přenesená",J1873,0)</f>
        <v>0</v>
      </c>
      <c r="BH1873" s="203">
        <f>IF(N1873="sníž. přenesená",J1873,0)</f>
        <v>0</v>
      </c>
      <c r="BI1873" s="203">
        <f>IF(N1873="nulová",J1873,0)</f>
        <v>0</v>
      </c>
      <c r="BJ1873" s="23" t="s">
        <v>175</v>
      </c>
      <c r="BK1873" s="203">
        <f>ROUND(I1873*H1873,2)</f>
        <v>0</v>
      </c>
      <c r="BL1873" s="23" t="s">
        <v>308</v>
      </c>
      <c r="BM1873" s="23" t="s">
        <v>2714</v>
      </c>
    </row>
    <row r="1874" spans="2:65" s="1" customFormat="1" ht="31.5" customHeight="1">
      <c r="B1874" s="40"/>
      <c r="C1874" s="192" t="s">
        <v>2715</v>
      </c>
      <c r="D1874" s="192" t="s">
        <v>169</v>
      </c>
      <c r="E1874" s="193" t="s">
        <v>2716</v>
      </c>
      <c r="F1874" s="194" t="s">
        <v>2717</v>
      </c>
      <c r="G1874" s="195" t="s">
        <v>944</v>
      </c>
      <c r="H1874" s="256"/>
      <c r="I1874" s="197"/>
      <c r="J1874" s="198">
        <f>ROUND(I1874*H1874,2)</f>
        <v>0</v>
      </c>
      <c r="K1874" s="194" t="s">
        <v>173</v>
      </c>
      <c r="L1874" s="60"/>
      <c r="M1874" s="199" t="s">
        <v>21</v>
      </c>
      <c r="N1874" s="200" t="s">
        <v>41</v>
      </c>
      <c r="O1874" s="41"/>
      <c r="P1874" s="201">
        <f>O1874*H1874</f>
        <v>0</v>
      </c>
      <c r="Q1874" s="201">
        <v>0</v>
      </c>
      <c r="R1874" s="201">
        <f>Q1874*H1874</f>
        <v>0</v>
      </c>
      <c r="S1874" s="201">
        <v>0</v>
      </c>
      <c r="T1874" s="202">
        <f>S1874*H1874</f>
        <v>0</v>
      </c>
      <c r="AR1874" s="23" t="s">
        <v>308</v>
      </c>
      <c r="AT1874" s="23" t="s">
        <v>169</v>
      </c>
      <c r="AU1874" s="23" t="s">
        <v>175</v>
      </c>
      <c r="AY1874" s="23" t="s">
        <v>167</v>
      </c>
      <c r="BE1874" s="203">
        <f>IF(N1874="základní",J1874,0)</f>
        <v>0</v>
      </c>
      <c r="BF1874" s="203">
        <f>IF(N1874="snížená",J1874,0)</f>
        <v>0</v>
      </c>
      <c r="BG1874" s="203">
        <f>IF(N1874="zákl. přenesená",J1874,0)</f>
        <v>0</v>
      </c>
      <c r="BH1874" s="203">
        <f>IF(N1874="sníž. přenesená",J1874,0)</f>
        <v>0</v>
      </c>
      <c r="BI1874" s="203">
        <f>IF(N1874="nulová",J1874,0)</f>
        <v>0</v>
      </c>
      <c r="BJ1874" s="23" t="s">
        <v>175</v>
      </c>
      <c r="BK1874" s="203">
        <f>ROUND(I1874*H1874,2)</f>
        <v>0</v>
      </c>
      <c r="BL1874" s="23" t="s">
        <v>308</v>
      </c>
      <c r="BM1874" s="23" t="s">
        <v>2718</v>
      </c>
    </row>
    <row r="1875" spans="2:65" s="10" customFormat="1" ht="29.85" customHeight="1">
      <c r="B1875" s="175"/>
      <c r="C1875" s="176"/>
      <c r="D1875" s="189" t="s">
        <v>68</v>
      </c>
      <c r="E1875" s="190" t="s">
        <v>2719</v>
      </c>
      <c r="F1875" s="190" t="s">
        <v>2720</v>
      </c>
      <c r="G1875" s="176"/>
      <c r="H1875" s="176"/>
      <c r="I1875" s="179"/>
      <c r="J1875" s="191">
        <f>BK1875</f>
        <v>0</v>
      </c>
      <c r="K1875" s="176"/>
      <c r="L1875" s="181"/>
      <c r="M1875" s="182"/>
      <c r="N1875" s="183"/>
      <c r="O1875" s="183"/>
      <c r="P1875" s="184">
        <f>SUM(P1876:P1896)</f>
        <v>0</v>
      </c>
      <c r="Q1875" s="183"/>
      <c r="R1875" s="184">
        <f>SUM(R1876:R1896)</f>
        <v>1.21426265</v>
      </c>
      <c r="S1875" s="183"/>
      <c r="T1875" s="185">
        <f>SUM(T1876:T1896)</f>
        <v>0</v>
      </c>
      <c r="AR1875" s="186" t="s">
        <v>175</v>
      </c>
      <c r="AT1875" s="187" t="s">
        <v>68</v>
      </c>
      <c r="AU1875" s="187" t="s">
        <v>77</v>
      </c>
      <c r="AY1875" s="186" t="s">
        <v>167</v>
      </c>
      <c r="BK1875" s="188">
        <f>SUM(BK1876:BK1896)</f>
        <v>0</v>
      </c>
    </row>
    <row r="1876" spans="2:65" s="1" customFormat="1" ht="44.25" customHeight="1">
      <c r="B1876" s="40"/>
      <c r="C1876" s="192" t="s">
        <v>2721</v>
      </c>
      <c r="D1876" s="192" t="s">
        <v>169</v>
      </c>
      <c r="E1876" s="193" t="s">
        <v>2722</v>
      </c>
      <c r="F1876" s="194" t="s">
        <v>2723</v>
      </c>
      <c r="G1876" s="195" t="s">
        <v>305</v>
      </c>
      <c r="H1876" s="196">
        <v>52.43</v>
      </c>
      <c r="I1876" s="197"/>
      <c r="J1876" s="198">
        <f>ROUND(I1876*H1876,2)</f>
        <v>0</v>
      </c>
      <c r="K1876" s="194" t="s">
        <v>173</v>
      </c>
      <c r="L1876" s="60"/>
      <c r="M1876" s="199" t="s">
        <v>21</v>
      </c>
      <c r="N1876" s="200" t="s">
        <v>41</v>
      </c>
      <c r="O1876" s="41"/>
      <c r="P1876" s="201">
        <f>O1876*H1876</f>
        <v>0</v>
      </c>
      <c r="Q1876" s="201">
        <v>5.0000000000000002E-5</v>
      </c>
      <c r="R1876" s="201">
        <f>Q1876*H1876</f>
        <v>2.6215000000000001E-3</v>
      </c>
      <c r="S1876" s="201">
        <v>0</v>
      </c>
      <c r="T1876" s="202">
        <f>S1876*H1876</f>
        <v>0</v>
      </c>
      <c r="AR1876" s="23" t="s">
        <v>308</v>
      </c>
      <c r="AT1876" s="23" t="s">
        <v>169</v>
      </c>
      <c r="AU1876" s="23" t="s">
        <v>175</v>
      </c>
      <c r="AY1876" s="23" t="s">
        <v>167</v>
      </c>
      <c r="BE1876" s="203">
        <f>IF(N1876="základní",J1876,0)</f>
        <v>0</v>
      </c>
      <c r="BF1876" s="203">
        <f>IF(N1876="snížená",J1876,0)</f>
        <v>0</v>
      </c>
      <c r="BG1876" s="203">
        <f>IF(N1876="zákl. přenesená",J1876,0)</f>
        <v>0</v>
      </c>
      <c r="BH1876" s="203">
        <f>IF(N1876="sníž. přenesená",J1876,0)</f>
        <v>0</v>
      </c>
      <c r="BI1876" s="203">
        <f>IF(N1876="nulová",J1876,0)</f>
        <v>0</v>
      </c>
      <c r="BJ1876" s="23" t="s">
        <v>175</v>
      </c>
      <c r="BK1876" s="203">
        <f>ROUND(I1876*H1876,2)</f>
        <v>0</v>
      </c>
      <c r="BL1876" s="23" t="s">
        <v>308</v>
      </c>
      <c r="BM1876" s="23" t="s">
        <v>2724</v>
      </c>
    </row>
    <row r="1877" spans="2:65" s="11" customFormat="1">
      <c r="B1877" s="204"/>
      <c r="C1877" s="205"/>
      <c r="D1877" s="206" t="s">
        <v>177</v>
      </c>
      <c r="E1877" s="207" t="s">
        <v>21</v>
      </c>
      <c r="F1877" s="208" t="s">
        <v>283</v>
      </c>
      <c r="G1877" s="205"/>
      <c r="H1877" s="209" t="s">
        <v>21</v>
      </c>
      <c r="I1877" s="210"/>
      <c r="J1877" s="205"/>
      <c r="K1877" s="205"/>
      <c r="L1877" s="211"/>
      <c r="M1877" s="212"/>
      <c r="N1877" s="213"/>
      <c r="O1877" s="213"/>
      <c r="P1877" s="213"/>
      <c r="Q1877" s="213"/>
      <c r="R1877" s="213"/>
      <c r="S1877" s="213"/>
      <c r="T1877" s="214"/>
      <c r="AT1877" s="215" t="s">
        <v>177</v>
      </c>
      <c r="AU1877" s="215" t="s">
        <v>175</v>
      </c>
      <c r="AV1877" s="11" t="s">
        <v>77</v>
      </c>
      <c r="AW1877" s="11" t="s">
        <v>33</v>
      </c>
      <c r="AX1877" s="11" t="s">
        <v>69</v>
      </c>
      <c r="AY1877" s="215" t="s">
        <v>167</v>
      </c>
    </row>
    <row r="1878" spans="2:65" s="11" customFormat="1">
      <c r="B1878" s="204"/>
      <c r="C1878" s="205"/>
      <c r="D1878" s="206" t="s">
        <v>177</v>
      </c>
      <c r="E1878" s="207" t="s">
        <v>21</v>
      </c>
      <c r="F1878" s="208" t="s">
        <v>565</v>
      </c>
      <c r="G1878" s="205"/>
      <c r="H1878" s="209" t="s">
        <v>21</v>
      </c>
      <c r="I1878" s="210"/>
      <c r="J1878" s="205"/>
      <c r="K1878" s="205"/>
      <c r="L1878" s="211"/>
      <c r="M1878" s="212"/>
      <c r="N1878" s="213"/>
      <c r="O1878" s="213"/>
      <c r="P1878" s="213"/>
      <c r="Q1878" s="213"/>
      <c r="R1878" s="213"/>
      <c r="S1878" s="213"/>
      <c r="T1878" s="214"/>
      <c r="AT1878" s="215" t="s">
        <v>177</v>
      </c>
      <c r="AU1878" s="215" t="s">
        <v>175</v>
      </c>
      <c r="AV1878" s="11" t="s">
        <v>77</v>
      </c>
      <c r="AW1878" s="11" t="s">
        <v>33</v>
      </c>
      <c r="AX1878" s="11" t="s">
        <v>69</v>
      </c>
      <c r="AY1878" s="215" t="s">
        <v>167</v>
      </c>
    </row>
    <row r="1879" spans="2:65" s="12" customFormat="1">
      <c r="B1879" s="216"/>
      <c r="C1879" s="217"/>
      <c r="D1879" s="206" t="s">
        <v>177</v>
      </c>
      <c r="E1879" s="218" t="s">
        <v>21</v>
      </c>
      <c r="F1879" s="219" t="s">
        <v>764</v>
      </c>
      <c r="G1879" s="217"/>
      <c r="H1879" s="220">
        <v>15.11</v>
      </c>
      <c r="I1879" s="221"/>
      <c r="J1879" s="217"/>
      <c r="K1879" s="217"/>
      <c r="L1879" s="222"/>
      <c r="M1879" s="223"/>
      <c r="N1879" s="224"/>
      <c r="O1879" s="224"/>
      <c r="P1879" s="224"/>
      <c r="Q1879" s="224"/>
      <c r="R1879" s="224"/>
      <c r="S1879" s="224"/>
      <c r="T1879" s="225"/>
      <c r="AT1879" s="226" t="s">
        <v>177</v>
      </c>
      <c r="AU1879" s="226" t="s">
        <v>175</v>
      </c>
      <c r="AV1879" s="12" t="s">
        <v>175</v>
      </c>
      <c r="AW1879" s="12" t="s">
        <v>33</v>
      </c>
      <c r="AX1879" s="12" t="s">
        <v>69</v>
      </c>
      <c r="AY1879" s="226" t="s">
        <v>167</v>
      </c>
    </row>
    <row r="1880" spans="2:65" s="11" customFormat="1">
      <c r="B1880" s="204"/>
      <c r="C1880" s="205"/>
      <c r="D1880" s="206" t="s">
        <v>177</v>
      </c>
      <c r="E1880" s="207" t="s">
        <v>21</v>
      </c>
      <c r="F1880" s="208" t="s">
        <v>568</v>
      </c>
      <c r="G1880" s="205"/>
      <c r="H1880" s="209" t="s">
        <v>21</v>
      </c>
      <c r="I1880" s="210"/>
      <c r="J1880" s="205"/>
      <c r="K1880" s="205"/>
      <c r="L1880" s="211"/>
      <c r="M1880" s="212"/>
      <c r="N1880" s="213"/>
      <c r="O1880" s="213"/>
      <c r="P1880" s="213"/>
      <c r="Q1880" s="213"/>
      <c r="R1880" s="213"/>
      <c r="S1880" s="213"/>
      <c r="T1880" s="214"/>
      <c r="AT1880" s="215" t="s">
        <v>177</v>
      </c>
      <c r="AU1880" s="215" t="s">
        <v>175</v>
      </c>
      <c r="AV1880" s="11" t="s">
        <v>77</v>
      </c>
      <c r="AW1880" s="11" t="s">
        <v>33</v>
      </c>
      <c r="AX1880" s="11" t="s">
        <v>69</v>
      </c>
      <c r="AY1880" s="215" t="s">
        <v>167</v>
      </c>
    </row>
    <row r="1881" spans="2:65" s="12" customFormat="1">
      <c r="B1881" s="216"/>
      <c r="C1881" s="217"/>
      <c r="D1881" s="206" t="s">
        <v>177</v>
      </c>
      <c r="E1881" s="218" t="s">
        <v>21</v>
      </c>
      <c r="F1881" s="219" t="s">
        <v>765</v>
      </c>
      <c r="G1881" s="217"/>
      <c r="H1881" s="220">
        <v>19.059999999999999</v>
      </c>
      <c r="I1881" s="221"/>
      <c r="J1881" s="217"/>
      <c r="K1881" s="217"/>
      <c r="L1881" s="222"/>
      <c r="M1881" s="223"/>
      <c r="N1881" s="224"/>
      <c r="O1881" s="224"/>
      <c r="P1881" s="224"/>
      <c r="Q1881" s="224"/>
      <c r="R1881" s="224"/>
      <c r="S1881" s="224"/>
      <c r="T1881" s="225"/>
      <c r="AT1881" s="226" t="s">
        <v>177</v>
      </c>
      <c r="AU1881" s="226" t="s">
        <v>175</v>
      </c>
      <c r="AV1881" s="12" t="s">
        <v>175</v>
      </c>
      <c r="AW1881" s="12" t="s">
        <v>33</v>
      </c>
      <c r="AX1881" s="12" t="s">
        <v>69</v>
      </c>
      <c r="AY1881" s="226" t="s">
        <v>167</v>
      </c>
    </row>
    <row r="1882" spans="2:65" s="11" customFormat="1">
      <c r="B1882" s="204"/>
      <c r="C1882" s="205"/>
      <c r="D1882" s="206" t="s">
        <v>177</v>
      </c>
      <c r="E1882" s="207" t="s">
        <v>21</v>
      </c>
      <c r="F1882" s="208" t="s">
        <v>571</v>
      </c>
      <c r="G1882" s="205"/>
      <c r="H1882" s="209" t="s">
        <v>21</v>
      </c>
      <c r="I1882" s="210"/>
      <c r="J1882" s="205"/>
      <c r="K1882" s="205"/>
      <c r="L1882" s="211"/>
      <c r="M1882" s="212"/>
      <c r="N1882" s="213"/>
      <c r="O1882" s="213"/>
      <c r="P1882" s="213"/>
      <c r="Q1882" s="213"/>
      <c r="R1882" s="213"/>
      <c r="S1882" s="213"/>
      <c r="T1882" s="214"/>
      <c r="AT1882" s="215" t="s">
        <v>177</v>
      </c>
      <c r="AU1882" s="215" t="s">
        <v>175</v>
      </c>
      <c r="AV1882" s="11" t="s">
        <v>77</v>
      </c>
      <c r="AW1882" s="11" t="s">
        <v>33</v>
      </c>
      <c r="AX1882" s="11" t="s">
        <v>69</v>
      </c>
      <c r="AY1882" s="215" t="s">
        <v>167</v>
      </c>
    </row>
    <row r="1883" spans="2:65" s="12" customFormat="1">
      <c r="B1883" s="216"/>
      <c r="C1883" s="217"/>
      <c r="D1883" s="206" t="s">
        <v>177</v>
      </c>
      <c r="E1883" s="218" t="s">
        <v>21</v>
      </c>
      <c r="F1883" s="219" t="s">
        <v>766</v>
      </c>
      <c r="G1883" s="217"/>
      <c r="H1883" s="220">
        <v>18.260000000000002</v>
      </c>
      <c r="I1883" s="221"/>
      <c r="J1883" s="217"/>
      <c r="K1883" s="217"/>
      <c r="L1883" s="222"/>
      <c r="M1883" s="223"/>
      <c r="N1883" s="224"/>
      <c r="O1883" s="224"/>
      <c r="P1883" s="224"/>
      <c r="Q1883" s="224"/>
      <c r="R1883" s="224"/>
      <c r="S1883" s="224"/>
      <c r="T1883" s="225"/>
      <c r="AT1883" s="226" t="s">
        <v>177</v>
      </c>
      <c r="AU1883" s="226" t="s">
        <v>175</v>
      </c>
      <c r="AV1883" s="12" t="s">
        <v>175</v>
      </c>
      <c r="AW1883" s="12" t="s">
        <v>33</v>
      </c>
      <c r="AX1883" s="12" t="s">
        <v>69</v>
      </c>
      <c r="AY1883" s="226" t="s">
        <v>167</v>
      </c>
    </row>
    <row r="1884" spans="2:65" s="13" customFormat="1">
      <c r="B1884" s="227"/>
      <c r="C1884" s="228"/>
      <c r="D1884" s="229" t="s">
        <v>177</v>
      </c>
      <c r="E1884" s="230" t="s">
        <v>21</v>
      </c>
      <c r="F1884" s="231" t="s">
        <v>181</v>
      </c>
      <c r="G1884" s="228"/>
      <c r="H1884" s="232">
        <v>52.43</v>
      </c>
      <c r="I1884" s="233"/>
      <c r="J1884" s="228"/>
      <c r="K1884" s="228"/>
      <c r="L1884" s="234"/>
      <c r="M1884" s="235"/>
      <c r="N1884" s="236"/>
      <c r="O1884" s="236"/>
      <c r="P1884" s="236"/>
      <c r="Q1884" s="236"/>
      <c r="R1884" s="236"/>
      <c r="S1884" s="236"/>
      <c r="T1884" s="237"/>
      <c r="AT1884" s="238" t="s">
        <v>177</v>
      </c>
      <c r="AU1884" s="238" t="s">
        <v>175</v>
      </c>
      <c r="AV1884" s="13" t="s">
        <v>174</v>
      </c>
      <c r="AW1884" s="13" t="s">
        <v>33</v>
      </c>
      <c r="AX1884" s="13" t="s">
        <v>77</v>
      </c>
      <c r="AY1884" s="238" t="s">
        <v>167</v>
      </c>
    </row>
    <row r="1885" spans="2:65" s="1" customFormat="1" ht="22.5" customHeight="1">
      <c r="B1885" s="40"/>
      <c r="C1885" s="242" t="s">
        <v>2725</v>
      </c>
      <c r="D1885" s="242" t="s">
        <v>364</v>
      </c>
      <c r="E1885" s="243" t="s">
        <v>2726</v>
      </c>
      <c r="F1885" s="244" t="s">
        <v>2727</v>
      </c>
      <c r="G1885" s="245" t="s">
        <v>305</v>
      </c>
      <c r="H1885" s="246">
        <v>57.673000000000002</v>
      </c>
      <c r="I1885" s="247"/>
      <c r="J1885" s="248">
        <f>ROUND(I1885*H1885,2)</f>
        <v>0</v>
      </c>
      <c r="K1885" s="244" t="s">
        <v>173</v>
      </c>
      <c r="L1885" s="249"/>
      <c r="M1885" s="250" t="s">
        <v>21</v>
      </c>
      <c r="N1885" s="251" t="s">
        <v>41</v>
      </c>
      <c r="O1885" s="41"/>
      <c r="P1885" s="201">
        <f>O1885*H1885</f>
        <v>0</v>
      </c>
      <c r="Q1885" s="201">
        <v>2.0000000000000001E-4</v>
      </c>
      <c r="R1885" s="201">
        <f>Q1885*H1885</f>
        <v>1.1534600000000001E-2</v>
      </c>
      <c r="S1885" s="201">
        <v>0</v>
      </c>
      <c r="T1885" s="202">
        <f>S1885*H1885</f>
        <v>0</v>
      </c>
      <c r="AR1885" s="23" t="s">
        <v>426</v>
      </c>
      <c r="AT1885" s="23" t="s">
        <v>364</v>
      </c>
      <c r="AU1885" s="23" t="s">
        <v>175</v>
      </c>
      <c r="AY1885" s="23" t="s">
        <v>167</v>
      </c>
      <c r="BE1885" s="203">
        <f>IF(N1885="základní",J1885,0)</f>
        <v>0</v>
      </c>
      <c r="BF1885" s="203">
        <f>IF(N1885="snížená",J1885,0)</f>
        <v>0</v>
      </c>
      <c r="BG1885" s="203">
        <f>IF(N1885="zákl. přenesená",J1885,0)</f>
        <v>0</v>
      </c>
      <c r="BH1885" s="203">
        <f>IF(N1885="sníž. přenesená",J1885,0)</f>
        <v>0</v>
      </c>
      <c r="BI1885" s="203">
        <f>IF(N1885="nulová",J1885,0)</f>
        <v>0</v>
      </c>
      <c r="BJ1885" s="23" t="s">
        <v>175</v>
      </c>
      <c r="BK1885" s="203">
        <f>ROUND(I1885*H1885,2)</f>
        <v>0</v>
      </c>
      <c r="BL1885" s="23" t="s">
        <v>308</v>
      </c>
      <c r="BM1885" s="23" t="s">
        <v>2728</v>
      </c>
    </row>
    <row r="1886" spans="2:65" s="12" customFormat="1">
      <c r="B1886" s="216"/>
      <c r="C1886" s="217"/>
      <c r="D1886" s="229" t="s">
        <v>177</v>
      </c>
      <c r="E1886" s="217"/>
      <c r="F1886" s="254" t="s">
        <v>2729</v>
      </c>
      <c r="G1886" s="217"/>
      <c r="H1886" s="255">
        <v>57.673000000000002</v>
      </c>
      <c r="I1886" s="221"/>
      <c r="J1886" s="217"/>
      <c r="K1886" s="217"/>
      <c r="L1886" s="222"/>
      <c r="M1886" s="223"/>
      <c r="N1886" s="224"/>
      <c r="O1886" s="224"/>
      <c r="P1886" s="224"/>
      <c r="Q1886" s="224"/>
      <c r="R1886" s="224"/>
      <c r="S1886" s="224"/>
      <c r="T1886" s="225"/>
      <c r="AT1886" s="226" t="s">
        <v>177</v>
      </c>
      <c r="AU1886" s="226" t="s">
        <v>175</v>
      </c>
      <c r="AV1886" s="12" t="s">
        <v>175</v>
      </c>
      <c r="AW1886" s="12" t="s">
        <v>6</v>
      </c>
      <c r="AX1886" s="12" t="s">
        <v>77</v>
      </c>
      <c r="AY1886" s="226" t="s">
        <v>167</v>
      </c>
    </row>
    <row r="1887" spans="2:65" s="1" customFormat="1" ht="31.5" customHeight="1">
      <c r="B1887" s="40"/>
      <c r="C1887" s="192" t="s">
        <v>2730</v>
      </c>
      <c r="D1887" s="192" t="s">
        <v>169</v>
      </c>
      <c r="E1887" s="193" t="s">
        <v>2731</v>
      </c>
      <c r="F1887" s="194" t="s">
        <v>2732</v>
      </c>
      <c r="G1887" s="195" t="s">
        <v>245</v>
      </c>
      <c r="H1887" s="196">
        <v>55.19</v>
      </c>
      <c r="I1887" s="197"/>
      <c r="J1887" s="198">
        <f>ROUND(I1887*H1887,2)</f>
        <v>0</v>
      </c>
      <c r="K1887" s="194" t="s">
        <v>173</v>
      </c>
      <c r="L1887" s="60"/>
      <c r="M1887" s="199" t="s">
        <v>21</v>
      </c>
      <c r="N1887" s="200" t="s">
        <v>41</v>
      </c>
      <c r="O1887" s="41"/>
      <c r="P1887" s="201">
        <f>O1887*H1887</f>
        <v>0</v>
      </c>
      <c r="Q1887" s="201">
        <v>1.2999999999999999E-4</v>
      </c>
      <c r="R1887" s="201">
        <f>Q1887*H1887</f>
        <v>7.1746999999999991E-3</v>
      </c>
      <c r="S1887" s="201">
        <v>0</v>
      </c>
      <c r="T1887" s="202">
        <f>S1887*H1887</f>
        <v>0</v>
      </c>
      <c r="AR1887" s="23" t="s">
        <v>308</v>
      </c>
      <c r="AT1887" s="23" t="s">
        <v>169</v>
      </c>
      <c r="AU1887" s="23" t="s">
        <v>175</v>
      </c>
      <c r="AY1887" s="23" t="s">
        <v>167</v>
      </c>
      <c r="BE1887" s="203">
        <f>IF(N1887="základní",J1887,0)</f>
        <v>0</v>
      </c>
      <c r="BF1887" s="203">
        <f>IF(N1887="snížená",J1887,0)</f>
        <v>0</v>
      </c>
      <c r="BG1887" s="203">
        <f>IF(N1887="zákl. přenesená",J1887,0)</f>
        <v>0</v>
      </c>
      <c r="BH1887" s="203">
        <f>IF(N1887="sníž. přenesená",J1887,0)</f>
        <v>0</v>
      </c>
      <c r="BI1887" s="203">
        <f>IF(N1887="nulová",J1887,0)</f>
        <v>0</v>
      </c>
      <c r="BJ1887" s="23" t="s">
        <v>175</v>
      </c>
      <c r="BK1887" s="203">
        <f>ROUND(I1887*H1887,2)</f>
        <v>0</v>
      </c>
      <c r="BL1887" s="23" t="s">
        <v>308</v>
      </c>
      <c r="BM1887" s="23" t="s">
        <v>2733</v>
      </c>
    </row>
    <row r="1888" spans="2:65" s="11" customFormat="1">
      <c r="B1888" s="204"/>
      <c r="C1888" s="205"/>
      <c r="D1888" s="206" t="s">
        <v>177</v>
      </c>
      <c r="E1888" s="207" t="s">
        <v>21</v>
      </c>
      <c r="F1888" s="208" t="s">
        <v>2734</v>
      </c>
      <c r="G1888" s="205"/>
      <c r="H1888" s="209" t="s">
        <v>21</v>
      </c>
      <c r="I1888" s="210"/>
      <c r="J1888" s="205"/>
      <c r="K1888" s="205"/>
      <c r="L1888" s="211"/>
      <c r="M1888" s="212"/>
      <c r="N1888" s="213"/>
      <c r="O1888" s="213"/>
      <c r="P1888" s="213"/>
      <c r="Q1888" s="213"/>
      <c r="R1888" s="213"/>
      <c r="S1888" s="213"/>
      <c r="T1888" s="214"/>
      <c r="AT1888" s="215" t="s">
        <v>177</v>
      </c>
      <c r="AU1888" s="215" t="s">
        <v>175</v>
      </c>
      <c r="AV1888" s="11" t="s">
        <v>77</v>
      </c>
      <c r="AW1888" s="11" t="s">
        <v>33</v>
      </c>
      <c r="AX1888" s="11" t="s">
        <v>69</v>
      </c>
      <c r="AY1888" s="215" t="s">
        <v>167</v>
      </c>
    </row>
    <row r="1889" spans="2:65" s="12" customFormat="1">
      <c r="B1889" s="216"/>
      <c r="C1889" s="217"/>
      <c r="D1889" s="206" t="s">
        <v>177</v>
      </c>
      <c r="E1889" s="218" t="s">
        <v>21</v>
      </c>
      <c r="F1889" s="219" t="s">
        <v>752</v>
      </c>
      <c r="G1889" s="217"/>
      <c r="H1889" s="220">
        <v>55.19</v>
      </c>
      <c r="I1889" s="221"/>
      <c r="J1889" s="217"/>
      <c r="K1889" s="217"/>
      <c r="L1889" s="222"/>
      <c r="M1889" s="223"/>
      <c r="N1889" s="224"/>
      <c r="O1889" s="224"/>
      <c r="P1889" s="224"/>
      <c r="Q1889" s="224"/>
      <c r="R1889" s="224"/>
      <c r="S1889" s="224"/>
      <c r="T1889" s="225"/>
      <c r="AT1889" s="226" t="s">
        <v>177</v>
      </c>
      <c r="AU1889" s="226" t="s">
        <v>175</v>
      </c>
      <c r="AV1889" s="12" t="s">
        <v>175</v>
      </c>
      <c r="AW1889" s="12" t="s">
        <v>33</v>
      </c>
      <c r="AX1889" s="12" t="s">
        <v>69</v>
      </c>
      <c r="AY1889" s="226" t="s">
        <v>167</v>
      </c>
    </row>
    <row r="1890" spans="2:65" s="13" customFormat="1">
      <c r="B1890" s="227"/>
      <c r="C1890" s="228"/>
      <c r="D1890" s="229" t="s">
        <v>177</v>
      </c>
      <c r="E1890" s="230" t="s">
        <v>21</v>
      </c>
      <c r="F1890" s="231" t="s">
        <v>181</v>
      </c>
      <c r="G1890" s="228"/>
      <c r="H1890" s="232">
        <v>55.19</v>
      </c>
      <c r="I1890" s="233"/>
      <c r="J1890" s="228"/>
      <c r="K1890" s="228"/>
      <c r="L1890" s="234"/>
      <c r="M1890" s="235"/>
      <c r="N1890" s="236"/>
      <c r="O1890" s="236"/>
      <c r="P1890" s="236"/>
      <c r="Q1890" s="236"/>
      <c r="R1890" s="236"/>
      <c r="S1890" s="236"/>
      <c r="T1890" s="237"/>
      <c r="AT1890" s="238" t="s">
        <v>177</v>
      </c>
      <c r="AU1890" s="238" t="s">
        <v>175</v>
      </c>
      <c r="AV1890" s="13" t="s">
        <v>174</v>
      </c>
      <c r="AW1890" s="13" t="s">
        <v>33</v>
      </c>
      <c r="AX1890" s="13" t="s">
        <v>77</v>
      </c>
      <c r="AY1890" s="238" t="s">
        <v>167</v>
      </c>
    </row>
    <row r="1891" spans="2:65" s="1" customFormat="1" ht="22.5" customHeight="1">
      <c r="B1891" s="40"/>
      <c r="C1891" s="242" t="s">
        <v>2735</v>
      </c>
      <c r="D1891" s="242" t="s">
        <v>364</v>
      </c>
      <c r="E1891" s="243" t="s">
        <v>2736</v>
      </c>
      <c r="F1891" s="244" t="s">
        <v>2737</v>
      </c>
      <c r="G1891" s="245" t="s">
        <v>245</v>
      </c>
      <c r="H1891" s="246">
        <v>60.709000000000003</v>
      </c>
      <c r="I1891" s="247"/>
      <c r="J1891" s="248">
        <f>ROUND(I1891*H1891,2)</f>
        <v>0</v>
      </c>
      <c r="K1891" s="244" t="s">
        <v>173</v>
      </c>
      <c r="L1891" s="249"/>
      <c r="M1891" s="250" t="s">
        <v>21</v>
      </c>
      <c r="N1891" s="251" t="s">
        <v>41</v>
      </c>
      <c r="O1891" s="41"/>
      <c r="P1891" s="201">
        <f>O1891*H1891</f>
        <v>0</v>
      </c>
      <c r="Q1891" s="201">
        <v>1.925E-2</v>
      </c>
      <c r="R1891" s="201">
        <f>Q1891*H1891</f>
        <v>1.1686482499999999</v>
      </c>
      <c r="S1891" s="201">
        <v>0</v>
      </c>
      <c r="T1891" s="202">
        <f>S1891*H1891</f>
        <v>0</v>
      </c>
      <c r="AR1891" s="23" t="s">
        <v>426</v>
      </c>
      <c r="AT1891" s="23" t="s">
        <v>364</v>
      </c>
      <c r="AU1891" s="23" t="s">
        <v>175</v>
      </c>
      <c r="AY1891" s="23" t="s">
        <v>167</v>
      </c>
      <c r="BE1891" s="203">
        <f>IF(N1891="základní",J1891,0)</f>
        <v>0</v>
      </c>
      <c r="BF1891" s="203">
        <f>IF(N1891="snížená",J1891,0)</f>
        <v>0</v>
      </c>
      <c r="BG1891" s="203">
        <f>IF(N1891="zákl. přenesená",J1891,0)</f>
        <v>0</v>
      </c>
      <c r="BH1891" s="203">
        <f>IF(N1891="sníž. přenesená",J1891,0)</f>
        <v>0</v>
      </c>
      <c r="BI1891" s="203">
        <f>IF(N1891="nulová",J1891,0)</f>
        <v>0</v>
      </c>
      <c r="BJ1891" s="23" t="s">
        <v>175</v>
      </c>
      <c r="BK1891" s="203">
        <f>ROUND(I1891*H1891,2)</f>
        <v>0</v>
      </c>
      <c r="BL1891" s="23" t="s">
        <v>308</v>
      </c>
      <c r="BM1891" s="23" t="s">
        <v>2738</v>
      </c>
    </row>
    <row r="1892" spans="2:65" s="12" customFormat="1">
      <c r="B1892" s="216"/>
      <c r="C1892" s="217"/>
      <c r="D1892" s="229" t="s">
        <v>177</v>
      </c>
      <c r="E1892" s="217"/>
      <c r="F1892" s="254" t="s">
        <v>2739</v>
      </c>
      <c r="G1892" s="217"/>
      <c r="H1892" s="255">
        <v>60.709000000000003</v>
      </c>
      <c r="I1892" s="221"/>
      <c r="J1892" s="217"/>
      <c r="K1892" s="217"/>
      <c r="L1892" s="222"/>
      <c r="M1892" s="223"/>
      <c r="N1892" s="224"/>
      <c r="O1892" s="224"/>
      <c r="P1892" s="224"/>
      <c r="Q1892" s="224"/>
      <c r="R1892" s="224"/>
      <c r="S1892" s="224"/>
      <c r="T1892" s="225"/>
      <c r="AT1892" s="226" t="s">
        <v>177</v>
      </c>
      <c r="AU1892" s="226" t="s">
        <v>175</v>
      </c>
      <c r="AV1892" s="12" t="s">
        <v>175</v>
      </c>
      <c r="AW1892" s="12" t="s">
        <v>6</v>
      </c>
      <c r="AX1892" s="12" t="s">
        <v>77</v>
      </c>
      <c r="AY1892" s="226" t="s">
        <v>167</v>
      </c>
    </row>
    <row r="1893" spans="2:65" s="1" customFormat="1" ht="22.5" customHeight="1">
      <c r="B1893" s="40"/>
      <c r="C1893" s="192" t="s">
        <v>2740</v>
      </c>
      <c r="D1893" s="192" t="s">
        <v>169</v>
      </c>
      <c r="E1893" s="193" t="s">
        <v>2741</v>
      </c>
      <c r="F1893" s="194" t="s">
        <v>2742</v>
      </c>
      <c r="G1893" s="195" t="s">
        <v>245</v>
      </c>
      <c r="H1893" s="196">
        <v>55.19</v>
      </c>
      <c r="I1893" s="197"/>
      <c r="J1893" s="198">
        <f>ROUND(I1893*H1893,2)</f>
        <v>0</v>
      </c>
      <c r="K1893" s="194" t="s">
        <v>173</v>
      </c>
      <c r="L1893" s="60"/>
      <c r="M1893" s="199" t="s">
        <v>21</v>
      </c>
      <c r="N1893" s="200" t="s">
        <v>41</v>
      </c>
      <c r="O1893" s="41"/>
      <c r="P1893" s="201">
        <f>O1893*H1893</f>
        <v>0</v>
      </c>
      <c r="Q1893" s="201">
        <v>0</v>
      </c>
      <c r="R1893" s="201">
        <f>Q1893*H1893</f>
        <v>0</v>
      </c>
      <c r="S1893" s="201">
        <v>0</v>
      </c>
      <c r="T1893" s="202">
        <f>S1893*H1893</f>
        <v>0</v>
      </c>
      <c r="AR1893" s="23" t="s">
        <v>308</v>
      </c>
      <c r="AT1893" s="23" t="s">
        <v>169</v>
      </c>
      <c r="AU1893" s="23" t="s">
        <v>175</v>
      </c>
      <c r="AY1893" s="23" t="s">
        <v>167</v>
      </c>
      <c r="BE1893" s="203">
        <f>IF(N1893="základní",J1893,0)</f>
        <v>0</v>
      </c>
      <c r="BF1893" s="203">
        <f>IF(N1893="snížená",J1893,0)</f>
        <v>0</v>
      </c>
      <c r="BG1893" s="203">
        <f>IF(N1893="zákl. přenesená",J1893,0)</f>
        <v>0</v>
      </c>
      <c r="BH1893" s="203">
        <f>IF(N1893="sníž. přenesená",J1893,0)</f>
        <v>0</v>
      </c>
      <c r="BI1893" s="203">
        <f>IF(N1893="nulová",J1893,0)</f>
        <v>0</v>
      </c>
      <c r="BJ1893" s="23" t="s">
        <v>175</v>
      </c>
      <c r="BK1893" s="203">
        <f>ROUND(I1893*H1893,2)</f>
        <v>0</v>
      </c>
      <c r="BL1893" s="23" t="s">
        <v>308</v>
      </c>
      <c r="BM1893" s="23" t="s">
        <v>2743</v>
      </c>
    </row>
    <row r="1894" spans="2:65" s="1" customFormat="1" ht="22.5" customHeight="1">
      <c r="B1894" s="40"/>
      <c r="C1894" s="242" t="s">
        <v>2744</v>
      </c>
      <c r="D1894" s="242" t="s">
        <v>364</v>
      </c>
      <c r="E1894" s="243" t="s">
        <v>2745</v>
      </c>
      <c r="F1894" s="244" t="s">
        <v>2746</v>
      </c>
      <c r="G1894" s="245" t="s">
        <v>245</v>
      </c>
      <c r="H1894" s="246">
        <v>60.709000000000003</v>
      </c>
      <c r="I1894" s="247"/>
      <c r="J1894" s="248">
        <f>ROUND(I1894*H1894,2)</f>
        <v>0</v>
      </c>
      <c r="K1894" s="244" t="s">
        <v>173</v>
      </c>
      <c r="L1894" s="249"/>
      <c r="M1894" s="250" t="s">
        <v>21</v>
      </c>
      <c r="N1894" s="251" t="s">
        <v>41</v>
      </c>
      <c r="O1894" s="41"/>
      <c r="P1894" s="201">
        <f>O1894*H1894</f>
        <v>0</v>
      </c>
      <c r="Q1894" s="201">
        <v>4.0000000000000002E-4</v>
      </c>
      <c r="R1894" s="201">
        <f>Q1894*H1894</f>
        <v>2.4283600000000002E-2</v>
      </c>
      <c r="S1894" s="201">
        <v>0</v>
      </c>
      <c r="T1894" s="202">
        <f>S1894*H1894</f>
        <v>0</v>
      </c>
      <c r="AR1894" s="23" t="s">
        <v>426</v>
      </c>
      <c r="AT1894" s="23" t="s">
        <v>364</v>
      </c>
      <c r="AU1894" s="23" t="s">
        <v>175</v>
      </c>
      <c r="AY1894" s="23" t="s">
        <v>167</v>
      </c>
      <c r="BE1894" s="203">
        <f>IF(N1894="základní",J1894,0)</f>
        <v>0</v>
      </c>
      <c r="BF1894" s="203">
        <f>IF(N1894="snížená",J1894,0)</f>
        <v>0</v>
      </c>
      <c r="BG1894" s="203">
        <f>IF(N1894="zákl. přenesená",J1894,0)</f>
        <v>0</v>
      </c>
      <c r="BH1894" s="203">
        <f>IF(N1894="sníž. přenesená",J1894,0)</f>
        <v>0</v>
      </c>
      <c r="BI1894" s="203">
        <f>IF(N1894="nulová",J1894,0)</f>
        <v>0</v>
      </c>
      <c r="BJ1894" s="23" t="s">
        <v>175</v>
      </c>
      <c r="BK1894" s="203">
        <f>ROUND(I1894*H1894,2)</f>
        <v>0</v>
      </c>
      <c r="BL1894" s="23" t="s">
        <v>308</v>
      </c>
      <c r="BM1894" s="23" t="s">
        <v>2747</v>
      </c>
    </row>
    <row r="1895" spans="2:65" s="12" customFormat="1">
      <c r="B1895" s="216"/>
      <c r="C1895" s="217"/>
      <c r="D1895" s="229" t="s">
        <v>177</v>
      </c>
      <c r="E1895" s="217"/>
      <c r="F1895" s="254" t="s">
        <v>2739</v>
      </c>
      <c r="G1895" s="217"/>
      <c r="H1895" s="255">
        <v>60.709000000000003</v>
      </c>
      <c r="I1895" s="221"/>
      <c r="J1895" s="217"/>
      <c r="K1895" s="217"/>
      <c r="L1895" s="222"/>
      <c r="M1895" s="223"/>
      <c r="N1895" s="224"/>
      <c r="O1895" s="224"/>
      <c r="P1895" s="224"/>
      <c r="Q1895" s="224"/>
      <c r="R1895" s="224"/>
      <c r="S1895" s="224"/>
      <c r="T1895" s="225"/>
      <c r="AT1895" s="226" t="s">
        <v>177</v>
      </c>
      <c r="AU1895" s="226" t="s">
        <v>175</v>
      </c>
      <c r="AV1895" s="12" t="s">
        <v>175</v>
      </c>
      <c r="AW1895" s="12" t="s">
        <v>6</v>
      </c>
      <c r="AX1895" s="12" t="s">
        <v>77</v>
      </c>
      <c r="AY1895" s="226" t="s">
        <v>167</v>
      </c>
    </row>
    <row r="1896" spans="2:65" s="1" customFormat="1" ht="31.5" customHeight="1">
      <c r="B1896" s="40"/>
      <c r="C1896" s="192" t="s">
        <v>2748</v>
      </c>
      <c r="D1896" s="192" t="s">
        <v>169</v>
      </c>
      <c r="E1896" s="193" t="s">
        <v>2749</v>
      </c>
      <c r="F1896" s="194" t="s">
        <v>2750</v>
      </c>
      <c r="G1896" s="195" t="s">
        <v>944</v>
      </c>
      <c r="H1896" s="256"/>
      <c r="I1896" s="197"/>
      <c r="J1896" s="198">
        <f>ROUND(I1896*H1896,2)</f>
        <v>0</v>
      </c>
      <c r="K1896" s="194" t="s">
        <v>173</v>
      </c>
      <c r="L1896" s="60"/>
      <c r="M1896" s="199" t="s">
        <v>21</v>
      </c>
      <c r="N1896" s="200" t="s">
        <v>41</v>
      </c>
      <c r="O1896" s="41"/>
      <c r="P1896" s="201">
        <f>O1896*H1896</f>
        <v>0</v>
      </c>
      <c r="Q1896" s="201">
        <v>0</v>
      </c>
      <c r="R1896" s="201">
        <f>Q1896*H1896</f>
        <v>0</v>
      </c>
      <c r="S1896" s="201">
        <v>0</v>
      </c>
      <c r="T1896" s="202">
        <f>S1896*H1896</f>
        <v>0</v>
      </c>
      <c r="AR1896" s="23" t="s">
        <v>308</v>
      </c>
      <c r="AT1896" s="23" t="s">
        <v>169</v>
      </c>
      <c r="AU1896" s="23" t="s">
        <v>175</v>
      </c>
      <c r="AY1896" s="23" t="s">
        <v>167</v>
      </c>
      <c r="BE1896" s="203">
        <f>IF(N1896="základní",J1896,0)</f>
        <v>0</v>
      </c>
      <c r="BF1896" s="203">
        <f>IF(N1896="snížená",J1896,0)</f>
        <v>0</v>
      </c>
      <c r="BG1896" s="203">
        <f>IF(N1896="zákl. přenesená",J1896,0)</f>
        <v>0</v>
      </c>
      <c r="BH1896" s="203">
        <f>IF(N1896="sníž. přenesená",J1896,0)</f>
        <v>0</v>
      </c>
      <c r="BI1896" s="203">
        <f>IF(N1896="nulová",J1896,0)</f>
        <v>0</v>
      </c>
      <c r="BJ1896" s="23" t="s">
        <v>175</v>
      </c>
      <c r="BK1896" s="203">
        <f>ROUND(I1896*H1896,2)</f>
        <v>0</v>
      </c>
      <c r="BL1896" s="23" t="s">
        <v>308</v>
      </c>
      <c r="BM1896" s="23" t="s">
        <v>2751</v>
      </c>
    </row>
    <row r="1897" spans="2:65" s="10" customFormat="1" ht="29.85" customHeight="1">
      <c r="B1897" s="175"/>
      <c r="C1897" s="176"/>
      <c r="D1897" s="189" t="s">
        <v>68</v>
      </c>
      <c r="E1897" s="190" t="s">
        <v>2752</v>
      </c>
      <c r="F1897" s="190" t="s">
        <v>2753</v>
      </c>
      <c r="G1897" s="176"/>
      <c r="H1897" s="176"/>
      <c r="I1897" s="179"/>
      <c r="J1897" s="191">
        <f>BK1897</f>
        <v>0</v>
      </c>
      <c r="K1897" s="176"/>
      <c r="L1897" s="181"/>
      <c r="M1897" s="182"/>
      <c r="N1897" s="183"/>
      <c r="O1897" s="183"/>
      <c r="P1897" s="184">
        <f>SUM(P1898:P1906)</f>
        <v>0</v>
      </c>
      <c r="Q1897" s="183"/>
      <c r="R1897" s="184">
        <f>SUM(R1898:R1906)</f>
        <v>0</v>
      </c>
      <c r="S1897" s="183"/>
      <c r="T1897" s="185">
        <f>SUM(T1898:T1906)</f>
        <v>0</v>
      </c>
      <c r="AR1897" s="186" t="s">
        <v>175</v>
      </c>
      <c r="AT1897" s="187" t="s">
        <v>68</v>
      </c>
      <c r="AU1897" s="187" t="s">
        <v>77</v>
      </c>
      <c r="AY1897" s="186" t="s">
        <v>167</v>
      </c>
      <c r="BK1897" s="188">
        <f>SUM(BK1898:BK1906)</f>
        <v>0</v>
      </c>
    </row>
    <row r="1898" spans="2:65" s="1" customFormat="1" ht="22.5" customHeight="1">
      <c r="B1898" s="40"/>
      <c r="C1898" s="192" t="s">
        <v>2754</v>
      </c>
      <c r="D1898" s="192" t="s">
        <v>169</v>
      </c>
      <c r="E1898" s="193" t="s">
        <v>2755</v>
      </c>
      <c r="F1898" s="194" t="s">
        <v>2756</v>
      </c>
      <c r="G1898" s="195" t="s">
        <v>245</v>
      </c>
      <c r="H1898" s="196">
        <v>55.19</v>
      </c>
      <c r="I1898" s="197"/>
      <c r="J1898" s="198">
        <f>ROUND(I1898*H1898,2)</f>
        <v>0</v>
      </c>
      <c r="K1898" s="194" t="s">
        <v>173</v>
      </c>
      <c r="L1898" s="60"/>
      <c r="M1898" s="199" t="s">
        <v>21</v>
      </c>
      <c r="N1898" s="200" t="s">
        <v>41</v>
      </c>
      <c r="O1898" s="41"/>
      <c r="P1898" s="201">
        <f>O1898*H1898</f>
        <v>0</v>
      </c>
      <c r="Q1898" s="201">
        <v>0</v>
      </c>
      <c r="R1898" s="201">
        <f>Q1898*H1898</f>
        <v>0</v>
      </c>
      <c r="S1898" s="201">
        <v>0</v>
      </c>
      <c r="T1898" s="202">
        <f>S1898*H1898</f>
        <v>0</v>
      </c>
      <c r="AR1898" s="23" t="s">
        <v>308</v>
      </c>
      <c r="AT1898" s="23" t="s">
        <v>169</v>
      </c>
      <c r="AU1898" s="23" t="s">
        <v>175</v>
      </c>
      <c r="AY1898" s="23" t="s">
        <v>167</v>
      </c>
      <c r="BE1898" s="203">
        <f>IF(N1898="základní",J1898,0)</f>
        <v>0</v>
      </c>
      <c r="BF1898" s="203">
        <f>IF(N1898="snížená",J1898,0)</f>
        <v>0</v>
      </c>
      <c r="BG1898" s="203">
        <f>IF(N1898="zákl. přenesená",J1898,0)</f>
        <v>0</v>
      </c>
      <c r="BH1898" s="203">
        <f>IF(N1898="sníž. přenesená",J1898,0)</f>
        <v>0</v>
      </c>
      <c r="BI1898" s="203">
        <f>IF(N1898="nulová",J1898,0)</f>
        <v>0</v>
      </c>
      <c r="BJ1898" s="23" t="s">
        <v>175</v>
      </c>
      <c r="BK1898" s="203">
        <f>ROUND(I1898*H1898,2)</f>
        <v>0</v>
      </c>
      <c r="BL1898" s="23" t="s">
        <v>308</v>
      </c>
      <c r="BM1898" s="23" t="s">
        <v>2757</v>
      </c>
    </row>
    <row r="1899" spans="2:65" s="11" customFormat="1">
      <c r="B1899" s="204"/>
      <c r="C1899" s="205"/>
      <c r="D1899" s="206" t="s">
        <v>177</v>
      </c>
      <c r="E1899" s="207" t="s">
        <v>21</v>
      </c>
      <c r="F1899" s="208" t="s">
        <v>2734</v>
      </c>
      <c r="G1899" s="205"/>
      <c r="H1899" s="209" t="s">
        <v>21</v>
      </c>
      <c r="I1899" s="210"/>
      <c r="J1899" s="205"/>
      <c r="K1899" s="205"/>
      <c r="L1899" s="211"/>
      <c r="M1899" s="212"/>
      <c r="N1899" s="213"/>
      <c r="O1899" s="213"/>
      <c r="P1899" s="213"/>
      <c r="Q1899" s="213"/>
      <c r="R1899" s="213"/>
      <c r="S1899" s="213"/>
      <c r="T1899" s="214"/>
      <c r="AT1899" s="215" t="s">
        <v>177</v>
      </c>
      <c r="AU1899" s="215" t="s">
        <v>175</v>
      </c>
      <c r="AV1899" s="11" t="s">
        <v>77</v>
      </c>
      <c r="AW1899" s="11" t="s">
        <v>33</v>
      </c>
      <c r="AX1899" s="11" t="s">
        <v>69</v>
      </c>
      <c r="AY1899" s="215" t="s">
        <v>167</v>
      </c>
    </row>
    <row r="1900" spans="2:65" s="12" customFormat="1">
      <c r="B1900" s="216"/>
      <c r="C1900" s="217"/>
      <c r="D1900" s="206" t="s">
        <v>177</v>
      </c>
      <c r="E1900" s="218" t="s">
        <v>21</v>
      </c>
      <c r="F1900" s="219" t="s">
        <v>752</v>
      </c>
      <c r="G1900" s="217"/>
      <c r="H1900" s="220">
        <v>55.19</v>
      </c>
      <c r="I1900" s="221"/>
      <c r="J1900" s="217"/>
      <c r="K1900" s="217"/>
      <c r="L1900" s="222"/>
      <c r="M1900" s="223"/>
      <c r="N1900" s="224"/>
      <c r="O1900" s="224"/>
      <c r="P1900" s="224"/>
      <c r="Q1900" s="224"/>
      <c r="R1900" s="224"/>
      <c r="S1900" s="224"/>
      <c r="T1900" s="225"/>
      <c r="AT1900" s="226" t="s">
        <v>177</v>
      </c>
      <c r="AU1900" s="226" t="s">
        <v>175</v>
      </c>
      <c r="AV1900" s="12" t="s">
        <v>175</v>
      </c>
      <c r="AW1900" s="12" t="s">
        <v>33</v>
      </c>
      <c r="AX1900" s="12" t="s">
        <v>69</v>
      </c>
      <c r="AY1900" s="226" t="s">
        <v>167</v>
      </c>
    </row>
    <row r="1901" spans="2:65" s="13" customFormat="1">
      <c r="B1901" s="227"/>
      <c r="C1901" s="228"/>
      <c r="D1901" s="229" t="s">
        <v>177</v>
      </c>
      <c r="E1901" s="230" t="s">
        <v>21</v>
      </c>
      <c r="F1901" s="231" t="s">
        <v>181</v>
      </c>
      <c r="G1901" s="228"/>
      <c r="H1901" s="232">
        <v>55.19</v>
      </c>
      <c r="I1901" s="233"/>
      <c r="J1901" s="228"/>
      <c r="K1901" s="228"/>
      <c r="L1901" s="234"/>
      <c r="M1901" s="235"/>
      <c r="N1901" s="236"/>
      <c r="O1901" s="236"/>
      <c r="P1901" s="236"/>
      <c r="Q1901" s="236"/>
      <c r="R1901" s="236"/>
      <c r="S1901" s="236"/>
      <c r="T1901" s="237"/>
      <c r="AT1901" s="238" t="s">
        <v>177</v>
      </c>
      <c r="AU1901" s="238" t="s">
        <v>175</v>
      </c>
      <c r="AV1901" s="13" t="s">
        <v>174</v>
      </c>
      <c r="AW1901" s="13" t="s">
        <v>33</v>
      </c>
      <c r="AX1901" s="13" t="s">
        <v>77</v>
      </c>
      <c r="AY1901" s="238" t="s">
        <v>167</v>
      </c>
    </row>
    <row r="1902" spans="2:65" s="1" customFormat="1" ht="22.5" customHeight="1">
      <c r="B1902" s="40"/>
      <c r="C1902" s="192" t="s">
        <v>2758</v>
      </c>
      <c r="D1902" s="192" t="s">
        <v>169</v>
      </c>
      <c r="E1902" s="193" t="s">
        <v>2759</v>
      </c>
      <c r="F1902" s="194" t="s">
        <v>2760</v>
      </c>
      <c r="G1902" s="195" t="s">
        <v>245</v>
      </c>
      <c r="H1902" s="196">
        <v>55.19</v>
      </c>
      <c r="I1902" s="197"/>
      <c r="J1902" s="198">
        <f>ROUND(I1902*H1902,2)</f>
        <v>0</v>
      </c>
      <c r="K1902" s="194" t="s">
        <v>173</v>
      </c>
      <c r="L1902" s="60"/>
      <c r="M1902" s="199" t="s">
        <v>21</v>
      </c>
      <c r="N1902" s="200" t="s">
        <v>41</v>
      </c>
      <c r="O1902" s="41"/>
      <c r="P1902" s="201">
        <f>O1902*H1902</f>
        <v>0</v>
      </c>
      <c r="Q1902" s="201">
        <v>0</v>
      </c>
      <c r="R1902" s="201">
        <f>Q1902*H1902</f>
        <v>0</v>
      </c>
      <c r="S1902" s="201">
        <v>0</v>
      </c>
      <c r="T1902" s="202">
        <f>S1902*H1902</f>
        <v>0</v>
      </c>
      <c r="AR1902" s="23" t="s">
        <v>308</v>
      </c>
      <c r="AT1902" s="23" t="s">
        <v>169</v>
      </c>
      <c r="AU1902" s="23" t="s">
        <v>175</v>
      </c>
      <c r="AY1902" s="23" t="s">
        <v>167</v>
      </c>
      <c r="BE1902" s="203">
        <f>IF(N1902="základní",J1902,0)</f>
        <v>0</v>
      </c>
      <c r="BF1902" s="203">
        <f>IF(N1902="snížená",J1902,0)</f>
        <v>0</v>
      </c>
      <c r="BG1902" s="203">
        <f>IF(N1902="zákl. přenesená",J1902,0)</f>
        <v>0</v>
      </c>
      <c r="BH1902" s="203">
        <f>IF(N1902="sníž. přenesená",J1902,0)</f>
        <v>0</v>
      </c>
      <c r="BI1902" s="203">
        <f>IF(N1902="nulová",J1902,0)</f>
        <v>0</v>
      </c>
      <c r="BJ1902" s="23" t="s">
        <v>175</v>
      </c>
      <c r="BK1902" s="203">
        <f>ROUND(I1902*H1902,2)</f>
        <v>0</v>
      </c>
      <c r="BL1902" s="23" t="s">
        <v>308</v>
      </c>
      <c r="BM1902" s="23" t="s">
        <v>2761</v>
      </c>
    </row>
    <row r="1903" spans="2:65" s="11" customFormat="1">
      <c r="B1903" s="204"/>
      <c r="C1903" s="205"/>
      <c r="D1903" s="206" t="s">
        <v>177</v>
      </c>
      <c r="E1903" s="207" t="s">
        <v>21</v>
      </c>
      <c r="F1903" s="208" t="s">
        <v>2734</v>
      </c>
      <c r="G1903" s="205"/>
      <c r="H1903" s="209" t="s">
        <v>21</v>
      </c>
      <c r="I1903" s="210"/>
      <c r="J1903" s="205"/>
      <c r="K1903" s="205"/>
      <c r="L1903" s="211"/>
      <c r="M1903" s="212"/>
      <c r="N1903" s="213"/>
      <c r="O1903" s="213"/>
      <c r="P1903" s="213"/>
      <c r="Q1903" s="213"/>
      <c r="R1903" s="213"/>
      <c r="S1903" s="213"/>
      <c r="T1903" s="214"/>
      <c r="AT1903" s="215" t="s">
        <v>177</v>
      </c>
      <c r="AU1903" s="215" t="s">
        <v>175</v>
      </c>
      <c r="AV1903" s="11" t="s">
        <v>77</v>
      </c>
      <c r="AW1903" s="11" t="s">
        <v>33</v>
      </c>
      <c r="AX1903" s="11" t="s">
        <v>69</v>
      </c>
      <c r="AY1903" s="215" t="s">
        <v>167</v>
      </c>
    </row>
    <row r="1904" spans="2:65" s="12" customFormat="1">
      <c r="B1904" s="216"/>
      <c r="C1904" s="217"/>
      <c r="D1904" s="206" t="s">
        <v>177</v>
      </c>
      <c r="E1904" s="218" t="s">
        <v>21</v>
      </c>
      <c r="F1904" s="219" t="s">
        <v>752</v>
      </c>
      <c r="G1904" s="217"/>
      <c r="H1904" s="220">
        <v>55.19</v>
      </c>
      <c r="I1904" s="221"/>
      <c r="J1904" s="217"/>
      <c r="K1904" s="217"/>
      <c r="L1904" s="222"/>
      <c r="M1904" s="223"/>
      <c r="N1904" s="224"/>
      <c r="O1904" s="224"/>
      <c r="P1904" s="224"/>
      <c r="Q1904" s="224"/>
      <c r="R1904" s="224"/>
      <c r="S1904" s="224"/>
      <c r="T1904" s="225"/>
      <c r="AT1904" s="226" t="s">
        <v>177</v>
      </c>
      <c r="AU1904" s="226" t="s">
        <v>175</v>
      </c>
      <c r="AV1904" s="12" t="s">
        <v>175</v>
      </c>
      <c r="AW1904" s="12" t="s">
        <v>33</v>
      </c>
      <c r="AX1904" s="12" t="s">
        <v>69</v>
      </c>
      <c r="AY1904" s="226" t="s">
        <v>167</v>
      </c>
    </row>
    <row r="1905" spans="2:65" s="13" customFormat="1">
      <c r="B1905" s="227"/>
      <c r="C1905" s="228"/>
      <c r="D1905" s="229" t="s">
        <v>177</v>
      </c>
      <c r="E1905" s="230" t="s">
        <v>21</v>
      </c>
      <c r="F1905" s="231" t="s">
        <v>181</v>
      </c>
      <c r="G1905" s="228"/>
      <c r="H1905" s="232">
        <v>55.19</v>
      </c>
      <c r="I1905" s="233"/>
      <c r="J1905" s="228"/>
      <c r="K1905" s="228"/>
      <c r="L1905" s="234"/>
      <c r="M1905" s="235"/>
      <c r="N1905" s="236"/>
      <c r="O1905" s="236"/>
      <c r="P1905" s="236"/>
      <c r="Q1905" s="236"/>
      <c r="R1905" s="236"/>
      <c r="S1905" s="236"/>
      <c r="T1905" s="237"/>
      <c r="AT1905" s="238" t="s">
        <v>177</v>
      </c>
      <c r="AU1905" s="238" t="s">
        <v>175</v>
      </c>
      <c r="AV1905" s="13" t="s">
        <v>174</v>
      </c>
      <c r="AW1905" s="13" t="s">
        <v>33</v>
      </c>
      <c r="AX1905" s="13" t="s">
        <v>77</v>
      </c>
      <c r="AY1905" s="238" t="s">
        <v>167</v>
      </c>
    </row>
    <row r="1906" spans="2:65" s="1" customFormat="1" ht="31.5" customHeight="1">
      <c r="B1906" s="40"/>
      <c r="C1906" s="192" t="s">
        <v>2762</v>
      </c>
      <c r="D1906" s="192" t="s">
        <v>169</v>
      </c>
      <c r="E1906" s="193" t="s">
        <v>2763</v>
      </c>
      <c r="F1906" s="194" t="s">
        <v>2764</v>
      </c>
      <c r="G1906" s="195" t="s">
        <v>944</v>
      </c>
      <c r="H1906" s="256"/>
      <c r="I1906" s="197"/>
      <c r="J1906" s="198">
        <f>ROUND(I1906*H1906,2)</f>
        <v>0</v>
      </c>
      <c r="K1906" s="194" t="s">
        <v>173</v>
      </c>
      <c r="L1906" s="60"/>
      <c r="M1906" s="199" t="s">
        <v>21</v>
      </c>
      <c r="N1906" s="200" t="s">
        <v>41</v>
      </c>
      <c r="O1906" s="41"/>
      <c r="P1906" s="201">
        <f>O1906*H1906</f>
        <v>0</v>
      </c>
      <c r="Q1906" s="201">
        <v>0</v>
      </c>
      <c r="R1906" s="201">
        <f>Q1906*H1906</f>
        <v>0</v>
      </c>
      <c r="S1906" s="201">
        <v>0</v>
      </c>
      <c r="T1906" s="202">
        <f>S1906*H1906</f>
        <v>0</v>
      </c>
      <c r="AR1906" s="23" t="s">
        <v>308</v>
      </c>
      <c r="AT1906" s="23" t="s">
        <v>169</v>
      </c>
      <c r="AU1906" s="23" t="s">
        <v>175</v>
      </c>
      <c r="AY1906" s="23" t="s">
        <v>167</v>
      </c>
      <c r="BE1906" s="203">
        <f>IF(N1906="základní",J1906,0)</f>
        <v>0</v>
      </c>
      <c r="BF1906" s="203">
        <f>IF(N1906="snížená",J1906,0)</f>
        <v>0</v>
      </c>
      <c r="BG1906" s="203">
        <f>IF(N1906="zákl. přenesená",J1906,0)</f>
        <v>0</v>
      </c>
      <c r="BH1906" s="203">
        <f>IF(N1906="sníž. přenesená",J1906,0)</f>
        <v>0</v>
      </c>
      <c r="BI1906" s="203">
        <f>IF(N1906="nulová",J1906,0)</f>
        <v>0</v>
      </c>
      <c r="BJ1906" s="23" t="s">
        <v>175</v>
      </c>
      <c r="BK1906" s="203">
        <f>ROUND(I1906*H1906,2)</f>
        <v>0</v>
      </c>
      <c r="BL1906" s="23" t="s">
        <v>308</v>
      </c>
      <c r="BM1906" s="23" t="s">
        <v>2765</v>
      </c>
    </row>
    <row r="1907" spans="2:65" s="10" customFormat="1" ht="29.85" customHeight="1">
      <c r="B1907" s="175"/>
      <c r="C1907" s="176"/>
      <c r="D1907" s="189" t="s">
        <v>68</v>
      </c>
      <c r="E1907" s="190" t="s">
        <v>2766</v>
      </c>
      <c r="F1907" s="190" t="s">
        <v>2767</v>
      </c>
      <c r="G1907" s="176"/>
      <c r="H1907" s="176"/>
      <c r="I1907" s="179"/>
      <c r="J1907" s="191">
        <f>BK1907</f>
        <v>0</v>
      </c>
      <c r="K1907" s="176"/>
      <c r="L1907" s="181"/>
      <c r="M1907" s="182"/>
      <c r="N1907" s="183"/>
      <c r="O1907" s="183"/>
      <c r="P1907" s="184">
        <f>SUM(P1908:P1936)</f>
        <v>0</v>
      </c>
      <c r="Q1907" s="183"/>
      <c r="R1907" s="184">
        <f>SUM(R1908:R1936)</f>
        <v>0.81981301999999989</v>
      </c>
      <c r="S1907" s="183"/>
      <c r="T1907" s="185">
        <f>SUM(T1908:T1936)</f>
        <v>0</v>
      </c>
      <c r="AR1907" s="186" t="s">
        <v>175</v>
      </c>
      <c r="AT1907" s="187" t="s">
        <v>68</v>
      </c>
      <c r="AU1907" s="187" t="s">
        <v>77</v>
      </c>
      <c r="AY1907" s="186" t="s">
        <v>167</v>
      </c>
      <c r="BK1907" s="188">
        <f>SUM(BK1908:BK1936)</f>
        <v>0</v>
      </c>
    </row>
    <row r="1908" spans="2:65" s="1" customFormat="1" ht="31.5" customHeight="1">
      <c r="B1908" s="40"/>
      <c r="C1908" s="192" t="s">
        <v>2768</v>
      </c>
      <c r="D1908" s="192" t="s">
        <v>169</v>
      </c>
      <c r="E1908" s="193" t="s">
        <v>2769</v>
      </c>
      <c r="F1908" s="194" t="s">
        <v>2770</v>
      </c>
      <c r="G1908" s="195" t="s">
        <v>245</v>
      </c>
      <c r="H1908" s="196">
        <v>48.386000000000003</v>
      </c>
      <c r="I1908" s="197"/>
      <c r="J1908" s="198">
        <f>ROUND(I1908*H1908,2)</f>
        <v>0</v>
      </c>
      <c r="K1908" s="194" t="s">
        <v>173</v>
      </c>
      <c r="L1908" s="60"/>
      <c r="M1908" s="199" t="s">
        <v>21</v>
      </c>
      <c r="N1908" s="200" t="s">
        <v>41</v>
      </c>
      <c r="O1908" s="41"/>
      <c r="P1908" s="201">
        <f>O1908*H1908</f>
        <v>0</v>
      </c>
      <c r="Q1908" s="201">
        <v>3.0000000000000001E-3</v>
      </c>
      <c r="R1908" s="201">
        <f>Q1908*H1908</f>
        <v>0.14515800000000001</v>
      </c>
      <c r="S1908" s="201">
        <v>0</v>
      </c>
      <c r="T1908" s="202">
        <f>S1908*H1908</f>
        <v>0</v>
      </c>
      <c r="AR1908" s="23" t="s">
        <v>308</v>
      </c>
      <c r="AT1908" s="23" t="s">
        <v>169</v>
      </c>
      <c r="AU1908" s="23" t="s">
        <v>175</v>
      </c>
      <c r="AY1908" s="23" t="s">
        <v>167</v>
      </c>
      <c r="BE1908" s="203">
        <f>IF(N1908="základní",J1908,0)</f>
        <v>0</v>
      </c>
      <c r="BF1908" s="203">
        <f>IF(N1908="snížená",J1908,0)</f>
        <v>0</v>
      </c>
      <c r="BG1908" s="203">
        <f>IF(N1908="zákl. přenesená",J1908,0)</f>
        <v>0</v>
      </c>
      <c r="BH1908" s="203">
        <f>IF(N1908="sníž. přenesená",J1908,0)</f>
        <v>0</v>
      </c>
      <c r="BI1908" s="203">
        <f>IF(N1908="nulová",J1908,0)</f>
        <v>0</v>
      </c>
      <c r="BJ1908" s="23" t="s">
        <v>175</v>
      </c>
      <c r="BK1908" s="203">
        <f>ROUND(I1908*H1908,2)</f>
        <v>0</v>
      </c>
      <c r="BL1908" s="23" t="s">
        <v>308</v>
      </c>
      <c r="BM1908" s="23" t="s">
        <v>2771</v>
      </c>
    </row>
    <row r="1909" spans="2:65" s="11" customFormat="1">
      <c r="B1909" s="204"/>
      <c r="C1909" s="205"/>
      <c r="D1909" s="206" t="s">
        <v>177</v>
      </c>
      <c r="E1909" s="207" t="s">
        <v>21</v>
      </c>
      <c r="F1909" s="208" t="s">
        <v>2772</v>
      </c>
      <c r="G1909" s="205"/>
      <c r="H1909" s="209" t="s">
        <v>21</v>
      </c>
      <c r="I1909" s="210"/>
      <c r="J1909" s="205"/>
      <c r="K1909" s="205"/>
      <c r="L1909" s="211"/>
      <c r="M1909" s="212"/>
      <c r="N1909" s="213"/>
      <c r="O1909" s="213"/>
      <c r="P1909" s="213"/>
      <c r="Q1909" s="213"/>
      <c r="R1909" s="213"/>
      <c r="S1909" s="213"/>
      <c r="T1909" s="214"/>
      <c r="AT1909" s="215" t="s">
        <v>177</v>
      </c>
      <c r="AU1909" s="215" t="s">
        <v>175</v>
      </c>
      <c r="AV1909" s="11" t="s">
        <v>77</v>
      </c>
      <c r="AW1909" s="11" t="s">
        <v>33</v>
      </c>
      <c r="AX1909" s="11" t="s">
        <v>69</v>
      </c>
      <c r="AY1909" s="215" t="s">
        <v>167</v>
      </c>
    </row>
    <row r="1910" spans="2:65" s="11" customFormat="1">
      <c r="B1910" s="204"/>
      <c r="C1910" s="205"/>
      <c r="D1910" s="206" t="s">
        <v>177</v>
      </c>
      <c r="E1910" s="207" t="s">
        <v>21</v>
      </c>
      <c r="F1910" s="208" t="s">
        <v>556</v>
      </c>
      <c r="G1910" s="205"/>
      <c r="H1910" s="209" t="s">
        <v>21</v>
      </c>
      <c r="I1910" s="210"/>
      <c r="J1910" s="205"/>
      <c r="K1910" s="205"/>
      <c r="L1910" s="211"/>
      <c r="M1910" s="212"/>
      <c r="N1910" s="213"/>
      <c r="O1910" s="213"/>
      <c r="P1910" s="213"/>
      <c r="Q1910" s="213"/>
      <c r="R1910" s="213"/>
      <c r="S1910" s="213"/>
      <c r="T1910" s="214"/>
      <c r="AT1910" s="215" t="s">
        <v>177</v>
      </c>
      <c r="AU1910" s="215" t="s">
        <v>175</v>
      </c>
      <c r="AV1910" s="11" t="s">
        <v>77</v>
      </c>
      <c r="AW1910" s="11" t="s">
        <v>33</v>
      </c>
      <c r="AX1910" s="11" t="s">
        <v>69</v>
      </c>
      <c r="AY1910" s="215" t="s">
        <v>167</v>
      </c>
    </row>
    <row r="1911" spans="2:65" s="12" customFormat="1">
      <c r="B1911" s="216"/>
      <c r="C1911" s="217"/>
      <c r="D1911" s="206" t="s">
        <v>177</v>
      </c>
      <c r="E1911" s="218" t="s">
        <v>21</v>
      </c>
      <c r="F1911" s="219" t="s">
        <v>2773</v>
      </c>
      <c r="G1911" s="217"/>
      <c r="H1911" s="220">
        <v>19.864000000000001</v>
      </c>
      <c r="I1911" s="221"/>
      <c r="J1911" s="217"/>
      <c r="K1911" s="217"/>
      <c r="L1911" s="222"/>
      <c r="M1911" s="223"/>
      <c r="N1911" s="224"/>
      <c r="O1911" s="224"/>
      <c r="P1911" s="224"/>
      <c r="Q1911" s="224"/>
      <c r="R1911" s="224"/>
      <c r="S1911" s="224"/>
      <c r="T1911" s="225"/>
      <c r="AT1911" s="226" t="s">
        <v>177</v>
      </c>
      <c r="AU1911" s="226" t="s">
        <v>175</v>
      </c>
      <c r="AV1911" s="12" t="s">
        <v>175</v>
      </c>
      <c r="AW1911" s="12" t="s">
        <v>33</v>
      </c>
      <c r="AX1911" s="12" t="s">
        <v>69</v>
      </c>
      <c r="AY1911" s="226" t="s">
        <v>167</v>
      </c>
    </row>
    <row r="1912" spans="2:65" s="11" customFormat="1">
      <c r="B1912" s="204"/>
      <c r="C1912" s="205"/>
      <c r="D1912" s="206" t="s">
        <v>177</v>
      </c>
      <c r="E1912" s="207" t="s">
        <v>21</v>
      </c>
      <c r="F1912" s="208" t="s">
        <v>2774</v>
      </c>
      <c r="G1912" s="205"/>
      <c r="H1912" s="209" t="s">
        <v>21</v>
      </c>
      <c r="I1912" s="210"/>
      <c r="J1912" s="205"/>
      <c r="K1912" s="205"/>
      <c r="L1912" s="211"/>
      <c r="M1912" s="212"/>
      <c r="N1912" s="213"/>
      <c r="O1912" s="213"/>
      <c r="P1912" s="213"/>
      <c r="Q1912" s="213"/>
      <c r="R1912" s="213"/>
      <c r="S1912" s="213"/>
      <c r="T1912" s="214"/>
      <c r="AT1912" s="215" t="s">
        <v>177</v>
      </c>
      <c r="AU1912" s="215" t="s">
        <v>175</v>
      </c>
      <c r="AV1912" s="11" t="s">
        <v>77</v>
      </c>
      <c r="AW1912" s="11" t="s">
        <v>33</v>
      </c>
      <c r="AX1912" s="11" t="s">
        <v>69</v>
      </c>
      <c r="AY1912" s="215" t="s">
        <v>167</v>
      </c>
    </row>
    <row r="1913" spans="2:65" s="12" customFormat="1">
      <c r="B1913" s="216"/>
      <c r="C1913" s="217"/>
      <c r="D1913" s="206" t="s">
        <v>177</v>
      </c>
      <c r="E1913" s="218" t="s">
        <v>21</v>
      </c>
      <c r="F1913" s="219" t="s">
        <v>2775</v>
      </c>
      <c r="G1913" s="217"/>
      <c r="H1913" s="220">
        <v>6.95</v>
      </c>
      <c r="I1913" s="221"/>
      <c r="J1913" s="217"/>
      <c r="K1913" s="217"/>
      <c r="L1913" s="222"/>
      <c r="M1913" s="223"/>
      <c r="N1913" s="224"/>
      <c r="O1913" s="224"/>
      <c r="P1913" s="224"/>
      <c r="Q1913" s="224"/>
      <c r="R1913" s="224"/>
      <c r="S1913" s="224"/>
      <c r="T1913" s="225"/>
      <c r="AT1913" s="226" t="s">
        <v>177</v>
      </c>
      <c r="AU1913" s="226" t="s">
        <v>175</v>
      </c>
      <c r="AV1913" s="12" t="s">
        <v>175</v>
      </c>
      <c r="AW1913" s="12" t="s">
        <v>33</v>
      </c>
      <c r="AX1913" s="12" t="s">
        <v>69</v>
      </c>
      <c r="AY1913" s="226" t="s">
        <v>167</v>
      </c>
    </row>
    <row r="1914" spans="2:65" s="11" customFormat="1">
      <c r="B1914" s="204"/>
      <c r="C1914" s="205"/>
      <c r="D1914" s="206" t="s">
        <v>177</v>
      </c>
      <c r="E1914" s="207" t="s">
        <v>21</v>
      </c>
      <c r="F1914" s="208" t="s">
        <v>573</v>
      </c>
      <c r="G1914" s="205"/>
      <c r="H1914" s="209" t="s">
        <v>21</v>
      </c>
      <c r="I1914" s="210"/>
      <c r="J1914" s="205"/>
      <c r="K1914" s="205"/>
      <c r="L1914" s="211"/>
      <c r="M1914" s="212"/>
      <c r="N1914" s="213"/>
      <c r="O1914" s="213"/>
      <c r="P1914" s="213"/>
      <c r="Q1914" s="213"/>
      <c r="R1914" s="213"/>
      <c r="S1914" s="213"/>
      <c r="T1914" s="214"/>
      <c r="AT1914" s="215" t="s">
        <v>177</v>
      </c>
      <c r="AU1914" s="215" t="s">
        <v>175</v>
      </c>
      <c r="AV1914" s="11" t="s">
        <v>77</v>
      </c>
      <c r="AW1914" s="11" t="s">
        <v>33</v>
      </c>
      <c r="AX1914" s="11" t="s">
        <v>69</v>
      </c>
      <c r="AY1914" s="215" t="s">
        <v>167</v>
      </c>
    </row>
    <row r="1915" spans="2:65" s="12" customFormat="1">
      <c r="B1915" s="216"/>
      <c r="C1915" s="217"/>
      <c r="D1915" s="206" t="s">
        <v>177</v>
      </c>
      <c r="E1915" s="218" t="s">
        <v>21</v>
      </c>
      <c r="F1915" s="219" t="s">
        <v>2776</v>
      </c>
      <c r="G1915" s="217"/>
      <c r="H1915" s="220">
        <v>18.332000000000001</v>
      </c>
      <c r="I1915" s="221"/>
      <c r="J1915" s="217"/>
      <c r="K1915" s="217"/>
      <c r="L1915" s="222"/>
      <c r="M1915" s="223"/>
      <c r="N1915" s="224"/>
      <c r="O1915" s="224"/>
      <c r="P1915" s="224"/>
      <c r="Q1915" s="224"/>
      <c r="R1915" s="224"/>
      <c r="S1915" s="224"/>
      <c r="T1915" s="225"/>
      <c r="AT1915" s="226" t="s">
        <v>177</v>
      </c>
      <c r="AU1915" s="226" t="s">
        <v>175</v>
      </c>
      <c r="AV1915" s="12" t="s">
        <v>175</v>
      </c>
      <c r="AW1915" s="12" t="s">
        <v>33</v>
      </c>
      <c r="AX1915" s="12" t="s">
        <v>69</v>
      </c>
      <c r="AY1915" s="226" t="s">
        <v>167</v>
      </c>
    </row>
    <row r="1916" spans="2:65" s="12" customFormat="1">
      <c r="B1916" s="216"/>
      <c r="C1916" s="217"/>
      <c r="D1916" s="206" t="s">
        <v>177</v>
      </c>
      <c r="E1916" s="218" t="s">
        <v>21</v>
      </c>
      <c r="F1916" s="219" t="s">
        <v>2777</v>
      </c>
      <c r="G1916" s="217"/>
      <c r="H1916" s="220">
        <v>3.24</v>
      </c>
      <c r="I1916" s="221"/>
      <c r="J1916" s="217"/>
      <c r="K1916" s="217"/>
      <c r="L1916" s="222"/>
      <c r="M1916" s="223"/>
      <c r="N1916" s="224"/>
      <c r="O1916" s="224"/>
      <c r="P1916" s="224"/>
      <c r="Q1916" s="224"/>
      <c r="R1916" s="224"/>
      <c r="S1916" s="224"/>
      <c r="T1916" s="225"/>
      <c r="AT1916" s="226" t="s">
        <v>177</v>
      </c>
      <c r="AU1916" s="226" t="s">
        <v>175</v>
      </c>
      <c r="AV1916" s="12" t="s">
        <v>175</v>
      </c>
      <c r="AW1916" s="12" t="s">
        <v>33</v>
      </c>
      <c r="AX1916" s="12" t="s">
        <v>69</v>
      </c>
      <c r="AY1916" s="226" t="s">
        <v>167</v>
      </c>
    </row>
    <row r="1917" spans="2:65" s="13" customFormat="1">
      <c r="B1917" s="227"/>
      <c r="C1917" s="228"/>
      <c r="D1917" s="229" t="s">
        <v>177</v>
      </c>
      <c r="E1917" s="230" t="s">
        <v>21</v>
      </c>
      <c r="F1917" s="231" t="s">
        <v>181</v>
      </c>
      <c r="G1917" s="228"/>
      <c r="H1917" s="232">
        <v>48.386000000000003</v>
      </c>
      <c r="I1917" s="233"/>
      <c r="J1917" s="228"/>
      <c r="K1917" s="228"/>
      <c r="L1917" s="234"/>
      <c r="M1917" s="235"/>
      <c r="N1917" s="236"/>
      <c r="O1917" s="236"/>
      <c r="P1917" s="236"/>
      <c r="Q1917" s="236"/>
      <c r="R1917" s="236"/>
      <c r="S1917" s="236"/>
      <c r="T1917" s="237"/>
      <c r="AT1917" s="238" t="s">
        <v>177</v>
      </c>
      <c r="AU1917" s="238" t="s">
        <v>175</v>
      </c>
      <c r="AV1917" s="13" t="s">
        <v>174</v>
      </c>
      <c r="AW1917" s="13" t="s">
        <v>33</v>
      </c>
      <c r="AX1917" s="13" t="s">
        <v>77</v>
      </c>
      <c r="AY1917" s="238" t="s">
        <v>167</v>
      </c>
    </row>
    <row r="1918" spans="2:65" s="1" customFormat="1" ht="22.5" customHeight="1">
      <c r="B1918" s="40"/>
      <c r="C1918" s="242" t="s">
        <v>2778</v>
      </c>
      <c r="D1918" s="242" t="s">
        <v>364</v>
      </c>
      <c r="E1918" s="243" t="s">
        <v>2779</v>
      </c>
      <c r="F1918" s="244" t="s">
        <v>2780</v>
      </c>
      <c r="G1918" s="245" t="s">
        <v>245</v>
      </c>
      <c r="H1918" s="246">
        <v>53.225000000000001</v>
      </c>
      <c r="I1918" s="247"/>
      <c r="J1918" s="248">
        <f>ROUND(I1918*H1918,2)</f>
        <v>0</v>
      </c>
      <c r="K1918" s="244" t="s">
        <v>173</v>
      </c>
      <c r="L1918" s="249"/>
      <c r="M1918" s="250" t="s">
        <v>21</v>
      </c>
      <c r="N1918" s="251" t="s">
        <v>41</v>
      </c>
      <c r="O1918" s="41"/>
      <c r="P1918" s="201">
        <f>O1918*H1918</f>
        <v>0</v>
      </c>
      <c r="Q1918" s="201">
        <v>1.18E-2</v>
      </c>
      <c r="R1918" s="201">
        <f>Q1918*H1918</f>
        <v>0.62805500000000003</v>
      </c>
      <c r="S1918" s="201">
        <v>0</v>
      </c>
      <c r="T1918" s="202">
        <f>S1918*H1918</f>
        <v>0</v>
      </c>
      <c r="AR1918" s="23" t="s">
        <v>426</v>
      </c>
      <c r="AT1918" s="23" t="s">
        <v>364</v>
      </c>
      <c r="AU1918" s="23" t="s">
        <v>175</v>
      </c>
      <c r="AY1918" s="23" t="s">
        <v>167</v>
      </c>
      <c r="BE1918" s="203">
        <f>IF(N1918="základní",J1918,0)</f>
        <v>0</v>
      </c>
      <c r="BF1918" s="203">
        <f>IF(N1918="snížená",J1918,0)</f>
        <v>0</v>
      </c>
      <c r="BG1918" s="203">
        <f>IF(N1918="zákl. přenesená",J1918,0)</f>
        <v>0</v>
      </c>
      <c r="BH1918" s="203">
        <f>IF(N1918="sníž. přenesená",J1918,0)</f>
        <v>0</v>
      </c>
      <c r="BI1918" s="203">
        <f>IF(N1918="nulová",J1918,0)</f>
        <v>0</v>
      </c>
      <c r="BJ1918" s="23" t="s">
        <v>175</v>
      </c>
      <c r="BK1918" s="203">
        <f>ROUND(I1918*H1918,2)</f>
        <v>0</v>
      </c>
      <c r="BL1918" s="23" t="s">
        <v>308</v>
      </c>
      <c r="BM1918" s="23" t="s">
        <v>2781</v>
      </c>
    </row>
    <row r="1919" spans="2:65" s="11" customFormat="1">
      <c r="B1919" s="204"/>
      <c r="C1919" s="205"/>
      <c r="D1919" s="206" t="s">
        <v>177</v>
      </c>
      <c r="E1919" s="207" t="s">
        <v>21</v>
      </c>
      <c r="F1919" s="208" t="s">
        <v>645</v>
      </c>
      <c r="G1919" s="205"/>
      <c r="H1919" s="209" t="s">
        <v>21</v>
      </c>
      <c r="I1919" s="210"/>
      <c r="J1919" s="205"/>
      <c r="K1919" s="205"/>
      <c r="L1919" s="211"/>
      <c r="M1919" s="212"/>
      <c r="N1919" s="213"/>
      <c r="O1919" s="213"/>
      <c r="P1919" s="213"/>
      <c r="Q1919" s="213"/>
      <c r="R1919" s="213"/>
      <c r="S1919" s="213"/>
      <c r="T1919" s="214"/>
      <c r="AT1919" s="215" t="s">
        <v>177</v>
      </c>
      <c r="AU1919" s="215" t="s">
        <v>175</v>
      </c>
      <c r="AV1919" s="11" t="s">
        <v>77</v>
      </c>
      <c r="AW1919" s="11" t="s">
        <v>33</v>
      </c>
      <c r="AX1919" s="11" t="s">
        <v>69</v>
      </c>
      <c r="AY1919" s="215" t="s">
        <v>167</v>
      </c>
    </row>
    <row r="1920" spans="2:65" s="12" customFormat="1">
      <c r="B1920" s="216"/>
      <c r="C1920" s="217"/>
      <c r="D1920" s="206" t="s">
        <v>177</v>
      </c>
      <c r="E1920" s="218" t="s">
        <v>21</v>
      </c>
      <c r="F1920" s="219" t="s">
        <v>2782</v>
      </c>
      <c r="G1920" s="217"/>
      <c r="H1920" s="220">
        <v>53.225000000000001</v>
      </c>
      <c r="I1920" s="221"/>
      <c r="J1920" s="217"/>
      <c r="K1920" s="217"/>
      <c r="L1920" s="222"/>
      <c r="M1920" s="223"/>
      <c r="N1920" s="224"/>
      <c r="O1920" s="224"/>
      <c r="P1920" s="224"/>
      <c r="Q1920" s="224"/>
      <c r="R1920" s="224"/>
      <c r="S1920" s="224"/>
      <c r="T1920" s="225"/>
      <c r="AT1920" s="226" t="s">
        <v>177</v>
      </c>
      <c r="AU1920" s="226" t="s">
        <v>175</v>
      </c>
      <c r="AV1920" s="12" t="s">
        <v>175</v>
      </c>
      <c r="AW1920" s="12" t="s">
        <v>33</v>
      </c>
      <c r="AX1920" s="12" t="s">
        <v>69</v>
      </c>
      <c r="AY1920" s="226" t="s">
        <v>167</v>
      </c>
    </row>
    <row r="1921" spans="2:65" s="13" customFormat="1">
      <c r="B1921" s="227"/>
      <c r="C1921" s="228"/>
      <c r="D1921" s="229" t="s">
        <v>177</v>
      </c>
      <c r="E1921" s="230" t="s">
        <v>21</v>
      </c>
      <c r="F1921" s="231" t="s">
        <v>181</v>
      </c>
      <c r="G1921" s="228"/>
      <c r="H1921" s="232">
        <v>53.225000000000001</v>
      </c>
      <c r="I1921" s="233"/>
      <c r="J1921" s="228"/>
      <c r="K1921" s="228"/>
      <c r="L1921" s="234"/>
      <c r="M1921" s="235"/>
      <c r="N1921" s="236"/>
      <c r="O1921" s="236"/>
      <c r="P1921" s="236"/>
      <c r="Q1921" s="236"/>
      <c r="R1921" s="236"/>
      <c r="S1921" s="236"/>
      <c r="T1921" s="237"/>
      <c r="AT1921" s="238" t="s">
        <v>177</v>
      </c>
      <c r="AU1921" s="238" t="s">
        <v>175</v>
      </c>
      <c r="AV1921" s="13" t="s">
        <v>174</v>
      </c>
      <c r="AW1921" s="13" t="s">
        <v>33</v>
      </c>
      <c r="AX1921" s="13" t="s">
        <v>77</v>
      </c>
      <c r="AY1921" s="238" t="s">
        <v>167</v>
      </c>
    </row>
    <row r="1922" spans="2:65" s="1" customFormat="1" ht="31.5" customHeight="1">
      <c r="B1922" s="40"/>
      <c r="C1922" s="192" t="s">
        <v>2783</v>
      </c>
      <c r="D1922" s="192" t="s">
        <v>169</v>
      </c>
      <c r="E1922" s="193" t="s">
        <v>2784</v>
      </c>
      <c r="F1922" s="194" t="s">
        <v>2785</v>
      </c>
      <c r="G1922" s="195" t="s">
        <v>245</v>
      </c>
      <c r="H1922" s="196">
        <v>48.386000000000003</v>
      </c>
      <c r="I1922" s="197"/>
      <c r="J1922" s="198">
        <f>ROUND(I1922*H1922,2)</f>
        <v>0</v>
      </c>
      <c r="K1922" s="194" t="s">
        <v>173</v>
      </c>
      <c r="L1922" s="60"/>
      <c r="M1922" s="199" t="s">
        <v>21</v>
      </c>
      <c r="N1922" s="200" t="s">
        <v>41</v>
      </c>
      <c r="O1922" s="41"/>
      <c r="P1922" s="201">
        <f>O1922*H1922</f>
        <v>0</v>
      </c>
      <c r="Q1922" s="201">
        <v>0</v>
      </c>
      <c r="R1922" s="201">
        <f>Q1922*H1922</f>
        <v>0</v>
      </c>
      <c r="S1922" s="201">
        <v>0</v>
      </c>
      <c r="T1922" s="202">
        <f>S1922*H1922</f>
        <v>0</v>
      </c>
      <c r="AR1922" s="23" t="s">
        <v>308</v>
      </c>
      <c r="AT1922" s="23" t="s">
        <v>169</v>
      </c>
      <c r="AU1922" s="23" t="s">
        <v>175</v>
      </c>
      <c r="AY1922" s="23" t="s">
        <v>167</v>
      </c>
      <c r="BE1922" s="203">
        <f>IF(N1922="základní",J1922,0)</f>
        <v>0</v>
      </c>
      <c r="BF1922" s="203">
        <f>IF(N1922="snížená",J1922,0)</f>
        <v>0</v>
      </c>
      <c r="BG1922" s="203">
        <f>IF(N1922="zákl. přenesená",J1922,0)</f>
        <v>0</v>
      </c>
      <c r="BH1922" s="203">
        <f>IF(N1922="sníž. přenesená",J1922,0)</f>
        <v>0</v>
      </c>
      <c r="BI1922" s="203">
        <f>IF(N1922="nulová",J1922,0)</f>
        <v>0</v>
      </c>
      <c r="BJ1922" s="23" t="s">
        <v>175</v>
      </c>
      <c r="BK1922" s="203">
        <f>ROUND(I1922*H1922,2)</f>
        <v>0</v>
      </c>
      <c r="BL1922" s="23" t="s">
        <v>308</v>
      </c>
      <c r="BM1922" s="23" t="s">
        <v>2786</v>
      </c>
    </row>
    <row r="1923" spans="2:65" s="12" customFormat="1">
      <c r="B1923" s="216"/>
      <c r="C1923" s="217"/>
      <c r="D1923" s="206" t="s">
        <v>177</v>
      </c>
      <c r="E1923" s="218" t="s">
        <v>21</v>
      </c>
      <c r="F1923" s="219" t="s">
        <v>2787</v>
      </c>
      <c r="G1923" s="217"/>
      <c r="H1923" s="220">
        <v>48.386000000000003</v>
      </c>
      <c r="I1923" s="221"/>
      <c r="J1923" s="217"/>
      <c r="K1923" s="217"/>
      <c r="L1923" s="222"/>
      <c r="M1923" s="223"/>
      <c r="N1923" s="224"/>
      <c r="O1923" s="224"/>
      <c r="P1923" s="224"/>
      <c r="Q1923" s="224"/>
      <c r="R1923" s="224"/>
      <c r="S1923" s="224"/>
      <c r="T1923" s="225"/>
      <c r="AT1923" s="226" t="s">
        <v>177</v>
      </c>
      <c r="AU1923" s="226" t="s">
        <v>175</v>
      </c>
      <c r="AV1923" s="12" t="s">
        <v>175</v>
      </c>
      <c r="AW1923" s="12" t="s">
        <v>33</v>
      </c>
      <c r="AX1923" s="12" t="s">
        <v>69</v>
      </c>
      <c r="AY1923" s="226" t="s">
        <v>167</v>
      </c>
    </row>
    <row r="1924" spans="2:65" s="13" customFormat="1">
      <c r="B1924" s="227"/>
      <c r="C1924" s="228"/>
      <c r="D1924" s="229" t="s">
        <v>177</v>
      </c>
      <c r="E1924" s="230" t="s">
        <v>21</v>
      </c>
      <c r="F1924" s="231" t="s">
        <v>181</v>
      </c>
      <c r="G1924" s="228"/>
      <c r="H1924" s="232">
        <v>48.386000000000003</v>
      </c>
      <c r="I1924" s="233"/>
      <c r="J1924" s="228"/>
      <c r="K1924" s="228"/>
      <c r="L1924" s="234"/>
      <c r="M1924" s="235"/>
      <c r="N1924" s="236"/>
      <c r="O1924" s="236"/>
      <c r="P1924" s="236"/>
      <c r="Q1924" s="236"/>
      <c r="R1924" s="236"/>
      <c r="S1924" s="236"/>
      <c r="T1924" s="237"/>
      <c r="AT1924" s="238" t="s">
        <v>177</v>
      </c>
      <c r="AU1924" s="238" t="s">
        <v>175</v>
      </c>
      <c r="AV1924" s="13" t="s">
        <v>174</v>
      </c>
      <c r="AW1924" s="13" t="s">
        <v>33</v>
      </c>
      <c r="AX1924" s="13" t="s">
        <v>77</v>
      </c>
      <c r="AY1924" s="238" t="s">
        <v>167</v>
      </c>
    </row>
    <row r="1925" spans="2:65" s="1" customFormat="1" ht="31.5" customHeight="1">
      <c r="B1925" s="40"/>
      <c r="C1925" s="192" t="s">
        <v>2788</v>
      </c>
      <c r="D1925" s="192" t="s">
        <v>169</v>
      </c>
      <c r="E1925" s="193" t="s">
        <v>2789</v>
      </c>
      <c r="F1925" s="194" t="s">
        <v>2790</v>
      </c>
      <c r="G1925" s="195" t="s">
        <v>245</v>
      </c>
      <c r="H1925" s="196">
        <v>48.386000000000003</v>
      </c>
      <c r="I1925" s="197"/>
      <c r="J1925" s="198">
        <f>ROUND(I1925*H1925,2)</f>
        <v>0</v>
      </c>
      <c r="K1925" s="194" t="s">
        <v>173</v>
      </c>
      <c r="L1925" s="60"/>
      <c r="M1925" s="199" t="s">
        <v>21</v>
      </c>
      <c r="N1925" s="200" t="s">
        <v>41</v>
      </c>
      <c r="O1925" s="41"/>
      <c r="P1925" s="201">
        <f>O1925*H1925</f>
        <v>0</v>
      </c>
      <c r="Q1925" s="201">
        <v>2.7E-4</v>
      </c>
      <c r="R1925" s="201">
        <f>Q1925*H1925</f>
        <v>1.3064220000000001E-2</v>
      </c>
      <c r="S1925" s="201">
        <v>0</v>
      </c>
      <c r="T1925" s="202">
        <f>S1925*H1925</f>
        <v>0</v>
      </c>
      <c r="AR1925" s="23" t="s">
        <v>308</v>
      </c>
      <c r="AT1925" s="23" t="s">
        <v>169</v>
      </c>
      <c r="AU1925" s="23" t="s">
        <v>175</v>
      </c>
      <c r="AY1925" s="23" t="s">
        <v>167</v>
      </c>
      <c r="BE1925" s="203">
        <f>IF(N1925="základní",J1925,0)</f>
        <v>0</v>
      </c>
      <c r="BF1925" s="203">
        <f>IF(N1925="snížená",J1925,0)</f>
        <v>0</v>
      </c>
      <c r="BG1925" s="203">
        <f>IF(N1925="zákl. přenesená",J1925,0)</f>
        <v>0</v>
      </c>
      <c r="BH1925" s="203">
        <f>IF(N1925="sníž. přenesená",J1925,0)</f>
        <v>0</v>
      </c>
      <c r="BI1925" s="203">
        <f>IF(N1925="nulová",J1925,0)</f>
        <v>0</v>
      </c>
      <c r="BJ1925" s="23" t="s">
        <v>175</v>
      </c>
      <c r="BK1925" s="203">
        <f>ROUND(I1925*H1925,2)</f>
        <v>0</v>
      </c>
      <c r="BL1925" s="23" t="s">
        <v>308</v>
      </c>
      <c r="BM1925" s="23" t="s">
        <v>2791</v>
      </c>
    </row>
    <row r="1926" spans="2:65" s="1" customFormat="1" ht="22.5" customHeight="1">
      <c r="B1926" s="40"/>
      <c r="C1926" s="192" t="s">
        <v>2792</v>
      </c>
      <c r="D1926" s="192" t="s">
        <v>169</v>
      </c>
      <c r="E1926" s="193" t="s">
        <v>2793</v>
      </c>
      <c r="F1926" s="194" t="s">
        <v>2794</v>
      </c>
      <c r="G1926" s="195" t="s">
        <v>226</v>
      </c>
      <c r="H1926" s="196">
        <v>1</v>
      </c>
      <c r="I1926" s="197"/>
      <c r="J1926" s="198">
        <f>ROUND(I1926*H1926,2)</f>
        <v>0</v>
      </c>
      <c r="K1926" s="194" t="s">
        <v>173</v>
      </c>
      <c r="L1926" s="60"/>
      <c r="M1926" s="199" t="s">
        <v>21</v>
      </c>
      <c r="N1926" s="200" t="s">
        <v>41</v>
      </c>
      <c r="O1926" s="41"/>
      <c r="P1926" s="201">
        <f>O1926*H1926</f>
        <v>0</v>
      </c>
      <c r="Q1926" s="201">
        <v>0</v>
      </c>
      <c r="R1926" s="201">
        <f>Q1926*H1926</f>
        <v>0</v>
      </c>
      <c r="S1926" s="201">
        <v>0</v>
      </c>
      <c r="T1926" s="202">
        <f>S1926*H1926</f>
        <v>0</v>
      </c>
      <c r="AR1926" s="23" t="s">
        <v>308</v>
      </c>
      <c r="AT1926" s="23" t="s">
        <v>169</v>
      </c>
      <c r="AU1926" s="23" t="s">
        <v>175</v>
      </c>
      <c r="AY1926" s="23" t="s">
        <v>167</v>
      </c>
      <c r="BE1926" s="203">
        <f>IF(N1926="základní",J1926,0)</f>
        <v>0</v>
      </c>
      <c r="BF1926" s="203">
        <f>IF(N1926="snížená",J1926,0)</f>
        <v>0</v>
      </c>
      <c r="BG1926" s="203">
        <f>IF(N1926="zákl. přenesená",J1926,0)</f>
        <v>0</v>
      </c>
      <c r="BH1926" s="203">
        <f>IF(N1926="sníž. přenesená",J1926,0)</f>
        <v>0</v>
      </c>
      <c r="BI1926" s="203">
        <f>IF(N1926="nulová",J1926,0)</f>
        <v>0</v>
      </c>
      <c r="BJ1926" s="23" t="s">
        <v>175</v>
      </c>
      <c r="BK1926" s="203">
        <f>ROUND(I1926*H1926,2)</f>
        <v>0</v>
      </c>
      <c r="BL1926" s="23" t="s">
        <v>308</v>
      </c>
      <c r="BM1926" s="23" t="s">
        <v>2795</v>
      </c>
    </row>
    <row r="1927" spans="2:65" s="1" customFormat="1" ht="22.5" customHeight="1">
      <c r="B1927" s="40"/>
      <c r="C1927" s="192" t="s">
        <v>2796</v>
      </c>
      <c r="D1927" s="192" t="s">
        <v>169</v>
      </c>
      <c r="E1927" s="193" t="s">
        <v>2797</v>
      </c>
      <c r="F1927" s="194" t="s">
        <v>2798</v>
      </c>
      <c r="G1927" s="195" t="s">
        <v>305</v>
      </c>
      <c r="H1927" s="196">
        <v>50</v>
      </c>
      <c r="I1927" s="197"/>
      <c r="J1927" s="198">
        <f>ROUND(I1927*H1927,2)</f>
        <v>0</v>
      </c>
      <c r="K1927" s="194" t="s">
        <v>173</v>
      </c>
      <c r="L1927" s="60"/>
      <c r="M1927" s="199" t="s">
        <v>21</v>
      </c>
      <c r="N1927" s="200" t="s">
        <v>41</v>
      </c>
      <c r="O1927" s="41"/>
      <c r="P1927" s="201">
        <f>O1927*H1927</f>
        <v>0</v>
      </c>
      <c r="Q1927" s="201">
        <v>3.1E-4</v>
      </c>
      <c r="R1927" s="201">
        <f>Q1927*H1927</f>
        <v>1.55E-2</v>
      </c>
      <c r="S1927" s="201">
        <v>0</v>
      </c>
      <c r="T1927" s="202">
        <f>S1927*H1927</f>
        <v>0</v>
      </c>
      <c r="AR1927" s="23" t="s">
        <v>308</v>
      </c>
      <c r="AT1927" s="23" t="s">
        <v>169</v>
      </c>
      <c r="AU1927" s="23" t="s">
        <v>175</v>
      </c>
      <c r="AY1927" s="23" t="s">
        <v>167</v>
      </c>
      <c r="BE1927" s="203">
        <f>IF(N1927="základní",J1927,0)</f>
        <v>0</v>
      </c>
      <c r="BF1927" s="203">
        <f>IF(N1927="snížená",J1927,0)</f>
        <v>0</v>
      </c>
      <c r="BG1927" s="203">
        <f>IF(N1927="zákl. přenesená",J1927,0)</f>
        <v>0</v>
      </c>
      <c r="BH1927" s="203">
        <f>IF(N1927="sníž. přenesená",J1927,0)</f>
        <v>0</v>
      </c>
      <c r="BI1927" s="203">
        <f>IF(N1927="nulová",J1927,0)</f>
        <v>0</v>
      </c>
      <c r="BJ1927" s="23" t="s">
        <v>175</v>
      </c>
      <c r="BK1927" s="203">
        <f>ROUND(I1927*H1927,2)</f>
        <v>0</v>
      </c>
      <c r="BL1927" s="23" t="s">
        <v>308</v>
      </c>
      <c r="BM1927" s="23" t="s">
        <v>2799</v>
      </c>
    </row>
    <row r="1928" spans="2:65" s="1" customFormat="1" ht="22.5" customHeight="1">
      <c r="B1928" s="40"/>
      <c r="C1928" s="192" t="s">
        <v>2800</v>
      </c>
      <c r="D1928" s="192" t="s">
        <v>169</v>
      </c>
      <c r="E1928" s="193" t="s">
        <v>2801</v>
      </c>
      <c r="F1928" s="194" t="s">
        <v>2802</v>
      </c>
      <c r="G1928" s="195" t="s">
        <v>245</v>
      </c>
      <c r="H1928" s="196">
        <v>48.386000000000003</v>
      </c>
      <c r="I1928" s="197"/>
      <c r="J1928" s="198">
        <f>ROUND(I1928*H1928,2)</f>
        <v>0</v>
      </c>
      <c r="K1928" s="194" t="s">
        <v>173</v>
      </c>
      <c r="L1928" s="60"/>
      <c r="M1928" s="199" t="s">
        <v>21</v>
      </c>
      <c r="N1928" s="200" t="s">
        <v>41</v>
      </c>
      <c r="O1928" s="41"/>
      <c r="P1928" s="201">
        <f>O1928*H1928</f>
        <v>0</v>
      </c>
      <c r="Q1928" s="201">
        <v>2.9999999999999997E-4</v>
      </c>
      <c r="R1928" s="201">
        <f>Q1928*H1928</f>
        <v>1.4515799999999999E-2</v>
      </c>
      <c r="S1928" s="201">
        <v>0</v>
      </c>
      <c r="T1928" s="202">
        <f>S1928*H1928</f>
        <v>0</v>
      </c>
      <c r="AR1928" s="23" t="s">
        <v>308</v>
      </c>
      <c r="AT1928" s="23" t="s">
        <v>169</v>
      </c>
      <c r="AU1928" s="23" t="s">
        <v>175</v>
      </c>
      <c r="AY1928" s="23" t="s">
        <v>167</v>
      </c>
      <c r="BE1928" s="203">
        <f>IF(N1928="základní",J1928,0)</f>
        <v>0</v>
      </c>
      <c r="BF1928" s="203">
        <f>IF(N1928="snížená",J1928,0)</f>
        <v>0</v>
      </c>
      <c r="BG1928" s="203">
        <f>IF(N1928="zákl. přenesená",J1928,0)</f>
        <v>0</v>
      </c>
      <c r="BH1928" s="203">
        <f>IF(N1928="sníž. přenesená",J1928,0)</f>
        <v>0</v>
      </c>
      <c r="BI1928" s="203">
        <f>IF(N1928="nulová",J1928,0)</f>
        <v>0</v>
      </c>
      <c r="BJ1928" s="23" t="s">
        <v>175</v>
      </c>
      <c r="BK1928" s="203">
        <f>ROUND(I1928*H1928,2)</f>
        <v>0</v>
      </c>
      <c r="BL1928" s="23" t="s">
        <v>308</v>
      </c>
      <c r="BM1928" s="23" t="s">
        <v>2803</v>
      </c>
    </row>
    <row r="1929" spans="2:65" s="12" customFormat="1">
      <c r="B1929" s="216"/>
      <c r="C1929" s="217"/>
      <c r="D1929" s="206" t="s">
        <v>177</v>
      </c>
      <c r="E1929" s="218" t="s">
        <v>21</v>
      </c>
      <c r="F1929" s="219" t="s">
        <v>2787</v>
      </c>
      <c r="G1929" s="217"/>
      <c r="H1929" s="220">
        <v>48.386000000000003</v>
      </c>
      <c r="I1929" s="221"/>
      <c r="J1929" s="217"/>
      <c r="K1929" s="217"/>
      <c r="L1929" s="222"/>
      <c r="M1929" s="223"/>
      <c r="N1929" s="224"/>
      <c r="O1929" s="224"/>
      <c r="P1929" s="224"/>
      <c r="Q1929" s="224"/>
      <c r="R1929" s="224"/>
      <c r="S1929" s="224"/>
      <c r="T1929" s="225"/>
      <c r="AT1929" s="226" t="s">
        <v>177</v>
      </c>
      <c r="AU1929" s="226" t="s">
        <v>175</v>
      </c>
      <c r="AV1929" s="12" t="s">
        <v>175</v>
      </c>
      <c r="AW1929" s="12" t="s">
        <v>33</v>
      </c>
      <c r="AX1929" s="12" t="s">
        <v>69</v>
      </c>
      <c r="AY1929" s="226" t="s">
        <v>167</v>
      </c>
    </row>
    <row r="1930" spans="2:65" s="13" customFormat="1">
      <c r="B1930" s="227"/>
      <c r="C1930" s="228"/>
      <c r="D1930" s="229" t="s">
        <v>177</v>
      </c>
      <c r="E1930" s="230" t="s">
        <v>21</v>
      </c>
      <c r="F1930" s="231" t="s">
        <v>181</v>
      </c>
      <c r="G1930" s="228"/>
      <c r="H1930" s="232">
        <v>48.386000000000003</v>
      </c>
      <c r="I1930" s="233"/>
      <c r="J1930" s="228"/>
      <c r="K1930" s="228"/>
      <c r="L1930" s="234"/>
      <c r="M1930" s="235"/>
      <c r="N1930" s="236"/>
      <c r="O1930" s="236"/>
      <c r="P1930" s="236"/>
      <c r="Q1930" s="236"/>
      <c r="R1930" s="236"/>
      <c r="S1930" s="236"/>
      <c r="T1930" s="237"/>
      <c r="AT1930" s="238" t="s">
        <v>177</v>
      </c>
      <c r="AU1930" s="238" t="s">
        <v>175</v>
      </c>
      <c r="AV1930" s="13" t="s">
        <v>174</v>
      </c>
      <c r="AW1930" s="13" t="s">
        <v>33</v>
      </c>
      <c r="AX1930" s="13" t="s">
        <v>77</v>
      </c>
      <c r="AY1930" s="238" t="s">
        <v>167</v>
      </c>
    </row>
    <row r="1931" spans="2:65" s="1" customFormat="1" ht="22.5" customHeight="1">
      <c r="B1931" s="40"/>
      <c r="C1931" s="192" t="s">
        <v>2804</v>
      </c>
      <c r="D1931" s="192" t="s">
        <v>169</v>
      </c>
      <c r="E1931" s="193" t="s">
        <v>2805</v>
      </c>
      <c r="F1931" s="194" t="s">
        <v>2806</v>
      </c>
      <c r="G1931" s="195" t="s">
        <v>305</v>
      </c>
      <c r="H1931" s="196">
        <v>50</v>
      </c>
      <c r="I1931" s="197"/>
      <c r="J1931" s="198">
        <f t="shared" ref="J1931:J1936" si="150">ROUND(I1931*H1931,2)</f>
        <v>0</v>
      </c>
      <c r="K1931" s="194" t="s">
        <v>173</v>
      </c>
      <c r="L1931" s="60"/>
      <c r="M1931" s="199" t="s">
        <v>21</v>
      </c>
      <c r="N1931" s="200" t="s">
        <v>41</v>
      </c>
      <c r="O1931" s="41"/>
      <c r="P1931" s="201">
        <f t="shared" ref="P1931:P1936" si="151">O1931*H1931</f>
        <v>0</v>
      </c>
      <c r="Q1931" s="201">
        <v>3.0000000000000001E-5</v>
      </c>
      <c r="R1931" s="201">
        <f t="shared" ref="R1931:R1936" si="152">Q1931*H1931</f>
        <v>1.5E-3</v>
      </c>
      <c r="S1931" s="201">
        <v>0</v>
      </c>
      <c r="T1931" s="202">
        <f t="shared" ref="T1931:T1936" si="153">S1931*H1931</f>
        <v>0</v>
      </c>
      <c r="AR1931" s="23" t="s">
        <v>308</v>
      </c>
      <c r="AT1931" s="23" t="s">
        <v>169</v>
      </c>
      <c r="AU1931" s="23" t="s">
        <v>175</v>
      </c>
      <c r="AY1931" s="23" t="s">
        <v>167</v>
      </c>
      <c r="BE1931" s="203">
        <f t="shared" ref="BE1931:BE1936" si="154">IF(N1931="základní",J1931,0)</f>
        <v>0</v>
      </c>
      <c r="BF1931" s="203">
        <f t="shared" ref="BF1931:BF1936" si="155">IF(N1931="snížená",J1931,0)</f>
        <v>0</v>
      </c>
      <c r="BG1931" s="203">
        <f t="shared" ref="BG1931:BG1936" si="156">IF(N1931="zákl. přenesená",J1931,0)</f>
        <v>0</v>
      </c>
      <c r="BH1931" s="203">
        <f t="shared" ref="BH1931:BH1936" si="157">IF(N1931="sníž. přenesená",J1931,0)</f>
        <v>0</v>
      </c>
      <c r="BI1931" s="203">
        <f t="shared" ref="BI1931:BI1936" si="158">IF(N1931="nulová",J1931,0)</f>
        <v>0</v>
      </c>
      <c r="BJ1931" s="23" t="s">
        <v>175</v>
      </c>
      <c r="BK1931" s="203">
        <f t="shared" ref="BK1931:BK1936" si="159">ROUND(I1931*H1931,2)</f>
        <v>0</v>
      </c>
      <c r="BL1931" s="23" t="s">
        <v>308</v>
      </c>
      <c r="BM1931" s="23" t="s">
        <v>2807</v>
      </c>
    </row>
    <row r="1932" spans="2:65" s="1" customFormat="1" ht="22.5" customHeight="1">
      <c r="B1932" s="40"/>
      <c r="C1932" s="192" t="s">
        <v>2808</v>
      </c>
      <c r="D1932" s="192" t="s">
        <v>169</v>
      </c>
      <c r="E1932" s="193" t="s">
        <v>2809</v>
      </c>
      <c r="F1932" s="194" t="s">
        <v>2810</v>
      </c>
      <c r="G1932" s="195" t="s">
        <v>226</v>
      </c>
      <c r="H1932" s="196">
        <v>10</v>
      </c>
      <c r="I1932" s="197"/>
      <c r="J1932" s="198">
        <f t="shared" si="150"/>
        <v>0</v>
      </c>
      <c r="K1932" s="194" t="s">
        <v>173</v>
      </c>
      <c r="L1932" s="60"/>
      <c r="M1932" s="199" t="s">
        <v>21</v>
      </c>
      <c r="N1932" s="200" t="s">
        <v>41</v>
      </c>
      <c r="O1932" s="41"/>
      <c r="P1932" s="201">
        <f t="shared" si="151"/>
        <v>0</v>
      </c>
      <c r="Q1932" s="201">
        <v>9.0000000000000006E-5</v>
      </c>
      <c r="R1932" s="201">
        <f t="shared" si="152"/>
        <v>9.0000000000000008E-4</v>
      </c>
      <c r="S1932" s="201">
        <v>0</v>
      </c>
      <c r="T1932" s="202">
        <f t="shared" si="153"/>
        <v>0</v>
      </c>
      <c r="AR1932" s="23" t="s">
        <v>308</v>
      </c>
      <c r="AT1932" s="23" t="s">
        <v>169</v>
      </c>
      <c r="AU1932" s="23" t="s">
        <v>175</v>
      </c>
      <c r="AY1932" s="23" t="s">
        <v>167</v>
      </c>
      <c r="BE1932" s="203">
        <f t="shared" si="154"/>
        <v>0</v>
      </c>
      <c r="BF1932" s="203">
        <f t="shared" si="155"/>
        <v>0</v>
      </c>
      <c r="BG1932" s="203">
        <f t="shared" si="156"/>
        <v>0</v>
      </c>
      <c r="BH1932" s="203">
        <f t="shared" si="157"/>
        <v>0</v>
      </c>
      <c r="BI1932" s="203">
        <f t="shared" si="158"/>
        <v>0</v>
      </c>
      <c r="BJ1932" s="23" t="s">
        <v>175</v>
      </c>
      <c r="BK1932" s="203">
        <f t="shared" si="159"/>
        <v>0</v>
      </c>
      <c r="BL1932" s="23" t="s">
        <v>308</v>
      </c>
      <c r="BM1932" s="23" t="s">
        <v>2811</v>
      </c>
    </row>
    <row r="1933" spans="2:65" s="1" customFormat="1" ht="22.5" customHeight="1">
      <c r="B1933" s="40"/>
      <c r="C1933" s="192" t="s">
        <v>2812</v>
      </c>
      <c r="D1933" s="192" t="s">
        <v>169</v>
      </c>
      <c r="E1933" s="193" t="s">
        <v>2813</v>
      </c>
      <c r="F1933" s="194" t="s">
        <v>2814</v>
      </c>
      <c r="G1933" s="195" t="s">
        <v>226</v>
      </c>
      <c r="H1933" s="196">
        <v>4</v>
      </c>
      <c r="I1933" s="197"/>
      <c r="J1933" s="198">
        <f t="shared" si="150"/>
        <v>0</v>
      </c>
      <c r="K1933" s="194" t="s">
        <v>173</v>
      </c>
      <c r="L1933" s="60"/>
      <c r="M1933" s="199" t="s">
        <v>21</v>
      </c>
      <c r="N1933" s="200" t="s">
        <v>41</v>
      </c>
      <c r="O1933" s="41"/>
      <c r="P1933" s="201">
        <f t="shared" si="151"/>
        <v>0</v>
      </c>
      <c r="Q1933" s="201">
        <v>9.0000000000000006E-5</v>
      </c>
      <c r="R1933" s="201">
        <f t="shared" si="152"/>
        <v>3.6000000000000002E-4</v>
      </c>
      <c r="S1933" s="201">
        <v>0</v>
      </c>
      <c r="T1933" s="202">
        <f t="shared" si="153"/>
        <v>0</v>
      </c>
      <c r="AR1933" s="23" t="s">
        <v>308</v>
      </c>
      <c r="AT1933" s="23" t="s">
        <v>169</v>
      </c>
      <c r="AU1933" s="23" t="s">
        <v>175</v>
      </c>
      <c r="AY1933" s="23" t="s">
        <v>167</v>
      </c>
      <c r="BE1933" s="203">
        <f t="shared" si="154"/>
        <v>0</v>
      </c>
      <c r="BF1933" s="203">
        <f t="shared" si="155"/>
        <v>0</v>
      </c>
      <c r="BG1933" s="203">
        <f t="shared" si="156"/>
        <v>0</v>
      </c>
      <c r="BH1933" s="203">
        <f t="shared" si="157"/>
        <v>0</v>
      </c>
      <c r="BI1933" s="203">
        <f t="shared" si="158"/>
        <v>0</v>
      </c>
      <c r="BJ1933" s="23" t="s">
        <v>175</v>
      </c>
      <c r="BK1933" s="203">
        <f t="shared" si="159"/>
        <v>0</v>
      </c>
      <c r="BL1933" s="23" t="s">
        <v>308</v>
      </c>
      <c r="BM1933" s="23" t="s">
        <v>2815</v>
      </c>
    </row>
    <row r="1934" spans="2:65" s="1" customFormat="1" ht="22.5" customHeight="1">
      <c r="B1934" s="40"/>
      <c r="C1934" s="192" t="s">
        <v>2816</v>
      </c>
      <c r="D1934" s="192" t="s">
        <v>169</v>
      </c>
      <c r="E1934" s="193" t="s">
        <v>2817</v>
      </c>
      <c r="F1934" s="194" t="s">
        <v>2818</v>
      </c>
      <c r="G1934" s="195" t="s">
        <v>226</v>
      </c>
      <c r="H1934" s="196">
        <v>4</v>
      </c>
      <c r="I1934" s="197"/>
      <c r="J1934" s="198">
        <f t="shared" si="150"/>
        <v>0</v>
      </c>
      <c r="K1934" s="194" t="s">
        <v>173</v>
      </c>
      <c r="L1934" s="60"/>
      <c r="M1934" s="199" t="s">
        <v>21</v>
      </c>
      <c r="N1934" s="200" t="s">
        <v>41</v>
      </c>
      <c r="O1934" s="41"/>
      <c r="P1934" s="201">
        <f t="shared" si="151"/>
        <v>0</v>
      </c>
      <c r="Q1934" s="201">
        <v>1.9000000000000001E-4</v>
      </c>
      <c r="R1934" s="201">
        <f t="shared" si="152"/>
        <v>7.6000000000000004E-4</v>
      </c>
      <c r="S1934" s="201">
        <v>0</v>
      </c>
      <c r="T1934" s="202">
        <f t="shared" si="153"/>
        <v>0</v>
      </c>
      <c r="AR1934" s="23" t="s">
        <v>308</v>
      </c>
      <c r="AT1934" s="23" t="s">
        <v>169</v>
      </c>
      <c r="AU1934" s="23" t="s">
        <v>175</v>
      </c>
      <c r="AY1934" s="23" t="s">
        <v>167</v>
      </c>
      <c r="BE1934" s="203">
        <f t="shared" si="154"/>
        <v>0</v>
      </c>
      <c r="BF1934" s="203">
        <f t="shared" si="155"/>
        <v>0</v>
      </c>
      <c r="BG1934" s="203">
        <f t="shared" si="156"/>
        <v>0</v>
      </c>
      <c r="BH1934" s="203">
        <f t="shared" si="157"/>
        <v>0</v>
      </c>
      <c r="BI1934" s="203">
        <f t="shared" si="158"/>
        <v>0</v>
      </c>
      <c r="BJ1934" s="23" t="s">
        <v>175</v>
      </c>
      <c r="BK1934" s="203">
        <f t="shared" si="159"/>
        <v>0</v>
      </c>
      <c r="BL1934" s="23" t="s">
        <v>308</v>
      </c>
      <c r="BM1934" s="23" t="s">
        <v>2819</v>
      </c>
    </row>
    <row r="1935" spans="2:65" s="1" customFormat="1" ht="22.5" customHeight="1">
      <c r="B1935" s="40"/>
      <c r="C1935" s="192" t="s">
        <v>2820</v>
      </c>
      <c r="D1935" s="192" t="s">
        <v>169</v>
      </c>
      <c r="E1935" s="193" t="s">
        <v>2821</v>
      </c>
      <c r="F1935" s="194" t="s">
        <v>2822</v>
      </c>
      <c r="G1935" s="195" t="s">
        <v>226</v>
      </c>
      <c r="H1935" s="196">
        <v>50</v>
      </c>
      <c r="I1935" s="197"/>
      <c r="J1935" s="198">
        <f t="shared" si="150"/>
        <v>0</v>
      </c>
      <c r="K1935" s="194" t="s">
        <v>173</v>
      </c>
      <c r="L1935" s="60"/>
      <c r="M1935" s="199" t="s">
        <v>21</v>
      </c>
      <c r="N1935" s="200" t="s">
        <v>41</v>
      </c>
      <c r="O1935" s="41"/>
      <c r="P1935" s="201">
        <f t="shared" si="151"/>
        <v>0</v>
      </c>
      <c r="Q1935" s="201">
        <v>0</v>
      </c>
      <c r="R1935" s="201">
        <f t="shared" si="152"/>
        <v>0</v>
      </c>
      <c r="S1935" s="201">
        <v>0</v>
      </c>
      <c r="T1935" s="202">
        <f t="shared" si="153"/>
        <v>0</v>
      </c>
      <c r="AR1935" s="23" t="s">
        <v>308</v>
      </c>
      <c r="AT1935" s="23" t="s">
        <v>169</v>
      </c>
      <c r="AU1935" s="23" t="s">
        <v>175</v>
      </c>
      <c r="AY1935" s="23" t="s">
        <v>167</v>
      </c>
      <c r="BE1935" s="203">
        <f t="shared" si="154"/>
        <v>0</v>
      </c>
      <c r="BF1935" s="203">
        <f t="shared" si="155"/>
        <v>0</v>
      </c>
      <c r="BG1935" s="203">
        <f t="shared" si="156"/>
        <v>0</v>
      </c>
      <c r="BH1935" s="203">
        <f t="shared" si="157"/>
        <v>0</v>
      </c>
      <c r="BI1935" s="203">
        <f t="shared" si="158"/>
        <v>0</v>
      </c>
      <c r="BJ1935" s="23" t="s">
        <v>175</v>
      </c>
      <c r="BK1935" s="203">
        <f t="shared" si="159"/>
        <v>0</v>
      </c>
      <c r="BL1935" s="23" t="s">
        <v>308</v>
      </c>
      <c r="BM1935" s="23" t="s">
        <v>2823</v>
      </c>
    </row>
    <row r="1936" spans="2:65" s="1" customFormat="1" ht="31.5" customHeight="1">
      <c r="B1936" s="40"/>
      <c r="C1936" s="192" t="s">
        <v>2824</v>
      </c>
      <c r="D1936" s="192" t="s">
        <v>169</v>
      </c>
      <c r="E1936" s="193" t="s">
        <v>2825</v>
      </c>
      <c r="F1936" s="194" t="s">
        <v>2826</v>
      </c>
      <c r="G1936" s="195" t="s">
        <v>944</v>
      </c>
      <c r="H1936" s="256"/>
      <c r="I1936" s="197"/>
      <c r="J1936" s="198">
        <f t="shared" si="150"/>
        <v>0</v>
      </c>
      <c r="K1936" s="194" t="s">
        <v>173</v>
      </c>
      <c r="L1936" s="60"/>
      <c r="M1936" s="199" t="s">
        <v>21</v>
      </c>
      <c r="N1936" s="200" t="s">
        <v>41</v>
      </c>
      <c r="O1936" s="41"/>
      <c r="P1936" s="201">
        <f t="shared" si="151"/>
        <v>0</v>
      </c>
      <c r="Q1936" s="201">
        <v>0</v>
      </c>
      <c r="R1936" s="201">
        <f t="shared" si="152"/>
        <v>0</v>
      </c>
      <c r="S1936" s="201">
        <v>0</v>
      </c>
      <c r="T1936" s="202">
        <f t="shared" si="153"/>
        <v>0</v>
      </c>
      <c r="AR1936" s="23" t="s">
        <v>308</v>
      </c>
      <c r="AT1936" s="23" t="s">
        <v>169</v>
      </c>
      <c r="AU1936" s="23" t="s">
        <v>175</v>
      </c>
      <c r="AY1936" s="23" t="s">
        <v>167</v>
      </c>
      <c r="BE1936" s="203">
        <f t="shared" si="154"/>
        <v>0</v>
      </c>
      <c r="BF1936" s="203">
        <f t="shared" si="155"/>
        <v>0</v>
      </c>
      <c r="BG1936" s="203">
        <f t="shared" si="156"/>
        <v>0</v>
      </c>
      <c r="BH1936" s="203">
        <f t="shared" si="157"/>
        <v>0</v>
      </c>
      <c r="BI1936" s="203">
        <f t="shared" si="158"/>
        <v>0</v>
      </c>
      <c r="BJ1936" s="23" t="s">
        <v>175</v>
      </c>
      <c r="BK1936" s="203">
        <f t="shared" si="159"/>
        <v>0</v>
      </c>
      <c r="BL1936" s="23" t="s">
        <v>308</v>
      </c>
      <c r="BM1936" s="23" t="s">
        <v>2827</v>
      </c>
    </row>
    <row r="1937" spans="2:65" s="10" customFormat="1" ht="29.85" customHeight="1">
      <c r="B1937" s="175"/>
      <c r="C1937" s="176"/>
      <c r="D1937" s="189" t="s">
        <v>68</v>
      </c>
      <c r="E1937" s="190" t="s">
        <v>2828</v>
      </c>
      <c r="F1937" s="190" t="s">
        <v>2829</v>
      </c>
      <c r="G1937" s="176"/>
      <c r="H1937" s="176"/>
      <c r="I1937" s="179"/>
      <c r="J1937" s="191">
        <f>BK1937</f>
        <v>0</v>
      </c>
      <c r="K1937" s="176"/>
      <c r="L1937" s="181"/>
      <c r="M1937" s="182"/>
      <c r="N1937" s="183"/>
      <c r="O1937" s="183"/>
      <c r="P1937" s="184">
        <f>SUM(P1938:P1988)</f>
        <v>0</v>
      </c>
      <c r="Q1937" s="183"/>
      <c r="R1937" s="184">
        <f>SUM(R1938:R1988)</f>
        <v>6.7958039999999997E-2</v>
      </c>
      <c r="S1937" s="183"/>
      <c r="T1937" s="185">
        <f>SUM(T1938:T1988)</f>
        <v>0</v>
      </c>
      <c r="AR1937" s="186" t="s">
        <v>175</v>
      </c>
      <c r="AT1937" s="187" t="s">
        <v>68</v>
      </c>
      <c r="AU1937" s="187" t="s">
        <v>77</v>
      </c>
      <c r="AY1937" s="186" t="s">
        <v>167</v>
      </c>
      <c r="BK1937" s="188">
        <f>SUM(BK1938:BK1988)</f>
        <v>0</v>
      </c>
    </row>
    <row r="1938" spans="2:65" s="1" customFormat="1" ht="31.5" customHeight="1">
      <c r="B1938" s="40"/>
      <c r="C1938" s="192" t="s">
        <v>2830</v>
      </c>
      <c r="D1938" s="192" t="s">
        <v>169</v>
      </c>
      <c r="E1938" s="193" t="s">
        <v>2831</v>
      </c>
      <c r="F1938" s="194" t="s">
        <v>2832</v>
      </c>
      <c r="G1938" s="195" t="s">
        <v>245</v>
      </c>
      <c r="H1938" s="196">
        <v>127.771</v>
      </c>
      <c r="I1938" s="197"/>
      <c r="J1938" s="198">
        <f>ROUND(I1938*H1938,2)</f>
        <v>0</v>
      </c>
      <c r="K1938" s="194" t="s">
        <v>173</v>
      </c>
      <c r="L1938" s="60"/>
      <c r="M1938" s="199" t="s">
        <v>21</v>
      </c>
      <c r="N1938" s="200" t="s">
        <v>41</v>
      </c>
      <c r="O1938" s="41"/>
      <c r="P1938" s="201">
        <f>O1938*H1938</f>
        <v>0</v>
      </c>
      <c r="Q1938" s="201">
        <v>1.3999999999999999E-4</v>
      </c>
      <c r="R1938" s="201">
        <f>Q1938*H1938</f>
        <v>1.7887939999999998E-2</v>
      </c>
      <c r="S1938" s="201">
        <v>0</v>
      </c>
      <c r="T1938" s="202">
        <f>S1938*H1938</f>
        <v>0</v>
      </c>
      <c r="AR1938" s="23" t="s">
        <v>308</v>
      </c>
      <c r="AT1938" s="23" t="s">
        <v>169</v>
      </c>
      <c r="AU1938" s="23" t="s">
        <v>175</v>
      </c>
      <c r="AY1938" s="23" t="s">
        <v>167</v>
      </c>
      <c r="BE1938" s="203">
        <f>IF(N1938="základní",J1938,0)</f>
        <v>0</v>
      </c>
      <c r="BF1938" s="203">
        <f>IF(N1938="snížená",J1938,0)</f>
        <v>0</v>
      </c>
      <c r="BG1938" s="203">
        <f>IF(N1938="zákl. přenesená",J1938,0)</f>
        <v>0</v>
      </c>
      <c r="BH1938" s="203">
        <f>IF(N1938="sníž. přenesená",J1938,0)</f>
        <v>0</v>
      </c>
      <c r="BI1938" s="203">
        <f>IF(N1938="nulová",J1938,0)</f>
        <v>0</v>
      </c>
      <c r="BJ1938" s="23" t="s">
        <v>175</v>
      </c>
      <c r="BK1938" s="203">
        <f>ROUND(I1938*H1938,2)</f>
        <v>0</v>
      </c>
      <c r="BL1938" s="23" t="s">
        <v>308</v>
      </c>
      <c r="BM1938" s="23" t="s">
        <v>2833</v>
      </c>
    </row>
    <row r="1939" spans="2:65" s="11" customFormat="1">
      <c r="B1939" s="204"/>
      <c r="C1939" s="205"/>
      <c r="D1939" s="206" t="s">
        <v>177</v>
      </c>
      <c r="E1939" s="207" t="s">
        <v>21</v>
      </c>
      <c r="F1939" s="208" t="s">
        <v>2834</v>
      </c>
      <c r="G1939" s="205"/>
      <c r="H1939" s="209" t="s">
        <v>21</v>
      </c>
      <c r="I1939" s="210"/>
      <c r="J1939" s="205"/>
      <c r="K1939" s="205"/>
      <c r="L1939" s="211"/>
      <c r="M1939" s="212"/>
      <c r="N1939" s="213"/>
      <c r="O1939" s="213"/>
      <c r="P1939" s="213"/>
      <c r="Q1939" s="213"/>
      <c r="R1939" s="213"/>
      <c r="S1939" s="213"/>
      <c r="T1939" s="214"/>
      <c r="AT1939" s="215" t="s">
        <v>177</v>
      </c>
      <c r="AU1939" s="215" t="s">
        <v>175</v>
      </c>
      <c r="AV1939" s="11" t="s">
        <v>77</v>
      </c>
      <c r="AW1939" s="11" t="s">
        <v>33</v>
      </c>
      <c r="AX1939" s="11" t="s">
        <v>69</v>
      </c>
      <c r="AY1939" s="215" t="s">
        <v>167</v>
      </c>
    </row>
    <row r="1940" spans="2:65" s="12" customFormat="1">
      <c r="B1940" s="216"/>
      <c r="C1940" s="217"/>
      <c r="D1940" s="206" t="s">
        <v>177</v>
      </c>
      <c r="E1940" s="218" t="s">
        <v>21</v>
      </c>
      <c r="F1940" s="219" t="s">
        <v>2062</v>
      </c>
      <c r="G1940" s="217"/>
      <c r="H1940" s="220">
        <v>10.304</v>
      </c>
      <c r="I1940" s="221"/>
      <c r="J1940" s="217"/>
      <c r="K1940" s="217"/>
      <c r="L1940" s="222"/>
      <c r="M1940" s="223"/>
      <c r="N1940" s="224"/>
      <c r="O1940" s="224"/>
      <c r="P1940" s="224"/>
      <c r="Q1940" s="224"/>
      <c r="R1940" s="224"/>
      <c r="S1940" s="224"/>
      <c r="T1940" s="225"/>
      <c r="AT1940" s="226" t="s">
        <v>177</v>
      </c>
      <c r="AU1940" s="226" t="s">
        <v>175</v>
      </c>
      <c r="AV1940" s="12" t="s">
        <v>175</v>
      </c>
      <c r="AW1940" s="12" t="s">
        <v>33</v>
      </c>
      <c r="AX1940" s="12" t="s">
        <v>69</v>
      </c>
      <c r="AY1940" s="226" t="s">
        <v>167</v>
      </c>
    </row>
    <row r="1941" spans="2:65" s="12" customFormat="1">
      <c r="B1941" s="216"/>
      <c r="C1941" s="217"/>
      <c r="D1941" s="206" t="s">
        <v>177</v>
      </c>
      <c r="E1941" s="218" t="s">
        <v>21</v>
      </c>
      <c r="F1941" s="219" t="s">
        <v>2063</v>
      </c>
      <c r="G1941" s="217"/>
      <c r="H1941" s="220">
        <v>11.34</v>
      </c>
      <c r="I1941" s="221"/>
      <c r="J1941" s="217"/>
      <c r="K1941" s="217"/>
      <c r="L1941" s="222"/>
      <c r="M1941" s="223"/>
      <c r="N1941" s="224"/>
      <c r="O1941" s="224"/>
      <c r="P1941" s="224"/>
      <c r="Q1941" s="224"/>
      <c r="R1941" s="224"/>
      <c r="S1941" s="224"/>
      <c r="T1941" s="225"/>
      <c r="AT1941" s="226" t="s">
        <v>177</v>
      </c>
      <c r="AU1941" s="226" t="s">
        <v>175</v>
      </c>
      <c r="AV1941" s="12" t="s">
        <v>175</v>
      </c>
      <c r="AW1941" s="12" t="s">
        <v>33</v>
      </c>
      <c r="AX1941" s="12" t="s">
        <v>69</v>
      </c>
      <c r="AY1941" s="226" t="s">
        <v>167</v>
      </c>
    </row>
    <row r="1942" spans="2:65" s="12" customFormat="1">
      <c r="B1942" s="216"/>
      <c r="C1942" s="217"/>
      <c r="D1942" s="206" t="s">
        <v>177</v>
      </c>
      <c r="E1942" s="218" t="s">
        <v>21</v>
      </c>
      <c r="F1942" s="219" t="s">
        <v>2064</v>
      </c>
      <c r="G1942" s="217"/>
      <c r="H1942" s="220">
        <v>4.508</v>
      </c>
      <c r="I1942" s="221"/>
      <c r="J1942" s="217"/>
      <c r="K1942" s="217"/>
      <c r="L1942" s="222"/>
      <c r="M1942" s="223"/>
      <c r="N1942" s="224"/>
      <c r="O1942" s="224"/>
      <c r="P1942" s="224"/>
      <c r="Q1942" s="224"/>
      <c r="R1942" s="224"/>
      <c r="S1942" s="224"/>
      <c r="T1942" s="225"/>
      <c r="AT1942" s="226" t="s">
        <v>177</v>
      </c>
      <c r="AU1942" s="226" t="s">
        <v>175</v>
      </c>
      <c r="AV1942" s="12" t="s">
        <v>175</v>
      </c>
      <c r="AW1942" s="12" t="s">
        <v>33</v>
      </c>
      <c r="AX1942" s="12" t="s">
        <v>69</v>
      </c>
      <c r="AY1942" s="226" t="s">
        <v>167</v>
      </c>
    </row>
    <row r="1943" spans="2:65" s="12" customFormat="1">
      <c r="B1943" s="216"/>
      <c r="C1943" s="217"/>
      <c r="D1943" s="206" t="s">
        <v>177</v>
      </c>
      <c r="E1943" s="218" t="s">
        <v>21</v>
      </c>
      <c r="F1943" s="219" t="s">
        <v>2065</v>
      </c>
      <c r="G1943" s="217"/>
      <c r="H1943" s="220">
        <v>2.323</v>
      </c>
      <c r="I1943" s="221"/>
      <c r="J1943" s="217"/>
      <c r="K1943" s="217"/>
      <c r="L1943" s="222"/>
      <c r="M1943" s="223"/>
      <c r="N1943" s="224"/>
      <c r="O1943" s="224"/>
      <c r="P1943" s="224"/>
      <c r="Q1943" s="224"/>
      <c r="R1943" s="224"/>
      <c r="S1943" s="224"/>
      <c r="T1943" s="225"/>
      <c r="AT1943" s="226" t="s">
        <v>177</v>
      </c>
      <c r="AU1943" s="226" t="s">
        <v>175</v>
      </c>
      <c r="AV1943" s="12" t="s">
        <v>175</v>
      </c>
      <c r="AW1943" s="12" t="s">
        <v>33</v>
      </c>
      <c r="AX1943" s="12" t="s">
        <v>69</v>
      </c>
      <c r="AY1943" s="226" t="s">
        <v>167</v>
      </c>
    </row>
    <row r="1944" spans="2:65" s="12" customFormat="1">
      <c r="B1944" s="216"/>
      <c r="C1944" s="217"/>
      <c r="D1944" s="206" t="s">
        <v>177</v>
      </c>
      <c r="E1944" s="218" t="s">
        <v>21</v>
      </c>
      <c r="F1944" s="219" t="s">
        <v>2066</v>
      </c>
      <c r="G1944" s="217"/>
      <c r="H1944" s="220">
        <v>0.35199999999999998</v>
      </c>
      <c r="I1944" s="221"/>
      <c r="J1944" s="217"/>
      <c r="K1944" s="217"/>
      <c r="L1944" s="222"/>
      <c r="M1944" s="223"/>
      <c r="N1944" s="224"/>
      <c r="O1944" s="224"/>
      <c r="P1944" s="224"/>
      <c r="Q1944" s="224"/>
      <c r="R1944" s="224"/>
      <c r="S1944" s="224"/>
      <c r="T1944" s="225"/>
      <c r="AT1944" s="226" t="s">
        <v>177</v>
      </c>
      <c r="AU1944" s="226" t="s">
        <v>175</v>
      </c>
      <c r="AV1944" s="12" t="s">
        <v>175</v>
      </c>
      <c r="AW1944" s="12" t="s">
        <v>33</v>
      </c>
      <c r="AX1944" s="12" t="s">
        <v>69</v>
      </c>
      <c r="AY1944" s="226" t="s">
        <v>167</v>
      </c>
    </row>
    <row r="1945" spans="2:65" s="11" customFormat="1">
      <c r="B1945" s="204"/>
      <c r="C1945" s="205"/>
      <c r="D1945" s="206" t="s">
        <v>177</v>
      </c>
      <c r="E1945" s="207" t="s">
        <v>21</v>
      </c>
      <c r="F1945" s="208" t="s">
        <v>2067</v>
      </c>
      <c r="G1945" s="205"/>
      <c r="H1945" s="209" t="s">
        <v>21</v>
      </c>
      <c r="I1945" s="210"/>
      <c r="J1945" s="205"/>
      <c r="K1945" s="205"/>
      <c r="L1945" s="211"/>
      <c r="M1945" s="212"/>
      <c r="N1945" s="213"/>
      <c r="O1945" s="213"/>
      <c r="P1945" s="213"/>
      <c r="Q1945" s="213"/>
      <c r="R1945" s="213"/>
      <c r="S1945" s="213"/>
      <c r="T1945" s="214"/>
      <c r="AT1945" s="215" t="s">
        <v>177</v>
      </c>
      <c r="AU1945" s="215" t="s">
        <v>175</v>
      </c>
      <c r="AV1945" s="11" t="s">
        <v>77</v>
      </c>
      <c r="AW1945" s="11" t="s">
        <v>33</v>
      </c>
      <c r="AX1945" s="11" t="s">
        <v>69</v>
      </c>
      <c r="AY1945" s="215" t="s">
        <v>167</v>
      </c>
    </row>
    <row r="1946" spans="2:65" s="12" customFormat="1">
      <c r="B1946" s="216"/>
      <c r="C1946" s="217"/>
      <c r="D1946" s="206" t="s">
        <v>177</v>
      </c>
      <c r="E1946" s="218" t="s">
        <v>21</v>
      </c>
      <c r="F1946" s="219" t="s">
        <v>2068</v>
      </c>
      <c r="G1946" s="217"/>
      <c r="H1946" s="220">
        <v>6</v>
      </c>
      <c r="I1946" s="221"/>
      <c r="J1946" s="217"/>
      <c r="K1946" s="217"/>
      <c r="L1946" s="222"/>
      <c r="M1946" s="223"/>
      <c r="N1946" s="224"/>
      <c r="O1946" s="224"/>
      <c r="P1946" s="224"/>
      <c r="Q1946" s="224"/>
      <c r="R1946" s="224"/>
      <c r="S1946" s="224"/>
      <c r="T1946" s="225"/>
      <c r="AT1946" s="226" t="s">
        <v>177</v>
      </c>
      <c r="AU1946" s="226" t="s">
        <v>175</v>
      </c>
      <c r="AV1946" s="12" t="s">
        <v>175</v>
      </c>
      <c r="AW1946" s="12" t="s">
        <v>33</v>
      </c>
      <c r="AX1946" s="12" t="s">
        <v>69</v>
      </c>
      <c r="AY1946" s="226" t="s">
        <v>167</v>
      </c>
    </row>
    <row r="1947" spans="2:65" s="11" customFormat="1">
      <c r="B1947" s="204"/>
      <c r="C1947" s="205"/>
      <c r="D1947" s="206" t="s">
        <v>177</v>
      </c>
      <c r="E1947" s="207" t="s">
        <v>21</v>
      </c>
      <c r="F1947" s="208" t="s">
        <v>2835</v>
      </c>
      <c r="G1947" s="205"/>
      <c r="H1947" s="209" t="s">
        <v>21</v>
      </c>
      <c r="I1947" s="210"/>
      <c r="J1947" s="205"/>
      <c r="K1947" s="205"/>
      <c r="L1947" s="211"/>
      <c r="M1947" s="212"/>
      <c r="N1947" s="213"/>
      <c r="O1947" s="213"/>
      <c r="P1947" s="213"/>
      <c r="Q1947" s="213"/>
      <c r="R1947" s="213"/>
      <c r="S1947" s="213"/>
      <c r="T1947" s="214"/>
      <c r="AT1947" s="215" t="s">
        <v>177</v>
      </c>
      <c r="AU1947" s="215" t="s">
        <v>175</v>
      </c>
      <c r="AV1947" s="11" t="s">
        <v>77</v>
      </c>
      <c r="AW1947" s="11" t="s">
        <v>33</v>
      </c>
      <c r="AX1947" s="11" t="s">
        <v>69</v>
      </c>
      <c r="AY1947" s="215" t="s">
        <v>167</v>
      </c>
    </row>
    <row r="1948" spans="2:65" s="12" customFormat="1">
      <c r="B1948" s="216"/>
      <c r="C1948" s="217"/>
      <c r="D1948" s="206" t="s">
        <v>177</v>
      </c>
      <c r="E1948" s="218" t="s">
        <v>21</v>
      </c>
      <c r="F1948" s="219" t="s">
        <v>2836</v>
      </c>
      <c r="G1948" s="217"/>
      <c r="H1948" s="220">
        <v>17.248000000000001</v>
      </c>
      <c r="I1948" s="221"/>
      <c r="J1948" s="217"/>
      <c r="K1948" s="217"/>
      <c r="L1948" s="222"/>
      <c r="M1948" s="223"/>
      <c r="N1948" s="224"/>
      <c r="O1948" s="224"/>
      <c r="P1948" s="224"/>
      <c r="Q1948" s="224"/>
      <c r="R1948" s="224"/>
      <c r="S1948" s="224"/>
      <c r="T1948" s="225"/>
      <c r="AT1948" s="226" t="s">
        <v>177</v>
      </c>
      <c r="AU1948" s="226" t="s">
        <v>175</v>
      </c>
      <c r="AV1948" s="12" t="s">
        <v>175</v>
      </c>
      <c r="AW1948" s="12" t="s">
        <v>33</v>
      </c>
      <c r="AX1948" s="12" t="s">
        <v>69</v>
      </c>
      <c r="AY1948" s="226" t="s">
        <v>167</v>
      </c>
    </row>
    <row r="1949" spans="2:65" s="12" customFormat="1">
      <c r="B1949" s="216"/>
      <c r="C1949" s="217"/>
      <c r="D1949" s="206" t="s">
        <v>177</v>
      </c>
      <c r="E1949" s="218" t="s">
        <v>21</v>
      </c>
      <c r="F1949" s="219" t="s">
        <v>2837</v>
      </c>
      <c r="G1949" s="217"/>
      <c r="H1949" s="220">
        <v>4.8</v>
      </c>
      <c r="I1949" s="221"/>
      <c r="J1949" s="217"/>
      <c r="K1949" s="217"/>
      <c r="L1949" s="222"/>
      <c r="M1949" s="223"/>
      <c r="N1949" s="224"/>
      <c r="O1949" s="224"/>
      <c r="P1949" s="224"/>
      <c r="Q1949" s="224"/>
      <c r="R1949" s="224"/>
      <c r="S1949" s="224"/>
      <c r="T1949" s="225"/>
      <c r="AT1949" s="226" t="s">
        <v>177</v>
      </c>
      <c r="AU1949" s="226" t="s">
        <v>175</v>
      </c>
      <c r="AV1949" s="12" t="s">
        <v>175</v>
      </c>
      <c r="AW1949" s="12" t="s">
        <v>33</v>
      </c>
      <c r="AX1949" s="12" t="s">
        <v>69</v>
      </c>
      <c r="AY1949" s="226" t="s">
        <v>167</v>
      </c>
    </row>
    <row r="1950" spans="2:65" s="12" customFormat="1">
      <c r="B1950" s="216"/>
      <c r="C1950" s="217"/>
      <c r="D1950" s="206" t="s">
        <v>177</v>
      </c>
      <c r="E1950" s="218" t="s">
        <v>21</v>
      </c>
      <c r="F1950" s="219" t="s">
        <v>2838</v>
      </c>
      <c r="G1950" s="217"/>
      <c r="H1950" s="220">
        <v>6.24</v>
      </c>
      <c r="I1950" s="221"/>
      <c r="J1950" s="217"/>
      <c r="K1950" s="217"/>
      <c r="L1950" s="222"/>
      <c r="M1950" s="223"/>
      <c r="N1950" s="224"/>
      <c r="O1950" s="224"/>
      <c r="P1950" s="224"/>
      <c r="Q1950" s="224"/>
      <c r="R1950" s="224"/>
      <c r="S1950" s="224"/>
      <c r="T1950" s="225"/>
      <c r="AT1950" s="226" t="s">
        <v>177</v>
      </c>
      <c r="AU1950" s="226" t="s">
        <v>175</v>
      </c>
      <c r="AV1950" s="12" t="s">
        <v>175</v>
      </c>
      <c r="AW1950" s="12" t="s">
        <v>33</v>
      </c>
      <c r="AX1950" s="12" t="s">
        <v>69</v>
      </c>
      <c r="AY1950" s="226" t="s">
        <v>167</v>
      </c>
    </row>
    <row r="1951" spans="2:65" s="12" customFormat="1">
      <c r="B1951" s="216"/>
      <c r="C1951" s="217"/>
      <c r="D1951" s="206" t="s">
        <v>177</v>
      </c>
      <c r="E1951" s="218" t="s">
        <v>21</v>
      </c>
      <c r="F1951" s="219" t="s">
        <v>2839</v>
      </c>
      <c r="G1951" s="217"/>
      <c r="H1951" s="220">
        <v>6.4</v>
      </c>
      <c r="I1951" s="221"/>
      <c r="J1951" s="217"/>
      <c r="K1951" s="217"/>
      <c r="L1951" s="222"/>
      <c r="M1951" s="223"/>
      <c r="N1951" s="224"/>
      <c r="O1951" s="224"/>
      <c r="P1951" s="224"/>
      <c r="Q1951" s="224"/>
      <c r="R1951" s="224"/>
      <c r="S1951" s="224"/>
      <c r="T1951" s="225"/>
      <c r="AT1951" s="226" t="s">
        <v>177</v>
      </c>
      <c r="AU1951" s="226" t="s">
        <v>175</v>
      </c>
      <c r="AV1951" s="12" t="s">
        <v>175</v>
      </c>
      <c r="AW1951" s="12" t="s">
        <v>33</v>
      </c>
      <c r="AX1951" s="12" t="s">
        <v>69</v>
      </c>
      <c r="AY1951" s="226" t="s">
        <v>167</v>
      </c>
    </row>
    <row r="1952" spans="2:65" s="12" customFormat="1">
      <c r="B1952" s="216"/>
      <c r="C1952" s="217"/>
      <c r="D1952" s="206" t="s">
        <v>177</v>
      </c>
      <c r="E1952" s="218" t="s">
        <v>21</v>
      </c>
      <c r="F1952" s="219" t="s">
        <v>2840</v>
      </c>
      <c r="G1952" s="217"/>
      <c r="H1952" s="220">
        <v>27.84</v>
      </c>
      <c r="I1952" s="221"/>
      <c r="J1952" s="217"/>
      <c r="K1952" s="217"/>
      <c r="L1952" s="222"/>
      <c r="M1952" s="223"/>
      <c r="N1952" s="224"/>
      <c r="O1952" s="224"/>
      <c r="P1952" s="224"/>
      <c r="Q1952" s="224"/>
      <c r="R1952" s="224"/>
      <c r="S1952" s="224"/>
      <c r="T1952" s="225"/>
      <c r="AT1952" s="226" t="s">
        <v>177</v>
      </c>
      <c r="AU1952" s="226" t="s">
        <v>175</v>
      </c>
      <c r="AV1952" s="12" t="s">
        <v>175</v>
      </c>
      <c r="AW1952" s="12" t="s">
        <v>33</v>
      </c>
      <c r="AX1952" s="12" t="s">
        <v>69</v>
      </c>
      <c r="AY1952" s="226" t="s">
        <v>167</v>
      </c>
    </row>
    <row r="1953" spans="2:65" s="12" customFormat="1">
      <c r="B1953" s="216"/>
      <c r="C1953" s="217"/>
      <c r="D1953" s="206" t="s">
        <v>177</v>
      </c>
      <c r="E1953" s="218" t="s">
        <v>21</v>
      </c>
      <c r="F1953" s="219" t="s">
        <v>2841</v>
      </c>
      <c r="G1953" s="217"/>
      <c r="H1953" s="220">
        <v>30.416</v>
      </c>
      <c r="I1953" s="221"/>
      <c r="J1953" s="217"/>
      <c r="K1953" s="217"/>
      <c r="L1953" s="222"/>
      <c r="M1953" s="223"/>
      <c r="N1953" s="224"/>
      <c r="O1953" s="224"/>
      <c r="P1953" s="224"/>
      <c r="Q1953" s="224"/>
      <c r="R1953" s="224"/>
      <c r="S1953" s="224"/>
      <c r="T1953" s="225"/>
      <c r="AT1953" s="226" t="s">
        <v>177</v>
      </c>
      <c r="AU1953" s="226" t="s">
        <v>175</v>
      </c>
      <c r="AV1953" s="12" t="s">
        <v>175</v>
      </c>
      <c r="AW1953" s="12" t="s">
        <v>33</v>
      </c>
      <c r="AX1953" s="12" t="s">
        <v>69</v>
      </c>
      <c r="AY1953" s="226" t="s">
        <v>167</v>
      </c>
    </row>
    <row r="1954" spans="2:65" s="13" customFormat="1">
      <c r="B1954" s="227"/>
      <c r="C1954" s="228"/>
      <c r="D1954" s="229" t="s">
        <v>177</v>
      </c>
      <c r="E1954" s="230" t="s">
        <v>21</v>
      </c>
      <c r="F1954" s="231" t="s">
        <v>181</v>
      </c>
      <c r="G1954" s="228"/>
      <c r="H1954" s="232">
        <v>127.771</v>
      </c>
      <c r="I1954" s="233"/>
      <c r="J1954" s="228"/>
      <c r="K1954" s="228"/>
      <c r="L1954" s="234"/>
      <c r="M1954" s="235"/>
      <c r="N1954" s="236"/>
      <c r="O1954" s="236"/>
      <c r="P1954" s="236"/>
      <c r="Q1954" s="236"/>
      <c r="R1954" s="236"/>
      <c r="S1954" s="236"/>
      <c r="T1954" s="237"/>
      <c r="AT1954" s="238" t="s">
        <v>177</v>
      </c>
      <c r="AU1954" s="238" t="s">
        <v>175</v>
      </c>
      <c r="AV1954" s="13" t="s">
        <v>174</v>
      </c>
      <c r="AW1954" s="13" t="s">
        <v>33</v>
      </c>
      <c r="AX1954" s="13" t="s">
        <v>77</v>
      </c>
      <c r="AY1954" s="238" t="s">
        <v>167</v>
      </c>
    </row>
    <row r="1955" spans="2:65" s="1" customFormat="1" ht="22.5" customHeight="1">
      <c r="B1955" s="40"/>
      <c r="C1955" s="192" t="s">
        <v>2842</v>
      </c>
      <c r="D1955" s="192" t="s">
        <v>169</v>
      </c>
      <c r="E1955" s="193" t="s">
        <v>2843</v>
      </c>
      <c r="F1955" s="194" t="s">
        <v>2844</v>
      </c>
      <c r="G1955" s="195" t="s">
        <v>245</v>
      </c>
      <c r="H1955" s="196">
        <v>127.771</v>
      </c>
      <c r="I1955" s="197"/>
      <c r="J1955" s="198">
        <f>ROUND(I1955*H1955,2)</f>
        <v>0</v>
      </c>
      <c r="K1955" s="194" t="s">
        <v>173</v>
      </c>
      <c r="L1955" s="60"/>
      <c r="M1955" s="199" t="s">
        <v>21</v>
      </c>
      <c r="N1955" s="200" t="s">
        <v>41</v>
      </c>
      <c r="O1955" s="41"/>
      <c r="P1955" s="201">
        <f>O1955*H1955</f>
        <v>0</v>
      </c>
      <c r="Q1955" s="201">
        <v>3.4000000000000002E-4</v>
      </c>
      <c r="R1955" s="201">
        <f>Q1955*H1955</f>
        <v>4.3442140000000004E-2</v>
      </c>
      <c r="S1955" s="201">
        <v>0</v>
      </c>
      <c r="T1955" s="202">
        <f>S1955*H1955</f>
        <v>0</v>
      </c>
      <c r="AR1955" s="23" t="s">
        <v>308</v>
      </c>
      <c r="AT1955" s="23" t="s">
        <v>169</v>
      </c>
      <c r="AU1955" s="23" t="s">
        <v>175</v>
      </c>
      <c r="AY1955" s="23" t="s">
        <v>167</v>
      </c>
      <c r="BE1955" s="203">
        <f>IF(N1955="základní",J1955,0)</f>
        <v>0</v>
      </c>
      <c r="BF1955" s="203">
        <f>IF(N1955="snížená",J1955,0)</f>
        <v>0</v>
      </c>
      <c r="BG1955" s="203">
        <f>IF(N1955="zákl. přenesená",J1955,0)</f>
        <v>0</v>
      </c>
      <c r="BH1955" s="203">
        <f>IF(N1955="sníž. přenesená",J1955,0)</f>
        <v>0</v>
      </c>
      <c r="BI1955" s="203">
        <f>IF(N1955="nulová",J1955,0)</f>
        <v>0</v>
      </c>
      <c r="BJ1955" s="23" t="s">
        <v>175</v>
      </c>
      <c r="BK1955" s="203">
        <f>ROUND(I1955*H1955,2)</f>
        <v>0</v>
      </c>
      <c r="BL1955" s="23" t="s">
        <v>308</v>
      </c>
      <c r="BM1955" s="23" t="s">
        <v>2845</v>
      </c>
    </row>
    <row r="1956" spans="2:65" s="11" customFormat="1">
      <c r="B1956" s="204"/>
      <c r="C1956" s="205"/>
      <c r="D1956" s="206" t="s">
        <v>177</v>
      </c>
      <c r="E1956" s="207" t="s">
        <v>21</v>
      </c>
      <c r="F1956" s="208" t="s">
        <v>2834</v>
      </c>
      <c r="G1956" s="205"/>
      <c r="H1956" s="209" t="s">
        <v>21</v>
      </c>
      <c r="I1956" s="210"/>
      <c r="J1956" s="205"/>
      <c r="K1956" s="205"/>
      <c r="L1956" s="211"/>
      <c r="M1956" s="212"/>
      <c r="N1956" s="213"/>
      <c r="O1956" s="213"/>
      <c r="P1956" s="213"/>
      <c r="Q1956" s="213"/>
      <c r="R1956" s="213"/>
      <c r="S1956" s="213"/>
      <c r="T1956" s="214"/>
      <c r="AT1956" s="215" t="s">
        <v>177</v>
      </c>
      <c r="AU1956" s="215" t="s">
        <v>175</v>
      </c>
      <c r="AV1956" s="11" t="s">
        <v>77</v>
      </c>
      <c r="AW1956" s="11" t="s">
        <v>33</v>
      </c>
      <c r="AX1956" s="11" t="s">
        <v>69</v>
      </c>
      <c r="AY1956" s="215" t="s">
        <v>167</v>
      </c>
    </row>
    <row r="1957" spans="2:65" s="12" customFormat="1">
      <c r="B1957" s="216"/>
      <c r="C1957" s="217"/>
      <c r="D1957" s="206" t="s">
        <v>177</v>
      </c>
      <c r="E1957" s="218" t="s">
        <v>21</v>
      </c>
      <c r="F1957" s="219" t="s">
        <v>2062</v>
      </c>
      <c r="G1957" s="217"/>
      <c r="H1957" s="220">
        <v>10.304</v>
      </c>
      <c r="I1957" s="221"/>
      <c r="J1957" s="217"/>
      <c r="K1957" s="217"/>
      <c r="L1957" s="222"/>
      <c r="M1957" s="223"/>
      <c r="N1957" s="224"/>
      <c r="O1957" s="224"/>
      <c r="P1957" s="224"/>
      <c r="Q1957" s="224"/>
      <c r="R1957" s="224"/>
      <c r="S1957" s="224"/>
      <c r="T1957" s="225"/>
      <c r="AT1957" s="226" t="s">
        <v>177</v>
      </c>
      <c r="AU1957" s="226" t="s">
        <v>175</v>
      </c>
      <c r="AV1957" s="12" t="s">
        <v>175</v>
      </c>
      <c r="AW1957" s="12" t="s">
        <v>33</v>
      </c>
      <c r="AX1957" s="12" t="s">
        <v>69</v>
      </c>
      <c r="AY1957" s="226" t="s">
        <v>167</v>
      </c>
    </row>
    <row r="1958" spans="2:65" s="12" customFormat="1">
      <c r="B1958" s="216"/>
      <c r="C1958" s="217"/>
      <c r="D1958" s="206" t="s">
        <v>177</v>
      </c>
      <c r="E1958" s="218" t="s">
        <v>21</v>
      </c>
      <c r="F1958" s="219" t="s">
        <v>2063</v>
      </c>
      <c r="G1958" s="217"/>
      <c r="H1958" s="220">
        <v>11.34</v>
      </c>
      <c r="I1958" s="221"/>
      <c r="J1958" s="217"/>
      <c r="K1958" s="217"/>
      <c r="L1958" s="222"/>
      <c r="M1958" s="223"/>
      <c r="N1958" s="224"/>
      <c r="O1958" s="224"/>
      <c r="P1958" s="224"/>
      <c r="Q1958" s="224"/>
      <c r="R1958" s="224"/>
      <c r="S1958" s="224"/>
      <c r="T1958" s="225"/>
      <c r="AT1958" s="226" t="s">
        <v>177</v>
      </c>
      <c r="AU1958" s="226" t="s">
        <v>175</v>
      </c>
      <c r="AV1958" s="12" t="s">
        <v>175</v>
      </c>
      <c r="AW1958" s="12" t="s">
        <v>33</v>
      </c>
      <c r="AX1958" s="12" t="s">
        <v>69</v>
      </c>
      <c r="AY1958" s="226" t="s">
        <v>167</v>
      </c>
    </row>
    <row r="1959" spans="2:65" s="12" customFormat="1">
      <c r="B1959" s="216"/>
      <c r="C1959" s="217"/>
      <c r="D1959" s="206" t="s">
        <v>177</v>
      </c>
      <c r="E1959" s="218" t="s">
        <v>21</v>
      </c>
      <c r="F1959" s="219" t="s">
        <v>2064</v>
      </c>
      <c r="G1959" s="217"/>
      <c r="H1959" s="220">
        <v>4.508</v>
      </c>
      <c r="I1959" s="221"/>
      <c r="J1959" s="217"/>
      <c r="K1959" s="217"/>
      <c r="L1959" s="222"/>
      <c r="M1959" s="223"/>
      <c r="N1959" s="224"/>
      <c r="O1959" s="224"/>
      <c r="P1959" s="224"/>
      <c r="Q1959" s="224"/>
      <c r="R1959" s="224"/>
      <c r="S1959" s="224"/>
      <c r="T1959" s="225"/>
      <c r="AT1959" s="226" t="s">
        <v>177</v>
      </c>
      <c r="AU1959" s="226" t="s">
        <v>175</v>
      </c>
      <c r="AV1959" s="12" t="s">
        <v>175</v>
      </c>
      <c r="AW1959" s="12" t="s">
        <v>33</v>
      </c>
      <c r="AX1959" s="12" t="s">
        <v>69</v>
      </c>
      <c r="AY1959" s="226" t="s">
        <v>167</v>
      </c>
    </row>
    <row r="1960" spans="2:65" s="12" customFormat="1">
      <c r="B1960" s="216"/>
      <c r="C1960" s="217"/>
      <c r="D1960" s="206" t="s">
        <v>177</v>
      </c>
      <c r="E1960" s="218" t="s">
        <v>21</v>
      </c>
      <c r="F1960" s="219" t="s">
        <v>2065</v>
      </c>
      <c r="G1960" s="217"/>
      <c r="H1960" s="220">
        <v>2.323</v>
      </c>
      <c r="I1960" s="221"/>
      <c r="J1960" s="217"/>
      <c r="K1960" s="217"/>
      <c r="L1960" s="222"/>
      <c r="M1960" s="223"/>
      <c r="N1960" s="224"/>
      <c r="O1960" s="224"/>
      <c r="P1960" s="224"/>
      <c r="Q1960" s="224"/>
      <c r="R1960" s="224"/>
      <c r="S1960" s="224"/>
      <c r="T1960" s="225"/>
      <c r="AT1960" s="226" t="s">
        <v>177</v>
      </c>
      <c r="AU1960" s="226" t="s">
        <v>175</v>
      </c>
      <c r="AV1960" s="12" t="s">
        <v>175</v>
      </c>
      <c r="AW1960" s="12" t="s">
        <v>33</v>
      </c>
      <c r="AX1960" s="12" t="s">
        <v>69</v>
      </c>
      <c r="AY1960" s="226" t="s">
        <v>167</v>
      </c>
    </row>
    <row r="1961" spans="2:65" s="12" customFormat="1">
      <c r="B1961" s="216"/>
      <c r="C1961" s="217"/>
      <c r="D1961" s="206" t="s">
        <v>177</v>
      </c>
      <c r="E1961" s="218" t="s">
        <v>21</v>
      </c>
      <c r="F1961" s="219" t="s">
        <v>2066</v>
      </c>
      <c r="G1961" s="217"/>
      <c r="H1961" s="220">
        <v>0.35199999999999998</v>
      </c>
      <c r="I1961" s="221"/>
      <c r="J1961" s="217"/>
      <c r="K1961" s="217"/>
      <c r="L1961" s="222"/>
      <c r="M1961" s="223"/>
      <c r="N1961" s="224"/>
      <c r="O1961" s="224"/>
      <c r="P1961" s="224"/>
      <c r="Q1961" s="224"/>
      <c r="R1961" s="224"/>
      <c r="S1961" s="224"/>
      <c r="T1961" s="225"/>
      <c r="AT1961" s="226" t="s">
        <v>177</v>
      </c>
      <c r="AU1961" s="226" t="s">
        <v>175</v>
      </c>
      <c r="AV1961" s="12" t="s">
        <v>175</v>
      </c>
      <c r="AW1961" s="12" t="s">
        <v>33</v>
      </c>
      <c r="AX1961" s="12" t="s">
        <v>69</v>
      </c>
      <c r="AY1961" s="226" t="s">
        <v>167</v>
      </c>
    </row>
    <row r="1962" spans="2:65" s="11" customFormat="1">
      <c r="B1962" s="204"/>
      <c r="C1962" s="205"/>
      <c r="D1962" s="206" t="s">
        <v>177</v>
      </c>
      <c r="E1962" s="207" t="s">
        <v>21</v>
      </c>
      <c r="F1962" s="208" t="s">
        <v>2067</v>
      </c>
      <c r="G1962" s="205"/>
      <c r="H1962" s="209" t="s">
        <v>21</v>
      </c>
      <c r="I1962" s="210"/>
      <c r="J1962" s="205"/>
      <c r="K1962" s="205"/>
      <c r="L1962" s="211"/>
      <c r="M1962" s="212"/>
      <c r="N1962" s="213"/>
      <c r="O1962" s="213"/>
      <c r="P1962" s="213"/>
      <c r="Q1962" s="213"/>
      <c r="R1962" s="213"/>
      <c r="S1962" s="213"/>
      <c r="T1962" s="214"/>
      <c r="AT1962" s="215" t="s">
        <v>177</v>
      </c>
      <c r="AU1962" s="215" t="s">
        <v>175</v>
      </c>
      <c r="AV1962" s="11" t="s">
        <v>77</v>
      </c>
      <c r="AW1962" s="11" t="s">
        <v>33</v>
      </c>
      <c r="AX1962" s="11" t="s">
        <v>69</v>
      </c>
      <c r="AY1962" s="215" t="s">
        <v>167</v>
      </c>
    </row>
    <row r="1963" spans="2:65" s="12" customFormat="1">
      <c r="B1963" s="216"/>
      <c r="C1963" s="217"/>
      <c r="D1963" s="206" t="s">
        <v>177</v>
      </c>
      <c r="E1963" s="218" t="s">
        <v>21</v>
      </c>
      <c r="F1963" s="219" t="s">
        <v>2068</v>
      </c>
      <c r="G1963" s="217"/>
      <c r="H1963" s="220">
        <v>6</v>
      </c>
      <c r="I1963" s="221"/>
      <c r="J1963" s="217"/>
      <c r="K1963" s="217"/>
      <c r="L1963" s="222"/>
      <c r="M1963" s="223"/>
      <c r="N1963" s="224"/>
      <c r="O1963" s="224"/>
      <c r="P1963" s="224"/>
      <c r="Q1963" s="224"/>
      <c r="R1963" s="224"/>
      <c r="S1963" s="224"/>
      <c r="T1963" s="225"/>
      <c r="AT1963" s="226" t="s">
        <v>177</v>
      </c>
      <c r="AU1963" s="226" t="s">
        <v>175</v>
      </c>
      <c r="AV1963" s="12" t="s">
        <v>175</v>
      </c>
      <c r="AW1963" s="12" t="s">
        <v>33</v>
      </c>
      <c r="AX1963" s="12" t="s">
        <v>69</v>
      </c>
      <c r="AY1963" s="226" t="s">
        <v>167</v>
      </c>
    </row>
    <row r="1964" spans="2:65" s="11" customFormat="1">
      <c r="B1964" s="204"/>
      <c r="C1964" s="205"/>
      <c r="D1964" s="206" t="s">
        <v>177</v>
      </c>
      <c r="E1964" s="207" t="s">
        <v>21</v>
      </c>
      <c r="F1964" s="208" t="s">
        <v>2835</v>
      </c>
      <c r="G1964" s="205"/>
      <c r="H1964" s="209" t="s">
        <v>21</v>
      </c>
      <c r="I1964" s="210"/>
      <c r="J1964" s="205"/>
      <c r="K1964" s="205"/>
      <c r="L1964" s="211"/>
      <c r="M1964" s="212"/>
      <c r="N1964" s="213"/>
      <c r="O1964" s="213"/>
      <c r="P1964" s="213"/>
      <c r="Q1964" s="213"/>
      <c r="R1964" s="213"/>
      <c r="S1964" s="213"/>
      <c r="T1964" s="214"/>
      <c r="AT1964" s="215" t="s">
        <v>177</v>
      </c>
      <c r="AU1964" s="215" t="s">
        <v>175</v>
      </c>
      <c r="AV1964" s="11" t="s">
        <v>77</v>
      </c>
      <c r="AW1964" s="11" t="s">
        <v>33</v>
      </c>
      <c r="AX1964" s="11" t="s">
        <v>69</v>
      </c>
      <c r="AY1964" s="215" t="s">
        <v>167</v>
      </c>
    </row>
    <row r="1965" spans="2:65" s="12" customFormat="1">
      <c r="B1965" s="216"/>
      <c r="C1965" s="217"/>
      <c r="D1965" s="206" t="s">
        <v>177</v>
      </c>
      <c r="E1965" s="218" t="s">
        <v>21</v>
      </c>
      <c r="F1965" s="219" t="s">
        <v>2836</v>
      </c>
      <c r="G1965" s="217"/>
      <c r="H1965" s="220">
        <v>17.248000000000001</v>
      </c>
      <c r="I1965" s="221"/>
      <c r="J1965" s="217"/>
      <c r="K1965" s="217"/>
      <c r="L1965" s="222"/>
      <c r="M1965" s="223"/>
      <c r="N1965" s="224"/>
      <c r="O1965" s="224"/>
      <c r="P1965" s="224"/>
      <c r="Q1965" s="224"/>
      <c r="R1965" s="224"/>
      <c r="S1965" s="224"/>
      <c r="T1965" s="225"/>
      <c r="AT1965" s="226" t="s">
        <v>177</v>
      </c>
      <c r="AU1965" s="226" t="s">
        <v>175</v>
      </c>
      <c r="AV1965" s="12" t="s">
        <v>175</v>
      </c>
      <c r="AW1965" s="12" t="s">
        <v>33</v>
      </c>
      <c r="AX1965" s="12" t="s">
        <v>69</v>
      </c>
      <c r="AY1965" s="226" t="s">
        <v>167</v>
      </c>
    </row>
    <row r="1966" spans="2:65" s="12" customFormat="1">
      <c r="B1966" s="216"/>
      <c r="C1966" s="217"/>
      <c r="D1966" s="206" t="s">
        <v>177</v>
      </c>
      <c r="E1966" s="218" t="s">
        <v>21</v>
      </c>
      <c r="F1966" s="219" t="s">
        <v>2837</v>
      </c>
      <c r="G1966" s="217"/>
      <c r="H1966" s="220">
        <v>4.8</v>
      </c>
      <c r="I1966" s="221"/>
      <c r="J1966" s="217"/>
      <c r="K1966" s="217"/>
      <c r="L1966" s="222"/>
      <c r="M1966" s="223"/>
      <c r="N1966" s="224"/>
      <c r="O1966" s="224"/>
      <c r="P1966" s="224"/>
      <c r="Q1966" s="224"/>
      <c r="R1966" s="224"/>
      <c r="S1966" s="224"/>
      <c r="T1966" s="225"/>
      <c r="AT1966" s="226" t="s">
        <v>177</v>
      </c>
      <c r="AU1966" s="226" t="s">
        <v>175</v>
      </c>
      <c r="AV1966" s="12" t="s">
        <v>175</v>
      </c>
      <c r="AW1966" s="12" t="s">
        <v>33</v>
      </c>
      <c r="AX1966" s="12" t="s">
        <v>69</v>
      </c>
      <c r="AY1966" s="226" t="s">
        <v>167</v>
      </c>
    </row>
    <row r="1967" spans="2:65" s="12" customFormat="1">
      <c r="B1967" s="216"/>
      <c r="C1967" s="217"/>
      <c r="D1967" s="206" t="s">
        <v>177</v>
      </c>
      <c r="E1967" s="218" t="s">
        <v>21</v>
      </c>
      <c r="F1967" s="219" t="s">
        <v>2838</v>
      </c>
      <c r="G1967" s="217"/>
      <c r="H1967" s="220">
        <v>6.24</v>
      </c>
      <c r="I1967" s="221"/>
      <c r="J1967" s="217"/>
      <c r="K1967" s="217"/>
      <c r="L1967" s="222"/>
      <c r="M1967" s="223"/>
      <c r="N1967" s="224"/>
      <c r="O1967" s="224"/>
      <c r="P1967" s="224"/>
      <c r="Q1967" s="224"/>
      <c r="R1967" s="224"/>
      <c r="S1967" s="224"/>
      <c r="T1967" s="225"/>
      <c r="AT1967" s="226" t="s">
        <v>177</v>
      </c>
      <c r="AU1967" s="226" t="s">
        <v>175</v>
      </c>
      <c r="AV1967" s="12" t="s">
        <v>175</v>
      </c>
      <c r="AW1967" s="12" t="s">
        <v>33</v>
      </c>
      <c r="AX1967" s="12" t="s">
        <v>69</v>
      </c>
      <c r="AY1967" s="226" t="s">
        <v>167</v>
      </c>
    </row>
    <row r="1968" spans="2:65" s="12" customFormat="1">
      <c r="B1968" s="216"/>
      <c r="C1968" s="217"/>
      <c r="D1968" s="206" t="s">
        <v>177</v>
      </c>
      <c r="E1968" s="218" t="s">
        <v>21</v>
      </c>
      <c r="F1968" s="219" t="s">
        <v>2839</v>
      </c>
      <c r="G1968" s="217"/>
      <c r="H1968" s="220">
        <v>6.4</v>
      </c>
      <c r="I1968" s="221"/>
      <c r="J1968" s="217"/>
      <c r="K1968" s="217"/>
      <c r="L1968" s="222"/>
      <c r="M1968" s="223"/>
      <c r="N1968" s="224"/>
      <c r="O1968" s="224"/>
      <c r="P1968" s="224"/>
      <c r="Q1968" s="224"/>
      <c r="R1968" s="224"/>
      <c r="S1968" s="224"/>
      <c r="T1968" s="225"/>
      <c r="AT1968" s="226" t="s">
        <v>177</v>
      </c>
      <c r="AU1968" s="226" t="s">
        <v>175</v>
      </c>
      <c r="AV1968" s="12" t="s">
        <v>175</v>
      </c>
      <c r="AW1968" s="12" t="s">
        <v>33</v>
      </c>
      <c r="AX1968" s="12" t="s">
        <v>69</v>
      </c>
      <c r="AY1968" s="226" t="s">
        <v>167</v>
      </c>
    </row>
    <row r="1969" spans="2:65" s="12" customFormat="1">
      <c r="B1969" s="216"/>
      <c r="C1969" s="217"/>
      <c r="D1969" s="206" t="s">
        <v>177</v>
      </c>
      <c r="E1969" s="218" t="s">
        <v>21</v>
      </c>
      <c r="F1969" s="219" t="s">
        <v>2840</v>
      </c>
      <c r="G1969" s="217"/>
      <c r="H1969" s="220">
        <v>27.84</v>
      </c>
      <c r="I1969" s="221"/>
      <c r="J1969" s="217"/>
      <c r="K1969" s="217"/>
      <c r="L1969" s="222"/>
      <c r="M1969" s="223"/>
      <c r="N1969" s="224"/>
      <c r="O1969" s="224"/>
      <c r="P1969" s="224"/>
      <c r="Q1969" s="224"/>
      <c r="R1969" s="224"/>
      <c r="S1969" s="224"/>
      <c r="T1969" s="225"/>
      <c r="AT1969" s="226" t="s">
        <v>177</v>
      </c>
      <c r="AU1969" s="226" t="s">
        <v>175</v>
      </c>
      <c r="AV1969" s="12" t="s">
        <v>175</v>
      </c>
      <c r="AW1969" s="12" t="s">
        <v>33</v>
      </c>
      <c r="AX1969" s="12" t="s">
        <v>69</v>
      </c>
      <c r="AY1969" s="226" t="s">
        <v>167</v>
      </c>
    </row>
    <row r="1970" spans="2:65" s="12" customFormat="1">
      <c r="B1970" s="216"/>
      <c r="C1970" s="217"/>
      <c r="D1970" s="206" t="s">
        <v>177</v>
      </c>
      <c r="E1970" s="218" t="s">
        <v>21</v>
      </c>
      <c r="F1970" s="219" t="s">
        <v>2841</v>
      </c>
      <c r="G1970" s="217"/>
      <c r="H1970" s="220">
        <v>30.416</v>
      </c>
      <c r="I1970" s="221"/>
      <c r="J1970" s="217"/>
      <c r="K1970" s="217"/>
      <c r="L1970" s="222"/>
      <c r="M1970" s="223"/>
      <c r="N1970" s="224"/>
      <c r="O1970" s="224"/>
      <c r="P1970" s="224"/>
      <c r="Q1970" s="224"/>
      <c r="R1970" s="224"/>
      <c r="S1970" s="224"/>
      <c r="T1970" s="225"/>
      <c r="AT1970" s="226" t="s">
        <v>177</v>
      </c>
      <c r="AU1970" s="226" t="s">
        <v>175</v>
      </c>
      <c r="AV1970" s="12" t="s">
        <v>175</v>
      </c>
      <c r="AW1970" s="12" t="s">
        <v>33</v>
      </c>
      <c r="AX1970" s="12" t="s">
        <v>69</v>
      </c>
      <c r="AY1970" s="226" t="s">
        <v>167</v>
      </c>
    </row>
    <row r="1971" spans="2:65" s="13" customFormat="1">
      <c r="B1971" s="227"/>
      <c r="C1971" s="228"/>
      <c r="D1971" s="229" t="s">
        <v>177</v>
      </c>
      <c r="E1971" s="230" t="s">
        <v>21</v>
      </c>
      <c r="F1971" s="231" t="s">
        <v>181</v>
      </c>
      <c r="G1971" s="228"/>
      <c r="H1971" s="232">
        <v>127.771</v>
      </c>
      <c r="I1971" s="233"/>
      <c r="J1971" s="228"/>
      <c r="K1971" s="228"/>
      <c r="L1971" s="234"/>
      <c r="M1971" s="235"/>
      <c r="N1971" s="236"/>
      <c r="O1971" s="236"/>
      <c r="P1971" s="236"/>
      <c r="Q1971" s="236"/>
      <c r="R1971" s="236"/>
      <c r="S1971" s="236"/>
      <c r="T1971" s="237"/>
      <c r="AT1971" s="238" t="s">
        <v>177</v>
      </c>
      <c r="AU1971" s="238" t="s">
        <v>175</v>
      </c>
      <c r="AV1971" s="13" t="s">
        <v>174</v>
      </c>
      <c r="AW1971" s="13" t="s">
        <v>33</v>
      </c>
      <c r="AX1971" s="13" t="s">
        <v>77</v>
      </c>
      <c r="AY1971" s="238" t="s">
        <v>167</v>
      </c>
    </row>
    <row r="1972" spans="2:65" s="1" customFormat="1" ht="22.5" customHeight="1">
      <c r="B1972" s="40"/>
      <c r="C1972" s="192" t="s">
        <v>2846</v>
      </c>
      <c r="D1972" s="192" t="s">
        <v>169</v>
      </c>
      <c r="E1972" s="193" t="s">
        <v>2847</v>
      </c>
      <c r="F1972" s="194" t="s">
        <v>2848</v>
      </c>
      <c r="G1972" s="195" t="s">
        <v>245</v>
      </c>
      <c r="H1972" s="196">
        <v>8.2739999999999991</v>
      </c>
      <c r="I1972" s="197"/>
      <c r="J1972" s="198">
        <f>ROUND(I1972*H1972,2)</f>
        <v>0</v>
      </c>
      <c r="K1972" s="194" t="s">
        <v>173</v>
      </c>
      <c r="L1972" s="60"/>
      <c r="M1972" s="199" t="s">
        <v>21</v>
      </c>
      <c r="N1972" s="200" t="s">
        <v>41</v>
      </c>
      <c r="O1972" s="41"/>
      <c r="P1972" s="201">
        <f>O1972*H1972</f>
        <v>0</v>
      </c>
      <c r="Q1972" s="201">
        <v>1.7000000000000001E-4</v>
      </c>
      <c r="R1972" s="201">
        <f>Q1972*H1972</f>
        <v>1.4065799999999999E-3</v>
      </c>
      <c r="S1972" s="201">
        <v>0</v>
      </c>
      <c r="T1972" s="202">
        <f>S1972*H1972</f>
        <v>0</v>
      </c>
      <c r="AR1972" s="23" t="s">
        <v>308</v>
      </c>
      <c r="AT1972" s="23" t="s">
        <v>169</v>
      </c>
      <c r="AU1972" s="23" t="s">
        <v>175</v>
      </c>
      <c r="AY1972" s="23" t="s">
        <v>167</v>
      </c>
      <c r="BE1972" s="203">
        <f>IF(N1972="základní",J1972,0)</f>
        <v>0</v>
      </c>
      <c r="BF1972" s="203">
        <f>IF(N1972="snížená",J1972,0)</f>
        <v>0</v>
      </c>
      <c r="BG1972" s="203">
        <f>IF(N1972="zákl. přenesená",J1972,0)</f>
        <v>0</v>
      </c>
      <c r="BH1972" s="203">
        <f>IF(N1972="sníž. přenesená",J1972,0)</f>
        <v>0</v>
      </c>
      <c r="BI1972" s="203">
        <f>IF(N1972="nulová",J1972,0)</f>
        <v>0</v>
      </c>
      <c r="BJ1972" s="23" t="s">
        <v>175</v>
      </c>
      <c r="BK1972" s="203">
        <f>ROUND(I1972*H1972,2)</f>
        <v>0</v>
      </c>
      <c r="BL1972" s="23" t="s">
        <v>308</v>
      </c>
      <c r="BM1972" s="23" t="s">
        <v>2849</v>
      </c>
    </row>
    <row r="1973" spans="2:65" s="11" customFormat="1">
      <c r="B1973" s="204"/>
      <c r="C1973" s="205"/>
      <c r="D1973" s="206" t="s">
        <v>177</v>
      </c>
      <c r="E1973" s="207" t="s">
        <v>21</v>
      </c>
      <c r="F1973" s="208" t="s">
        <v>2850</v>
      </c>
      <c r="G1973" s="205"/>
      <c r="H1973" s="209" t="s">
        <v>21</v>
      </c>
      <c r="I1973" s="210"/>
      <c r="J1973" s="205"/>
      <c r="K1973" s="205"/>
      <c r="L1973" s="211"/>
      <c r="M1973" s="212"/>
      <c r="N1973" s="213"/>
      <c r="O1973" s="213"/>
      <c r="P1973" s="213"/>
      <c r="Q1973" s="213"/>
      <c r="R1973" s="213"/>
      <c r="S1973" s="213"/>
      <c r="T1973" s="214"/>
      <c r="AT1973" s="215" t="s">
        <v>177</v>
      </c>
      <c r="AU1973" s="215" t="s">
        <v>175</v>
      </c>
      <c r="AV1973" s="11" t="s">
        <v>77</v>
      </c>
      <c r="AW1973" s="11" t="s">
        <v>33</v>
      </c>
      <c r="AX1973" s="11" t="s">
        <v>69</v>
      </c>
      <c r="AY1973" s="215" t="s">
        <v>167</v>
      </c>
    </row>
    <row r="1974" spans="2:65" s="12" customFormat="1">
      <c r="B1974" s="216"/>
      <c r="C1974" s="217"/>
      <c r="D1974" s="206" t="s">
        <v>177</v>
      </c>
      <c r="E1974" s="218" t="s">
        <v>21</v>
      </c>
      <c r="F1974" s="219" t="s">
        <v>2851</v>
      </c>
      <c r="G1974" s="217"/>
      <c r="H1974" s="220">
        <v>6.899</v>
      </c>
      <c r="I1974" s="221"/>
      <c r="J1974" s="217"/>
      <c r="K1974" s="217"/>
      <c r="L1974" s="222"/>
      <c r="M1974" s="223"/>
      <c r="N1974" s="224"/>
      <c r="O1974" s="224"/>
      <c r="P1974" s="224"/>
      <c r="Q1974" s="224"/>
      <c r="R1974" s="224"/>
      <c r="S1974" s="224"/>
      <c r="T1974" s="225"/>
      <c r="AT1974" s="226" t="s">
        <v>177</v>
      </c>
      <c r="AU1974" s="226" t="s">
        <v>175</v>
      </c>
      <c r="AV1974" s="12" t="s">
        <v>175</v>
      </c>
      <c r="AW1974" s="12" t="s">
        <v>33</v>
      </c>
      <c r="AX1974" s="12" t="s">
        <v>69</v>
      </c>
      <c r="AY1974" s="226" t="s">
        <v>167</v>
      </c>
    </row>
    <row r="1975" spans="2:65" s="12" customFormat="1">
      <c r="B1975" s="216"/>
      <c r="C1975" s="217"/>
      <c r="D1975" s="206" t="s">
        <v>177</v>
      </c>
      <c r="E1975" s="218" t="s">
        <v>21</v>
      </c>
      <c r="F1975" s="219" t="s">
        <v>2852</v>
      </c>
      <c r="G1975" s="217"/>
      <c r="H1975" s="220">
        <v>1.375</v>
      </c>
      <c r="I1975" s="221"/>
      <c r="J1975" s="217"/>
      <c r="K1975" s="217"/>
      <c r="L1975" s="222"/>
      <c r="M1975" s="223"/>
      <c r="N1975" s="224"/>
      <c r="O1975" s="224"/>
      <c r="P1975" s="224"/>
      <c r="Q1975" s="224"/>
      <c r="R1975" s="224"/>
      <c r="S1975" s="224"/>
      <c r="T1975" s="225"/>
      <c r="AT1975" s="226" t="s">
        <v>177</v>
      </c>
      <c r="AU1975" s="226" t="s">
        <v>175</v>
      </c>
      <c r="AV1975" s="12" t="s">
        <v>175</v>
      </c>
      <c r="AW1975" s="12" t="s">
        <v>33</v>
      </c>
      <c r="AX1975" s="12" t="s">
        <v>69</v>
      </c>
      <c r="AY1975" s="226" t="s">
        <v>167</v>
      </c>
    </row>
    <row r="1976" spans="2:65" s="13" customFormat="1">
      <c r="B1976" s="227"/>
      <c r="C1976" s="228"/>
      <c r="D1976" s="229" t="s">
        <v>177</v>
      </c>
      <c r="E1976" s="230" t="s">
        <v>21</v>
      </c>
      <c r="F1976" s="231" t="s">
        <v>181</v>
      </c>
      <c r="G1976" s="228"/>
      <c r="H1976" s="232">
        <v>8.2739999999999991</v>
      </c>
      <c r="I1976" s="233"/>
      <c r="J1976" s="228"/>
      <c r="K1976" s="228"/>
      <c r="L1976" s="234"/>
      <c r="M1976" s="235"/>
      <c r="N1976" s="236"/>
      <c r="O1976" s="236"/>
      <c r="P1976" s="236"/>
      <c r="Q1976" s="236"/>
      <c r="R1976" s="236"/>
      <c r="S1976" s="236"/>
      <c r="T1976" s="237"/>
      <c r="AT1976" s="238" t="s">
        <v>177</v>
      </c>
      <c r="AU1976" s="238" t="s">
        <v>175</v>
      </c>
      <c r="AV1976" s="13" t="s">
        <v>174</v>
      </c>
      <c r="AW1976" s="13" t="s">
        <v>33</v>
      </c>
      <c r="AX1976" s="13" t="s">
        <v>77</v>
      </c>
      <c r="AY1976" s="238" t="s">
        <v>167</v>
      </c>
    </row>
    <row r="1977" spans="2:65" s="1" customFormat="1" ht="31.5" customHeight="1">
      <c r="B1977" s="40"/>
      <c r="C1977" s="192" t="s">
        <v>2853</v>
      </c>
      <c r="D1977" s="192" t="s">
        <v>169</v>
      </c>
      <c r="E1977" s="193" t="s">
        <v>2854</v>
      </c>
      <c r="F1977" s="194" t="s">
        <v>2855</v>
      </c>
      <c r="G1977" s="195" t="s">
        <v>245</v>
      </c>
      <c r="H1977" s="196">
        <v>30.713999999999999</v>
      </c>
      <c r="I1977" s="197"/>
      <c r="J1977" s="198">
        <f>ROUND(I1977*H1977,2)</f>
        <v>0</v>
      </c>
      <c r="K1977" s="194" t="s">
        <v>173</v>
      </c>
      <c r="L1977" s="60"/>
      <c r="M1977" s="199" t="s">
        <v>21</v>
      </c>
      <c r="N1977" s="200" t="s">
        <v>41</v>
      </c>
      <c r="O1977" s="41"/>
      <c r="P1977" s="201">
        <f>O1977*H1977</f>
        <v>0</v>
      </c>
      <c r="Q1977" s="201">
        <v>1.7000000000000001E-4</v>
      </c>
      <c r="R1977" s="201">
        <f>Q1977*H1977</f>
        <v>5.2213800000000003E-3</v>
      </c>
      <c r="S1977" s="201">
        <v>0</v>
      </c>
      <c r="T1977" s="202">
        <f>S1977*H1977</f>
        <v>0</v>
      </c>
      <c r="AR1977" s="23" t="s">
        <v>308</v>
      </c>
      <c r="AT1977" s="23" t="s">
        <v>169</v>
      </c>
      <c r="AU1977" s="23" t="s">
        <v>175</v>
      </c>
      <c r="AY1977" s="23" t="s">
        <v>167</v>
      </c>
      <c r="BE1977" s="203">
        <f>IF(N1977="základní",J1977,0)</f>
        <v>0</v>
      </c>
      <c r="BF1977" s="203">
        <f>IF(N1977="snížená",J1977,0)</f>
        <v>0</v>
      </c>
      <c r="BG1977" s="203">
        <f>IF(N1977="zákl. přenesená",J1977,0)</f>
        <v>0</v>
      </c>
      <c r="BH1977" s="203">
        <f>IF(N1977="sníž. přenesená",J1977,0)</f>
        <v>0</v>
      </c>
      <c r="BI1977" s="203">
        <f>IF(N1977="nulová",J1977,0)</f>
        <v>0</v>
      </c>
      <c r="BJ1977" s="23" t="s">
        <v>175</v>
      </c>
      <c r="BK1977" s="203">
        <f>ROUND(I1977*H1977,2)</f>
        <v>0</v>
      </c>
      <c r="BL1977" s="23" t="s">
        <v>308</v>
      </c>
      <c r="BM1977" s="23" t="s">
        <v>2856</v>
      </c>
    </row>
    <row r="1978" spans="2:65" s="11" customFormat="1">
      <c r="B1978" s="204"/>
      <c r="C1978" s="205"/>
      <c r="D1978" s="206" t="s">
        <v>177</v>
      </c>
      <c r="E1978" s="207" t="s">
        <v>21</v>
      </c>
      <c r="F1978" s="208" t="s">
        <v>360</v>
      </c>
      <c r="G1978" s="205"/>
      <c r="H1978" s="209" t="s">
        <v>21</v>
      </c>
      <c r="I1978" s="210"/>
      <c r="J1978" s="205"/>
      <c r="K1978" s="205"/>
      <c r="L1978" s="211"/>
      <c r="M1978" s="212"/>
      <c r="N1978" s="213"/>
      <c r="O1978" s="213"/>
      <c r="P1978" s="213"/>
      <c r="Q1978" s="213"/>
      <c r="R1978" s="213"/>
      <c r="S1978" s="213"/>
      <c r="T1978" s="214"/>
      <c r="AT1978" s="215" t="s">
        <v>177</v>
      </c>
      <c r="AU1978" s="215" t="s">
        <v>175</v>
      </c>
      <c r="AV1978" s="11" t="s">
        <v>77</v>
      </c>
      <c r="AW1978" s="11" t="s">
        <v>33</v>
      </c>
      <c r="AX1978" s="11" t="s">
        <v>69</v>
      </c>
      <c r="AY1978" s="215" t="s">
        <v>167</v>
      </c>
    </row>
    <row r="1979" spans="2:65" s="12" customFormat="1">
      <c r="B1979" s="216"/>
      <c r="C1979" s="217"/>
      <c r="D1979" s="206" t="s">
        <v>177</v>
      </c>
      <c r="E1979" s="218" t="s">
        <v>21</v>
      </c>
      <c r="F1979" s="219" t="s">
        <v>2857</v>
      </c>
      <c r="G1979" s="217"/>
      <c r="H1979" s="220">
        <v>10.210000000000001</v>
      </c>
      <c r="I1979" s="221"/>
      <c r="J1979" s="217"/>
      <c r="K1979" s="217"/>
      <c r="L1979" s="222"/>
      <c r="M1979" s="223"/>
      <c r="N1979" s="224"/>
      <c r="O1979" s="224"/>
      <c r="P1979" s="224"/>
      <c r="Q1979" s="224"/>
      <c r="R1979" s="224"/>
      <c r="S1979" s="224"/>
      <c r="T1979" s="225"/>
      <c r="AT1979" s="226" t="s">
        <v>177</v>
      </c>
      <c r="AU1979" s="226" t="s">
        <v>175</v>
      </c>
      <c r="AV1979" s="12" t="s">
        <v>175</v>
      </c>
      <c r="AW1979" s="12" t="s">
        <v>33</v>
      </c>
      <c r="AX1979" s="12" t="s">
        <v>69</v>
      </c>
      <c r="AY1979" s="226" t="s">
        <v>167</v>
      </c>
    </row>
    <row r="1980" spans="2:65" s="12" customFormat="1">
      <c r="B1980" s="216"/>
      <c r="C1980" s="217"/>
      <c r="D1980" s="206" t="s">
        <v>177</v>
      </c>
      <c r="E1980" s="218" t="s">
        <v>21</v>
      </c>
      <c r="F1980" s="219" t="s">
        <v>2858</v>
      </c>
      <c r="G1980" s="217"/>
      <c r="H1980" s="220">
        <v>8.0830000000000002</v>
      </c>
      <c r="I1980" s="221"/>
      <c r="J1980" s="217"/>
      <c r="K1980" s="217"/>
      <c r="L1980" s="222"/>
      <c r="M1980" s="223"/>
      <c r="N1980" s="224"/>
      <c r="O1980" s="224"/>
      <c r="P1980" s="224"/>
      <c r="Q1980" s="224"/>
      <c r="R1980" s="224"/>
      <c r="S1980" s="224"/>
      <c r="T1980" s="225"/>
      <c r="AT1980" s="226" t="s">
        <v>177</v>
      </c>
      <c r="AU1980" s="226" t="s">
        <v>175</v>
      </c>
      <c r="AV1980" s="12" t="s">
        <v>175</v>
      </c>
      <c r="AW1980" s="12" t="s">
        <v>33</v>
      </c>
      <c r="AX1980" s="12" t="s">
        <v>69</v>
      </c>
      <c r="AY1980" s="226" t="s">
        <v>167</v>
      </c>
    </row>
    <row r="1981" spans="2:65" s="11" customFormat="1">
      <c r="B1981" s="204"/>
      <c r="C1981" s="205"/>
      <c r="D1981" s="206" t="s">
        <v>177</v>
      </c>
      <c r="E1981" s="207" t="s">
        <v>21</v>
      </c>
      <c r="F1981" s="208" t="s">
        <v>457</v>
      </c>
      <c r="G1981" s="205"/>
      <c r="H1981" s="209" t="s">
        <v>21</v>
      </c>
      <c r="I1981" s="210"/>
      <c r="J1981" s="205"/>
      <c r="K1981" s="205"/>
      <c r="L1981" s="211"/>
      <c r="M1981" s="212"/>
      <c r="N1981" s="213"/>
      <c r="O1981" s="213"/>
      <c r="P1981" s="213"/>
      <c r="Q1981" s="213"/>
      <c r="R1981" s="213"/>
      <c r="S1981" s="213"/>
      <c r="T1981" s="214"/>
      <c r="AT1981" s="215" t="s">
        <v>177</v>
      </c>
      <c r="AU1981" s="215" t="s">
        <v>175</v>
      </c>
      <c r="AV1981" s="11" t="s">
        <v>77</v>
      </c>
      <c r="AW1981" s="11" t="s">
        <v>33</v>
      </c>
      <c r="AX1981" s="11" t="s">
        <v>69</v>
      </c>
      <c r="AY1981" s="215" t="s">
        <v>167</v>
      </c>
    </row>
    <row r="1982" spans="2:65" s="11" customFormat="1">
      <c r="B1982" s="204"/>
      <c r="C1982" s="205"/>
      <c r="D1982" s="206" t="s">
        <v>177</v>
      </c>
      <c r="E1982" s="207" t="s">
        <v>21</v>
      </c>
      <c r="F1982" s="208" t="s">
        <v>458</v>
      </c>
      <c r="G1982" s="205"/>
      <c r="H1982" s="209" t="s">
        <v>21</v>
      </c>
      <c r="I1982" s="210"/>
      <c r="J1982" s="205"/>
      <c r="K1982" s="205"/>
      <c r="L1982" s="211"/>
      <c r="M1982" s="212"/>
      <c r="N1982" s="213"/>
      <c r="O1982" s="213"/>
      <c r="P1982" s="213"/>
      <c r="Q1982" s="213"/>
      <c r="R1982" s="213"/>
      <c r="S1982" s="213"/>
      <c r="T1982" s="214"/>
      <c r="AT1982" s="215" t="s">
        <v>177</v>
      </c>
      <c r="AU1982" s="215" t="s">
        <v>175</v>
      </c>
      <c r="AV1982" s="11" t="s">
        <v>77</v>
      </c>
      <c r="AW1982" s="11" t="s">
        <v>33</v>
      </c>
      <c r="AX1982" s="11" t="s">
        <v>69</v>
      </c>
      <c r="AY1982" s="215" t="s">
        <v>167</v>
      </c>
    </row>
    <row r="1983" spans="2:65" s="12" customFormat="1">
      <c r="B1983" s="216"/>
      <c r="C1983" s="217"/>
      <c r="D1983" s="206" t="s">
        <v>177</v>
      </c>
      <c r="E1983" s="218" t="s">
        <v>21</v>
      </c>
      <c r="F1983" s="219" t="s">
        <v>2859</v>
      </c>
      <c r="G1983" s="217"/>
      <c r="H1983" s="220">
        <v>7.3760000000000003</v>
      </c>
      <c r="I1983" s="221"/>
      <c r="J1983" s="217"/>
      <c r="K1983" s="217"/>
      <c r="L1983" s="222"/>
      <c r="M1983" s="223"/>
      <c r="N1983" s="224"/>
      <c r="O1983" s="224"/>
      <c r="P1983" s="224"/>
      <c r="Q1983" s="224"/>
      <c r="R1983" s="224"/>
      <c r="S1983" s="224"/>
      <c r="T1983" s="225"/>
      <c r="AT1983" s="226" t="s">
        <v>177</v>
      </c>
      <c r="AU1983" s="226" t="s">
        <v>175</v>
      </c>
      <c r="AV1983" s="12" t="s">
        <v>175</v>
      </c>
      <c r="AW1983" s="12" t="s">
        <v>33</v>
      </c>
      <c r="AX1983" s="12" t="s">
        <v>69</v>
      </c>
      <c r="AY1983" s="226" t="s">
        <v>167</v>
      </c>
    </row>
    <row r="1984" spans="2:65" s="11" customFormat="1">
      <c r="B1984" s="204"/>
      <c r="C1984" s="205"/>
      <c r="D1984" s="206" t="s">
        <v>177</v>
      </c>
      <c r="E1984" s="207" t="s">
        <v>21</v>
      </c>
      <c r="F1984" s="208" t="s">
        <v>460</v>
      </c>
      <c r="G1984" s="205"/>
      <c r="H1984" s="209" t="s">
        <v>21</v>
      </c>
      <c r="I1984" s="210"/>
      <c r="J1984" s="205"/>
      <c r="K1984" s="205"/>
      <c r="L1984" s="211"/>
      <c r="M1984" s="212"/>
      <c r="N1984" s="213"/>
      <c r="O1984" s="213"/>
      <c r="P1984" s="213"/>
      <c r="Q1984" s="213"/>
      <c r="R1984" s="213"/>
      <c r="S1984" s="213"/>
      <c r="T1984" s="214"/>
      <c r="AT1984" s="215" t="s">
        <v>177</v>
      </c>
      <c r="AU1984" s="215" t="s">
        <v>175</v>
      </c>
      <c r="AV1984" s="11" t="s">
        <v>77</v>
      </c>
      <c r="AW1984" s="11" t="s">
        <v>33</v>
      </c>
      <c r="AX1984" s="11" t="s">
        <v>69</v>
      </c>
      <c r="AY1984" s="215" t="s">
        <v>167</v>
      </c>
    </row>
    <row r="1985" spans="2:65" s="12" customFormat="1">
      <c r="B1985" s="216"/>
      <c r="C1985" s="217"/>
      <c r="D1985" s="206" t="s">
        <v>177</v>
      </c>
      <c r="E1985" s="218" t="s">
        <v>21</v>
      </c>
      <c r="F1985" s="219" t="s">
        <v>2860</v>
      </c>
      <c r="G1985" s="217"/>
      <c r="H1985" s="220">
        <v>4.4850000000000003</v>
      </c>
      <c r="I1985" s="221"/>
      <c r="J1985" s="217"/>
      <c r="K1985" s="217"/>
      <c r="L1985" s="222"/>
      <c r="M1985" s="223"/>
      <c r="N1985" s="224"/>
      <c r="O1985" s="224"/>
      <c r="P1985" s="224"/>
      <c r="Q1985" s="224"/>
      <c r="R1985" s="224"/>
      <c r="S1985" s="224"/>
      <c r="T1985" s="225"/>
      <c r="AT1985" s="226" t="s">
        <v>177</v>
      </c>
      <c r="AU1985" s="226" t="s">
        <v>175</v>
      </c>
      <c r="AV1985" s="12" t="s">
        <v>175</v>
      </c>
      <c r="AW1985" s="12" t="s">
        <v>33</v>
      </c>
      <c r="AX1985" s="12" t="s">
        <v>69</v>
      </c>
      <c r="AY1985" s="226" t="s">
        <v>167</v>
      </c>
    </row>
    <row r="1986" spans="2:65" s="11" customFormat="1">
      <c r="B1986" s="204"/>
      <c r="C1986" s="205"/>
      <c r="D1986" s="206" t="s">
        <v>177</v>
      </c>
      <c r="E1986" s="207" t="s">
        <v>21</v>
      </c>
      <c r="F1986" s="208" t="s">
        <v>445</v>
      </c>
      <c r="G1986" s="205"/>
      <c r="H1986" s="209" t="s">
        <v>21</v>
      </c>
      <c r="I1986" s="210"/>
      <c r="J1986" s="205"/>
      <c r="K1986" s="205"/>
      <c r="L1986" s="211"/>
      <c r="M1986" s="212"/>
      <c r="N1986" s="213"/>
      <c r="O1986" s="213"/>
      <c r="P1986" s="213"/>
      <c r="Q1986" s="213"/>
      <c r="R1986" s="213"/>
      <c r="S1986" s="213"/>
      <c r="T1986" s="214"/>
      <c r="AT1986" s="215" t="s">
        <v>177</v>
      </c>
      <c r="AU1986" s="215" t="s">
        <v>175</v>
      </c>
      <c r="AV1986" s="11" t="s">
        <v>77</v>
      </c>
      <c r="AW1986" s="11" t="s">
        <v>33</v>
      </c>
      <c r="AX1986" s="11" t="s">
        <v>69</v>
      </c>
      <c r="AY1986" s="215" t="s">
        <v>167</v>
      </c>
    </row>
    <row r="1987" spans="2:65" s="12" customFormat="1">
      <c r="B1987" s="216"/>
      <c r="C1987" s="217"/>
      <c r="D1987" s="206" t="s">
        <v>177</v>
      </c>
      <c r="E1987" s="218" t="s">
        <v>21</v>
      </c>
      <c r="F1987" s="219" t="s">
        <v>2861</v>
      </c>
      <c r="G1987" s="217"/>
      <c r="H1987" s="220">
        <v>0.56000000000000005</v>
      </c>
      <c r="I1987" s="221"/>
      <c r="J1987" s="217"/>
      <c r="K1987" s="217"/>
      <c r="L1987" s="222"/>
      <c r="M1987" s="223"/>
      <c r="N1987" s="224"/>
      <c r="O1987" s="224"/>
      <c r="P1987" s="224"/>
      <c r="Q1987" s="224"/>
      <c r="R1987" s="224"/>
      <c r="S1987" s="224"/>
      <c r="T1987" s="225"/>
      <c r="AT1987" s="226" t="s">
        <v>177</v>
      </c>
      <c r="AU1987" s="226" t="s">
        <v>175</v>
      </c>
      <c r="AV1987" s="12" t="s">
        <v>175</v>
      </c>
      <c r="AW1987" s="12" t="s">
        <v>33</v>
      </c>
      <c r="AX1987" s="12" t="s">
        <v>69</v>
      </c>
      <c r="AY1987" s="226" t="s">
        <v>167</v>
      </c>
    </row>
    <row r="1988" spans="2:65" s="13" customFormat="1">
      <c r="B1988" s="227"/>
      <c r="C1988" s="228"/>
      <c r="D1988" s="206" t="s">
        <v>177</v>
      </c>
      <c r="E1988" s="239" t="s">
        <v>21</v>
      </c>
      <c r="F1988" s="240" t="s">
        <v>181</v>
      </c>
      <c r="G1988" s="228"/>
      <c r="H1988" s="241">
        <v>30.713999999999999</v>
      </c>
      <c r="I1988" s="233"/>
      <c r="J1988" s="228"/>
      <c r="K1988" s="228"/>
      <c r="L1988" s="234"/>
      <c r="M1988" s="235"/>
      <c r="N1988" s="236"/>
      <c r="O1988" s="236"/>
      <c r="P1988" s="236"/>
      <c r="Q1988" s="236"/>
      <c r="R1988" s="236"/>
      <c r="S1988" s="236"/>
      <c r="T1988" s="237"/>
      <c r="AT1988" s="238" t="s">
        <v>177</v>
      </c>
      <c r="AU1988" s="238" t="s">
        <v>175</v>
      </c>
      <c r="AV1988" s="13" t="s">
        <v>174</v>
      </c>
      <c r="AW1988" s="13" t="s">
        <v>33</v>
      </c>
      <c r="AX1988" s="13" t="s">
        <v>77</v>
      </c>
      <c r="AY1988" s="238" t="s">
        <v>167</v>
      </c>
    </row>
    <row r="1989" spans="2:65" s="10" customFormat="1" ht="29.85" customHeight="1">
      <c r="B1989" s="175"/>
      <c r="C1989" s="176"/>
      <c r="D1989" s="189" t="s">
        <v>68</v>
      </c>
      <c r="E1989" s="190" t="s">
        <v>2862</v>
      </c>
      <c r="F1989" s="190" t="s">
        <v>2863</v>
      </c>
      <c r="G1989" s="176"/>
      <c r="H1989" s="176"/>
      <c r="I1989" s="179"/>
      <c r="J1989" s="191">
        <f>BK1989</f>
        <v>0</v>
      </c>
      <c r="K1989" s="176"/>
      <c r="L1989" s="181"/>
      <c r="M1989" s="182"/>
      <c r="N1989" s="183"/>
      <c r="O1989" s="183"/>
      <c r="P1989" s="184">
        <f>SUM(P1990:P2029)</f>
        <v>0</v>
      </c>
      <c r="Q1989" s="183"/>
      <c r="R1989" s="184">
        <f>SUM(R1990:R2029)</f>
        <v>0.1683376</v>
      </c>
      <c r="S1989" s="183"/>
      <c r="T1989" s="185">
        <f>SUM(T1990:T2029)</f>
        <v>0</v>
      </c>
      <c r="AR1989" s="186" t="s">
        <v>175</v>
      </c>
      <c r="AT1989" s="187" t="s">
        <v>68</v>
      </c>
      <c r="AU1989" s="187" t="s">
        <v>77</v>
      </c>
      <c r="AY1989" s="186" t="s">
        <v>167</v>
      </c>
      <c r="BK1989" s="188">
        <f>SUM(BK1990:BK2029)</f>
        <v>0</v>
      </c>
    </row>
    <row r="1990" spans="2:65" s="1" customFormat="1" ht="31.5" customHeight="1">
      <c r="B1990" s="40"/>
      <c r="C1990" s="192" t="s">
        <v>2864</v>
      </c>
      <c r="D1990" s="192" t="s">
        <v>169</v>
      </c>
      <c r="E1990" s="193" t="s">
        <v>2865</v>
      </c>
      <c r="F1990" s="194" t="s">
        <v>2866</v>
      </c>
      <c r="G1990" s="195" t="s">
        <v>245</v>
      </c>
      <c r="H1990" s="196">
        <v>526.05499999999995</v>
      </c>
      <c r="I1990" s="197"/>
      <c r="J1990" s="198">
        <f>ROUND(I1990*H1990,2)</f>
        <v>0</v>
      </c>
      <c r="K1990" s="194" t="s">
        <v>173</v>
      </c>
      <c r="L1990" s="60"/>
      <c r="M1990" s="199" t="s">
        <v>21</v>
      </c>
      <c r="N1990" s="200" t="s">
        <v>41</v>
      </c>
      <c r="O1990" s="41"/>
      <c r="P1990" s="201">
        <f>O1990*H1990</f>
        <v>0</v>
      </c>
      <c r="Q1990" s="201">
        <v>3.2000000000000003E-4</v>
      </c>
      <c r="R1990" s="201">
        <f>Q1990*H1990</f>
        <v>0.1683376</v>
      </c>
      <c r="S1990" s="201">
        <v>0</v>
      </c>
      <c r="T1990" s="202">
        <f>S1990*H1990</f>
        <v>0</v>
      </c>
      <c r="AR1990" s="23" t="s">
        <v>308</v>
      </c>
      <c r="AT1990" s="23" t="s">
        <v>169</v>
      </c>
      <c r="AU1990" s="23" t="s">
        <v>175</v>
      </c>
      <c r="AY1990" s="23" t="s">
        <v>167</v>
      </c>
      <c r="BE1990" s="203">
        <f>IF(N1990="základní",J1990,0)</f>
        <v>0</v>
      </c>
      <c r="BF1990" s="203">
        <f>IF(N1990="snížená",J1990,0)</f>
        <v>0</v>
      </c>
      <c r="BG1990" s="203">
        <f>IF(N1990="zákl. přenesená",J1990,0)</f>
        <v>0</v>
      </c>
      <c r="BH1990" s="203">
        <f>IF(N1990="sníž. přenesená",J1990,0)</f>
        <v>0</v>
      </c>
      <c r="BI1990" s="203">
        <f>IF(N1990="nulová",J1990,0)</f>
        <v>0</v>
      </c>
      <c r="BJ1990" s="23" t="s">
        <v>175</v>
      </c>
      <c r="BK1990" s="203">
        <f>ROUND(I1990*H1990,2)</f>
        <v>0</v>
      </c>
      <c r="BL1990" s="23" t="s">
        <v>308</v>
      </c>
      <c r="BM1990" s="23" t="s">
        <v>2867</v>
      </c>
    </row>
    <row r="1991" spans="2:65" s="11" customFormat="1">
      <c r="B1991" s="204"/>
      <c r="C1991" s="205"/>
      <c r="D1991" s="206" t="s">
        <v>177</v>
      </c>
      <c r="E1991" s="207" t="s">
        <v>21</v>
      </c>
      <c r="F1991" s="208" t="s">
        <v>2868</v>
      </c>
      <c r="G1991" s="205"/>
      <c r="H1991" s="209" t="s">
        <v>21</v>
      </c>
      <c r="I1991" s="210"/>
      <c r="J1991" s="205"/>
      <c r="K1991" s="205"/>
      <c r="L1991" s="211"/>
      <c r="M1991" s="212"/>
      <c r="N1991" s="213"/>
      <c r="O1991" s="213"/>
      <c r="P1991" s="213"/>
      <c r="Q1991" s="213"/>
      <c r="R1991" s="213"/>
      <c r="S1991" s="213"/>
      <c r="T1991" s="214"/>
      <c r="AT1991" s="215" t="s">
        <v>177</v>
      </c>
      <c r="AU1991" s="215" t="s">
        <v>175</v>
      </c>
      <c r="AV1991" s="11" t="s">
        <v>77</v>
      </c>
      <c r="AW1991" s="11" t="s">
        <v>33</v>
      </c>
      <c r="AX1991" s="11" t="s">
        <v>69</v>
      </c>
      <c r="AY1991" s="215" t="s">
        <v>167</v>
      </c>
    </row>
    <row r="1992" spans="2:65" s="11" customFormat="1">
      <c r="B1992" s="204"/>
      <c r="C1992" s="205"/>
      <c r="D1992" s="206" t="s">
        <v>177</v>
      </c>
      <c r="E1992" s="207" t="s">
        <v>21</v>
      </c>
      <c r="F1992" s="208" t="s">
        <v>2869</v>
      </c>
      <c r="G1992" s="205"/>
      <c r="H1992" s="209" t="s">
        <v>21</v>
      </c>
      <c r="I1992" s="210"/>
      <c r="J1992" s="205"/>
      <c r="K1992" s="205"/>
      <c r="L1992" s="211"/>
      <c r="M1992" s="212"/>
      <c r="N1992" s="213"/>
      <c r="O1992" s="213"/>
      <c r="P1992" s="213"/>
      <c r="Q1992" s="213"/>
      <c r="R1992" s="213"/>
      <c r="S1992" s="213"/>
      <c r="T1992" s="214"/>
      <c r="AT1992" s="215" t="s">
        <v>177</v>
      </c>
      <c r="AU1992" s="215" t="s">
        <v>175</v>
      </c>
      <c r="AV1992" s="11" t="s">
        <v>77</v>
      </c>
      <c r="AW1992" s="11" t="s">
        <v>33</v>
      </c>
      <c r="AX1992" s="11" t="s">
        <v>69</v>
      </c>
      <c r="AY1992" s="215" t="s">
        <v>167</v>
      </c>
    </row>
    <row r="1993" spans="2:65" s="12" customFormat="1">
      <c r="B1993" s="216"/>
      <c r="C1993" s="217"/>
      <c r="D1993" s="206" t="s">
        <v>177</v>
      </c>
      <c r="E1993" s="218" t="s">
        <v>21</v>
      </c>
      <c r="F1993" s="219" t="s">
        <v>527</v>
      </c>
      <c r="G1993" s="217"/>
      <c r="H1993" s="220">
        <v>78.64</v>
      </c>
      <c r="I1993" s="221"/>
      <c r="J1993" s="217"/>
      <c r="K1993" s="217"/>
      <c r="L1993" s="222"/>
      <c r="M1993" s="223"/>
      <c r="N1993" s="224"/>
      <c r="O1993" s="224"/>
      <c r="P1993" s="224"/>
      <c r="Q1993" s="224"/>
      <c r="R1993" s="224"/>
      <c r="S1993" s="224"/>
      <c r="T1993" s="225"/>
      <c r="AT1993" s="226" t="s">
        <v>177</v>
      </c>
      <c r="AU1993" s="226" t="s">
        <v>175</v>
      </c>
      <c r="AV1993" s="12" t="s">
        <v>175</v>
      </c>
      <c r="AW1993" s="12" t="s">
        <v>33</v>
      </c>
      <c r="AX1993" s="12" t="s">
        <v>69</v>
      </c>
      <c r="AY1993" s="226" t="s">
        <v>167</v>
      </c>
    </row>
    <row r="1994" spans="2:65" s="11" customFormat="1">
      <c r="B1994" s="204"/>
      <c r="C1994" s="205"/>
      <c r="D1994" s="206" t="s">
        <v>177</v>
      </c>
      <c r="E1994" s="207" t="s">
        <v>21</v>
      </c>
      <c r="F1994" s="208" t="s">
        <v>540</v>
      </c>
      <c r="G1994" s="205"/>
      <c r="H1994" s="209" t="s">
        <v>21</v>
      </c>
      <c r="I1994" s="210"/>
      <c r="J1994" s="205"/>
      <c r="K1994" s="205"/>
      <c r="L1994" s="211"/>
      <c r="M1994" s="212"/>
      <c r="N1994" s="213"/>
      <c r="O1994" s="213"/>
      <c r="P1994" s="213"/>
      <c r="Q1994" s="213"/>
      <c r="R1994" s="213"/>
      <c r="S1994" s="213"/>
      <c r="T1994" s="214"/>
      <c r="AT1994" s="215" t="s">
        <v>177</v>
      </c>
      <c r="AU1994" s="215" t="s">
        <v>175</v>
      </c>
      <c r="AV1994" s="11" t="s">
        <v>77</v>
      </c>
      <c r="AW1994" s="11" t="s">
        <v>33</v>
      </c>
      <c r="AX1994" s="11" t="s">
        <v>69</v>
      </c>
      <c r="AY1994" s="215" t="s">
        <v>167</v>
      </c>
    </row>
    <row r="1995" spans="2:65" s="11" customFormat="1">
      <c r="B1995" s="204"/>
      <c r="C1995" s="205"/>
      <c r="D1995" s="206" t="s">
        <v>177</v>
      </c>
      <c r="E1995" s="207" t="s">
        <v>21</v>
      </c>
      <c r="F1995" s="208" t="s">
        <v>541</v>
      </c>
      <c r="G1995" s="205"/>
      <c r="H1995" s="209" t="s">
        <v>21</v>
      </c>
      <c r="I1995" s="210"/>
      <c r="J1995" s="205"/>
      <c r="K1995" s="205"/>
      <c r="L1995" s="211"/>
      <c r="M1995" s="212"/>
      <c r="N1995" s="213"/>
      <c r="O1995" s="213"/>
      <c r="P1995" s="213"/>
      <c r="Q1995" s="213"/>
      <c r="R1995" s="213"/>
      <c r="S1995" s="213"/>
      <c r="T1995" s="214"/>
      <c r="AT1995" s="215" t="s">
        <v>177</v>
      </c>
      <c r="AU1995" s="215" t="s">
        <v>175</v>
      </c>
      <c r="AV1995" s="11" t="s">
        <v>77</v>
      </c>
      <c r="AW1995" s="11" t="s">
        <v>33</v>
      </c>
      <c r="AX1995" s="11" t="s">
        <v>69</v>
      </c>
      <c r="AY1995" s="215" t="s">
        <v>167</v>
      </c>
    </row>
    <row r="1996" spans="2:65" s="12" customFormat="1">
      <c r="B1996" s="216"/>
      <c r="C1996" s="217"/>
      <c r="D1996" s="206" t="s">
        <v>177</v>
      </c>
      <c r="E1996" s="218" t="s">
        <v>21</v>
      </c>
      <c r="F1996" s="219" t="s">
        <v>542</v>
      </c>
      <c r="G1996" s="217"/>
      <c r="H1996" s="220">
        <v>21.675000000000001</v>
      </c>
      <c r="I1996" s="221"/>
      <c r="J1996" s="217"/>
      <c r="K1996" s="217"/>
      <c r="L1996" s="222"/>
      <c r="M1996" s="223"/>
      <c r="N1996" s="224"/>
      <c r="O1996" s="224"/>
      <c r="P1996" s="224"/>
      <c r="Q1996" s="224"/>
      <c r="R1996" s="224"/>
      <c r="S1996" s="224"/>
      <c r="T1996" s="225"/>
      <c r="AT1996" s="226" t="s">
        <v>177</v>
      </c>
      <c r="AU1996" s="226" t="s">
        <v>175</v>
      </c>
      <c r="AV1996" s="12" t="s">
        <v>175</v>
      </c>
      <c r="AW1996" s="12" t="s">
        <v>33</v>
      </c>
      <c r="AX1996" s="12" t="s">
        <v>69</v>
      </c>
      <c r="AY1996" s="226" t="s">
        <v>167</v>
      </c>
    </row>
    <row r="1997" spans="2:65" s="11" customFormat="1">
      <c r="B1997" s="204"/>
      <c r="C1997" s="205"/>
      <c r="D1997" s="206" t="s">
        <v>177</v>
      </c>
      <c r="E1997" s="207" t="s">
        <v>21</v>
      </c>
      <c r="F1997" s="208" t="s">
        <v>544</v>
      </c>
      <c r="G1997" s="205"/>
      <c r="H1997" s="209" t="s">
        <v>21</v>
      </c>
      <c r="I1997" s="210"/>
      <c r="J1997" s="205"/>
      <c r="K1997" s="205"/>
      <c r="L1997" s="211"/>
      <c r="M1997" s="212"/>
      <c r="N1997" s="213"/>
      <c r="O1997" s="213"/>
      <c r="P1997" s="213"/>
      <c r="Q1997" s="213"/>
      <c r="R1997" s="213"/>
      <c r="S1997" s="213"/>
      <c r="T1997" s="214"/>
      <c r="AT1997" s="215" t="s">
        <v>177</v>
      </c>
      <c r="AU1997" s="215" t="s">
        <v>175</v>
      </c>
      <c r="AV1997" s="11" t="s">
        <v>77</v>
      </c>
      <c r="AW1997" s="11" t="s">
        <v>33</v>
      </c>
      <c r="AX1997" s="11" t="s">
        <v>69</v>
      </c>
      <c r="AY1997" s="215" t="s">
        <v>167</v>
      </c>
    </row>
    <row r="1998" spans="2:65" s="12" customFormat="1">
      <c r="B1998" s="216"/>
      <c r="C1998" s="217"/>
      <c r="D1998" s="206" t="s">
        <v>177</v>
      </c>
      <c r="E1998" s="218" t="s">
        <v>21</v>
      </c>
      <c r="F1998" s="219" t="s">
        <v>545</v>
      </c>
      <c r="G1998" s="217"/>
      <c r="H1998" s="220">
        <v>35.954999999999998</v>
      </c>
      <c r="I1998" s="221"/>
      <c r="J1998" s="217"/>
      <c r="K1998" s="217"/>
      <c r="L1998" s="222"/>
      <c r="M1998" s="223"/>
      <c r="N1998" s="224"/>
      <c r="O1998" s="224"/>
      <c r="P1998" s="224"/>
      <c r="Q1998" s="224"/>
      <c r="R1998" s="224"/>
      <c r="S1998" s="224"/>
      <c r="T1998" s="225"/>
      <c r="AT1998" s="226" t="s">
        <v>177</v>
      </c>
      <c r="AU1998" s="226" t="s">
        <v>175</v>
      </c>
      <c r="AV1998" s="12" t="s">
        <v>175</v>
      </c>
      <c r="AW1998" s="12" t="s">
        <v>33</v>
      </c>
      <c r="AX1998" s="12" t="s">
        <v>69</v>
      </c>
      <c r="AY1998" s="226" t="s">
        <v>167</v>
      </c>
    </row>
    <row r="1999" spans="2:65" s="11" customFormat="1">
      <c r="B1999" s="204"/>
      <c r="C1999" s="205"/>
      <c r="D1999" s="206" t="s">
        <v>177</v>
      </c>
      <c r="E1999" s="207" t="s">
        <v>21</v>
      </c>
      <c r="F1999" s="208" t="s">
        <v>549</v>
      </c>
      <c r="G1999" s="205"/>
      <c r="H1999" s="209" t="s">
        <v>21</v>
      </c>
      <c r="I1999" s="210"/>
      <c r="J1999" s="205"/>
      <c r="K1999" s="205"/>
      <c r="L1999" s="211"/>
      <c r="M1999" s="212"/>
      <c r="N1999" s="213"/>
      <c r="O1999" s="213"/>
      <c r="P1999" s="213"/>
      <c r="Q1999" s="213"/>
      <c r="R1999" s="213"/>
      <c r="S1999" s="213"/>
      <c r="T1999" s="214"/>
      <c r="AT1999" s="215" t="s">
        <v>177</v>
      </c>
      <c r="AU1999" s="215" t="s">
        <v>175</v>
      </c>
      <c r="AV1999" s="11" t="s">
        <v>77</v>
      </c>
      <c r="AW1999" s="11" t="s">
        <v>33</v>
      </c>
      <c r="AX1999" s="11" t="s">
        <v>69</v>
      </c>
      <c r="AY1999" s="215" t="s">
        <v>167</v>
      </c>
    </row>
    <row r="2000" spans="2:65" s="12" customFormat="1">
      <c r="B2000" s="216"/>
      <c r="C2000" s="217"/>
      <c r="D2000" s="206" t="s">
        <v>177</v>
      </c>
      <c r="E2000" s="218" t="s">
        <v>21</v>
      </c>
      <c r="F2000" s="219" t="s">
        <v>550</v>
      </c>
      <c r="G2000" s="217"/>
      <c r="H2000" s="220">
        <v>76.245000000000005</v>
      </c>
      <c r="I2000" s="221"/>
      <c r="J2000" s="217"/>
      <c r="K2000" s="217"/>
      <c r="L2000" s="222"/>
      <c r="M2000" s="223"/>
      <c r="N2000" s="224"/>
      <c r="O2000" s="224"/>
      <c r="P2000" s="224"/>
      <c r="Q2000" s="224"/>
      <c r="R2000" s="224"/>
      <c r="S2000" s="224"/>
      <c r="T2000" s="225"/>
      <c r="AT2000" s="226" t="s">
        <v>177</v>
      </c>
      <c r="AU2000" s="226" t="s">
        <v>175</v>
      </c>
      <c r="AV2000" s="12" t="s">
        <v>175</v>
      </c>
      <c r="AW2000" s="12" t="s">
        <v>33</v>
      </c>
      <c r="AX2000" s="12" t="s">
        <v>69</v>
      </c>
      <c r="AY2000" s="226" t="s">
        <v>167</v>
      </c>
    </row>
    <row r="2001" spans="2:51" s="11" customFormat="1">
      <c r="B2001" s="204"/>
      <c r="C2001" s="205"/>
      <c r="D2001" s="206" t="s">
        <v>177</v>
      </c>
      <c r="E2001" s="207" t="s">
        <v>21</v>
      </c>
      <c r="F2001" s="208" t="s">
        <v>272</v>
      </c>
      <c r="G2001" s="205"/>
      <c r="H2001" s="209" t="s">
        <v>21</v>
      </c>
      <c r="I2001" s="210"/>
      <c r="J2001" s="205"/>
      <c r="K2001" s="205"/>
      <c r="L2001" s="211"/>
      <c r="M2001" s="212"/>
      <c r="N2001" s="213"/>
      <c r="O2001" s="213"/>
      <c r="P2001" s="213"/>
      <c r="Q2001" s="213"/>
      <c r="R2001" s="213"/>
      <c r="S2001" s="213"/>
      <c r="T2001" s="214"/>
      <c r="AT2001" s="215" t="s">
        <v>177</v>
      </c>
      <c r="AU2001" s="215" t="s">
        <v>175</v>
      </c>
      <c r="AV2001" s="11" t="s">
        <v>77</v>
      </c>
      <c r="AW2001" s="11" t="s">
        <v>33</v>
      </c>
      <c r="AX2001" s="11" t="s">
        <v>69</v>
      </c>
      <c r="AY2001" s="215" t="s">
        <v>167</v>
      </c>
    </row>
    <row r="2002" spans="2:51" s="12" customFormat="1">
      <c r="B2002" s="216"/>
      <c r="C2002" s="217"/>
      <c r="D2002" s="206" t="s">
        <v>177</v>
      </c>
      <c r="E2002" s="218" t="s">
        <v>21</v>
      </c>
      <c r="F2002" s="219" t="s">
        <v>551</v>
      </c>
      <c r="G2002" s="217"/>
      <c r="H2002" s="220">
        <v>-11.43</v>
      </c>
      <c r="I2002" s="221"/>
      <c r="J2002" s="217"/>
      <c r="K2002" s="217"/>
      <c r="L2002" s="222"/>
      <c r="M2002" s="223"/>
      <c r="N2002" s="224"/>
      <c r="O2002" s="224"/>
      <c r="P2002" s="224"/>
      <c r="Q2002" s="224"/>
      <c r="R2002" s="224"/>
      <c r="S2002" s="224"/>
      <c r="T2002" s="225"/>
      <c r="AT2002" s="226" t="s">
        <v>177</v>
      </c>
      <c r="AU2002" s="226" t="s">
        <v>175</v>
      </c>
      <c r="AV2002" s="12" t="s">
        <v>175</v>
      </c>
      <c r="AW2002" s="12" t="s">
        <v>33</v>
      </c>
      <c r="AX2002" s="12" t="s">
        <v>69</v>
      </c>
      <c r="AY2002" s="226" t="s">
        <v>167</v>
      </c>
    </row>
    <row r="2003" spans="2:51" s="12" customFormat="1">
      <c r="B2003" s="216"/>
      <c r="C2003" s="217"/>
      <c r="D2003" s="206" t="s">
        <v>177</v>
      </c>
      <c r="E2003" s="218" t="s">
        <v>21</v>
      </c>
      <c r="F2003" s="219" t="s">
        <v>552</v>
      </c>
      <c r="G2003" s="217"/>
      <c r="H2003" s="220">
        <v>-6.4009999999999998</v>
      </c>
      <c r="I2003" s="221"/>
      <c r="J2003" s="217"/>
      <c r="K2003" s="217"/>
      <c r="L2003" s="222"/>
      <c r="M2003" s="223"/>
      <c r="N2003" s="224"/>
      <c r="O2003" s="224"/>
      <c r="P2003" s="224"/>
      <c r="Q2003" s="224"/>
      <c r="R2003" s="224"/>
      <c r="S2003" s="224"/>
      <c r="T2003" s="225"/>
      <c r="AT2003" s="226" t="s">
        <v>177</v>
      </c>
      <c r="AU2003" s="226" t="s">
        <v>175</v>
      </c>
      <c r="AV2003" s="12" t="s">
        <v>175</v>
      </c>
      <c r="AW2003" s="12" t="s">
        <v>33</v>
      </c>
      <c r="AX2003" s="12" t="s">
        <v>69</v>
      </c>
      <c r="AY2003" s="226" t="s">
        <v>167</v>
      </c>
    </row>
    <row r="2004" spans="2:51" s="11" customFormat="1">
      <c r="B2004" s="204"/>
      <c r="C2004" s="205"/>
      <c r="D2004" s="206" t="s">
        <v>177</v>
      </c>
      <c r="E2004" s="207" t="s">
        <v>21</v>
      </c>
      <c r="F2004" s="208" t="s">
        <v>553</v>
      </c>
      <c r="G2004" s="205"/>
      <c r="H2004" s="209" t="s">
        <v>21</v>
      </c>
      <c r="I2004" s="210"/>
      <c r="J2004" s="205"/>
      <c r="K2004" s="205"/>
      <c r="L2004" s="211"/>
      <c r="M2004" s="212"/>
      <c r="N2004" s="213"/>
      <c r="O2004" s="213"/>
      <c r="P2004" s="213"/>
      <c r="Q2004" s="213"/>
      <c r="R2004" s="213"/>
      <c r="S2004" s="213"/>
      <c r="T2004" s="214"/>
      <c r="AT2004" s="215" t="s">
        <v>177</v>
      </c>
      <c r="AU2004" s="215" t="s">
        <v>175</v>
      </c>
      <c r="AV2004" s="11" t="s">
        <v>77</v>
      </c>
      <c r="AW2004" s="11" t="s">
        <v>33</v>
      </c>
      <c r="AX2004" s="11" t="s">
        <v>69</v>
      </c>
      <c r="AY2004" s="215" t="s">
        <v>167</v>
      </c>
    </row>
    <row r="2005" spans="2:51" s="12" customFormat="1">
      <c r="B2005" s="216"/>
      <c r="C2005" s="217"/>
      <c r="D2005" s="206" t="s">
        <v>177</v>
      </c>
      <c r="E2005" s="218" t="s">
        <v>21</v>
      </c>
      <c r="F2005" s="219" t="s">
        <v>554</v>
      </c>
      <c r="G2005" s="217"/>
      <c r="H2005" s="220">
        <v>37.97</v>
      </c>
      <c r="I2005" s="221"/>
      <c r="J2005" s="217"/>
      <c r="K2005" s="217"/>
      <c r="L2005" s="222"/>
      <c r="M2005" s="223"/>
      <c r="N2005" s="224"/>
      <c r="O2005" s="224"/>
      <c r="P2005" s="224"/>
      <c r="Q2005" s="224"/>
      <c r="R2005" s="224"/>
      <c r="S2005" s="224"/>
      <c r="T2005" s="225"/>
      <c r="AT2005" s="226" t="s">
        <v>177</v>
      </c>
      <c r="AU2005" s="226" t="s">
        <v>175</v>
      </c>
      <c r="AV2005" s="12" t="s">
        <v>175</v>
      </c>
      <c r="AW2005" s="12" t="s">
        <v>33</v>
      </c>
      <c r="AX2005" s="12" t="s">
        <v>69</v>
      </c>
      <c r="AY2005" s="226" t="s">
        <v>167</v>
      </c>
    </row>
    <row r="2006" spans="2:51" s="11" customFormat="1">
      <c r="B2006" s="204"/>
      <c r="C2006" s="205"/>
      <c r="D2006" s="206" t="s">
        <v>177</v>
      </c>
      <c r="E2006" s="207" t="s">
        <v>21</v>
      </c>
      <c r="F2006" s="208" t="s">
        <v>556</v>
      </c>
      <c r="G2006" s="205"/>
      <c r="H2006" s="209" t="s">
        <v>21</v>
      </c>
      <c r="I2006" s="210"/>
      <c r="J2006" s="205"/>
      <c r="K2006" s="205"/>
      <c r="L2006" s="211"/>
      <c r="M2006" s="212"/>
      <c r="N2006" s="213"/>
      <c r="O2006" s="213"/>
      <c r="P2006" s="213"/>
      <c r="Q2006" s="213"/>
      <c r="R2006" s="213"/>
      <c r="S2006" s="213"/>
      <c r="T2006" s="214"/>
      <c r="AT2006" s="215" t="s">
        <v>177</v>
      </c>
      <c r="AU2006" s="215" t="s">
        <v>175</v>
      </c>
      <c r="AV2006" s="11" t="s">
        <v>77</v>
      </c>
      <c r="AW2006" s="11" t="s">
        <v>33</v>
      </c>
      <c r="AX2006" s="11" t="s">
        <v>69</v>
      </c>
      <c r="AY2006" s="215" t="s">
        <v>167</v>
      </c>
    </row>
    <row r="2007" spans="2:51" s="12" customFormat="1">
      <c r="B2007" s="216"/>
      <c r="C2007" s="217"/>
      <c r="D2007" s="206" t="s">
        <v>177</v>
      </c>
      <c r="E2007" s="218" t="s">
        <v>21</v>
      </c>
      <c r="F2007" s="219" t="s">
        <v>585</v>
      </c>
      <c r="G2007" s="217"/>
      <c r="H2007" s="220">
        <v>3.9820000000000002</v>
      </c>
      <c r="I2007" s="221"/>
      <c r="J2007" s="217"/>
      <c r="K2007" s="217"/>
      <c r="L2007" s="222"/>
      <c r="M2007" s="223"/>
      <c r="N2007" s="224"/>
      <c r="O2007" s="224"/>
      <c r="P2007" s="224"/>
      <c r="Q2007" s="224"/>
      <c r="R2007" s="224"/>
      <c r="S2007" s="224"/>
      <c r="T2007" s="225"/>
      <c r="AT2007" s="226" t="s">
        <v>177</v>
      </c>
      <c r="AU2007" s="226" t="s">
        <v>175</v>
      </c>
      <c r="AV2007" s="12" t="s">
        <v>175</v>
      </c>
      <c r="AW2007" s="12" t="s">
        <v>33</v>
      </c>
      <c r="AX2007" s="12" t="s">
        <v>69</v>
      </c>
      <c r="AY2007" s="226" t="s">
        <v>167</v>
      </c>
    </row>
    <row r="2008" spans="2:51" s="11" customFormat="1">
      <c r="B2008" s="204"/>
      <c r="C2008" s="205"/>
      <c r="D2008" s="206" t="s">
        <v>177</v>
      </c>
      <c r="E2008" s="207" t="s">
        <v>21</v>
      </c>
      <c r="F2008" s="208" t="s">
        <v>558</v>
      </c>
      <c r="G2008" s="205"/>
      <c r="H2008" s="209" t="s">
        <v>21</v>
      </c>
      <c r="I2008" s="210"/>
      <c r="J2008" s="205"/>
      <c r="K2008" s="205"/>
      <c r="L2008" s="211"/>
      <c r="M2008" s="212"/>
      <c r="N2008" s="213"/>
      <c r="O2008" s="213"/>
      <c r="P2008" s="213"/>
      <c r="Q2008" s="213"/>
      <c r="R2008" s="213"/>
      <c r="S2008" s="213"/>
      <c r="T2008" s="214"/>
      <c r="AT2008" s="215" t="s">
        <v>177</v>
      </c>
      <c r="AU2008" s="215" t="s">
        <v>175</v>
      </c>
      <c r="AV2008" s="11" t="s">
        <v>77</v>
      </c>
      <c r="AW2008" s="11" t="s">
        <v>33</v>
      </c>
      <c r="AX2008" s="11" t="s">
        <v>69</v>
      </c>
      <c r="AY2008" s="215" t="s">
        <v>167</v>
      </c>
    </row>
    <row r="2009" spans="2:51" s="12" customFormat="1">
      <c r="B2009" s="216"/>
      <c r="C2009" s="217"/>
      <c r="D2009" s="206" t="s">
        <v>177</v>
      </c>
      <c r="E2009" s="218" t="s">
        <v>21</v>
      </c>
      <c r="F2009" s="219" t="s">
        <v>559</v>
      </c>
      <c r="G2009" s="217"/>
      <c r="H2009" s="220">
        <v>11.22</v>
      </c>
      <c r="I2009" s="221"/>
      <c r="J2009" s="217"/>
      <c r="K2009" s="217"/>
      <c r="L2009" s="222"/>
      <c r="M2009" s="223"/>
      <c r="N2009" s="224"/>
      <c r="O2009" s="224"/>
      <c r="P2009" s="224"/>
      <c r="Q2009" s="224"/>
      <c r="R2009" s="224"/>
      <c r="S2009" s="224"/>
      <c r="T2009" s="225"/>
      <c r="AT2009" s="226" t="s">
        <v>177</v>
      </c>
      <c r="AU2009" s="226" t="s">
        <v>175</v>
      </c>
      <c r="AV2009" s="12" t="s">
        <v>175</v>
      </c>
      <c r="AW2009" s="12" t="s">
        <v>33</v>
      </c>
      <c r="AX2009" s="12" t="s">
        <v>69</v>
      </c>
      <c r="AY2009" s="226" t="s">
        <v>167</v>
      </c>
    </row>
    <row r="2010" spans="2:51" s="11" customFormat="1">
      <c r="B2010" s="204"/>
      <c r="C2010" s="205"/>
      <c r="D2010" s="206" t="s">
        <v>177</v>
      </c>
      <c r="E2010" s="207" t="s">
        <v>21</v>
      </c>
      <c r="F2010" s="208" t="s">
        <v>283</v>
      </c>
      <c r="G2010" s="205"/>
      <c r="H2010" s="209" t="s">
        <v>21</v>
      </c>
      <c r="I2010" s="210"/>
      <c r="J2010" s="205"/>
      <c r="K2010" s="205"/>
      <c r="L2010" s="211"/>
      <c r="M2010" s="212"/>
      <c r="N2010" s="213"/>
      <c r="O2010" s="213"/>
      <c r="P2010" s="213"/>
      <c r="Q2010" s="213"/>
      <c r="R2010" s="213"/>
      <c r="S2010" s="213"/>
      <c r="T2010" s="214"/>
      <c r="AT2010" s="215" t="s">
        <v>177</v>
      </c>
      <c r="AU2010" s="215" t="s">
        <v>175</v>
      </c>
      <c r="AV2010" s="11" t="s">
        <v>77</v>
      </c>
      <c r="AW2010" s="11" t="s">
        <v>33</v>
      </c>
      <c r="AX2010" s="11" t="s">
        <v>69</v>
      </c>
      <c r="AY2010" s="215" t="s">
        <v>167</v>
      </c>
    </row>
    <row r="2011" spans="2:51" s="11" customFormat="1">
      <c r="B2011" s="204"/>
      <c r="C2011" s="205"/>
      <c r="D2011" s="206" t="s">
        <v>177</v>
      </c>
      <c r="E2011" s="207" t="s">
        <v>21</v>
      </c>
      <c r="F2011" s="208" t="s">
        <v>562</v>
      </c>
      <c r="G2011" s="205"/>
      <c r="H2011" s="209" t="s">
        <v>21</v>
      </c>
      <c r="I2011" s="210"/>
      <c r="J2011" s="205"/>
      <c r="K2011" s="205"/>
      <c r="L2011" s="211"/>
      <c r="M2011" s="212"/>
      <c r="N2011" s="213"/>
      <c r="O2011" s="213"/>
      <c r="P2011" s="213"/>
      <c r="Q2011" s="213"/>
      <c r="R2011" s="213"/>
      <c r="S2011" s="213"/>
      <c r="T2011" s="214"/>
      <c r="AT2011" s="215" t="s">
        <v>177</v>
      </c>
      <c r="AU2011" s="215" t="s">
        <v>175</v>
      </c>
      <c r="AV2011" s="11" t="s">
        <v>77</v>
      </c>
      <c r="AW2011" s="11" t="s">
        <v>33</v>
      </c>
      <c r="AX2011" s="11" t="s">
        <v>69</v>
      </c>
      <c r="AY2011" s="215" t="s">
        <v>167</v>
      </c>
    </row>
    <row r="2012" spans="2:51" s="12" customFormat="1">
      <c r="B2012" s="216"/>
      <c r="C2012" s="217"/>
      <c r="D2012" s="206" t="s">
        <v>177</v>
      </c>
      <c r="E2012" s="218" t="s">
        <v>21</v>
      </c>
      <c r="F2012" s="219" t="s">
        <v>563</v>
      </c>
      <c r="G2012" s="217"/>
      <c r="H2012" s="220">
        <v>32.207999999999998</v>
      </c>
      <c r="I2012" s="221"/>
      <c r="J2012" s="217"/>
      <c r="K2012" s="217"/>
      <c r="L2012" s="222"/>
      <c r="M2012" s="223"/>
      <c r="N2012" s="224"/>
      <c r="O2012" s="224"/>
      <c r="P2012" s="224"/>
      <c r="Q2012" s="224"/>
      <c r="R2012" s="224"/>
      <c r="S2012" s="224"/>
      <c r="T2012" s="225"/>
      <c r="AT2012" s="226" t="s">
        <v>177</v>
      </c>
      <c r="AU2012" s="226" t="s">
        <v>175</v>
      </c>
      <c r="AV2012" s="12" t="s">
        <v>175</v>
      </c>
      <c r="AW2012" s="12" t="s">
        <v>33</v>
      </c>
      <c r="AX2012" s="12" t="s">
        <v>69</v>
      </c>
      <c r="AY2012" s="226" t="s">
        <v>167</v>
      </c>
    </row>
    <row r="2013" spans="2:51" s="11" customFormat="1">
      <c r="B2013" s="204"/>
      <c r="C2013" s="205"/>
      <c r="D2013" s="206" t="s">
        <v>177</v>
      </c>
      <c r="E2013" s="207" t="s">
        <v>21</v>
      </c>
      <c r="F2013" s="208" t="s">
        <v>565</v>
      </c>
      <c r="G2013" s="205"/>
      <c r="H2013" s="209" t="s">
        <v>21</v>
      </c>
      <c r="I2013" s="210"/>
      <c r="J2013" s="205"/>
      <c r="K2013" s="205"/>
      <c r="L2013" s="211"/>
      <c r="M2013" s="212"/>
      <c r="N2013" s="213"/>
      <c r="O2013" s="213"/>
      <c r="P2013" s="213"/>
      <c r="Q2013" s="213"/>
      <c r="R2013" s="213"/>
      <c r="S2013" s="213"/>
      <c r="T2013" s="214"/>
      <c r="AT2013" s="215" t="s">
        <v>177</v>
      </c>
      <c r="AU2013" s="215" t="s">
        <v>175</v>
      </c>
      <c r="AV2013" s="11" t="s">
        <v>77</v>
      </c>
      <c r="AW2013" s="11" t="s">
        <v>33</v>
      </c>
      <c r="AX2013" s="11" t="s">
        <v>69</v>
      </c>
      <c r="AY2013" s="215" t="s">
        <v>167</v>
      </c>
    </row>
    <row r="2014" spans="2:51" s="12" customFormat="1">
      <c r="B2014" s="216"/>
      <c r="C2014" s="217"/>
      <c r="D2014" s="206" t="s">
        <v>177</v>
      </c>
      <c r="E2014" s="218" t="s">
        <v>21</v>
      </c>
      <c r="F2014" s="219" t="s">
        <v>566</v>
      </c>
      <c r="G2014" s="217"/>
      <c r="H2014" s="220">
        <v>29.483000000000001</v>
      </c>
      <c r="I2014" s="221"/>
      <c r="J2014" s="217"/>
      <c r="K2014" s="217"/>
      <c r="L2014" s="222"/>
      <c r="M2014" s="223"/>
      <c r="N2014" s="224"/>
      <c r="O2014" s="224"/>
      <c r="P2014" s="224"/>
      <c r="Q2014" s="224"/>
      <c r="R2014" s="224"/>
      <c r="S2014" s="224"/>
      <c r="T2014" s="225"/>
      <c r="AT2014" s="226" t="s">
        <v>177</v>
      </c>
      <c r="AU2014" s="226" t="s">
        <v>175</v>
      </c>
      <c r="AV2014" s="12" t="s">
        <v>175</v>
      </c>
      <c r="AW2014" s="12" t="s">
        <v>33</v>
      </c>
      <c r="AX2014" s="12" t="s">
        <v>69</v>
      </c>
      <c r="AY2014" s="226" t="s">
        <v>167</v>
      </c>
    </row>
    <row r="2015" spans="2:51" s="11" customFormat="1">
      <c r="B2015" s="204"/>
      <c r="C2015" s="205"/>
      <c r="D2015" s="206" t="s">
        <v>177</v>
      </c>
      <c r="E2015" s="207" t="s">
        <v>21</v>
      </c>
      <c r="F2015" s="208" t="s">
        <v>568</v>
      </c>
      <c r="G2015" s="205"/>
      <c r="H2015" s="209" t="s">
        <v>21</v>
      </c>
      <c r="I2015" s="210"/>
      <c r="J2015" s="205"/>
      <c r="K2015" s="205"/>
      <c r="L2015" s="211"/>
      <c r="M2015" s="212"/>
      <c r="N2015" s="213"/>
      <c r="O2015" s="213"/>
      <c r="P2015" s="213"/>
      <c r="Q2015" s="213"/>
      <c r="R2015" s="213"/>
      <c r="S2015" s="213"/>
      <c r="T2015" s="214"/>
      <c r="AT2015" s="215" t="s">
        <v>177</v>
      </c>
      <c r="AU2015" s="215" t="s">
        <v>175</v>
      </c>
      <c r="AV2015" s="11" t="s">
        <v>77</v>
      </c>
      <c r="AW2015" s="11" t="s">
        <v>33</v>
      </c>
      <c r="AX2015" s="11" t="s">
        <v>69</v>
      </c>
      <c r="AY2015" s="215" t="s">
        <v>167</v>
      </c>
    </row>
    <row r="2016" spans="2:51" s="12" customFormat="1">
      <c r="B2016" s="216"/>
      <c r="C2016" s="217"/>
      <c r="D2016" s="206" t="s">
        <v>177</v>
      </c>
      <c r="E2016" s="218" t="s">
        <v>21</v>
      </c>
      <c r="F2016" s="219" t="s">
        <v>569</v>
      </c>
      <c r="G2016" s="217"/>
      <c r="H2016" s="220">
        <v>44.543999999999997</v>
      </c>
      <c r="I2016" s="221"/>
      <c r="J2016" s="217"/>
      <c r="K2016" s="217"/>
      <c r="L2016" s="222"/>
      <c r="M2016" s="223"/>
      <c r="N2016" s="224"/>
      <c r="O2016" s="224"/>
      <c r="P2016" s="224"/>
      <c r="Q2016" s="224"/>
      <c r="R2016" s="224"/>
      <c r="S2016" s="224"/>
      <c r="T2016" s="225"/>
      <c r="AT2016" s="226" t="s">
        <v>177</v>
      </c>
      <c r="AU2016" s="226" t="s">
        <v>175</v>
      </c>
      <c r="AV2016" s="12" t="s">
        <v>175</v>
      </c>
      <c r="AW2016" s="12" t="s">
        <v>33</v>
      </c>
      <c r="AX2016" s="12" t="s">
        <v>69</v>
      </c>
      <c r="AY2016" s="226" t="s">
        <v>167</v>
      </c>
    </row>
    <row r="2017" spans="2:65" s="11" customFormat="1">
      <c r="B2017" s="204"/>
      <c r="C2017" s="205"/>
      <c r="D2017" s="206" t="s">
        <v>177</v>
      </c>
      <c r="E2017" s="207" t="s">
        <v>21</v>
      </c>
      <c r="F2017" s="208" t="s">
        <v>571</v>
      </c>
      <c r="G2017" s="205"/>
      <c r="H2017" s="209" t="s">
        <v>21</v>
      </c>
      <c r="I2017" s="210"/>
      <c r="J2017" s="205"/>
      <c r="K2017" s="205"/>
      <c r="L2017" s="211"/>
      <c r="M2017" s="212"/>
      <c r="N2017" s="213"/>
      <c r="O2017" s="213"/>
      <c r="P2017" s="213"/>
      <c r="Q2017" s="213"/>
      <c r="R2017" s="213"/>
      <c r="S2017" s="213"/>
      <c r="T2017" s="214"/>
      <c r="AT2017" s="215" t="s">
        <v>177</v>
      </c>
      <c r="AU2017" s="215" t="s">
        <v>175</v>
      </c>
      <c r="AV2017" s="11" t="s">
        <v>77</v>
      </c>
      <c r="AW2017" s="11" t="s">
        <v>33</v>
      </c>
      <c r="AX2017" s="11" t="s">
        <v>69</v>
      </c>
      <c r="AY2017" s="215" t="s">
        <v>167</v>
      </c>
    </row>
    <row r="2018" spans="2:65" s="12" customFormat="1">
      <c r="B2018" s="216"/>
      <c r="C2018" s="217"/>
      <c r="D2018" s="206" t="s">
        <v>177</v>
      </c>
      <c r="E2018" s="218" t="s">
        <v>21</v>
      </c>
      <c r="F2018" s="219" t="s">
        <v>572</v>
      </c>
      <c r="G2018" s="217"/>
      <c r="H2018" s="220">
        <v>42.624000000000002</v>
      </c>
      <c r="I2018" s="221"/>
      <c r="J2018" s="217"/>
      <c r="K2018" s="217"/>
      <c r="L2018" s="222"/>
      <c r="M2018" s="223"/>
      <c r="N2018" s="224"/>
      <c r="O2018" s="224"/>
      <c r="P2018" s="224"/>
      <c r="Q2018" s="224"/>
      <c r="R2018" s="224"/>
      <c r="S2018" s="224"/>
      <c r="T2018" s="225"/>
      <c r="AT2018" s="226" t="s">
        <v>177</v>
      </c>
      <c r="AU2018" s="226" t="s">
        <v>175</v>
      </c>
      <c r="AV2018" s="12" t="s">
        <v>175</v>
      </c>
      <c r="AW2018" s="12" t="s">
        <v>33</v>
      </c>
      <c r="AX2018" s="12" t="s">
        <v>69</v>
      </c>
      <c r="AY2018" s="226" t="s">
        <v>167</v>
      </c>
    </row>
    <row r="2019" spans="2:65" s="11" customFormat="1">
      <c r="B2019" s="204"/>
      <c r="C2019" s="205"/>
      <c r="D2019" s="206" t="s">
        <v>177</v>
      </c>
      <c r="E2019" s="207" t="s">
        <v>21</v>
      </c>
      <c r="F2019" s="208" t="s">
        <v>573</v>
      </c>
      <c r="G2019" s="205"/>
      <c r="H2019" s="209" t="s">
        <v>21</v>
      </c>
      <c r="I2019" s="210"/>
      <c r="J2019" s="205"/>
      <c r="K2019" s="205"/>
      <c r="L2019" s="211"/>
      <c r="M2019" s="212"/>
      <c r="N2019" s="213"/>
      <c r="O2019" s="213"/>
      <c r="P2019" s="213"/>
      <c r="Q2019" s="213"/>
      <c r="R2019" s="213"/>
      <c r="S2019" s="213"/>
      <c r="T2019" s="214"/>
      <c r="AT2019" s="215" t="s">
        <v>177</v>
      </c>
      <c r="AU2019" s="215" t="s">
        <v>175</v>
      </c>
      <c r="AV2019" s="11" t="s">
        <v>77</v>
      </c>
      <c r="AW2019" s="11" t="s">
        <v>33</v>
      </c>
      <c r="AX2019" s="11" t="s">
        <v>69</v>
      </c>
      <c r="AY2019" s="215" t="s">
        <v>167</v>
      </c>
    </row>
    <row r="2020" spans="2:65" s="12" customFormat="1">
      <c r="B2020" s="216"/>
      <c r="C2020" s="217"/>
      <c r="D2020" s="206" t="s">
        <v>177</v>
      </c>
      <c r="E2020" s="218" t="s">
        <v>21</v>
      </c>
      <c r="F2020" s="219" t="s">
        <v>586</v>
      </c>
      <c r="G2020" s="217"/>
      <c r="H2020" s="220">
        <v>2.09</v>
      </c>
      <c r="I2020" s="221"/>
      <c r="J2020" s="217"/>
      <c r="K2020" s="217"/>
      <c r="L2020" s="222"/>
      <c r="M2020" s="223"/>
      <c r="N2020" s="224"/>
      <c r="O2020" s="224"/>
      <c r="P2020" s="224"/>
      <c r="Q2020" s="224"/>
      <c r="R2020" s="224"/>
      <c r="S2020" s="224"/>
      <c r="T2020" s="225"/>
      <c r="AT2020" s="226" t="s">
        <v>177</v>
      </c>
      <c r="AU2020" s="226" t="s">
        <v>175</v>
      </c>
      <c r="AV2020" s="12" t="s">
        <v>175</v>
      </c>
      <c r="AW2020" s="12" t="s">
        <v>33</v>
      </c>
      <c r="AX2020" s="12" t="s">
        <v>69</v>
      </c>
      <c r="AY2020" s="226" t="s">
        <v>167</v>
      </c>
    </row>
    <row r="2021" spans="2:65" s="11" customFormat="1">
      <c r="B2021" s="204"/>
      <c r="C2021" s="205"/>
      <c r="D2021" s="206" t="s">
        <v>177</v>
      </c>
      <c r="E2021" s="207" t="s">
        <v>21</v>
      </c>
      <c r="F2021" s="208" t="s">
        <v>575</v>
      </c>
      <c r="G2021" s="205"/>
      <c r="H2021" s="209" t="s">
        <v>21</v>
      </c>
      <c r="I2021" s="210"/>
      <c r="J2021" s="205"/>
      <c r="K2021" s="205"/>
      <c r="L2021" s="211"/>
      <c r="M2021" s="212"/>
      <c r="N2021" s="213"/>
      <c r="O2021" s="213"/>
      <c r="P2021" s="213"/>
      <c r="Q2021" s="213"/>
      <c r="R2021" s="213"/>
      <c r="S2021" s="213"/>
      <c r="T2021" s="214"/>
      <c r="AT2021" s="215" t="s">
        <v>177</v>
      </c>
      <c r="AU2021" s="215" t="s">
        <v>175</v>
      </c>
      <c r="AV2021" s="11" t="s">
        <v>77</v>
      </c>
      <c r="AW2021" s="11" t="s">
        <v>33</v>
      </c>
      <c r="AX2021" s="11" t="s">
        <v>69</v>
      </c>
      <c r="AY2021" s="215" t="s">
        <v>167</v>
      </c>
    </row>
    <row r="2022" spans="2:65" s="12" customFormat="1">
      <c r="B2022" s="216"/>
      <c r="C2022" s="217"/>
      <c r="D2022" s="206" t="s">
        <v>177</v>
      </c>
      <c r="E2022" s="218" t="s">
        <v>21</v>
      </c>
      <c r="F2022" s="219" t="s">
        <v>576</v>
      </c>
      <c r="G2022" s="217"/>
      <c r="H2022" s="220">
        <v>13.683999999999999</v>
      </c>
      <c r="I2022" s="221"/>
      <c r="J2022" s="217"/>
      <c r="K2022" s="217"/>
      <c r="L2022" s="222"/>
      <c r="M2022" s="223"/>
      <c r="N2022" s="224"/>
      <c r="O2022" s="224"/>
      <c r="P2022" s="224"/>
      <c r="Q2022" s="224"/>
      <c r="R2022" s="224"/>
      <c r="S2022" s="224"/>
      <c r="T2022" s="225"/>
      <c r="AT2022" s="226" t="s">
        <v>177</v>
      </c>
      <c r="AU2022" s="226" t="s">
        <v>175</v>
      </c>
      <c r="AV2022" s="12" t="s">
        <v>175</v>
      </c>
      <c r="AW2022" s="12" t="s">
        <v>33</v>
      </c>
      <c r="AX2022" s="12" t="s">
        <v>69</v>
      </c>
      <c r="AY2022" s="226" t="s">
        <v>167</v>
      </c>
    </row>
    <row r="2023" spans="2:65" s="11" customFormat="1">
      <c r="B2023" s="204"/>
      <c r="C2023" s="205"/>
      <c r="D2023" s="206" t="s">
        <v>177</v>
      </c>
      <c r="E2023" s="207" t="s">
        <v>21</v>
      </c>
      <c r="F2023" s="208" t="s">
        <v>2870</v>
      </c>
      <c r="G2023" s="205"/>
      <c r="H2023" s="209" t="s">
        <v>21</v>
      </c>
      <c r="I2023" s="210"/>
      <c r="J2023" s="205"/>
      <c r="K2023" s="205"/>
      <c r="L2023" s="211"/>
      <c r="M2023" s="212"/>
      <c r="N2023" s="213"/>
      <c r="O2023" s="213"/>
      <c r="P2023" s="213"/>
      <c r="Q2023" s="213"/>
      <c r="R2023" s="213"/>
      <c r="S2023" s="213"/>
      <c r="T2023" s="214"/>
      <c r="AT2023" s="215" t="s">
        <v>177</v>
      </c>
      <c r="AU2023" s="215" t="s">
        <v>175</v>
      </c>
      <c r="AV2023" s="11" t="s">
        <v>77</v>
      </c>
      <c r="AW2023" s="11" t="s">
        <v>33</v>
      </c>
      <c r="AX2023" s="11" t="s">
        <v>69</v>
      </c>
      <c r="AY2023" s="215" t="s">
        <v>167</v>
      </c>
    </row>
    <row r="2024" spans="2:65" s="11" customFormat="1">
      <c r="B2024" s="204"/>
      <c r="C2024" s="205"/>
      <c r="D2024" s="206" t="s">
        <v>177</v>
      </c>
      <c r="E2024" s="207" t="s">
        <v>21</v>
      </c>
      <c r="F2024" s="208" t="s">
        <v>565</v>
      </c>
      <c r="G2024" s="205"/>
      <c r="H2024" s="209" t="s">
        <v>21</v>
      </c>
      <c r="I2024" s="210"/>
      <c r="J2024" s="205"/>
      <c r="K2024" s="205"/>
      <c r="L2024" s="211"/>
      <c r="M2024" s="212"/>
      <c r="N2024" s="213"/>
      <c r="O2024" s="213"/>
      <c r="P2024" s="213"/>
      <c r="Q2024" s="213"/>
      <c r="R2024" s="213"/>
      <c r="S2024" s="213"/>
      <c r="T2024" s="214"/>
      <c r="AT2024" s="215" t="s">
        <v>177</v>
      </c>
      <c r="AU2024" s="215" t="s">
        <v>175</v>
      </c>
      <c r="AV2024" s="11" t="s">
        <v>77</v>
      </c>
      <c r="AW2024" s="11" t="s">
        <v>33</v>
      </c>
      <c r="AX2024" s="11" t="s">
        <v>69</v>
      </c>
      <c r="AY2024" s="215" t="s">
        <v>167</v>
      </c>
    </row>
    <row r="2025" spans="2:65" s="12" customFormat="1">
      <c r="B2025" s="216"/>
      <c r="C2025" s="217"/>
      <c r="D2025" s="206" t="s">
        <v>177</v>
      </c>
      <c r="E2025" s="218" t="s">
        <v>21</v>
      </c>
      <c r="F2025" s="219" t="s">
        <v>2252</v>
      </c>
      <c r="G2025" s="217"/>
      <c r="H2025" s="220">
        <v>6.3</v>
      </c>
      <c r="I2025" s="221"/>
      <c r="J2025" s="217"/>
      <c r="K2025" s="217"/>
      <c r="L2025" s="222"/>
      <c r="M2025" s="223"/>
      <c r="N2025" s="224"/>
      <c r="O2025" s="224"/>
      <c r="P2025" s="224"/>
      <c r="Q2025" s="224"/>
      <c r="R2025" s="224"/>
      <c r="S2025" s="224"/>
      <c r="T2025" s="225"/>
      <c r="AT2025" s="226" t="s">
        <v>177</v>
      </c>
      <c r="AU2025" s="226" t="s">
        <v>175</v>
      </c>
      <c r="AV2025" s="12" t="s">
        <v>175</v>
      </c>
      <c r="AW2025" s="12" t="s">
        <v>33</v>
      </c>
      <c r="AX2025" s="12" t="s">
        <v>69</v>
      </c>
      <c r="AY2025" s="226" t="s">
        <v>167</v>
      </c>
    </row>
    <row r="2026" spans="2:65" s="11" customFormat="1">
      <c r="B2026" s="204"/>
      <c r="C2026" s="205"/>
      <c r="D2026" s="206" t="s">
        <v>177</v>
      </c>
      <c r="E2026" s="207" t="s">
        <v>21</v>
      </c>
      <c r="F2026" s="208" t="s">
        <v>2253</v>
      </c>
      <c r="G2026" s="205"/>
      <c r="H2026" s="209" t="s">
        <v>21</v>
      </c>
      <c r="I2026" s="210"/>
      <c r="J2026" s="205"/>
      <c r="K2026" s="205"/>
      <c r="L2026" s="211"/>
      <c r="M2026" s="212"/>
      <c r="N2026" s="213"/>
      <c r="O2026" s="213"/>
      <c r="P2026" s="213"/>
      <c r="Q2026" s="213"/>
      <c r="R2026" s="213"/>
      <c r="S2026" s="213"/>
      <c r="T2026" s="214"/>
      <c r="AT2026" s="215" t="s">
        <v>177</v>
      </c>
      <c r="AU2026" s="215" t="s">
        <v>175</v>
      </c>
      <c r="AV2026" s="11" t="s">
        <v>77</v>
      </c>
      <c r="AW2026" s="11" t="s">
        <v>33</v>
      </c>
      <c r="AX2026" s="11" t="s">
        <v>69</v>
      </c>
      <c r="AY2026" s="215" t="s">
        <v>167</v>
      </c>
    </row>
    <row r="2027" spans="2:65" s="12" customFormat="1">
      <c r="B2027" s="216"/>
      <c r="C2027" s="217"/>
      <c r="D2027" s="206" t="s">
        <v>177</v>
      </c>
      <c r="E2027" s="218" t="s">
        <v>21</v>
      </c>
      <c r="F2027" s="219" t="s">
        <v>2254</v>
      </c>
      <c r="G2027" s="217"/>
      <c r="H2027" s="220">
        <v>7.65</v>
      </c>
      <c r="I2027" s="221"/>
      <c r="J2027" s="217"/>
      <c r="K2027" s="217"/>
      <c r="L2027" s="222"/>
      <c r="M2027" s="223"/>
      <c r="N2027" s="224"/>
      <c r="O2027" s="224"/>
      <c r="P2027" s="224"/>
      <c r="Q2027" s="224"/>
      <c r="R2027" s="224"/>
      <c r="S2027" s="224"/>
      <c r="T2027" s="225"/>
      <c r="AT2027" s="226" t="s">
        <v>177</v>
      </c>
      <c r="AU2027" s="226" t="s">
        <v>175</v>
      </c>
      <c r="AV2027" s="12" t="s">
        <v>175</v>
      </c>
      <c r="AW2027" s="12" t="s">
        <v>33</v>
      </c>
      <c r="AX2027" s="12" t="s">
        <v>69</v>
      </c>
      <c r="AY2027" s="226" t="s">
        <v>167</v>
      </c>
    </row>
    <row r="2028" spans="2:65" s="12" customFormat="1">
      <c r="B2028" s="216"/>
      <c r="C2028" s="217"/>
      <c r="D2028" s="206" t="s">
        <v>177</v>
      </c>
      <c r="E2028" s="218" t="s">
        <v>21</v>
      </c>
      <c r="F2028" s="219" t="s">
        <v>2273</v>
      </c>
      <c r="G2028" s="217"/>
      <c r="H2028" s="220">
        <v>99.616</v>
      </c>
      <c r="I2028" s="221"/>
      <c r="J2028" s="217"/>
      <c r="K2028" s="217"/>
      <c r="L2028" s="222"/>
      <c r="M2028" s="223"/>
      <c r="N2028" s="224"/>
      <c r="O2028" s="224"/>
      <c r="P2028" s="224"/>
      <c r="Q2028" s="224"/>
      <c r="R2028" s="224"/>
      <c r="S2028" s="224"/>
      <c r="T2028" s="225"/>
      <c r="AT2028" s="226" t="s">
        <v>177</v>
      </c>
      <c r="AU2028" s="226" t="s">
        <v>175</v>
      </c>
      <c r="AV2028" s="12" t="s">
        <v>175</v>
      </c>
      <c r="AW2028" s="12" t="s">
        <v>33</v>
      </c>
      <c r="AX2028" s="12" t="s">
        <v>69</v>
      </c>
      <c r="AY2028" s="226" t="s">
        <v>167</v>
      </c>
    </row>
    <row r="2029" spans="2:65" s="13" customFormat="1">
      <c r="B2029" s="227"/>
      <c r="C2029" s="228"/>
      <c r="D2029" s="206" t="s">
        <v>177</v>
      </c>
      <c r="E2029" s="239" t="s">
        <v>21</v>
      </c>
      <c r="F2029" s="240" t="s">
        <v>181</v>
      </c>
      <c r="G2029" s="228"/>
      <c r="H2029" s="241">
        <v>526.05499999999995</v>
      </c>
      <c r="I2029" s="233"/>
      <c r="J2029" s="228"/>
      <c r="K2029" s="228"/>
      <c r="L2029" s="234"/>
      <c r="M2029" s="235"/>
      <c r="N2029" s="236"/>
      <c r="O2029" s="236"/>
      <c r="P2029" s="236"/>
      <c r="Q2029" s="236"/>
      <c r="R2029" s="236"/>
      <c r="S2029" s="236"/>
      <c r="T2029" s="237"/>
      <c r="AT2029" s="238" t="s">
        <v>177</v>
      </c>
      <c r="AU2029" s="238" t="s">
        <v>175</v>
      </c>
      <c r="AV2029" s="13" t="s">
        <v>174</v>
      </c>
      <c r="AW2029" s="13" t="s">
        <v>33</v>
      </c>
      <c r="AX2029" s="13" t="s">
        <v>77</v>
      </c>
      <c r="AY2029" s="238" t="s">
        <v>167</v>
      </c>
    </row>
    <row r="2030" spans="2:65" s="10" customFormat="1" ht="29.85" customHeight="1">
      <c r="B2030" s="175"/>
      <c r="C2030" s="176"/>
      <c r="D2030" s="189" t="s">
        <v>68</v>
      </c>
      <c r="E2030" s="190" t="s">
        <v>2871</v>
      </c>
      <c r="F2030" s="190" t="s">
        <v>2872</v>
      </c>
      <c r="G2030" s="176"/>
      <c r="H2030" s="176"/>
      <c r="I2030" s="179"/>
      <c r="J2030" s="191">
        <f>BK2030</f>
        <v>0</v>
      </c>
      <c r="K2030" s="176"/>
      <c r="L2030" s="181"/>
      <c r="M2030" s="182"/>
      <c r="N2030" s="183"/>
      <c r="O2030" s="183"/>
      <c r="P2030" s="184">
        <f>SUM(P2031:P2036)</f>
        <v>0</v>
      </c>
      <c r="Q2030" s="183"/>
      <c r="R2030" s="184">
        <f>SUM(R2031:R2036)</f>
        <v>0</v>
      </c>
      <c r="S2030" s="183"/>
      <c r="T2030" s="185">
        <f>SUM(T2031:T2036)</f>
        <v>0</v>
      </c>
      <c r="AR2030" s="186" t="s">
        <v>175</v>
      </c>
      <c r="AT2030" s="187" t="s">
        <v>68</v>
      </c>
      <c r="AU2030" s="187" t="s">
        <v>77</v>
      </c>
      <c r="AY2030" s="186" t="s">
        <v>167</v>
      </c>
      <c r="BK2030" s="188">
        <f>SUM(BK2031:BK2036)</f>
        <v>0</v>
      </c>
    </row>
    <row r="2031" spans="2:65" s="1" customFormat="1" ht="22.5" customHeight="1">
      <c r="B2031" s="40"/>
      <c r="C2031" s="192" t="s">
        <v>2873</v>
      </c>
      <c r="D2031" s="192" t="s">
        <v>169</v>
      </c>
      <c r="E2031" s="193" t="s">
        <v>2874</v>
      </c>
      <c r="F2031" s="194" t="s">
        <v>2875</v>
      </c>
      <c r="G2031" s="195" t="s">
        <v>245</v>
      </c>
      <c r="H2031" s="196">
        <v>17.831</v>
      </c>
      <c r="I2031" s="197"/>
      <c r="J2031" s="198">
        <f>ROUND(I2031*H2031,2)</f>
        <v>0</v>
      </c>
      <c r="K2031" s="194" t="s">
        <v>21</v>
      </c>
      <c r="L2031" s="60"/>
      <c r="M2031" s="199" t="s">
        <v>21</v>
      </c>
      <c r="N2031" s="200" t="s">
        <v>41</v>
      </c>
      <c r="O2031" s="41"/>
      <c r="P2031" s="201">
        <f>O2031*H2031</f>
        <v>0</v>
      </c>
      <c r="Q2031" s="201">
        <v>0</v>
      </c>
      <c r="R2031" s="201">
        <f>Q2031*H2031</f>
        <v>0</v>
      </c>
      <c r="S2031" s="201">
        <v>0</v>
      </c>
      <c r="T2031" s="202">
        <f>S2031*H2031</f>
        <v>0</v>
      </c>
      <c r="AR2031" s="23" t="s">
        <v>308</v>
      </c>
      <c r="AT2031" s="23" t="s">
        <v>169</v>
      </c>
      <c r="AU2031" s="23" t="s">
        <v>175</v>
      </c>
      <c r="AY2031" s="23" t="s">
        <v>167</v>
      </c>
      <c r="BE2031" s="203">
        <f>IF(N2031="základní",J2031,0)</f>
        <v>0</v>
      </c>
      <c r="BF2031" s="203">
        <f>IF(N2031="snížená",J2031,0)</f>
        <v>0</v>
      </c>
      <c r="BG2031" s="203">
        <f>IF(N2031="zákl. přenesená",J2031,0)</f>
        <v>0</v>
      </c>
      <c r="BH2031" s="203">
        <f>IF(N2031="sníž. přenesená",J2031,0)</f>
        <v>0</v>
      </c>
      <c r="BI2031" s="203">
        <f>IF(N2031="nulová",J2031,0)</f>
        <v>0</v>
      </c>
      <c r="BJ2031" s="23" t="s">
        <v>175</v>
      </c>
      <c r="BK2031" s="203">
        <f>ROUND(I2031*H2031,2)</f>
        <v>0</v>
      </c>
      <c r="BL2031" s="23" t="s">
        <v>308</v>
      </c>
      <c r="BM2031" s="23" t="s">
        <v>2876</v>
      </c>
    </row>
    <row r="2032" spans="2:65" s="11" customFormat="1">
      <c r="B2032" s="204"/>
      <c r="C2032" s="205"/>
      <c r="D2032" s="206" t="s">
        <v>177</v>
      </c>
      <c r="E2032" s="207" t="s">
        <v>21</v>
      </c>
      <c r="F2032" s="208" t="s">
        <v>2877</v>
      </c>
      <c r="G2032" s="205"/>
      <c r="H2032" s="209" t="s">
        <v>21</v>
      </c>
      <c r="I2032" s="210"/>
      <c r="J2032" s="205"/>
      <c r="K2032" s="205"/>
      <c r="L2032" s="211"/>
      <c r="M2032" s="212"/>
      <c r="N2032" s="213"/>
      <c r="O2032" s="213"/>
      <c r="P2032" s="213"/>
      <c r="Q2032" s="213"/>
      <c r="R2032" s="213"/>
      <c r="S2032" s="213"/>
      <c r="T2032" s="214"/>
      <c r="AT2032" s="215" t="s">
        <v>177</v>
      </c>
      <c r="AU2032" s="215" t="s">
        <v>175</v>
      </c>
      <c r="AV2032" s="11" t="s">
        <v>77</v>
      </c>
      <c r="AW2032" s="11" t="s">
        <v>33</v>
      </c>
      <c r="AX2032" s="11" t="s">
        <v>69</v>
      </c>
      <c r="AY2032" s="215" t="s">
        <v>167</v>
      </c>
    </row>
    <row r="2033" spans="2:65" s="11" customFormat="1">
      <c r="B2033" s="204"/>
      <c r="C2033" s="205"/>
      <c r="D2033" s="206" t="s">
        <v>177</v>
      </c>
      <c r="E2033" s="207" t="s">
        <v>21</v>
      </c>
      <c r="F2033" s="208" t="s">
        <v>2675</v>
      </c>
      <c r="G2033" s="205"/>
      <c r="H2033" s="209" t="s">
        <v>21</v>
      </c>
      <c r="I2033" s="210"/>
      <c r="J2033" s="205"/>
      <c r="K2033" s="205"/>
      <c r="L2033" s="211"/>
      <c r="M2033" s="212"/>
      <c r="N2033" s="213"/>
      <c r="O2033" s="213"/>
      <c r="P2033" s="213"/>
      <c r="Q2033" s="213"/>
      <c r="R2033" s="213"/>
      <c r="S2033" s="213"/>
      <c r="T2033" s="214"/>
      <c r="AT2033" s="215" t="s">
        <v>177</v>
      </c>
      <c r="AU2033" s="215" t="s">
        <v>175</v>
      </c>
      <c r="AV2033" s="11" t="s">
        <v>77</v>
      </c>
      <c r="AW2033" s="11" t="s">
        <v>33</v>
      </c>
      <c r="AX2033" s="11" t="s">
        <v>69</v>
      </c>
      <c r="AY2033" s="215" t="s">
        <v>167</v>
      </c>
    </row>
    <row r="2034" spans="2:65" s="12" customFormat="1">
      <c r="B2034" s="216"/>
      <c r="C2034" s="217"/>
      <c r="D2034" s="206" t="s">
        <v>177</v>
      </c>
      <c r="E2034" s="218" t="s">
        <v>21</v>
      </c>
      <c r="F2034" s="219" t="s">
        <v>2527</v>
      </c>
      <c r="G2034" s="217"/>
      <c r="H2034" s="220">
        <v>11.43</v>
      </c>
      <c r="I2034" s="221"/>
      <c r="J2034" s="217"/>
      <c r="K2034" s="217"/>
      <c r="L2034" s="222"/>
      <c r="M2034" s="223"/>
      <c r="N2034" s="224"/>
      <c r="O2034" s="224"/>
      <c r="P2034" s="224"/>
      <c r="Q2034" s="224"/>
      <c r="R2034" s="224"/>
      <c r="S2034" s="224"/>
      <c r="T2034" s="225"/>
      <c r="AT2034" s="226" t="s">
        <v>177</v>
      </c>
      <c r="AU2034" s="226" t="s">
        <v>175</v>
      </c>
      <c r="AV2034" s="12" t="s">
        <v>175</v>
      </c>
      <c r="AW2034" s="12" t="s">
        <v>33</v>
      </c>
      <c r="AX2034" s="12" t="s">
        <v>69</v>
      </c>
      <c r="AY2034" s="226" t="s">
        <v>167</v>
      </c>
    </row>
    <row r="2035" spans="2:65" s="12" customFormat="1">
      <c r="B2035" s="216"/>
      <c r="C2035" s="217"/>
      <c r="D2035" s="206" t="s">
        <v>177</v>
      </c>
      <c r="E2035" s="218" t="s">
        <v>21</v>
      </c>
      <c r="F2035" s="219" t="s">
        <v>2529</v>
      </c>
      <c r="G2035" s="217"/>
      <c r="H2035" s="220">
        <v>6.4009999999999998</v>
      </c>
      <c r="I2035" s="221"/>
      <c r="J2035" s="217"/>
      <c r="K2035" s="217"/>
      <c r="L2035" s="222"/>
      <c r="M2035" s="223"/>
      <c r="N2035" s="224"/>
      <c r="O2035" s="224"/>
      <c r="P2035" s="224"/>
      <c r="Q2035" s="224"/>
      <c r="R2035" s="224"/>
      <c r="S2035" s="224"/>
      <c r="T2035" s="225"/>
      <c r="AT2035" s="226" t="s">
        <v>177</v>
      </c>
      <c r="AU2035" s="226" t="s">
        <v>175</v>
      </c>
      <c r="AV2035" s="12" t="s">
        <v>175</v>
      </c>
      <c r="AW2035" s="12" t="s">
        <v>33</v>
      </c>
      <c r="AX2035" s="12" t="s">
        <v>69</v>
      </c>
      <c r="AY2035" s="226" t="s">
        <v>167</v>
      </c>
    </row>
    <row r="2036" spans="2:65" s="13" customFormat="1">
      <c r="B2036" s="227"/>
      <c r="C2036" s="228"/>
      <c r="D2036" s="206" t="s">
        <v>177</v>
      </c>
      <c r="E2036" s="239" t="s">
        <v>21</v>
      </c>
      <c r="F2036" s="240" t="s">
        <v>181</v>
      </c>
      <c r="G2036" s="228"/>
      <c r="H2036" s="241">
        <v>17.831</v>
      </c>
      <c r="I2036" s="233"/>
      <c r="J2036" s="228"/>
      <c r="K2036" s="228"/>
      <c r="L2036" s="234"/>
      <c r="M2036" s="235"/>
      <c r="N2036" s="236"/>
      <c r="O2036" s="236"/>
      <c r="P2036" s="236"/>
      <c r="Q2036" s="236"/>
      <c r="R2036" s="236"/>
      <c r="S2036" s="236"/>
      <c r="T2036" s="237"/>
      <c r="AT2036" s="238" t="s">
        <v>177</v>
      </c>
      <c r="AU2036" s="238" t="s">
        <v>175</v>
      </c>
      <c r="AV2036" s="13" t="s">
        <v>174</v>
      </c>
      <c r="AW2036" s="13" t="s">
        <v>33</v>
      </c>
      <c r="AX2036" s="13" t="s">
        <v>77</v>
      </c>
      <c r="AY2036" s="238" t="s">
        <v>167</v>
      </c>
    </row>
    <row r="2037" spans="2:65" s="10" customFormat="1" ht="29.85" customHeight="1">
      <c r="B2037" s="175"/>
      <c r="C2037" s="176"/>
      <c r="D2037" s="189" t="s">
        <v>68</v>
      </c>
      <c r="E2037" s="190" t="s">
        <v>2878</v>
      </c>
      <c r="F2037" s="190" t="s">
        <v>2879</v>
      </c>
      <c r="G2037" s="176"/>
      <c r="H2037" s="176"/>
      <c r="I2037" s="179"/>
      <c r="J2037" s="191">
        <f>BK2037</f>
        <v>0</v>
      </c>
      <c r="K2037" s="176"/>
      <c r="L2037" s="181"/>
      <c r="M2037" s="182"/>
      <c r="N2037" s="183"/>
      <c r="O2037" s="183"/>
      <c r="P2037" s="184">
        <f>P2038</f>
        <v>0</v>
      </c>
      <c r="Q2037" s="183"/>
      <c r="R2037" s="184">
        <f>R2038</f>
        <v>0</v>
      </c>
      <c r="S2037" s="183"/>
      <c r="T2037" s="185">
        <f>T2038</f>
        <v>0</v>
      </c>
      <c r="AR2037" s="186" t="s">
        <v>175</v>
      </c>
      <c r="AT2037" s="187" t="s">
        <v>68</v>
      </c>
      <c r="AU2037" s="187" t="s">
        <v>77</v>
      </c>
      <c r="AY2037" s="186" t="s">
        <v>167</v>
      </c>
      <c r="BK2037" s="188">
        <f>BK2038</f>
        <v>0</v>
      </c>
    </row>
    <row r="2038" spans="2:65" s="1" customFormat="1" ht="22.5" customHeight="1">
      <c r="B2038" s="40"/>
      <c r="C2038" s="192" t="s">
        <v>2880</v>
      </c>
      <c r="D2038" s="192" t="s">
        <v>169</v>
      </c>
      <c r="E2038" s="193" t="s">
        <v>2881</v>
      </c>
      <c r="F2038" s="194" t="s">
        <v>2882</v>
      </c>
      <c r="G2038" s="195" t="s">
        <v>519</v>
      </c>
      <c r="H2038" s="196">
        <v>1</v>
      </c>
      <c r="I2038" s="197"/>
      <c r="J2038" s="198">
        <f>ROUND(I2038*H2038,2)</f>
        <v>0</v>
      </c>
      <c r="K2038" s="194" t="s">
        <v>21</v>
      </c>
      <c r="L2038" s="60"/>
      <c r="M2038" s="199" t="s">
        <v>21</v>
      </c>
      <c r="N2038" s="200" t="s">
        <v>41</v>
      </c>
      <c r="O2038" s="41"/>
      <c r="P2038" s="201">
        <f>O2038*H2038</f>
        <v>0</v>
      </c>
      <c r="Q2038" s="201">
        <v>0</v>
      </c>
      <c r="R2038" s="201">
        <f>Q2038*H2038</f>
        <v>0</v>
      </c>
      <c r="S2038" s="201">
        <v>0</v>
      </c>
      <c r="T2038" s="202">
        <f>S2038*H2038</f>
        <v>0</v>
      </c>
      <c r="AR2038" s="23" t="s">
        <v>308</v>
      </c>
      <c r="AT2038" s="23" t="s">
        <v>169</v>
      </c>
      <c r="AU2038" s="23" t="s">
        <v>175</v>
      </c>
      <c r="AY2038" s="23" t="s">
        <v>167</v>
      </c>
      <c r="BE2038" s="203">
        <f>IF(N2038="základní",J2038,0)</f>
        <v>0</v>
      </c>
      <c r="BF2038" s="203">
        <f>IF(N2038="snížená",J2038,0)</f>
        <v>0</v>
      </c>
      <c r="BG2038" s="203">
        <f>IF(N2038="zákl. přenesená",J2038,0)</f>
        <v>0</v>
      </c>
      <c r="BH2038" s="203">
        <f>IF(N2038="sníž. přenesená",J2038,0)</f>
        <v>0</v>
      </c>
      <c r="BI2038" s="203">
        <f>IF(N2038="nulová",J2038,0)</f>
        <v>0</v>
      </c>
      <c r="BJ2038" s="23" t="s">
        <v>175</v>
      </c>
      <c r="BK2038" s="203">
        <f>ROUND(I2038*H2038,2)</f>
        <v>0</v>
      </c>
      <c r="BL2038" s="23" t="s">
        <v>308</v>
      </c>
      <c r="BM2038" s="23" t="s">
        <v>2883</v>
      </c>
    </row>
    <row r="2039" spans="2:65" s="10" customFormat="1" ht="29.85" customHeight="1">
      <c r="B2039" s="175"/>
      <c r="C2039" s="176"/>
      <c r="D2039" s="189" t="s">
        <v>68</v>
      </c>
      <c r="E2039" s="190" t="s">
        <v>2884</v>
      </c>
      <c r="F2039" s="190" t="s">
        <v>2885</v>
      </c>
      <c r="G2039" s="176"/>
      <c r="H2039" s="176"/>
      <c r="I2039" s="179"/>
      <c r="J2039" s="191">
        <f>BK2039</f>
        <v>0</v>
      </c>
      <c r="K2039" s="176"/>
      <c r="L2039" s="181"/>
      <c r="M2039" s="182"/>
      <c r="N2039" s="183"/>
      <c r="O2039" s="183"/>
      <c r="P2039" s="184">
        <f>SUM(P2040:P2042)</f>
        <v>0</v>
      </c>
      <c r="Q2039" s="183"/>
      <c r="R2039" s="184">
        <f>SUM(R2040:R2042)</f>
        <v>0</v>
      </c>
      <c r="S2039" s="183"/>
      <c r="T2039" s="185">
        <f>SUM(T2040:T2042)</f>
        <v>0</v>
      </c>
      <c r="AR2039" s="186" t="s">
        <v>175</v>
      </c>
      <c r="AT2039" s="187" t="s">
        <v>68</v>
      </c>
      <c r="AU2039" s="187" t="s">
        <v>77</v>
      </c>
      <c r="AY2039" s="186" t="s">
        <v>167</v>
      </c>
      <c r="BK2039" s="188">
        <f>SUM(BK2040:BK2042)</f>
        <v>0</v>
      </c>
    </row>
    <row r="2040" spans="2:65" s="1" customFormat="1" ht="22.5" customHeight="1">
      <c r="B2040" s="40"/>
      <c r="C2040" s="192" t="s">
        <v>2886</v>
      </c>
      <c r="D2040" s="192" t="s">
        <v>169</v>
      </c>
      <c r="E2040" s="193" t="s">
        <v>2887</v>
      </c>
      <c r="F2040" s="194" t="s">
        <v>2888</v>
      </c>
      <c r="G2040" s="195" t="s">
        <v>519</v>
      </c>
      <c r="H2040" s="196">
        <v>1</v>
      </c>
      <c r="I2040" s="197"/>
      <c r="J2040" s="198">
        <f>ROUND(I2040*H2040,2)</f>
        <v>0</v>
      </c>
      <c r="K2040" s="194" t="s">
        <v>21</v>
      </c>
      <c r="L2040" s="60"/>
      <c r="M2040" s="199" t="s">
        <v>21</v>
      </c>
      <c r="N2040" s="200" t="s">
        <v>41</v>
      </c>
      <c r="O2040" s="41"/>
      <c r="P2040" s="201">
        <f>O2040*H2040</f>
        <v>0</v>
      </c>
      <c r="Q2040" s="201">
        <v>0</v>
      </c>
      <c r="R2040" s="201">
        <f>Q2040*H2040</f>
        <v>0</v>
      </c>
      <c r="S2040" s="201">
        <v>0</v>
      </c>
      <c r="T2040" s="202">
        <f>S2040*H2040</f>
        <v>0</v>
      </c>
      <c r="AR2040" s="23" t="s">
        <v>308</v>
      </c>
      <c r="AT2040" s="23" t="s">
        <v>169</v>
      </c>
      <c r="AU2040" s="23" t="s">
        <v>175</v>
      </c>
      <c r="AY2040" s="23" t="s">
        <v>167</v>
      </c>
      <c r="BE2040" s="203">
        <f>IF(N2040="základní",J2040,0)</f>
        <v>0</v>
      </c>
      <c r="BF2040" s="203">
        <f>IF(N2040="snížená",J2040,0)</f>
        <v>0</v>
      </c>
      <c r="BG2040" s="203">
        <f>IF(N2040="zákl. přenesená",J2040,0)</f>
        <v>0</v>
      </c>
      <c r="BH2040" s="203">
        <f>IF(N2040="sníž. přenesená",J2040,0)</f>
        <v>0</v>
      </c>
      <c r="BI2040" s="203">
        <f>IF(N2040="nulová",J2040,0)</f>
        <v>0</v>
      </c>
      <c r="BJ2040" s="23" t="s">
        <v>175</v>
      </c>
      <c r="BK2040" s="203">
        <f>ROUND(I2040*H2040,2)</f>
        <v>0</v>
      </c>
      <c r="BL2040" s="23" t="s">
        <v>308</v>
      </c>
      <c r="BM2040" s="23" t="s">
        <v>2889</v>
      </c>
    </row>
    <row r="2041" spans="2:65" s="12" customFormat="1">
      <c r="B2041" s="216"/>
      <c r="C2041" s="217"/>
      <c r="D2041" s="206" t="s">
        <v>177</v>
      </c>
      <c r="E2041" s="218" t="s">
        <v>21</v>
      </c>
      <c r="F2041" s="219" t="s">
        <v>77</v>
      </c>
      <c r="G2041" s="217"/>
      <c r="H2041" s="220">
        <v>1</v>
      </c>
      <c r="I2041" s="221"/>
      <c r="J2041" s="217"/>
      <c r="K2041" s="217"/>
      <c r="L2041" s="222"/>
      <c r="M2041" s="223"/>
      <c r="N2041" s="224"/>
      <c r="O2041" s="224"/>
      <c r="P2041" s="224"/>
      <c r="Q2041" s="224"/>
      <c r="R2041" s="224"/>
      <c r="S2041" s="224"/>
      <c r="T2041" s="225"/>
      <c r="AT2041" s="226" t="s">
        <v>177</v>
      </c>
      <c r="AU2041" s="226" t="s">
        <v>175</v>
      </c>
      <c r="AV2041" s="12" t="s">
        <v>175</v>
      </c>
      <c r="AW2041" s="12" t="s">
        <v>33</v>
      </c>
      <c r="AX2041" s="12" t="s">
        <v>69</v>
      </c>
      <c r="AY2041" s="226" t="s">
        <v>167</v>
      </c>
    </row>
    <row r="2042" spans="2:65" s="13" customFormat="1">
      <c r="B2042" s="227"/>
      <c r="C2042" s="228"/>
      <c r="D2042" s="206" t="s">
        <v>177</v>
      </c>
      <c r="E2042" s="239" t="s">
        <v>21</v>
      </c>
      <c r="F2042" s="240" t="s">
        <v>181</v>
      </c>
      <c r="G2042" s="228"/>
      <c r="H2042" s="241">
        <v>1</v>
      </c>
      <c r="I2042" s="233"/>
      <c r="J2042" s="228"/>
      <c r="K2042" s="228"/>
      <c r="L2042" s="234"/>
      <c r="M2042" s="235"/>
      <c r="N2042" s="236"/>
      <c r="O2042" s="236"/>
      <c r="P2042" s="236"/>
      <c r="Q2042" s="236"/>
      <c r="R2042" s="236"/>
      <c r="S2042" s="236"/>
      <c r="T2042" s="237"/>
      <c r="AT2042" s="238" t="s">
        <v>177</v>
      </c>
      <c r="AU2042" s="238" t="s">
        <v>175</v>
      </c>
      <c r="AV2042" s="13" t="s">
        <v>174</v>
      </c>
      <c r="AW2042" s="13" t="s">
        <v>33</v>
      </c>
      <c r="AX2042" s="13" t="s">
        <v>77</v>
      </c>
      <c r="AY2042" s="238" t="s">
        <v>167</v>
      </c>
    </row>
    <row r="2043" spans="2:65" s="10" customFormat="1" ht="29.85" customHeight="1">
      <c r="B2043" s="175"/>
      <c r="C2043" s="176"/>
      <c r="D2043" s="189" t="s">
        <v>68</v>
      </c>
      <c r="E2043" s="190" t="s">
        <v>2890</v>
      </c>
      <c r="F2043" s="190" t="s">
        <v>2891</v>
      </c>
      <c r="G2043" s="176"/>
      <c r="H2043" s="176"/>
      <c r="I2043" s="179"/>
      <c r="J2043" s="191">
        <f>BK2043</f>
        <v>0</v>
      </c>
      <c r="K2043" s="176"/>
      <c r="L2043" s="181"/>
      <c r="M2043" s="182"/>
      <c r="N2043" s="183"/>
      <c r="O2043" s="183"/>
      <c r="P2043" s="184">
        <f>P2044</f>
        <v>0</v>
      </c>
      <c r="Q2043" s="183"/>
      <c r="R2043" s="184">
        <f>R2044</f>
        <v>0</v>
      </c>
      <c r="S2043" s="183"/>
      <c r="T2043" s="185">
        <f>T2044</f>
        <v>0</v>
      </c>
      <c r="AR2043" s="186" t="s">
        <v>175</v>
      </c>
      <c r="AT2043" s="187" t="s">
        <v>68</v>
      </c>
      <c r="AU2043" s="187" t="s">
        <v>77</v>
      </c>
      <c r="AY2043" s="186" t="s">
        <v>167</v>
      </c>
      <c r="BK2043" s="188">
        <f>BK2044</f>
        <v>0</v>
      </c>
    </row>
    <row r="2044" spans="2:65" s="1" customFormat="1" ht="22.5" customHeight="1">
      <c r="B2044" s="40"/>
      <c r="C2044" s="192" t="s">
        <v>2892</v>
      </c>
      <c r="D2044" s="192" t="s">
        <v>169</v>
      </c>
      <c r="E2044" s="193" t="s">
        <v>2893</v>
      </c>
      <c r="F2044" s="194" t="s">
        <v>2891</v>
      </c>
      <c r="G2044" s="195" t="s">
        <v>519</v>
      </c>
      <c r="H2044" s="196">
        <v>1</v>
      </c>
      <c r="I2044" s="197"/>
      <c r="J2044" s="198">
        <f>ROUND(I2044*H2044,2)</f>
        <v>0</v>
      </c>
      <c r="K2044" s="194" t="s">
        <v>21</v>
      </c>
      <c r="L2044" s="60"/>
      <c r="M2044" s="199" t="s">
        <v>21</v>
      </c>
      <c r="N2044" s="259" t="s">
        <v>41</v>
      </c>
      <c r="O2044" s="260"/>
      <c r="P2044" s="261">
        <f>O2044*H2044</f>
        <v>0</v>
      </c>
      <c r="Q2044" s="261">
        <v>0</v>
      </c>
      <c r="R2044" s="261">
        <f>Q2044*H2044</f>
        <v>0</v>
      </c>
      <c r="S2044" s="261">
        <v>0</v>
      </c>
      <c r="T2044" s="262">
        <f>S2044*H2044</f>
        <v>0</v>
      </c>
      <c r="AR2044" s="23" t="s">
        <v>308</v>
      </c>
      <c r="AT2044" s="23" t="s">
        <v>169</v>
      </c>
      <c r="AU2044" s="23" t="s">
        <v>175</v>
      </c>
      <c r="AY2044" s="23" t="s">
        <v>167</v>
      </c>
      <c r="BE2044" s="203">
        <f>IF(N2044="základní",J2044,0)</f>
        <v>0</v>
      </c>
      <c r="BF2044" s="203">
        <f>IF(N2044="snížená",J2044,0)</f>
        <v>0</v>
      </c>
      <c r="BG2044" s="203">
        <f>IF(N2044="zákl. přenesená",J2044,0)</f>
        <v>0</v>
      </c>
      <c r="BH2044" s="203">
        <f>IF(N2044="sníž. přenesená",J2044,0)</f>
        <v>0</v>
      </c>
      <c r="BI2044" s="203">
        <f>IF(N2044="nulová",J2044,0)</f>
        <v>0</v>
      </c>
      <c r="BJ2044" s="23" t="s">
        <v>175</v>
      </c>
      <c r="BK2044" s="203">
        <f>ROUND(I2044*H2044,2)</f>
        <v>0</v>
      </c>
      <c r="BL2044" s="23" t="s">
        <v>308</v>
      </c>
      <c r="BM2044" s="23" t="s">
        <v>2894</v>
      </c>
    </row>
    <row r="2045" spans="2:65" s="1" customFormat="1" ht="6.95" customHeight="1">
      <c r="B2045" s="55"/>
      <c r="C2045" s="56"/>
      <c r="D2045" s="56"/>
      <c r="E2045" s="56"/>
      <c r="F2045" s="56"/>
      <c r="G2045" s="56"/>
      <c r="H2045" s="56"/>
      <c r="I2045" s="138"/>
      <c r="J2045" s="56"/>
      <c r="K2045" s="56"/>
      <c r="L2045" s="60"/>
    </row>
  </sheetData>
  <sheetProtection algorithmName="SHA-512" hashValue="k5AuST5iYw1pqcGynkdfB60/MoY/fMrpcdLo67KN6q93prMZcgO5uSGUZF2rkTUaqy5gjgENZznn/qPlJqd2HA==" saltValue="DW3mYCqxPA6t0+IbpCtTEw==" spinCount="100000" sheet="1" objects="1" scenarios="1" formatCells="0" formatColumns="0" formatRows="0" sort="0" autoFilter="0"/>
  <autoFilter ref="C113:K2044"/>
  <mergeCells count="9">
    <mergeCell ref="E104:H104"/>
    <mergeCell ref="E106:H10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100</v>
      </c>
      <c r="G1" s="385" t="s">
        <v>101</v>
      </c>
      <c r="H1" s="385"/>
      <c r="I1" s="114"/>
      <c r="J1" s="113" t="s">
        <v>102</v>
      </c>
      <c r="K1" s="112" t="s">
        <v>103</v>
      </c>
      <c r="L1" s="113" t="s">
        <v>104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81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105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86" t="str">
        <f>'Rekapitulace stavby'!K6</f>
        <v>Krásný Studenec - RD</v>
      </c>
      <c r="F7" s="387"/>
      <c r="G7" s="387"/>
      <c r="H7" s="387"/>
      <c r="I7" s="116"/>
      <c r="J7" s="28"/>
      <c r="K7" s="30"/>
    </row>
    <row r="8" spans="1:70" s="1" customFormat="1" ht="15">
      <c r="B8" s="40"/>
      <c r="C8" s="41"/>
      <c r="D8" s="36" t="s">
        <v>106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8" t="s">
        <v>2895</v>
      </c>
      <c r="F9" s="389"/>
      <c r="G9" s="389"/>
      <c r="H9" s="38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12. 3. 2017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ROUND(SUM(BE81:BE145), 2)</f>
        <v>0</v>
      </c>
      <c r="G30" s="41"/>
      <c r="H30" s="41"/>
      <c r="I30" s="130">
        <v>0.21</v>
      </c>
      <c r="J30" s="129">
        <f>ROUND(ROUND((SUM(BE81:BE145)),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ROUND(SUM(BF81:BF145), 2)</f>
        <v>0</v>
      </c>
      <c r="G31" s="41"/>
      <c r="H31" s="41"/>
      <c r="I31" s="130">
        <v>0.15</v>
      </c>
      <c r="J31" s="129">
        <f>ROUND(ROUND((SUM(BF81:BF145)),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ROUND(SUM(BG81:BG145),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ROUND(SUM(BH81:BH145),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ROUND(SUM(BI81:BI145),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Krásný Studenec - RD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002 - SO 02 - vodovodní přípojka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12. 3. 2017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111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112</v>
      </c>
    </row>
    <row r="57" spans="2:47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47" s="8" customFormat="1" ht="19.89999999999999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47" s="8" customFormat="1" ht="19.899999999999999" customHeight="1">
      <c r="B59" s="155"/>
      <c r="C59" s="156"/>
      <c r="D59" s="157" t="s">
        <v>117</v>
      </c>
      <c r="E59" s="158"/>
      <c r="F59" s="158"/>
      <c r="G59" s="158"/>
      <c r="H59" s="158"/>
      <c r="I59" s="159"/>
      <c r="J59" s="160">
        <f>J109</f>
        <v>0</v>
      </c>
      <c r="K59" s="161"/>
    </row>
    <row r="60" spans="2:47" s="8" customFormat="1" ht="19.899999999999999" customHeight="1">
      <c r="B60" s="155"/>
      <c r="C60" s="156"/>
      <c r="D60" s="157" t="s">
        <v>2896</v>
      </c>
      <c r="E60" s="158"/>
      <c r="F60" s="158"/>
      <c r="G60" s="158"/>
      <c r="H60" s="158"/>
      <c r="I60" s="159"/>
      <c r="J60" s="160">
        <f>J113</f>
        <v>0</v>
      </c>
      <c r="K60" s="161"/>
    </row>
    <row r="61" spans="2:47" s="8" customFormat="1" ht="19.89999999999999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J144</f>
        <v>0</v>
      </c>
      <c r="K61" s="161"/>
    </row>
    <row r="62" spans="2:47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47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20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20" s="1" customFormat="1" ht="36.950000000000003" customHeight="1">
      <c r="B68" s="40"/>
      <c r="C68" s="61" t="s">
        <v>151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20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20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20" s="1" customFormat="1" ht="22.5" customHeight="1">
      <c r="B71" s="40"/>
      <c r="C71" s="62"/>
      <c r="D71" s="62"/>
      <c r="E71" s="382" t="str">
        <f>E7</f>
        <v>Krásný Studenec - RD</v>
      </c>
      <c r="F71" s="383"/>
      <c r="G71" s="383"/>
      <c r="H71" s="383"/>
      <c r="I71" s="162"/>
      <c r="J71" s="62"/>
      <c r="K71" s="62"/>
      <c r="L71" s="60"/>
    </row>
    <row r="72" spans="2:20" s="1" customFormat="1" ht="14.45" customHeight="1">
      <c r="B72" s="40"/>
      <c r="C72" s="64" t="s">
        <v>106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20" s="1" customFormat="1" ht="23.25" customHeight="1">
      <c r="B73" s="40"/>
      <c r="C73" s="62"/>
      <c r="D73" s="62"/>
      <c r="E73" s="350" t="str">
        <f>E9</f>
        <v>002 - SO 02 - vodovodní přípojka</v>
      </c>
      <c r="F73" s="384"/>
      <c r="G73" s="384"/>
      <c r="H73" s="384"/>
      <c r="I73" s="162"/>
      <c r="J73" s="62"/>
      <c r="K73" s="62"/>
      <c r="L73" s="60"/>
    </row>
    <row r="74" spans="2:20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20" s="1" customFormat="1" ht="18" customHeight="1">
      <c r="B75" s="40"/>
      <c r="C75" s="64" t="s">
        <v>23</v>
      </c>
      <c r="D75" s="62"/>
      <c r="E75" s="62"/>
      <c r="F75" s="163" t="str">
        <f>F12</f>
        <v xml:space="preserve"> </v>
      </c>
      <c r="G75" s="62"/>
      <c r="H75" s="62"/>
      <c r="I75" s="164" t="s">
        <v>25</v>
      </c>
      <c r="J75" s="72" t="str">
        <f>IF(J12="","",J12)</f>
        <v>12. 3. 2017</v>
      </c>
      <c r="K75" s="62"/>
      <c r="L75" s="60"/>
    </row>
    <row r="76" spans="2:20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1" customFormat="1" ht="15">
      <c r="B77" s="40"/>
      <c r="C77" s="64" t="s">
        <v>27</v>
      </c>
      <c r="D77" s="62"/>
      <c r="E77" s="62"/>
      <c r="F77" s="163" t="str">
        <f>E15</f>
        <v xml:space="preserve"> </v>
      </c>
      <c r="G77" s="62"/>
      <c r="H77" s="62"/>
      <c r="I77" s="164" t="s">
        <v>32</v>
      </c>
      <c r="J77" s="163" t="str">
        <f>E21</f>
        <v xml:space="preserve"> </v>
      </c>
      <c r="K77" s="62"/>
      <c r="L77" s="60"/>
    </row>
    <row r="78" spans="2:20" s="1" customFormat="1" ht="14.45" customHeight="1">
      <c r="B78" s="40"/>
      <c r="C78" s="64" t="s">
        <v>30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20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152</v>
      </c>
      <c r="D80" s="167" t="s">
        <v>54</v>
      </c>
      <c r="E80" s="167" t="s">
        <v>50</v>
      </c>
      <c r="F80" s="167" t="s">
        <v>153</v>
      </c>
      <c r="G80" s="167" t="s">
        <v>154</v>
      </c>
      <c r="H80" s="167" t="s">
        <v>155</v>
      </c>
      <c r="I80" s="168" t="s">
        <v>156</v>
      </c>
      <c r="J80" s="167" t="s">
        <v>110</v>
      </c>
      <c r="K80" s="169" t="s">
        <v>157</v>
      </c>
      <c r="L80" s="170"/>
      <c r="M80" s="80" t="s">
        <v>158</v>
      </c>
      <c r="N80" s="81" t="s">
        <v>39</v>
      </c>
      <c r="O80" s="81" t="s">
        <v>159</v>
      </c>
      <c r="P80" s="81" t="s">
        <v>160</v>
      </c>
      <c r="Q80" s="81" t="s">
        <v>161</v>
      </c>
      <c r="R80" s="81" t="s">
        <v>162</v>
      </c>
      <c r="S80" s="81" t="s">
        <v>163</v>
      </c>
      <c r="T80" s="82" t="s">
        <v>164</v>
      </c>
    </row>
    <row r="81" spans="2:65" s="1" customFormat="1" ht="29.25" customHeight="1">
      <c r="B81" s="40"/>
      <c r="C81" s="86" t="s">
        <v>111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9.4227409999999985</v>
      </c>
      <c r="S81" s="84"/>
      <c r="T81" s="173">
        <f>T82</f>
        <v>0</v>
      </c>
      <c r="AT81" s="23" t="s">
        <v>68</v>
      </c>
      <c r="AU81" s="23" t="s">
        <v>112</v>
      </c>
      <c r="BK81" s="174">
        <f>BK82</f>
        <v>0</v>
      </c>
    </row>
    <row r="82" spans="2:65" s="10" customFormat="1" ht="37.35" customHeight="1">
      <c r="B82" s="175"/>
      <c r="C82" s="176"/>
      <c r="D82" s="177" t="s">
        <v>68</v>
      </c>
      <c r="E82" s="178" t="s">
        <v>165</v>
      </c>
      <c r="F82" s="178" t="s">
        <v>166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P83+P109+P113+P144</f>
        <v>0</v>
      </c>
      <c r="Q82" s="183"/>
      <c r="R82" s="184">
        <f>R83+R109+R113+R144</f>
        <v>9.4227409999999985</v>
      </c>
      <c r="S82" s="183"/>
      <c r="T82" s="185">
        <f>T83+T109+T113+T144</f>
        <v>0</v>
      </c>
      <c r="AR82" s="186" t="s">
        <v>77</v>
      </c>
      <c r="AT82" s="187" t="s">
        <v>68</v>
      </c>
      <c r="AU82" s="187" t="s">
        <v>69</v>
      </c>
      <c r="AY82" s="186" t="s">
        <v>167</v>
      </c>
      <c r="BK82" s="188">
        <f>BK83+BK109+BK113+BK144</f>
        <v>0</v>
      </c>
    </row>
    <row r="83" spans="2:65" s="10" customFormat="1" ht="19.899999999999999" customHeight="1">
      <c r="B83" s="175"/>
      <c r="C83" s="176"/>
      <c r="D83" s="189" t="s">
        <v>68</v>
      </c>
      <c r="E83" s="190" t="s">
        <v>77</v>
      </c>
      <c r="F83" s="190" t="s">
        <v>168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SUM(P84:P108)</f>
        <v>0</v>
      </c>
      <c r="Q83" s="183"/>
      <c r="R83" s="184">
        <f>SUM(R84:R108)</f>
        <v>8.8919999999999995</v>
      </c>
      <c r="S83" s="183"/>
      <c r="T83" s="185">
        <f>SUM(T84:T108)</f>
        <v>0</v>
      </c>
      <c r="AR83" s="186" t="s">
        <v>77</v>
      </c>
      <c r="AT83" s="187" t="s">
        <v>68</v>
      </c>
      <c r="AU83" s="187" t="s">
        <v>77</v>
      </c>
      <c r="AY83" s="186" t="s">
        <v>167</v>
      </c>
      <c r="BK83" s="188">
        <f>SUM(BK84:BK108)</f>
        <v>0</v>
      </c>
    </row>
    <row r="84" spans="2:65" s="1" customFormat="1" ht="31.5" customHeight="1">
      <c r="B84" s="40"/>
      <c r="C84" s="192" t="s">
        <v>77</v>
      </c>
      <c r="D84" s="192" t="s">
        <v>169</v>
      </c>
      <c r="E84" s="193" t="s">
        <v>2897</v>
      </c>
      <c r="F84" s="194" t="s">
        <v>2898</v>
      </c>
      <c r="G84" s="195" t="s">
        <v>172</v>
      </c>
      <c r="H84" s="196">
        <v>3.375</v>
      </c>
      <c r="I84" s="197"/>
      <c r="J84" s="198">
        <f>ROUND(I84*H84,2)</f>
        <v>0</v>
      </c>
      <c r="K84" s="194" t="s">
        <v>1030</v>
      </c>
      <c r="L84" s="60"/>
      <c r="M84" s="199" t="s">
        <v>21</v>
      </c>
      <c r="N84" s="200" t="s">
        <v>41</v>
      </c>
      <c r="O84" s="41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3" t="s">
        <v>174</v>
      </c>
      <c r="AT84" s="23" t="s">
        <v>169</v>
      </c>
      <c r="AU84" s="23" t="s">
        <v>175</v>
      </c>
      <c r="AY84" s="23" t="s">
        <v>167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175</v>
      </c>
      <c r="BK84" s="203">
        <f>ROUND(I84*H84,2)</f>
        <v>0</v>
      </c>
      <c r="BL84" s="23" t="s">
        <v>174</v>
      </c>
      <c r="BM84" s="23" t="s">
        <v>2899</v>
      </c>
    </row>
    <row r="85" spans="2:65" s="12" customFormat="1">
      <c r="B85" s="216"/>
      <c r="C85" s="217"/>
      <c r="D85" s="206" t="s">
        <v>177</v>
      </c>
      <c r="E85" s="218" t="s">
        <v>21</v>
      </c>
      <c r="F85" s="219" t="s">
        <v>2900</v>
      </c>
      <c r="G85" s="217"/>
      <c r="H85" s="220">
        <v>3.375</v>
      </c>
      <c r="I85" s="221"/>
      <c r="J85" s="217"/>
      <c r="K85" s="217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177</v>
      </c>
      <c r="AU85" s="226" t="s">
        <v>175</v>
      </c>
      <c r="AV85" s="12" t="s">
        <v>175</v>
      </c>
      <c r="AW85" s="12" t="s">
        <v>33</v>
      </c>
      <c r="AX85" s="12" t="s">
        <v>69</v>
      </c>
      <c r="AY85" s="226" t="s">
        <v>167</v>
      </c>
    </row>
    <row r="86" spans="2:65" s="13" customFormat="1">
      <c r="B86" s="227"/>
      <c r="C86" s="228"/>
      <c r="D86" s="229" t="s">
        <v>177</v>
      </c>
      <c r="E86" s="230" t="s">
        <v>21</v>
      </c>
      <c r="F86" s="231" t="s">
        <v>181</v>
      </c>
      <c r="G86" s="228"/>
      <c r="H86" s="232">
        <v>3.375</v>
      </c>
      <c r="I86" s="233"/>
      <c r="J86" s="228"/>
      <c r="K86" s="228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177</v>
      </c>
      <c r="AU86" s="238" t="s">
        <v>175</v>
      </c>
      <c r="AV86" s="13" t="s">
        <v>174</v>
      </c>
      <c r="AW86" s="13" t="s">
        <v>33</v>
      </c>
      <c r="AX86" s="13" t="s">
        <v>77</v>
      </c>
      <c r="AY86" s="238" t="s">
        <v>167</v>
      </c>
    </row>
    <row r="87" spans="2:65" s="1" customFormat="1" ht="31.5" customHeight="1">
      <c r="B87" s="40"/>
      <c r="C87" s="192" t="s">
        <v>175</v>
      </c>
      <c r="D87" s="192" t="s">
        <v>169</v>
      </c>
      <c r="E87" s="193" t="s">
        <v>2901</v>
      </c>
      <c r="F87" s="194" t="s">
        <v>2902</v>
      </c>
      <c r="G87" s="195" t="s">
        <v>172</v>
      </c>
      <c r="H87" s="196">
        <v>32.76</v>
      </c>
      <c r="I87" s="197"/>
      <c r="J87" s="198">
        <f>ROUND(I87*H87,2)</f>
        <v>0</v>
      </c>
      <c r="K87" s="194" t="s">
        <v>1025</v>
      </c>
      <c r="L87" s="60"/>
      <c r="M87" s="199" t="s">
        <v>21</v>
      </c>
      <c r="N87" s="200" t="s">
        <v>41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174</v>
      </c>
      <c r="AT87" s="23" t="s">
        <v>169</v>
      </c>
      <c r="AU87" s="23" t="s">
        <v>175</v>
      </c>
      <c r="AY87" s="23" t="s">
        <v>167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175</v>
      </c>
      <c r="BK87" s="203">
        <f>ROUND(I87*H87,2)</f>
        <v>0</v>
      </c>
      <c r="BL87" s="23" t="s">
        <v>174</v>
      </c>
      <c r="BM87" s="23" t="s">
        <v>2903</v>
      </c>
    </row>
    <row r="88" spans="2:65" s="12" customFormat="1">
      <c r="B88" s="216"/>
      <c r="C88" s="217"/>
      <c r="D88" s="206" t="s">
        <v>177</v>
      </c>
      <c r="E88" s="218" t="s">
        <v>21</v>
      </c>
      <c r="F88" s="219" t="s">
        <v>2904</v>
      </c>
      <c r="G88" s="217"/>
      <c r="H88" s="220">
        <v>32.76</v>
      </c>
      <c r="I88" s="221"/>
      <c r="J88" s="217"/>
      <c r="K88" s="217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177</v>
      </c>
      <c r="AU88" s="226" t="s">
        <v>175</v>
      </c>
      <c r="AV88" s="12" t="s">
        <v>175</v>
      </c>
      <c r="AW88" s="12" t="s">
        <v>33</v>
      </c>
      <c r="AX88" s="12" t="s">
        <v>69</v>
      </c>
      <c r="AY88" s="226" t="s">
        <v>167</v>
      </c>
    </row>
    <row r="89" spans="2:65" s="13" customFormat="1">
      <c r="B89" s="227"/>
      <c r="C89" s="228"/>
      <c r="D89" s="229" t="s">
        <v>177</v>
      </c>
      <c r="E89" s="230" t="s">
        <v>21</v>
      </c>
      <c r="F89" s="231" t="s">
        <v>181</v>
      </c>
      <c r="G89" s="228"/>
      <c r="H89" s="232">
        <v>32.76</v>
      </c>
      <c r="I89" s="233"/>
      <c r="J89" s="228"/>
      <c r="K89" s="228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177</v>
      </c>
      <c r="AU89" s="238" t="s">
        <v>175</v>
      </c>
      <c r="AV89" s="13" t="s">
        <v>174</v>
      </c>
      <c r="AW89" s="13" t="s">
        <v>33</v>
      </c>
      <c r="AX89" s="13" t="s">
        <v>77</v>
      </c>
      <c r="AY89" s="238" t="s">
        <v>167</v>
      </c>
    </row>
    <row r="90" spans="2:65" s="1" customFormat="1" ht="44.25" customHeight="1">
      <c r="B90" s="40"/>
      <c r="C90" s="192" t="s">
        <v>190</v>
      </c>
      <c r="D90" s="192" t="s">
        <v>169</v>
      </c>
      <c r="E90" s="193" t="s">
        <v>2905</v>
      </c>
      <c r="F90" s="194" t="s">
        <v>2906</v>
      </c>
      <c r="G90" s="195" t="s">
        <v>172</v>
      </c>
      <c r="H90" s="196">
        <v>26.917000000000002</v>
      </c>
      <c r="I90" s="197"/>
      <c r="J90" s="198">
        <f>ROUND(I90*H90,2)</f>
        <v>0</v>
      </c>
      <c r="K90" s="194" t="s">
        <v>1025</v>
      </c>
      <c r="L90" s="60"/>
      <c r="M90" s="199" t="s">
        <v>21</v>
      </c>
      <c r="N90" s="200" t="s">
        <v>41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174</v>
      </c>
      <c r="AT90" s="23" t="s">
        <v>169</v>
      </c>
      <c r="AU90" s="23" t="s">
        <v>175</v>
      </c>
      <c r="AY90" s="23" t="s">
        <v>167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175</v>
      </c>
      <c r="BK90" s="203">
        <f>ROUND(I90*H90,2)</f>
        <v>0</v>
      </c>
      <c r="BL90" s="23" t="s">
        <v>174</v>
      </c>
      <c r="BM90" s="23" t="s">
        <v>2907</v>
      </c>
    </row>
    <row r="91" spans="2:65" s="1" customFormat="1" ht="44.25" customHeight="1">
      <c r="B91" s="40"/>
      <c r="C91" s="192" t="s">
        <v>174</v>
      </c>
      <c r="D91" s="192" t="s">
        <v>169</v>
      </c>
      <c r="E91" s="193" t="s">
        <v>2908</v>
      </c>
      <c r="F91" s="194" t="s">
        <v>2909</v>
      </c>
      <c r="G91" s="195" t="s">
        <v>172</v>
      </c>
      <c r="H91" s="196">
        <v>9.218</v>
      </c>
      <c r="I91" s="197"/>
      <c r="J91" s="198">
        <f>ROUND(I91*H91,2)</f>
        <v>0</v>
      </c>
      <c r="K91" s="194" t="s">
        <v>1025</v>
      </c>
      <c r="L91" s="60"/>
      <c r="M91" s="199" t="s">
        <v>21</v>
      </c>
      <c r="N91" s="200" t="s">
        <v>41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174</v>
      </c>
      <c r="AT91" s="23" t="s">
        <v>169</v>
      </c>
      <c r="AU91" s="23" t="s">
        <v>175</v>
      </c>
      <c r="AY91" s="23" t="s">
        <v>167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175</v>
      </c>
      <c r="BK91" s="203">
        <f>ROUND(I91*H91,2)</f>
        <v>0</v>
      </c>
      <c r="BL91" s="23" t="s">
        <v>174</v>
      </c>
      <c r="BM91" s="23" t="s">
        <v>2910</v>
      </c>
    </row>
    <row r="92" spans="2:65" s="12" customFormat="1">
      <c r="B92" s="216"/>
      <c r="C92" s="217"/>
      <c r="D92" s="206" t="s">
        <v>177</v>
      </c>
      <c r="E92" s="218" t="s">
        <v>21</v>
      </c>
      <c r="F92" s="219" t="s">
        <v>2911</v>
      </c>
      <c r="G92" s="217"/>
      <c r="H92" s="220">
        <v>7.02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177</v>
      </c>
      <c r="AU92" s="226" t="s">
        <v>175</v>
      </c>
      <c r="AV92" s="12" t="s">
        <v>175</v>
      </c>
      <c r="AW92" s="12" t="s">
        <v>33</v>
      </c>
      <c r="AX92" s="12" t="s">
        <v>69</v>
      </c>
      <c r="AY92" s="226" t="s">
        <v>167</v>
      </c>
    </row>
    <row r="93" spans="2:65" s="12" customFormat="1">
      <c r="B93" s="216"/>
      <c r="C93" s="217"/>
      <c r="D93" s="206" t="s">
        <v>177</v>
      </c>
      <c r="E93" s="218" t="s">
        <v>21</v>
      </c>
      <c r="F93" s="219" t="s">
        <v>2912</v>
      </c>
      <c r="G93" s="217"/>
      <c r="H93" s="220">
        <v>2.198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177</v>
      </c>
      <c r="AU93" s="226" t="s">
        <v>175</v>
      </c>
      <c r="AV93" s="12" t="s">
        <v>175</v>
      </c>
      <c r="AW93" s="12" t="s">
        <v>33</v>
      </c>
      <c r="AX93" s="12" t="s">
        <v>69</v>
      </c>
      <c r="AY93" s="226" t="s">
        <v>167</v>
      </c>
    </row>
    <row r="94" spans="2:65" s="13" customFormat="1">
      <c r="B94" s="227"/>
      <c r="C94" s="228"/>
      <c r="D94" s="229" t="s">
        <v>177</v>
      </c>
      <c r="E94" s="230" t="s">
        <v>21</v>
      </c>
      <c r="F94" s="231" t="s">
        <v>181</v>
      </c>
      <c r="G94" s="228"/>
      <c r="H94" s="232">
        <v>9.218</v>
      </c>
      <c r="I94" s="233"/>
      <c r="J94" s="228"/>
      <c r="K94" s="228"/>
      <c r="L94" s="234"/>
      <c r="M94" s="235"/>
      <c r="N94" s="236"/>
      <c r="O94" s="236"/>
      <c r="P94" s="236"/>
      <c r="Q94" s="236"/>
      <c r="R94" s="236"/>
      <c r="S94" s="236"/>
      <c r="T94" s="237"/>
      <c r="AT94" s="238" t="s">
        <v>177</v>
      </c>
      <c r="AU94" s="238" t="s">
        <v>175</v>
      </c>
      <c r="AV94" s="13" t="s">
        <v>174</v>
      </c>
      <c r="AW94" s="13" t="s">
        <v>33</v>
      </c>
      <c r="AX94" s="13" t="s">
        <v>77</v>
      </c>
      <c r="AY94" s="238" t="s">
        <v>167</v>
      </c>
    </row>
    <row r="95" spans="2:65" s="1" customFormat="1" ht="31.5" customHeight="1">
      <c r="B95" s="40"/>
      <c r="C95" s="192" t="s">
        <v>204</v>
      </c>
      <c r="D95" s="192" t="s">
        <v>169</v>
      </c>
      <c r="E95" s="193" t="s">
        <v>2913</v>
      </c>
      <c r="F95" s="194" t="s">
        <v>2914</v>
      </c>
      <c r="G95" s="195" t="s">
        <v>172</v>
      </c>
      <c r="H95" s="196">
        <v>2.198</v>
      </c>
      <c r="I95" s="197"/>
      <c r="J95" s="198">
        <f>ROUND(I95*H95,2)</f>
        <v>0</v>
      </c>
      <c r="K95" s="194" t="s">
        <v>1025</v>
      </c>
      <c r="L95" s="60"/>
      <c r="M95" s="199" t="s">
        <v>21</v>
      </c>
      <c r="N95" s="200" t="s">
        <v>41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174</v>
      </c>
      <c r="AT95" s="23" t="s">
        <v>169</v>
      </c>
      <c r="AU95" s="23" t="s">
        <v>175</v>
      </c>
      <c r="AY95" s="23" t="s">
        <v>167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175</v>
      </c>
      <c r="BK95" s="203">
        <f>ROUND(I95*H95,2)</f>
        <v>0</v>
      </c>
      <c r="BL95" s="23" t="s">
        <v>174</v>
      </c>
      <c r="BM95" s="23" t="s">
        <v>2915</v>
      </c>
    </row>
    <row r="96" spans="2:65" s="1" customFormat="1" ht="22.5" customHeight="1">
      <c r="B96" s="40"/>
      <c r="C96" s="192" t="s">
        <v>209</v>
      </c>
      <c r="D96" s="192" t="s">
        <v>169</v>
      </c>
      <c r="E96" s="193" t="s">
        <v>2916</v>
      </c>
      <c r="F96" s="194" t="s">
        <v>2917</v>
      </c>
      <c r="G96" s="195" t="s">
        <v>172</v>
      </c>
      <c r="H96" s="196">
        <v>2.198</v>
      </c>
      <c r="I96" s="197"/>
      <c r="J96" s="198">
        <f>ROUND(I96*H96,2)</f>
        <v>0</v>
      </c>
      <c r="K96" s="194" t="s">
        <v>1025</v>
      </c>
      <c r="L96" s="60"/>
      <c r="M96" s="199" t="s">
        <v>21</v>
      </c>
      <c r="N96" s="200" t="s">
        <v>41</v>
      </c>
      <c r="O96" s="41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174</v>
      </c>
      <c r="AT96" s="23" t="s">
        <v>169</v>
      </c>
      <c r="AU96" s="23" t="s">
        <v>175</v>
      </c>
      <c r="AY96" s="23" t="s">
        <v>167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175</v>
      </c>
      <c r="BK96" s="203">
        <f>ROUND(I96*H96,2)</f>
        <v>0</v>
      </c>
      <c r="BL96" s="23" t="s">
        <v>174</v>
      </c>
      <c r="BM96" s="23" t="s">
        <v>2918</v>
      </c>
    </row>
    <row r="97" spans="2:65" s="1" customFormat="1" ht="22.5" customHeight="1">
      <c r="B97" s="40"/>
      <c r="C97" s="192" t="s">
        <v>223</v>
      </c>
      <c r="D97" s="192" t="s">
        <v>169</v>
      </c>
      <c r="E97" s="193" t="s">
        <v>2919</v>
      </c>
      <c r="F97" s="194" t="s">
        <v>2920</v>
      </c>
      <c r="G97" s="195" t="s">
        <v>253</v>
      </c>
      <c r="H97" s="196">
        <v>3.5169999999999999</v>
      </c>
      <c r="I97" s="197"/>
      <c r="J97" s="198">
        <f>ROUND(I97*H97,2)</f>
        <v>0</v>
      </c>
      <c r="K97" s="194" t="s">
        <v>1025</v>
      </c>
      <c r="L97" s="60"/>
      <c r="M97" s="199" t="s">
        <v>21</v>
      </c>
      <c r="N97" s="200" t="s">
        <v>41</v>
      </c>
      <c r="O97" s="41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174</v>
      </c>
      <c r="AT97" s="23" t="s">
        <v>169</v>
      </c>
      <c r="AU97" s="23" t="s">
        <v>175</v>
      </c>
      <c r="AY97" s="23" t="s">
        <v>167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175</v>
      </c>
      <c r="BK97" s="203">
        <f>ROUND(I97*H97,2)</f>
        <v>0</v>
      </c>
      <c r="BL97" s="23" t="s">
        <v>174</v>
      </c>
      <c r="BM97" s="23" t="s">
        <v>2921</v>
      </c>
    </row>
    <row r="98" spans="2:65" s="12" customFormat="1">
      <c r="B98" s="216"/>
      <c r="C98" s="217"/>
      <c r="D98" s="206" t="s">
        <v>177</v>
      </c>
      <c r="E98" s="218" t="s">
        <v>21</v>
      </c>
      <c r="F98" s="219" t="s">
        <v>2922</v>
      </c>
      <c r="G98" s="217"/>
      <c r="H98" s="220">
        <v>3.5169999999999999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177</v>
      </c>
      <c r="AU98" s="226" t="s">
        <v>175</v>
      </c>
      <c r="AV98" s="12" t="s">
        <v>175</v>
      </c>
      <c r="AW98" s="12" t="s">
        <v>33</v>
      </c>
      <c r="AX98" s="12" t="s">
        <v>69</v>
      </c>
      <c r="AY98" s="226" t="s">
        <v>167</v>
      </c>
    </row>
    <row r="99" spans="2:65" s="13" customFormat="1">
      <c r="B99" s="227"/>
      <c r="C99" s="228"/>
      <c r="D99" s="229" t="s">
        <v>177</v>
      </c>
      <c r="E99" s="230" t="s">
        <v>21</v>
      </c>
      <c r="F99" s="231" t="s">
        <v>181</v>
      </c>
      <c r="G99" s="228"/>
      <c r="H99" s="232">
        <v>3.5169999999999999</v>
      </c>
      <c r="I99" s="233"/>
      <c r="J99" s="228"/>
      <c r="K99" s="228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177</v>
      </c>
      <c r="AU99" s="238" t="s">
        <v>175</v>
      </c>
      <c r="AV99" s="13" t="s">
        <v>174</v>
      </c>
      <c r="AW99" s="13" t="s">
        <v>33</v>
      </c>
      <c r="AX99" s="13" t="s">
        <v>77</v>
      </c>
      <c r="AY99" s="238" t="s">
        <v>167</v>
      </c>
    </row>
    <row r="100" spans="2:65" s="1" customFormat="1" ht="31.5" customHeight="1">
      <c r="B100" s="40"/>
      <c r="C100" s="192" t="s">
        <v>229</v>
      </c>
      <c r="D100" s="192" t="s">
        <v>169</v>
      </c>
      <c r="E100" s="193" t="s">
        <v>2923</v>
      </c>
      <c r="F100" s="194" t="s">
        <v>2924</v>
      </c>
      <c r="G100" s="195" t="s">
        <v>172</v>
      </c>
      <c r="H100" s="196">
        <v>26.917000000000002</v>
      </c>
      <c r="I100" s="197"/>
      <c r="J100" s="198">
        <f>ROUND(I100*H100,2)</f>
        <v>0</v>
      </c>
      <c r="K100" s="194" t="s">
        <v>1025</v>
      </c>
      <c r="L100" s="60"/>
      <c r="M100" s="199" t="s">
        <v>21</v>
      </c>
      <c r="N100" s="200" t="s">
        <v>41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174</v>
      </c>
      <c r="AT100" s="23" t="s">
        <v>169</v>
      </c>
      <c r="AU100" s="23" t="s">
        <v>175</v>
      </c>
      <c r="AY100" s="23" t="s">
        <v>167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175</v>
      </c>
      <c r="BK100" s="203">
        <f>ROUND(I100*H100,2)</f>
        <v>0</v>
      </c>
      <c r="BL100" s="23" t="s">
        <v>174</v>
      </c>
      <c r="BM100" s="23" t="s">
        <v>2925</v>
      </c>
    </row>
    <row r="101" spans="2:65" s="12" customFormat="1">
      <c r="B101" s="216"/>
      <c r="C101" s="217"/>
      <c r="D101" s="206" t="s">
        <v>177</v>
      </c>
      <c r="E101" s="218" t="s">
        <v>21</v>
      </c>
      <c r="F101" s="219" t="s">
        <v>2926</v>
      </c>
      <c r="G101" s="217"/>
      <c r="H101" s="220">
        <v>26.917000000000002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177</v>
      </c>
      <c r="AU101" s="226" t="s">
        <v>175</v>
      </c>
      <c r="AV101" s="12" t="s">
        <v>175</v>
      </c>
      <c r="AW101" s="12" t="s">
        <v>33</v>
      </c>
      <c r="AX101" s="12" t="s">
        <v>69</v>
      </c>
      <c r="AY101" s="226" t="s">
        <v>167</v>
      </c>
    </row>
    <row r="102" spans="2:65" s="13" customFormat="1">
      <c r="B102" s="227"/>
      <c r="C102" s="228"/>
      <c r="D102" s="229" t="s">
        <v>177</v>
      </c>
      <c r="E102" s="230" t="s">
        <v>21</v>
      </c>
      <c r="F102" s="231" t="s">
        <v>181</v>
      </c>
      <c r="G102" s="228"/>
      <c r="H102" s="232">
        <v>26.917000000000002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177</v>
      </c>
      <c r="AU102" s="238" t="s">
        <v>175</v>
      </c>
      <c r="AV102" s="13" t="s">
        <v>174</v>
      </c>
      <c r="AW102" s="13" t="s">
        <v>33</v>
      </c>
      <c r="AX102" s="13" t="s">
        <v>77</v>
      </c>
      <c r="AY102" s="238" t="s">
        <v>167</v>
      </c>
    </row>
    <row r="103" spans="2:65" s="1" customFormat="1" ht="44.25" customHeight="1">
      <c r="B103" s="40"/>
      <c r="C103" s="192" t="s">
        <v>242</v>
      </c>
      <c r="D103" s="192" t="s">
        <v>169</v>
      </c>
      <c r="E103" s="193" t="s">
        <v>2927</v>
      </c>
      <c r="F103" s="194" t="s">
        <v>2928</v>
      </c>
      <c r="G103" s="195" t="s">
        <v>172</v>
      </c>
      <c r="H103" s="196">
        <v>4.68</v>
      </c>
      <c r="I103" s="197"/>
      <c r="J103" s="198">
        <f>ROUND(I103*H103,2)</f>
        <v>0</v>
      </c>
      <c r="K103" s="194" t="s">
        <v>1025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174</v>
      </c>
      <c r="AT103" s="23" t="s">
        <v>169</v>
      </c>
      <c r="AU103" s="23" t="s">
        <v>175</v>
      </c>
      <c r="AY103" s="23" t="s">
        <v>167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175</v>
      </c>
      <c r="BK103" s="203">
        <f>ROUND(I103*H103,2)</f>
        <v>0</v>
      </c>
      <c r="BL103" s="23" t="s">
        <v>174</v>
      </c>
      <c r="BM103" s="23" t="s">
        <v>2929</v>
      </c>
    </row>
    <row r="104" spans="2:65" s="12" customFormat="1">
      <c r="B104" s="216"/>
      <c r="C104" s="217"/>
      <c r="D104" s="206" t="s">
        <v>177</v>
      </c>
      <c r="E104" s="218" t="s">
        <v>21</v>
      </c>
      <c r="F104" s="219" t="s">
        <v>2930</v>
      </c>
      <c r="G104" s="217"/>
      <c r="H104" s="220">
        <v>4.68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177</v>
      </c>
      <c r="AU104" s="226" t="s">
        <v>175</v>
      </c>
      <c r="AV104" s="12" t="s">
        <v>175</v>
      </c>
      <c r="AW104" s="12" t="s">
        <v>33</v>
      </c>
      <c r="AX104" s="12" t="s">
        <v>69</v>
      </c>
      <c r="AY104" s="226" t="s">
        <v>167</v>
      </c>
    </row>
    <row r="105" spans="2:65" s="13" customFormat="1">
      <c r="B105" s="227"/>
      <c r="C105" s="228"/>
      <c r="D105" s="229" t="s">
        <v>177</v>
      </c>
      <c r="E105" s="230" t="s">
        <v>21</v>
      </c>
      <c r="F105" s="231" t="s">
        <v>181</v>
      </c>
      <c r="G105" s="228"/>
      <c r="H105" s="232">
        <v>4.68</v>
      </c>
      <c r="I105" s="233"/>
      <c r="J105" s="228"/>
      <c r="K105" s="228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177</v>
      </c>
      <c r="AU105" s="238" t="s">
        <v>175</v>
      </c>
      <c r="AV105" s="13" t="s">
        <v>174</v>
      </c>
      <c r="AW105" s="13" t="s">
        <v>33</v>
      </c>
      <c r="AX105" s="13" t="s">
        <v>77</v>
      </c>
      <c r="AY105" s="238" t="s">
        <v>167</v>
      </c>
    </row>
    <row r="106" spans="2:65" s="1" customFormat="1" ht="31.5" customHeight="1">
      <c r="B106" s="40"/>
      <c r="C106" s="242" t="s">
        <v>250</v>
      </c>
      <c r="D106" s="242" t="s">
        <v>364</v>
      </c>
      <c r="E106" s="243" t="s">
        <v>2931</v>
      </c>
      <c r="F106" s="244" t="s">
        <v>2932</v>
      </c>
      <c r="G106" s="245" t="s">
        <v>253</v>
      </c>
      <c r="H106" s="246">
        <v>8.8919999999999995</v>
      </c>
      <c r="I106" s="247"/>
      <c r="J106" s="248">
        <f>ROUND(I106*H106,2)</f>
        <v>0</v>
      </c>
      <c r="K106" s="244" t="s">
        <v>1025</v>
      </c>
      <c r="L106" s="249"/>
      <c r="M106" s="250" t="s">
        <v>21</v>
      </c>
      <c r="N106" s="251" t="s">
        <v>41</v>
      </c>
      <c r="O106" s="41"/>
      <c r="P106" s="201">
        <f>O106*H106</f>
        <v>0</v>
      </c>
      <c r="Q106" s="201">
        <v>1</v>
      </c>
      <c r="R106" s="201">
        <f>Q106*H106</f>
        <v>8.8919999999999995</v>
      </c>
      <c r="S106" s="201">
        <v>0</v>
      </c>
      <c r="T106" s="202">
        <f>S106*H106</f>
        <v>0</v>
      </c>
      <c r="AR106" s="23" t="s">
        <v>229</v>
      </c>
      <c r="AT106" s="23" t="s">
        <v>364</v>
      </c>
      <c r="AU106" s="23" t="s">
        <v>175</v>
      </c>
      <c r="AY106" s="23" t="s">
        <v>167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175</v>
      </c>
      <c r="BK106" s="203">
        <f>ROUND(I106*H106,2)</f>
        <v>0</v>
      </c>
      <c r="BL106" s="23" t="s">
        <v>174</v>
      </c>
      <c r="BM106" s="23" t="s">
        <v>2933</v>
      </c>
    </row>
    <row r="107" spans="2:65" s="12" customFormat="1">
      <c r="B107" s="216"/>
      <c r="C107" s="217"/>
      <c r="D107" s="206" t="s">
        <v>177</v>
      </c>
      <c r="E107" s="218" t="s">
        <v>21</v>
      </c>
      <c r="F107" s="219" t="s">
        <v>2934</v>
      </c>
      <c r="G107" s="217"/>
      <c r="H107" s="220">
        <v>8.8919999999999995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175</v>
      </c>
      <c r="AV107" s="12" t="s">
        <v>175</v>
      </c>
      <c r="AW107" s="12" t="s">
        <v>33</v>
      </c>
      <c r="AX107" s="12" t="s">
        <v>69</v>
      </c>
      <c r="AY107" s="226" t="s">
        <v>167</v>
      </c>
    </row>
    <row r="108" spans="2:65" s="13" customFormat="1">
      <c r="B108" s="227"/>
      <c r="C108" s="228"/>
      <c r="D108" s="206" t="s">
        <v>177</v>
      </c>
      <c r="E108" s="239" t="s">
        <v>21</v>
      </c>
      <c r="F108" s="240" t="s">
        <v>181</v>
      </c>
      <c r="G108" s="228"/>
      <c r="H108" s="241">
        <v>8.8919999999999995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177</v>
      </c>
      <c r="AU108" s="238" t="s">
        <v>175</v>
      </c>
      <c r="AV108" s="13" t="s">
        <v>174</v>
      </c>
      <c r="AW108" s="13" t="s">
        <v>33</v>
      </c>
      <c r="AX108" s="13" t="s">
        <v>77</v>
      </c>
      <c r="AY108" s="238" t="s">
        <v>167</v>
      </c>
    </row>
    <row r="109" spans="2:65" s="10" customFormat="1" ht="29.85" customHeight="1">
      <c r="B109" s="175"/>
      <c r="C109" s="176"/>
      <c r="D109" s="189" t="s">
        <v>68</v>
      </c>
      <c r="E109" s="190" t="s">
        <v>174</v>
      </c>
      <c r="F109" s="190" t="s">
        <v>432</v>
      </c>
      <c r="G109" s="176"/>
      <c r="H109" s="176"/>
      <c r="I109" s="179"/>
      <c r="J109" s="191">
        <f>BK109</f>
        <v>0</v>
      </c>
      <c r="K109" s="176"/>
      <c r="L109" s="181"/>
      <c r="M109" s="182"/>
      <c r="N109" s="183"/>
      <c r="O109" s="183"/>
      <c r="P109" s="184">
        <f>SUM(P110:P112)</f>
        <v>0</v>
      </c>
      <c r="Q109" s="183"/>
      <c r="R109" s="184">
        <f>SUM(R110:R112)</f>
        <v>0</v>
      </c>
      <c r="S109" s="183"/>
      <c r="T109" s="185">
        <f>SUM(T110:T112)</f>
        <v>0</v>
      </c>
      <c r="AR109" s="186" t="s">
        <v>77</v>
      </c>
      <c r="AT109" s="187" t="s">
        <v>68</v>
      </c>
      <c r="AU109" s="187" t="s">
        <v>77</v>
      </c>
      <c r="AY109" s="186" t="s">
        <v>167</v>
      </c>
      <c r="BK109" s="188">
        <f>SUM(BK110:BK112)</f>
        <v>0</v>
      </c>
    </row>
    <row r="110" spans="2:65" s="1" customFormat="1" ht="31.5" customHeight="1">
      <c r="B110" s="40"/>
      <c r="C110" s="192" t="s">
        <v>260</v>
      </c>
      <c r="D110" s="192" t="s">
        <v>169</v>
      </c>
      <c r="E110" s="193" t="s">
        <v>2935</v>
      </c>
      <c r="F110" s="194" t="s">
        <v>2936</v>
      </c>
      <c r="G110" s="195" t="s">
        <v>172</v>
      </c>
      <c r="H110" s="196">
        <v>2.34</v>
      </c>
      <c r="I110" s="197"/>
      <c r="J110" s="198">
        <f>ROUND(I110*H110,2)</f>
        <v>0</v>
      </c>
      <c r="K110" s="194" t="s">
        <v>1025</v>
      </c>
      <c r="L110" s="60"/>
      <c r="M110" s="199" t="s">
        <v>21</v>
      </c>
      <c r="N110" s="200" t="s">
        <v>41</v>
      </c>
      <c r="O110" s="41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174</v>
      </c>
      <c r="AT110" s="23" t="s">
        <v>169</v>
      </c>
      <c r="AU110" s="23" t="s">
        <v>175</v>
      </c>
      <c r="AY110" s="23" t="s">
        <v>167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175</v>
      </c>
      <c r="BK110" s="203">
        <f>ROUND(I110*H110,2)</f>
        <v>0</v>
      </c>
      <c r="BL110" s="23" t="s">
        <v>174</v>
      </c>
      <c r="BM110" s="23" t="s">
        <v>2937</v>
      </c>
    </row>
    <row r="111" spans="2:65" s="12" customFormat="1">
      <c r="B111" s="216"/>
      <c r="C111" s="217"/>
      <c r="D111" s="206" t="s">
        <v>177</v>
      </c>
      <c r="E111" s="218" t="s">
        <v>21</v>
      </c>
      <c r="F111" s="219" t="s">
        <v>2938</v>
      </c>
      <c r="G111" s="217"/>
      <c r="H111" s="220">
        <v>2.34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177</v>
      </c>
      <c r="AU111" s="226" t="s">
        <v>175</v>
      </c>
      <c r="AV111" s="12" t="s">
        <v>175</v>
      </c>
      <c r="AW111" s="12" t="s">
        <v>33</v>
      </c>
      <c r="AX111" s="12" t="s">
        <v>69</v>
      </c>
      <c r="AY111" s="226" t="s">
        <v>167</v>
      </c>
    </row>
    <row r="112" spans="2:65" s="13" customFormat="1">
      <c r="B112" s="227"/>
      <c r="C112" s="228"/>
      <c r="D112" s="206" t="s">
        <v>177</v>
      </c>
      <c r="E112" s="239" t="s">
        <v>21</v>
      </c>
      <c r="F112" s="240" t="s">
        <v>181</v>
      </c>
      <c r="G112" s="228"/>
      <c r="H112" s="241">
        <v>2.34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177</v>
      </c>
      <c r="AU112" s="238" t="s">
        <v>175</v>
      </c>
      <c r="AV112" s="13" t="s">
        <v>174</v>
      </c>
      <c r="AW112" s="13" t="s">
        <v>33</v>
      </c>
      <c r="AX112" s="13" t="s">
        <v>77</v>
      </c>
      <c r="AY112" s="238" t="s">
        <v>167</v>
      </c>
    </row>
    <row r="113" spans="2:65" s="10" customFormat="1" ht="29.85" customHeight="1">
      <c r="B113" s="175"/>
      <c r="C113" s="176"/>
      <c r="D113" s="189" t="s">
        <v>68</v>
      </c>
      <c r="E113" s="190" t="s">
        <v>229</v>
      </c>
      <c r="F113" s="190" t="s">
        <v>2939</v>
      </c>
      <c r="G113" s="176"/>
      <c r="H113" s="176"/>
      <c r="I113" s="179"/>
      <c r="J113" s="191">
        <f>BK113</f>
        <v>0</v>
      </c>
      <c r="K113" s="176"/>
      <c r="L113" s="181"/>
      <c r="M113" s="182"/>
      <c r="N113" s="183"/>
      <c r="O113" s="183"/>
      <c r="P113" s="184">
        <f>SUM(P114:P143)</f>
        <v>0</v>
      </c>
      <c r="Q113" s="183"/>
      <c r="R113" s="184">
        <f>SUM(R114:R143)</f>
        <v>0.53074099999999991</v>
      </c>
      <c r="S113" s="183"/>
      <c r="T113" s="185">
        <f>SUM(T114:T143)</f>
        <v>0</v>
      </c>
      <c r="AR113" s="186" t="s">
        <v>77</v>
      </c>
      <c r="AT113" s="187" t="s">
        <v>68</v>
      </c>
      <c r="AU113" s="187" t="s">
        <v>77</v>
      </c>
      <c r="AY113" s="186" t="s">
        <v>167</v>
      </c>
      <c r="BK113" s="188">
        <f>SUM(BK114:BK143)</f>
        <v>0</v>
      </c>
    </row>
    <row r="114" spans="2:65" s="1" customFormat="1" ht="31.5" customHeight="1">
      <c r="B114" s="40"/>
      <c r="C114" s="192" t="s">
        <v>266</v>
      </c>
      <c r="D114" s="192" t="s">
        <v>169</v>
      </c>
      <c r="E114" s="193" t="s">
        <v>1248</v>
      </c>
      <c r="F114" s="194" t="s">
        <v>1249</v>
      </c>
      <c r="G114" s="195" t="s">
        <v>226</v>
      </c>
      <c r="H114" s="196">
        <v>1</v>
      </c>
      <c r="I114" s="197"/>
      <c r="J114" s="198">
        <f>ROUND(I114*H114,2)</f>
        <v>0</v>
      </c>
      <c r="K114" s="194" t="s">
        <v>1025</v>
      </c>
      <c r="L114" s="60"/>
      <c r="M114" s="199" t="s">
        <v>21</v>
      </c>
      <c r="N114" s="200" t="s">
        <v>41</v>
      </c>
      <c r="O114" s="41"/>
      <c r="P114" s="201">
        <f>O114*H114</f>
        <v>0</v>
      </c>
      <c r="Q114" s="201">
        <v>3.46E-3</v>
      </c>
      <c r="R114" s="201">
        <f>Q114*H114</f>
        <v>3.46E-3</v>
      </c>
      <c r="S114" s="201">
        <v>0</v>
      </c>
      <c r="T114" s="202">
        <f>S114*H114</f>
        <v>0</v>
      </c>
      <c r="AR114" s="23" t="s">
        <v>308</v>
      </c>
      <c r="AT114" s="23" t="s">
        <v>169</v>
      </c>
      <c r="AU114" s="23" t="s">
        <v>175</v>
      </c>
      <c r="AY114" s="23" t="s">
        <v>167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175</v>
      </c>
      <c r="BK114" s="203">
        <f>ROUND(I114*H114,2)</f>
        <v>0</v>
      </c>
      <c r="BL114" s="23" t="s">
        <v>308</v>
      </c>
      <c r="BM114" s="23" t="s">
        <v>2940</v>
      </c>
    </row>
    <row r="115" spans="2:65" s="1" customFormat="1" ht="22.5" customHeight="1">
      <c r="B115" s="40"/>
      <c r="C115" s="192" t="s">
        <v>291</v>
      </c>
      <c r="D115" s="192" t="s">
        <v>169</v>
      </c>
      <c r="E115" s="193" t="s">
        <v>2941</v>
      </c>
      <c r="F115" s="194" t="s">
        <v>1253</v>
      </c>
      <c r="G115" s="195" t="s">
        <v>301</v>
      </c>
      <c r="H115" s="196">
        <v>1</v>
      </c>
      <c r="I115" s="197"/>
      <c r="J115" s="198">
        <f>ROUND(I115*H115,2)</f>
        <v>0</v>
      </c>
      <c r="K115" s="194" t="s">
        <v>1025</v>
      </c>
      <c r="L115" s="60"/>
      <c r="M115" s="199" t="s">
        <v>21</v>
      </c>
      <c r="N115" s="200" t="s">
        <v>41</v>
      </c>
      <c r="O115" s="41"/>
      <c r="P115" s="201">
        <f>O115*H115</f>
        <v>0</v>
      </c>
      <c r="Q115" s="201">
        <v>2E-3</v>
      </c>
      <c r="R115" s="201">
        <f>Q115*H115</f>
        <v>2E-3</v>
      </c>
      <c r="S115" s="201">
        <v>0</v>
      </c>
      <c r="T115" s="202">
        <f>S115*H115</f>
        <v>0</v>
      </c>
      <c r="AR115" s="23" t="s">
        <v>308</v>
      </c>
      <c r="AT115" s="23" t="s">
        <v>169</v>
      </c>
      <c r="AU115" s="23" t="s">
        <v>175</v>
      </c>
      <c r="AY115" s="23" t="s">
        <v>167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175</v>
      </c>
      <c r="BK115" s="203">
        <f>ROUND(I115*H115,2)</f>
        <v>0</v>
      </c>
      <c r="BL115" s="23" t="s">
        <v>308</v>
      </c>
      <c r="BM115" s="23" t="s">
        <v>2942</v>
      </c>
    </row>
    <row r="116" spans="2:65" s="1" customFormat="1" ht="31.5" customHeight="1">
      <c r="B116" s="40"/>
      <c r="C116" s="192" t="s">
        <v>298</v>
      </c>
      <c r="D116" s="192" t="s">
        <v>169</v>
      </c>
      <c r="E116" s="193" t="s">
        <v>1256</v>
      </c>
      <c r="F116" s="194" t="s">
        <v>1257</v>
      </c>
      <c r="G116" s="195" t="s">
        <v>305</v>
      </c>
      <c r="H116" s="196">
        <v>39</v>
      </c>
      <c r="I116" s="197"/>
      <c r="J116" s="198">
        <f>ROUND(I116*H116,2)</f>
        <v>0</v>
      </c>
      <c r="K116" s="194" t="s">
        <v>1025</v>
      </c>
      <c r="L116" s="60"/>
      <c r="M116" s="199" t="s">
        <v>21</v>
      </c>
      <c r="N116" s="200" t="s">
        <v>41</v>
      </c>
      <c r="O116" s="41"/>
      <c r="P116" s="201">
        <f>O116*H116</f>
        <v>0</v>
      </c>
      <c r="Q116" s="201">
        <v>1.9000000000000001E-4</v>
      </c>
      <c r="R116" s="201">
        <f>Q116*H116</f>
        <v>7.4100000000000008E-3</v>
      </c>
      <c r="S116" s="201">
        <v>0</v>
      </c>
      <c r="T116" s="202">
        <f>S116*H116</f>
        <v>0</v>
      </c>
      <c r="AR116" s="23" t="s">
        <v>308</v>
      </c>
      <c r="AT116" s="23" t="s">
        <v>169</v>
      </c>
      <c r="AU116" s="23" t="s">
        <v>175</v>
      </c>
      <c r="AY116" s="23" t="s">
        <v>167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175</v>
      </c>
      <c r="BK116" s="203">
        <f>ROUND(I116*H116,2)</f>
        <v>0</v>
      </c>
      <c r="BL116" s="23" t="s">
        <v>308</v>
      </c>
      <c r="BM116" s="23" t="s">
        <v>2943</v>
      </c>
    </row>
    <row r="117" spans="2:65" s="1" customFormat="1" ht="31.5" customHeight="1">
      <c r="B117" s="40"/>
      <c r="C117" s="192" t="s">
        <v>10</v>
      </c>
      <c r="D117" s="192" t="s">
        <v>169</v>
      </c>
      <c r="E117" s="193" t="s">
        <v>1261</v>
      </c>
      <c r="F117" s="194" t="s">
        <v>1262</v>
      </c>
      <c r="G117" s="195" t="s">
        <v>305</v>
      </c>
      <c r="H117" s="196">
        <v>39</v>
      </c>
      <c r="I117" s="197"/>
      <c r="J117" s="198">
        <f>ROUND(I117*H117,2)</f>
        <v>0</v>
      </c>
      <c r="K117" s="194" t="s">
        <v>1025</v>
      </c>
      <c r="L117" s="60"/>
      <c r="M117" s="199" t="s">
        <v>21</v>
      </c>
      <c r="N117" s="200" t="s">
        <v>41</v>
      </c>
      <c r="O117" s="41"/>
      <c r="P117" s="201">
        <f>O117*H117</f>
        <v>0</v>
      </c>
      <c r="Q117" s="201">
        <v>1.0000000000000001E-5</v>
      </c>
      <c r="R117" s="201">
        <f>Q117*H117</f>
        <v>3.9000000000000005E-4</v>
      </c>
      <c r="S117" s="201">
        <v>0</v>
      </c>
      <c r="T117" s="202">
        <f>S117*H117</f>
        <v>0</v>
      </c>
      <c r="AR117" s="23" t="s">
        <v>308</v>
      </c>
      <c r="AT117" s="23" t="s">
        <v>169</v>
      </c>
      <c r="AU117" s="23" t="s">
        <v>175</v>
      </c>
      <c r="AY117" s="23" t="s">
        <v>167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175</v>
      </c>
      <c r="BK117" s="203">
        <f>ROUND(I117*H117,2)</f>
        <v>0</v>
      </c>
      <c r="BL117" s="23" t="s">
        <v>308</v>
      </c>
      <c r="BM117" s="23" t="s">
        <v>2944</v>
      </c>
    </row>
    <row r="118" spans="2:65" s="1" customFormat="1" ht="31.5" customHeight="1">
      <c r="B118" s="40"/>
      <c r="C118" s="192" t="s">
        <v>308</v>
      </c>
      <c r="D118" s="192" t="s">
        <v>169</v>
      </c>
      <c r="E118" s="193" t="s">
        <v>2945</v>
      </c>
      <c r="F118" s="194" t="s">
        <v>2946</v>
      </c>
      <c r="G118" s="195" t="s">
        <v>305</v>
      </c>
      <c r="H118" s="196">
        <v>39</v>
      </c>
      <c r="I118" s="197"/>
      <c r="J118" s="198">
        <f>ROUND(I118*H118,2)</f>
        <v>0</v>
      </c>
      <c r="K118" s="194" t="s">
        <v>1025</v>
      </c>
      <c r="L118" s="60"/>
      <c r="M118" s="199" t="s">
        <v>21</v>
      </c>
      <c r="N118" s="200" t="s">
        <v>41</v>
      </c>
      <c r="O118" s="4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174</v>
      </c>
      <c r="AT118" s="23" t="s">
        <v>169</v>
      </c>
      <c r="AU118" s="23" t="s">
        <v>175</v>
      </c>
      <c r="AY118" s="23" t="s">
        <v>167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175</v>
      </c>
      <c r="BK118" s="203">
        <f>ROUND(I118*H118,2)</f>
        <v>0</v>
      </c>
      <c r="BL118" s="23" t="s">
        <v>174</v>
      </c>
      <c r="BM118" s="23" t="s">
        <v>2947</v>
      </c>
    </row>
    <row r="119" spans="2:65" s="11" customFormat="1">
      <c r="B119" s="204"/>
      <c r="C119" s="205"/>
      <c r="D119" s="206" t="s">
        <v>177</v>
      </c>
      <c r="E119" s="207" t="s">
        <v>21</v>
      </c>
      <c r="F119" s="208" t="s">
        <v>2948</v>
      </c>
      <c r="G119" s="205"/>
      <c r="H119" s="209" t="s">
        <v>21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175</v>
      </c>
      <c r="AV119" s="11" t="s">
        <v>77</v>
      </c>
      <c r="AW119" s="11" t="s">
        <v>33</v>
      </c>
      <c r="AX119" s="11" t="s">
        <v>69</v>
      </c>
      <c r="AY119" s="215" t="s">
        <v>167</v>
      </c>
    </row>
    <row r="120" spans="2:65" s="12" customFormat="1">
      <c r="B120" s="216"/>
      <c r="C120" s="217"/>
      <c r="D120" s="206" t="s">
        <v>177</v>
      </c>
      <c r="E120" s="218" t="s">
        <v>21</v>
      </c>
      <c r="F120" s="219" t="s">
        <v>2949</v>
      </c>
      <c r="G120" s="217"/>
      <c r="H120" s="220">
        <v>8.1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175</v>
      </c>
      <c r="AV120" s="12" t="s">
        <v>175</v>
      </c>
      <c r="AW120" s="12" t="s">
        <v>33</v>
      </c>
      <c r="AX120" s="12" t="s">
        <v>69</v>
      </c>
      <c r="AY120" s="226" t="s">
        <v>167</v>
      </c>
    </row>
    <row r="121" spans="2:65" s="11" customFormat="1">
      <c r="B121" s="204"/>
      <c r="C121" s="205"/>
      <c r="D121" s="206" t="s">
        <v>177</v>
      </c>
      <c r="E121" s="207" t="s">
        <v>21</v>
      </c>
      <c r="F121" s="208" t="s">
        <v>2950</v>
      </c>
      <c r="G121" s="205"/>
      <c r="H121" s="209" t="s">
        <v>21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175</v>
      </c>
      <c r="AV121" s="11" t="s">
        <v>77</v>
      </c>
      <c r="AW121" s="11" t="s">
        <v>33</v>
      </c>
      <c r="AX121" s="11" t="s">
        <v>69</v>
      </c>
      <c r="AY121" s="215" t="s">
        <v>167</v>
      </c>
    </row>
    <row r="122" spans="2:65" s="12" customFormat="1">
      <c r="B122" s="216"/>
      <c r="C122" s="217"/>
      <c r="D122" s="206" t="s">
        <v>177</v>
      </c>
      <c r="E122" s="218" t="s">
        <v>21</v>
      </c>
      <c r="F122" s="219" t="s">
        <v>2951</v>
      </c>
      <c r="G122" s="217"/>
      <c r="H122" s="220">
        <v>21.9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175</v>
      </c>
      <c r="AV122" s="12" t="s">
        <v>175</v>
      </c>
      <c r="AW122" s="12" t="s">
        <v>33</v>
      </c>
      <c r="AX122" s="12" t="s">
        <v>69</v>
      </c>
      <c r="AY122" s="226" t="s">
        <v>167</v>
      </c>
    </row>
    <row r="123" spans="2:65" s="11" customFormat="1">
      <c r="B123" s="204"/>
      <c r="C123" s="205"/>
      <c r="D123" s="206" t="s">
        <v>177</v>
      </c>
      <c r="E123" s="207" t="s">
        <v>21</v>
      </c>
      <c r="F123" s="208" t="s">
        <v>2952</v>
      </c>
      <c r="G123" s="205"/>
      <c r="H123" s="209" t="s">
        <v>21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177</v>
      </c>
      <c r="AU123" s="215" t="s">
        <v>175</v>
      </c>
      <c r="AV123" s="11" t="s">
        <v>77</v>
      </c>
      <c r="AW123" s="11" t="s">
        <v>33</v>
      </c>
      <c r="AX123" s="11" t="s">
        <v>69</v>
      </c>
      <c r="AY123" s="215" t="s">
        <v>167</v>
      </c>
    </row>
    <row r="124" spans="2:65" s="12" customFormat="1">
      <c r="B124" s="216"/>
      <c r="C124" s="217"/>
      <c r="D124" s="206" t="s">
        <v>177</v>
      </c>
      <c r="E124" s="218" t="s">
        <v>21</v>
      </c>
      <c r="F124" s="219" t="s">
        <v>242</v>
      </c>
      <c r="G124" s="217"/>
      <c r="H124" s="220">
        <v>9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177</v>
      </c>
      <c r="AU124" s="226" t="s">
        <v>175</v>
      </c>
      <c r="AV124" s="12" t="s">
        <v>175</v>
      </c>
      <c r="AW124" s="12" t="s">
        <v>33</v>
      </c>
      <c r="AX124" s="12" t="s">
        <v>69</v>
      </c>
      <c r="AY124" s="226" t="s">
        <v>167</v>
      </c>
    </row>
    <row r="125" spans="2:65" s="13" customFormat="1">
      <c r="B125" s="227"/>
      <c r="C125" s="228"/>
      <c r="D125" s="229" t="s">
        <v>177</v>
      </c>
      <c r="E125" s="230" t="s">
        <v>21</v>
      </c>
      <c r="F125" s="231" t="s">
        <v>181</v>
      </c>
      <c r="G125" s="228"/>
      <c r="H125" s="232">
        <v>39</v>
      </c>
      <c r="I125" s="233"/>
      <c r="J125" s="228"/>
      <c r="K125" s="228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177</v>
      </c>
      <c r="AU125" s="238" t="s">
        <v>175</v>
      </c>
      <c r="AV125" s="13" t="s">
        <v>174</v>
      </c>
      <c r="AW125" s="13" t="s">
        <v>33</v>
      </c>
      <c r="AX125" s="13" t="s">
        <v>77</v>
      </c>
      <c r="AY125" s="238" t="s">
        <v>167</v>
      </c>
    </row>
    <row r="126" spans="2:65" s="1" customFormat="1" ht="31.5" customHeight="1">
      <c r="B126" s="40"/>
      <c r="C126" s="242" t="s">
        <v>312</v>
      </c>
      <c r="D126" s="242" t="s">
        <v>364</v>
      </c>
      <c r="E126" s="243" t="s">
        <v>2953</v>
      </c>
      <c r="F126" s="244" t="s">
        <v>2954</v>
      </c>
      <c r="G126" s="245" t="s">
        <v>305</v>
      </c>
      <c r="H126" s="246">
        <v>39</v>
      </c>
      <c r="I126" s="247"/>
      <c r="J126" s="248">
        <f>ROUND(I126*H126,2)</f>
        <v>0</v>
      </c>
      <c r="K126" s="244" t="s">
        <v>1030</v>
      </c>
      <c r="L126" s="249"/>
      <c r="M126" s="250" t="s">
        <v>21</v>
      </c>
      <c r="N126" s="251" t="s">
        <v>41</v>
      </c>
      <c r="O126" s="41"/>
      <c r="P126" s="201">
        <f>O126*H126</f>
        <v>0</v>
      </c>
      <c r="Q126" s="201">
        <v>1.7000000000000001E-4</v>
      </c>
      <c r="R126" s="201">
        <f>Q126*H126</f>
        <v>6.6300000000000005E-3</v>
      </c>
      <c r="S126" s="201">
        <v>0</v>
      </c>
      <c r="T126" s="202">
        <f>S126*H126</f>
        <v>0</v>
      </c>
      <c r="AR126" s="23" t="s">
        <v>229</v>
      </c>
      <c r="AT126" s="23" t="s">
        <v>364</v>
      </c>
      <c r="AU126" s="23" t="s">
        <v>175</v>
      </c>
      <c r="AY126" s="23" t="s">
        <v>167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175</v>
      </c>
      <c r="BK126" s="203">
        <f>ROUND(I126*H126,2)</f>
        <v>0</v>
      </c>
      <c r="BL126" s="23" t="s">
        <v>174</v>
      </c>
      <c r="BM126" s="23" t="s">
        <v>2955</v>
      </c>
    </row>
    <row r="127" spans="2:65" s="1" customFormat="1" ht="31.5" customHeight="1">
      <c r="B127" s="40"/>
      <c r="C127" s="192" t="s">
        <v>316</v>
      </c>
      <c r="D127" s="192" t="s">
        <v>169</v>
      </c>
      <c r="E127" s="193" t="s">
        <v>2956</v>
      </c>
      <c r="F127" s="194" t="s">
        <v>2957</v>
      </c>
      <c r="G127" s="195" t="s">
        <v>226</v>
      </c>
      <c r="H127" s="196">
        <v>5</v>
      </c>
      <c r="I127" s="197"/>
      <c r="J127" s="198">
        <f>ROUND(I127*H127,2)</f>
        <v>0</v>
      </c>
      <c r="K127" s="194" t="s">
        <v>1025</v>
      </c>
      <c r="L127" s="60"/>
      <c r="M127" s="199" t="s">
        <v>21</v>
      </c>
      <c r="N127" s="200" t="s">
        <v>41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174</v>
      </c>
      <c r="AT127" s="23" t="s">
        <v>169</v>
      </c>
      <c r="AU127" s="23" t="s">
        <v>175</v>
      </c>
      <c r="AY127" s="23" t="s">
        <v>167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175</v>
      </c>
      <c r="BK127" s="203">
        <f>ROUND(I127*H127,2)</f>
        <v>0</v>
      </c>
      <c r="BL127" s="23" t="s">
        <v>174</v>
      </c>
      <c r="BM127" s="23" t="s">
        <v>2958</v>
      </c>
    </row>
    <row r="128" spans="2:65" s="1" customFormat="1" ht="31.5" customHeight="1">
      <c r="B128" s="40"/>
      <c r="C128" s="242" t="s">
        <v>320</v>
      </c>
      <c r="D128" s="242" t="s">
        <v>364</v>
      </c>
      <c r="E128" s="243" t="s">
        <v>2959</v>
      </c>
      <c r="F128" s="244" t="s">
        <v>2960</v>
      </c>
      <c r="G128" s="245" t="s">
        <v>226</v>
      </c>
      <c r="H128" s="246">
        <v>1</v>
      </c>
      <c r="I128" s="247"/>
      <c r="J128" s="248">
        <f>ROUND(I128*H128,2)</f>
        <v>0</v>
      </c>
      <c r="K128" s="244" t="s">
        <v>1025</v>
      </c>
      <c r="L128" s="249"/>
      <c r="M128" s="250" t="s">
        <v>21</v>
      </c>
      <c r="N128" s="251" t="s">
        <v>41</v>
      </c>
      <c r="O128" s="41"/>
      <c r="P128" s="201">
        <f>O128*H128</f>
        <v>0</v>
      </c>
      <c r="Q128" s="201">
        <v>5.5000000000000002E-5</v>
      </c>
      <c r="R128" s="201">
        <f>Q128*H128</f>
        <v>5.5000000000000002E-5</v>
      </c>
      <c r="S128" s="201">
        <v>0</v>
      </c>
      <c r="T128" s="202">
        <f>S128*H128</f>
        <v>0</v>
      </c>
      <c r="AR128" s="23" t="s">
        <v>229</v>
      </c>
      <c r="AT128" s="23" t="s">
        <v>364</v>
      </c>
      <c r="AU128" s="23" t="s">
        <v>175</v>
      </c>
      <c r="AY128" s="23" t="s">
        <v>167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175</v>
      </c>
      <c r="BK128" s="203">
        <f>ROUND(I128*H128,2)</f>
        <v>0</v>
      </c>
      <c r="BL128" s="23" t="s">
        <v>174</v>
      </c>
      <c r="BM128" s="23" t="s">
        <v>2961</v>
      </c>
    </row>
    <row r="129" spans="2:65" s="1" customFormat="1" ht="44.25" customHeight="1">
      <c r="B129" s="40"/>
      <c r="C129" s="242" t="s">
        <v>326</v>
      </c>
      <c r="D129" s="242" t="s">
        <v>364</v>
      </c>
      <c r="E129" s="243" t="s">
        <v>2962</v>
      </c>
      <c r="F129" s="244" t="s">
        <v>2963</v>
      </c>
      <c r="G129" s="245" t="s">
        <v>226</v>
      </c>
      <c r="H129" s="246">
        <v>2</v>
      </c>
      <c r="I129" s="247"/>
      <c r="J129" s="248">
        <f>ROUND(I129*H129,2)</f>
        <v>0</v>
      </c>
      <c r="K129" s="244" t="s">
        <v>1030</v>
      </c>
      <c r="L129" s="249"/>
      <c r="M129" s="250" t="s">
        <v>21</v>
      </c>
      <c r="N129" s="251" t="s">
        <v>41</v>
      </c>
      <c r="O129" s="41"/>
      <c r="P129" s="201">
        <f>O129*H129</f>
        <v>0</v>
      </c>
      <c r="Q129" s="201">
        <v>8.7999999999999998E-5</v>
      </c>
      <c r="R129" s="201">
        <f>Q129*H129</f>
        <v>1.76E-4</v>
      </c>
      <c r="S129" s="201">
        <v>0</v>
      </c>
      <c r="T129" s="202">
        <f>S129*H129</f>
        <v>0</v>
      </c>
      <c r="AR129" s="23" t="s">
        <v>229</v>
      </c>
      <c r="AT129" s="23" t="s">
        <v>364</v>
      </c>
      <c r="AU129" s="23" t="s">
        <v>175</v>
      </c>
      <c r="AY129" s="23" t="s">
        <v>167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175</v>
      </c>
      <c r="BK129" s="203">
        <f>ROUND(I129*H129,2)</f>
        <v>0</v>
      </c>
      <c r="BL129" s="23" t="s">
        <v>174</v>
      </c>
      <c r="BM129" s="23" t="s">
        <v>2964</v>
      </c>
    </row>
    <row r="130" spans="2:65" s="1" customFormat="1" ht="27">
      <c r="B130" s="40"/>
      <c r="C130" s="62"/>
      <c r="D130" s="229" t="s">
        <v>368</v>
      </c>
      <c r="E130" s="62"/>
      <c r="F130" s="258" t="s">
        <v>2965</v>
      </c>
      <c r="G130" s="62"/>
      <c r="H130" s="62"/>
      <c r="I130" s="162"/>
      <c r="J130" s="62"/>
      <c r="K130" s="62"/>
      <c r="L130" s="60"/>
      <c r="M130" s="253"/>
      <c r="N130" s="41"/>
      <c r="O130" s="41"/>
      <c r="P130" s="41"/>
      <c r="Q130" s="41"/>
      <c r="R130" s="41"/>
      <c r="S130" s="41"/>
      <c r="T130" s="77"/>
      <c r="AT130" s="23" t="s">
        <v>368</v>
      </c>
      <c r="AU130" s="23" t="s">
        <v>175</v>
      </c>
    </row>
    <row r="131" spans="2:65" s="1" customFormat="1" ht="44.25" customHeight="1">
      <c r="B131" s="40"/>
      <c r="C131" s="242" t="s">
        <v>9</v>
      </c>
      <c r="D131" s="242" t="s">
        <v>364</v>
      </c>
      <c r="E131" s="243" t="s">
        <v>2966</v>
      </c>
      <c r="F131" s="244" t="s">
        <v>2967</v>
      </c>
      <c r="G131" s="245" t="s">
        <v>226</v>
      </c>
      <c r="H131" s="246">
        <v>2</v>
      </c>
      <c r="I131" s="247"/>
      <c r="J131" s="248">
        <f>ROUND(I131*H131,2)</f>
        <v>0</v>
      </c>
      <c r="K131" s="244" t="s">
        <v>1030</v>
      </c>
      <c r="L131" s="249"/>
      <c r="M131" s="250" t="s">
        <v>21</v>
      </c>
      <c r="N131" s="251" t="s">
        <v>41</v>
      </c>
      <c r="O131" s="41"/>
      <c r="P131" s="201">
        <f>O131*H131</f>
        <v>0</v>
      </c>
      <c r="Q131" s="201">
        <v>3.8000000000000002E-4</v>
      </c>
      <c r="R131" s="201">
        <f>Q131*H131</f>
        <v>7.6000000000000004E-4</v>
      </c>
      <c r="S131" s="201">
        <v>0</v>
      </c>
      <c r="T131" s="202">
        <f>S131*H131</f>
        <v>0</v>
      </c>
      <c r="AR131" s="23" t="s">
        <v>229</v>
      </c>
      <c r="AT131" s="23" t="s">
        <v>364</v>
      </c>
      <c r="AU131" s="23" t="s">
        <v>175</v>
      </c>
      <c r="AY131" s="23" t="s">
        <v>167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175</v>
      </c>
      <c r="BK131" s="203">
        <f>ROUND(I131*H131,2)</f>
        <v>0</v>
      </c>
      <c r="BL131" s="23" t="s">
        <v>174</v>
      </c>
      <c r="BM131" s="23" t="s">
        <v>2968</v>
      </c>
    </row>
    <row r="132" spans="2:65" s="1" customFormat="1" ht="27">
      <c r="B132" s="40"/>
      <c r="C132" s="62"/>
      <c r="D132" s="229" t="s">
        <v>368</v>
      </c>
      <c r="E132" s="62"/>
      <c r="F132" s="258" t="s">
        <v>2969</v>
      </c>
      <c r="G132" s="62"/>
      <c r="H132" s="62"/>
      <c r="I132" s="162"/>
      <c r="J132" s="62"/>
      <c r="K132" s="62"/>
      <c r="L132" s="60"/>
      <c r="M132" s="253"/>
      <c r="N132" s="41"/>
      <c r="O132" s="41"/>
      <c r="P132" s="41"/>
      <c r="Q132" s="41"/>
      <c r="R132" s="41"/>
      <c r="S132" s="41"/>
      <c r="T132" s="77"/>
      <c r="AT132" s="23" t="s">
        <v>368</v>
      </c>
      <c r="AU132" s="23" t="s">
        <v>175</v>
      </c>
    </row>
    <row r="133" spans="2:65" s="1" customFormat="1" ht="22.5" customHeight="1">
      <c r="B133" s="40"/>
      <c r="C133" s="192" t="s">
        <v>337</v>
      </c>
      <c r="D133" s="192" t="s">
        <v>169</v>
      </c>
      <c r="E133" s="193" t="s">
        <v>2970</v>
      </c>
      <c r="F133" s="194" t="s">
        <v>2971</v>
      </c>
      <c r="G133" s="195" t="s">
        <v>226</v>
      </c>
      <c r="H133" s="196">
        <v>1</v>
      </c>
      <c r="I133" s="197"/>
      <c r="J133" s="198">
        <f t="shared" ref="J133:J143" si="0">ROUND(I133*H133,2)</f>
        <v>0</v>
      </c>
      <c r="K133" s="194" t="s">
        <v>1030</v>
      </c>
      <c r="L133" s="60"/>
      <c r="M133" s="199" t="s">
        <v>21</v>
      </c>
      <c r="N133" s="200" t="s">
        <v>41</v>
      </c>
      <c r="O133" s="41"/>
      <c r="P133" s="201">
        <f t="shared" ref="P133:P143" si="1">O133*H133</f>
        <v>0</v>
      </c>
      <c r="Q133" s="201">
        <v>2.4000000000000001E-4</v>
      </c>
      <c r="R133" s="201">
        <f t="shared" ref="R133:R143" si="2">Q133*H133</f>
        <v>2.4000000000000001E-4</v>
      </c>
      <c r="S133" s="201">
        <v>0</v>
      </c>
      <c r="T133" s="202">
        <f t="shared" ref="T133:T143" si="3">S133*H133</f>
        <v>0</v>
      </c>
      <c r="AR133" s="23" t="s">
        <v>174</v>
      </c>
      <c r="AT133" s="23" t="s">
        <v>169</v>
      </c>
      <c r="AU133" s="23" t="s">
        <v>175</v>
      </c>
      <c r="AY133" s="23" t="s">
        <v>167</v>
      </c>
      <c r="BE133" s="203">
        <f t="shared" ref="BE133:BE143" si="4">IF(N133="základní",J133,0)</f>
        <v>0</v>
      </c>
      <c r="BF133" s="203">
        <f t="shared" ref="BF133:BF143" si="5">IF(N133="snížená",J133,0)</f>
        <v>0</v>
      </c>
      <c r="BG133" s="203">
        <f t="shared" ref="BG133:BG143" si="6">IF(N133="zákl. přenesená",J133,0)</f>
        <v>0</v>
      </c>
      <c r="BH133" s="203">
        <f t="shared" ref="BH133:BH143" si="7">IF(N133="sníž. přenesená",J133,0)</f>
        <v>0</v>
      </c>
      <c r="BI133" s="203">
        <f t="shared" ref="BI133:BI143" si="8">IF(N133="nulová",J133,0)</f>
        <v>0</v>
      </c>
      <c r="BJ133" s="23" t="s">
        <v>175</v>
      </c>
      <c r="BK133" s="203">
        <f t="shared" ref="BK133:BK143" si="9">ROUND(I133*H133,2)</f>
        <v>0</v>
      </c>
      <c r="BL133" s="23" t="s">
        <v>174</v>
      </c>
      <c r="BM133" s="23" t="s">
        <v>2972</v>
      </c>
    </row>
    <row r="134" spans="2:65" s="1" customFormat="1" ht="31.5" customHeight="1">
      <c r="B134" s="40"/>
      <c r="C134" s="192" t="s">
        <v>343</v>
      </c>
      <c r="D134" s="192" t="s">
        <v>169</v>
      </c>
      <c r="E134" s="193" t="s">
        <v>2973</v>
      </c>
      <c r="F134" s="194" t="s">
        <v>2974</v>
      </c>
      <c r="G134" s="195" t="s">
        <v>226</v>
      </c>
      <c r="H134" s="196">
        <v>1</v>
      </c>
      <c r="I134" s="197"/>
      <c r="J134" s="198">
        <f t="shared" si="0"/>
        <v>0</v>
      </c>
      <c r="K134" s="194" t="s">
        <v>1025</v>
      </c>
      <c r="L134" s="60"/>
      <c r="M134" s="199" t="s">
        <v>21</v>
      </c>
      <c r="N134" s="200" t="s">
        <v>41</v>
      </c>
      <c r="O134" s="41"/>
      <c r="P134" s="201">
        <f t="shared" si="1"/>
        <v>0</v>
      </c>
      <c r="Q134" s="201">
        <v>7.2000000000000005E-4</v>
      </c>
      <c r="R134" s="201">
        <f t="shared" si="2"/>
        <v>7.2000000000000005E-4</v>
      </c>
      <c r="S134" s="201">
        <v>0</v>
      </c>
      <c r="T134" s="202">
        <f t="shared" si="3"/>
        <v>0</v>
      </c>
      <c r="AR134" s="23" t="s">
        <v>174</v>
      </c>
      <c r="AT134" s="23" t="s">
        <v>169</v>
      </c>
      <c r="AU134" s="23" t="s">
        <v>175</v>
      </c>
      <c r="AY134" s="23" t="s">
        <v>167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23" t="s">
        <v>175</v>
      </c>
      <c r="BK134" s="203">
        <f t="shared" si="9"/>
        <v>0</v>
      </c>
      <c r="BL134" s="23" t="s">
        <v>174</v>
      </c>
      <c r="BM134" s="23" t="s">
        <v>2975</v>
      </c>
    </row>
    <row r="135" spans="2:65" s="1" customFormat="1" ht="44.25" customHeight="1">
      <c r="B135" s="40"/>
      <c r="C135" s="242" t="s">
        <v>349</v>
      </c>
      <c r="D135" s="242" t="s">
        <v>364</v>
      </c>
      <c r="E135" s="243" t="s">
        <v>2976</v>
      </c>
      <c r="F135" s="244" t="s">
        <v>2977</v>
      </c>
      <c r="G135" s="245" t="s">
        <v>226</v>
      </c>
      <c r="H135" s="246">
        <v>1</v>
      </c>
      <c r="I135" s="247"/>
      <c r="J135" s="248">
        <f t="shared" si="0"/>
        <v>0</v>
      </c>
      <c r="K135" s="244" t="s">
        <v>1025</v>
      </c>
      <c r="L135" s="249"/>
      <c r="M135" s="250" t="s">
        <v>21</v>
      </c>
      <c r="N135" s="251" t="s">
        <v>41</v>
      </c>
      <c r="O135" s="41"/>
      <c r="P135" s="201">
        <f t="shared" si="1"/>
        <v>0</v>
      </c>
      <c r="Q135" s="201">
        <v>4.0000000000000001E-3</v>
      </c>
      <c r="R135" s="201">
        <f t="shared" si="2"/>
        <v>4.0000000000000001E-3</v>
      </c>
      <c r="S135" s="201">
        <v>0</v>
      </c>
      <c r="T135" s="202">
        <f t="shared" si="3"/>
        <v>0</v>
      </c>
      <c r="AR135" s="23" t="s">
        <v>229</v>
      </c>
      <c r="AT135" s="23" t="s">
        <v>364</v>
      </c>
      <c r="AU135" s="23" t="s">
        <v>175</v>
      </c>
      <c r="AY135" s="23" t="s">
        <v>167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23" t="s">
        <v>175</v>
      </c>
      <c r="BK135" s="203">
        <f t="shared" si="9"/>
        <v>0</v>
      </c>
      <c r="BL135" s="23" t="s">
        <v>174</v>
      </c>
      <c r="BM135" s="23" t="s">
        <v>2978</v>
      </c>
    </row>
    <row r="136" spans="2:65" s="1" customFormat="1" ht="31.5" customHeight="1">
      <c r="B136" s="40"/>
      <c r="C136" s="192" t="s">
        <v>356</v>
      </c>
      <c r="D136" s="192" t="s">
        <v>169</v>
      </c>
      <c r="E136" s="193" t="s">
        <v>2979</v>
      </c>
      <c r="F136" s="194" t="s">
        <v>2980</v>
      </c>
      <c r="G136" s="195" t="s">
        <v>226</v>
      </c>
      <c r="H136" s="196">
        <v>1</v>
      </c>
      <c r="I136" s="197"/>
      <c r="J136" s="198">
        <f t="shared" si="0"/>
        <v>0</v>
      </c>
      <c r="K136" s="194" t="s">
        <v>1025</v>
      </c>
      <c r="L136" s="60"/>
      <c r="M136" s="199" t="s">
        <v>21</v>
      </c>
      <c r="N136" s="200" t="s">
        <v>41</v>
      </c>
      <c r="O136" s="4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AR136" s="23" t="s">
        <v>174</v>
      </c>
      <c r="AT136" s="23" t="s">
        <v>169</v>
      </c>
      <c r="AU136" s="23" t="s">
        <v>175</v>
      </c>
      <c r="AY136" s="23" t="s">
        <v>167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23" t="s">
        <v>175</v>
      </c>
      <c r="BK136" s="203">
        <f t="shared" si="9"/>
        <v>0</v>
      </c>
      <c r="BL136" s="23" t="s">
        <v>174</v>
      </c>
      <c r="BM136" s="23" t="s">
        <v>2981</v>
      </c>
    </row>
    <row r="137" spans="2:65" s="1" customFormat="1" ht="31.5" customHeight="1">
      <c r="B137" s="40"/>
      <c r="C137" s="242" t="s">
        <v>363</v>
      </c>
      <c r="D137" s="242" t="s">
        <v>364</v>
      </c>
      <c r="E137" s="243" t="s">
        <v>2982</v>
      </c>
      <c r="F137" s="244" t="s">
        <v>2983</v>
      </c>
      <c r="G137" s="245" t="s">
        <v>226</v>
      </c>
      <c r="H137" s="246">
        <v>1</v>
      </c>
      <c r="I137" s="247"/>
      <c r="J137" s="248">
        <f t="shared" si="0"/>
        <v>0</v>
      </c>
      <c r="K137" s="244" t="s">
        <v>1025</v>
      </c>
      <c r="L137" s="249"/>
      <c r="M137" s="250" t="s">
        <v>21</v>
      </c>
      <c r="N137" s="251" t="s">
        <v>41</v>
      </c>
      <c r="O137" s="41"/>
      <c r="P137" s="201">
        <f t="shared" si="1"/>
        <v>0</v>
      </c>
      <c r="Q137" s="201">
        <v>3.5999999999999999E-3</v>
      </c>
      <c r="R137" s="201">
        <f t="shared" si="2"/>
        <v>3.5999999999999999E-3</v>
      </c>
      <c r="S137" s="201">
        <v>0</v>
      </c>
      <c r="T137" s="202">
        <f t="shared" si="3"/>
        <v>0</v>
      </c>
      <c r="AR137" s="23" t="s">
        <v>229</v>
      </c>
      <c r="AT137" s="23" t="s">
        <v>364</v>
      </c>
      <c r="AU137" s="23" t="s">
        <v>175</v>
      </c>
      <c r="AY137" s="23" t="s">
        <v>167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23" t="s">
        <v>175</v>
      </c>
      <c r="BK137" s="203">
        <f t="shared" si="9"/>
        <v>0</v>
      </c>
      <c r="BL137" s="23" t="s">
        <v>174</v>
      </c>
      <c r="BM137" s="23" t="s">
        <v>2984</v>
      </c>
    </row>
    <row r="138" spans="2:65" s="1" customFormat="1" ht="31.5" customHeight="1">
      <c r="B138" s="40"/>
      <c r="C138" s="192" t="s">
        <v>372</v>
      </c>
      <c r="D138" s="192" t="s">
        <v>169</v>
      </c>
      <c r="E138" s="193" t="s">
        <v>2985</v>
      </c>
      <c r="F138" s="194" t="s">
        <v>2986</v>
      </c>
      <c r="G138" s="195" t="s">
        <v>226</v>
      </c>
      <c r="H138" s="196">
        <v>1</v>
      </c>
      <c r="I138" s="197"/>
      <c r="J138" s="198">
        <f t="shared" si="0"/>
        <v>0</v>
      </c>
      <c r="K138" s="194" t="s">
        <v>173</v>
      </c>
      <c r="L138" s="60"/>
      <c r="M138" s="199" t="s">
        <v>21</v>
      </c>
      <c r="N138" s="200" t="s">
        <v>41</v>
      </c>
      <c r="O138" s="41"/>
      <c r="P138" s="201">
        <f t="shared" si="1"/>
        <v>0</v>
      </c>
      <c r="Q138" s="201">
        <v>0.32169999999999999</v>
      </c>
      <c r="R138" s="201">
        <f t="shared" si="2"/>
        <v>0.32169999999999999</v>
      </c>
      <c r="S138" s="201">
        <v>0</v>
      </c>
      <c r="T138" s="202">
        <f t="shared" si="3"/>
        <v>0</v>
      </c>
      <c r="AR138" s="23" t="s">
        <v>174</v>
      </c>
      <c r="AT138" s="23" t="s">
        <v>169</v>
      </c>
      <c r="AU138" s="23" t="s">
        <v>175</v>
      </c>
      <c r="AY138" s="23" t="s">
        <v>167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23" t="s">
        <v>175</v>
      </c>
      <c r="BK138" s="203">
        <f t="shared" si="9"/>
        <v>0</v>
      </c>
      <c r="BL138" s="23" t="s">
        <v>174</v>
      </c>
      <c r="BM138" s="23" t="s">
        <v>2987</v>
      </c>
    </row>
    <row r="139" spans="2:65" s="1" customFormat="1" ht="22.5" customHeight="1">
      <c r="B139" s="40"/>
      <c r="C139" s="242" t="s">
        <v>378</v>
      </c>
      <c r="D139" s="242" t="s">
        <v>364</v>
      </c>
      <c r="E139" s="243" t="s">
        <v>2988</v>
      </c>
      <c r="F139" s="244" t="s">
        <v>2989</v>
      </c>
      <c r="G139" s="245" t="s">
        <v>226</v>
      </c>
      <c r="H139" s="246">
        <v>1</v>
      </c>
      <c r="I139" s="247"/>
      <c r="J139" s="248">
        <f t="shared" si="0"/>
        <v>0</v>
      </c>
      <c r="K139" s="244" t="s">
        <v>173</v>
      </c>
      <c r="L139" s="249"/>
      <c r="M139" s="250" t="s">
        <v>21</v>
      </c>
      <c r="N139" s="251" t="s">
        <v>41</v>
      </c>
      <c r="O139" s="41"/>
      <c r="P139" s="201">
        <f t="shared" si="1"/>
        <v>0</v>
      </c>
      <c r="Q139" s="201">
        <v>4.4999999999999998E-2</v>
      </c>
      <c r="R139" s="201">
        <f t="shared" si="2"/>
        <v>4.4999999999999998E-2</v>
      </c>
      <c r="S139" s="201">
        <v>0</v>
      </c>
      <c r="T139" s="202">
        <f t="shared" si="3"/>
        <v>0</v>
      </c>
      <c r="AR139" s="23" t="s">
        <v>229</v>
      </c>
      <c r="AT139" s="23" t="s">
        <v>364</v>
      </c>
      <c r="AU139" s="23" t="s">
        <v>175</v>
      </c>
      <c r="AY139" s="23" t="s">
        <v>167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23" t="s">
        <v>175</v>
      </c>
      <c r="BK139" s="203">
        <f t="shared" si="9"/>
        <v>0</v>
      </c>
      <c r="BL139" s="23" t="s">
        <v>174</v>
      </c>
      <c r="BM139" s="23" t="s">
        <v>2990</v>
      </c>
    </row>
    <row r="140" spans="2:65" s="1" customFormat="1" ht="22.5" customHeight="1">
      <c r="B140" s="40"/>
      <c r="C140" s="192" t="s">
        <v>399</v>
      </c>
      <c r="D140" s="192" t="s">
        <v>169</v>
      </c>
      <c r="E140" s="193" t="s">
        <v>2991</v>
      </c>
      <c r="F140" s="194" t="s">
        <v>2992</v>
      </c>
      <c r="G140" s="195" t="s">
        <v>226</v>
      </c>
      <c r="H140" s="196">
        <v>1</v>
      </c>
      <c r="I140" s="197"/>
      <c r="J140" s="198">
        <f t="shared" si="0"/>
        <v>0</v>
      </c>
      <c r="K140" s="194" t="s">
        <v>1025</v>
      </c>
      <c r="L140" s="60"/>
      <c r="M140" s="199" t="s">
        <v>21</v>
      </c>
      <c r="N140" s="200" t="s">
        <v>41</v>
      </c>
      <c r="O140" s="41"/>
      <c r="P140" s="201">
        <f t="shared" si="1"/>
        <v>0</v>
      </c>
      <c r="Q140" s="201">
        <v>0.115</v>
      </c>
      <c r="R140" s="201">
        <f t="shared" si="2"/>
        <v>0.115</v>
      </c>
      <c r="S140" s="201">
        <v>0</v>
      </c>
      <c r="T140" s="202">
        <f t="shared" si="3"/>
        <v>0</v>
      </c>
      <c r="AR140" s="23" t="s">
        <v>174</v>
      </c>
      <c r="AT140" s="23" t="s">
        <v>169</v>
      </c>
      <c r="AU140" s="23" t="s">
        <v>175</v>
      </c>
      <c r="AY140" s="23" t="s">
        <v>167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23" t="s">
        <v>175</v>
      </c>
      <c r="BK140" s="203">
        <f t="shared" si="9"/>
        <v>0</v>
      </c>
      <c r="BL140" s="23" t="s">
        <v>174</v>
      </c>
      <c r="BM140" s="23" t="s">
        <v>2993</v>
      </c>
    </row>
    <row r="141" spans="2:65" s="1" customFormat="1" ht="22.5" customHeight="1">
      <c r="B141" s="40"/>
      <c r="C141" s="242" t="s">
        <v>414</v>
      </c>
      <c r="D141" s="242" t="s">
        <v>364</v>
      </c>
      <c r="E141" s="243" t="s">
        <v>2994</v>
      </c>
      <c r="F141" s="244" t="s">
        <v>2995</v>
      </c>
      <c r="G141" s="245" t="s">
        <v>226</v>
      </c>
      <c r="H141" s="246">
        <v>1</v>
      </c>
      <c r="I141" s="247"/>
      <c r="J141" s="248">
        <f t="shared" si="0"/>
        <v>0</v>
      </c>
      <c r="K141" s="244" t="s">
        <v>1025</v>
      </c>
      <c r="L141" s="249"/>
      <c r="M141" s="250" t="s">
        <v>21</v>
      </c>
      <c r="N141" s="251" t="s">
        <v>41</v>
      </c>
      <c r="O141" s="41"/>
      <c r="P141" s="201">
        <f t="shared" si="1"/>
        <v>0</v>
      </c>
      <c r="Q141" s="201">
        <v>1.3299999999999999E-2</v>
      </c>
      <c r="R141" s="201">
        <f t="shared" si="2"/>
        <v>1.3299999999999999E-2</v>
      </c>
      <c r="S141" s="201">
        <v>0</v>
      </c>
      <c r="T141" s="202">
        <f t="shared" si="3"/>
        <v>0</v>
      </c>
      <c r="AR141" s="23" t="s">
        <v>229</v>
      </c>
      <c r="AT141" s="23" t="s">
        <v>364</v>
      </c>
      <c r="AU141" s="23" t="s">
        <v>175</v>
      </c>
      <c r="AY141" s="23" t="s">
        <v>167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3" t="s">
        <v>175</v>
      </c>
      <c r="BK141" s="203">
        <f t="shared" si="9"/>
        <v>0</v>
      </c>
      <c r="BL141" s="23" t="s">
        <v>174</v>
      </c>
      <c r="BM141" s="23" t="s">
        <v>2996</v>
      </c>
    </row>
    <row r="142" spans="2:65" s="1" customFormat="1" ht="31.5" customHeight="1">
      <c r="B142" s="40"/>
      <c r="C142" s="242" t="s">
        <v>420</v>
      </c>
      <c r="D142" s="242" t="s">
        <v>364</v>
      </c>
      <c r="E142" s="243" t="s">
        <v>2997</v>
      </c>
      <c r="F142" s="244" t="s">
        <v>2998</v>
      </c>
      <c r="G142" s="245" t="s">
        <v>1828</v>
      </c>
      <c r="H142" s="246">
        <v>1</v>
      </c>
      <c r="I142" s="247"/>
      <c r="J142" s="248">
        <f t="shared" si="0"/>
        <v>0</v>
      </c>
      <c r="K142" s="244" t="s">
        <v>21</v>
      </c>
      <c r="L142" s="249"/>
      <c r="M142" s="250" t="s">
        <v>21</v>
      </c>
      <c r="N142" s="251" t="s">
        <v>41</v>
      </c>
      <c r="O142" s="41"/>
      <c r="P142" s="201">
        <f t="shared" si="1"/>
        <v>0</v>
      </c>
      <c r="Q142" s="201">
        <v>4.4999999999999997E-3</v>
      </c>
      <c r="R142" s="201">
        <f t="shared" si="2"/>
        <v>4.4999999999999997E-3</v>
      </c>
      <c r="S142" s="201">
        <v>0</v>
      </c>
      <c r="T142" s="202">
        <f t="shared" si="3"/>
        <v>0</v>
      </c>
      <c r="AR142" s="23" t="s">
        <v>229</v>
      </c>
      <c r="AT142" s="23" t="s">
        <v>364</v>
      </c>
      <c r="AU142" s="23" t="s">
        <v>175</v>
      </c>
      <c r="AY142" s="23" t="s">
        <v>167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23" t="s">
        <v>175</v>
      </c>
      <c r="BK142" s="203">
        <f t="shared" si="9"/>
        <v>0</v>
      </c>
      <c r="BL142" s="23" t="s">
        <v>174</v>
      </c>
      <c r="BM142" s="23" t="s">
        <v>2999</v>
      </c>
    </row>
    <row r="143" spans="2:65" s="1" customFormat="1" ht="22.5" customHeight="1">
      <c r="B143" s="40"/>
      <c r="C143" s="192" t="s">
        <v>426</v>
      </c>
      <c r="D143" s="192" t="s">
        <v>169</v>
      </c>
      <c r="E143" s="193" t="s">
        <v>3000</v>
      </c>
      <c r="F143" s="194" t="s">
        <v>3001</v>
      </c>
      <c r="G143" s="195" t="s">
        <v>305</v>
      </c>
      <c r="H143" s="196">
        <v>30</v>
      </c>
      <c r="I143" s="197"/>
      <c r="J143" s="198">
        <f t="shared" si="0"/>
        <v>0</v>
      </c>
      <c r="K143" s="194" t="s">
        <v>1030</v>
      </c>
      <c r="L143" s="60"/>
      <c r="M143" s="199" t="s">
        <v>21</v>
      </c>
      <c r="N143" s="200" t="s">
        <v>41</v>
      </c>
      <c r="O143" s="41"/>
      <c r="P143" s="201">
        <f t="shared" si="1"/>
        <v>0</v>
      </c>
      <c r="Q143" s="201">
        <v>6.0000000000000002E-5</v>
      </c>
      <c r="R143" s="201">
        <f t="shared" si="2"/>
        <v>1.8E-3</v>
      </c>
      <c r="S143" s="201">
        <v>0</v>
      </c>
      <c r="T143" s="202">
        <f t="shared" si="3"/>
        <v>0</v>
      </c>
      <c r="AR143" s="23" t="s">
        <v>174</v>
      </c>
      <c r="AT143" s="23" t="s">
        <v>169</v>
      </c>
      <c r="AU143" s="23" t="s">
        <v>175</v>
      </c>
      <c r="AY143" s="23" t="s">
        <v>167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23" t="s">
        <v>175</v>
      </c>
      <c r="BK143" s="203">
        <f t="shared" si="9"/>
        <v>0</v>
      </c>
      <c r="BL143" s="23" t="s">
        <v>174</v>
      </c>
      <c r="BM143" s="23" t="s">
        <v>3002</v>
      </c>
    </row>
    <row r="144" spans="2:65" s="10" customFormat="1" ht="29.85" customHeight="1">
      <c r="B144" s="175"/>
      <c r="C144" s="176"/>
      <c r="D144" s="189" t="s">
        <v>68</v>
      </c>
      <c r="E144" s="190" t="s">
        <v>858</v>
      </c>
      <c r="F144" s="190" t="s">
        <v>859</v>
      </c>
      <c r="G144" s="176"/>
      <c r="H144" s="176"/>
      <c r="I144" s="179"/>
      <c r="J144" s="191">
        <f>BK144</f>
        <v>0</v>
      </c>
      <c r="K144" s="176"/>
      <c r="L144" s="181"/>
      <c r="M144" s="182"/>
      <c r="N144" s="183"/>
      <c r="O144" s="183"/>
      <c r="P144" s="184">
        <f>P145</f>
        <v>0</v>
      </c>
      <c r="Q144" s="183"/>
      <c r="R144" s="184">
        <f>R145</f>
        <v>0</v>
      </c>
      <c r="S144" s="183"/>
      <c r="T144" s="185">
        <f>T145</f>
        <v>0</v>
      </c>
      <c r="AR144" s="186" t="s">
        <v>77</v>
      </c>
      <c r="AT144" s="187" t="s">
        <v>68</v>
      </c>
      <c r="AU144" s="187" t="s">
        <v>77</v>
      </c>
      <c r="AY144" s="186" t="s">
        <v>167</v>
      </c>
      <c r="BK144" s="188">
        <f>BK145</f>
        <v>0</v>
      </c>
    </row>
    <row r="145" spans="2:65" s="1" customFormat="1" ht="44.25" customHeight="1">
      <c r="B145" s="40"/>
      <c r="C145" s="192" t="s">
        <v>433</v>
      </c>
      <c r="D145" s="192" t="s">
        <v>169</v>
      </c>
      <c r="E145" s="193" t="s">
        <v>3003</v>
      </c>
      <c r="F145" s="194" t="s">
        <v>3004</v>
      </c>
      <c r="G145" s="195" t="s">
        <v>253</v>
      </c>
      <c r="H145" s="196">
        <v>9.4090000000000007</v>
      </c>
      <c r="I145" s="197"/>
      <c r="J145" s="198">
        <f>ROUND(I145*H145,2)</f>
        <v>0</v>
      </c>
      <c r="K145" s="194" t="s">
        <v>173</v>
      </c>
      <c r="L145" s="60"/>
      <c r="M145" s="199" t="s">
        <v>21</v>
      </c>
      <c r="N145" s="259" t="s">
        <v>41</v>
      </c>
      <c r="O145" s="260"/>
      <c r="P145" s="261">
        <f>O145*H145</f>
        <v>0</v>
      </c>
      <c r="Q145" s="261">
        <v>0</v>
      </c>
      <c r="R145" s="261">
        <f>Q145*H145</f>
        <v>0</v>
      </c>
      <c r="S145" s="261">
        <v>0</v>
      </c>
      <c r="T145" s="262">
        <f>S145*H145</f>
        <v>0</v>
      </c>
      <c r="AR145" s="23" t="s">
        <v>174</v>
      </c>
      <c r="AT145" s="23" t="s">
        <v>169</v>
      </c>
      <c r="AU145" s="23" t="s">
        <v>175</v>
      </c>
      <c r="AY145" s="23" t="s">
        <v>167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175</v>
      </c>
      <c r="BK145" s="203">
        <f>ROUND(I145*H145,2)</f>
        <v>0</v>
      </c>
      <c r="BL145" s="23" t="s">
        <v>174</v>
      </c>
      <c r="BM145" s="23" t="s">
        <v>3005</v>
      </c>
    </row>
    <row r="146" spans="2:65" s="1" customFormat="1" ht="6.95" customHeight="1">
      <c r="B146" s="55"/>
      <c r="C146" s="56"/>
      <c r="D146" s="56"/>
      <c r="E146" s="56"/>
      <c r="F146" s="56"/>
      <c r="G146" s="56"/>
      <c r="H146" s="56"/>
      <c r="I146" s="138"/>
      <c r="J146" s="56"/>
      <c r="K146" s="56"/>
      <c r="L146" s="60"/>
    </row>
  </sheetData>
  <sheetProtection algorithmName="SHA-512" hashValue="/F/HAQ/j/WKZnFTeYvGcklk1kCp6RuNHdlAjxbGGWF5PNxohZMnPFwfKLX0eF/Z/S7pFWfn1ltqldw/h/AKXlw==" saltValue="J4N/OpR1VwMPRM1YS0/HKg==" spinCount="100000" sheet="1" objects="1" scenarios="1" formatCells="0" formatColumns="0" formatRows="0" sort="0" autoFilter="0"/>
  <autoFilter ref="C80:K145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100</v>
      </c>
      <c r="G1" s="385" t="s">
        <v>101</v>
      </c>
      <c r="H1" s="385"/>
      <c r="I1" s="114"/>
      <c r="J1" s="113" t="s">
        <v>102</v>
      </c>
      <c r="K1" s="112" t="s">
        <v>103</v>
      </c>
      <c r="L1" s="113" t="s">
        <v>104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84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105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86" t="str">
        <f>'Rekapitulace stavby'!K6</f>
        <v>Krásný Studenec - RD</v>
      </c>
      <c r="F7" s="387"/>
      <c r="G7" s="387"/>
      <c r="H7" s="387"/>
      <c r="I7" s="116"/>
      <c r="J7" s="28"/>
      <c r="K7" s="30"/>
    </row>
    <row r="8" spans="1:70" s="1" customFormat="1" ht="15">
      <c r="B8" s="40"/>
      <c r="C8" s="41"/>
      <c r="D8" s="36" t="s">
        <v>106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8" t="s">
        <v>3006</v>
      </c>
      <c r="F9" s="389"/>
      <c r="G9" s="389"/>
      <c r="H9" s="38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12. 3. 2017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ROUND(SUM(BE82:BE125), 2)</f>
        <v>0</v>
      </c>
      <c r="G30" s="41"/>
      <c r="H30" s="41"/>
      <c r="I30" s="130">
        <v>0.21</v>
      </c>
      <c r="J30" s="129">
        <f>ROUND(ROUND((SUM(BE82:BE125)),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ROUND(SUM(BF82:BF125), 2)</f>
        <v>0</v>
      </c>
      <c r="G31" s="41"/>
      <c r="H31" s="41"/>
      <c r="I31" s="130">
        <v>0.15</v>
      </c>
      <c r="J31" s="129">
        <f>ROUND(ROUND((SUM(BF82:BF125)),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ROUND(SUM(BG82:BG125),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ROUND(SUM(BH82:BH125),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ROUND(SUM(BI82:BI125),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Krásný Studenec - RD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003 - SO 03 - splašková kanalizace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12. 3. 2017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111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112</v>
      </c>
    </row>
    <row r="57" spans="2:47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47" s="8" customFormat="1" ht="19.89999999999999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47" s="8" customFormat="1" ht="19.899999999999999" customHeight="1">
      <c r="B59" s="155"/>
      <c r="C59" s="156"/>
      <c r="D59" s="157" t="s">
        <v>116</v>
      </c>
      <c r="E59" s="158"/>
      <c r="F59" s="158"/>
      <c r="G59" s="158"/>
      <c r="H59" s="158"/>
      <c r="I59" s="159"/>
      <c r="J59" s="160">
        <f>J112</f>
        <v>0</v>
      </c>
      <c r="K59" s="161"/>
    </row>
    <row r="60" spans="2:47" s="8" customFormat="1" ht="19.899999999999999" customHeight="1">
      <c r="B60" s="155"/>
      <c r="C60" s="156"/>
      <c r="D60" s="157" t="s">
        <v>117</v>
      </c>
      <c r="E60" s="158"/>
      <c r="F60" s="158"/>
      <c r="G60" s="158"/>
      <c r="H60" s="158"/>
      <c r="I60" s="159"/>
      <c r="J60" s="160">
        <f>J115</f>
        <v>0</v>
      </c>
      <c r="K60" s="161"/>
    </row>
    <row r="61" spans="2:47" s="8" customFormat="1" ht="19.899999999999999" customHeight="1">
      <c r="B61" s="155"/>
      <c r="C61" s="156"/>
      <c r="D61" s="157" t="s">
        <v>2896</v>
      </c>
      <c r="E61" s="158"/>
      <c r="F61" s="158"/>
      <c r="G61" s="158"/>
      <c r="H61" s="158"/>
      <c r="I61" s="159"/>
      <c r="J61" s="160">
        <f>J119</f>
        <v>0</v>
      </c>
      <c r="K61" s="161"/>
    </row>
    <row r="62" spans="2:47" s="8" customFormat="1" ht="19.899999999999999" customHeight="1">
      <c r="B62" s="155"/>
      <c r="C62" s="156"/>
      <c r="D62" s="157" t="s">
        <v>120</v>
      </c>
      <c r="E62" s="158"/>
      <c r="F62" s="158"/>
      <c r="G62" s="158"/>
      <c r="H62" s="158"/>
      <c r="I62" s="159"/>
      <c r="J62" s="160">
        <f>J124</f>
        <v>0</v>
      </c>
      <c r="K62" s="161"/>
    </row>
    <row r="63" spans="2:47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47" s="1" customFormat="1" ht="6.95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50000000000003" customHeight="1">
      <c r="B69" s="40"/>
      <c r="C69" s="61" t="s">
        <v>151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22.5" customHeight="1">
      <c r="B72" s="40"/>
      <c r="C72" s="62"/>
      <c r="D72" s="62"/>
      <c r="E72" s="382" t="str">
        <f>E7</f>
        <v>Krásný Studenec - RD</v>
      </c>
      <c r="F72" s="383"/>
      <c r="G72" s="383"/>
      <c r="H72" s="383"/>
      <c r="I72" s="162"/>
      <c r="J72" s="62"/>
      <c r="K72" s="62"/>
      <c r="L72" s="60"/>
    </row>
    <row r="73" spans="2:12" s="1" customFormat="1" ht="14.45" customHeight="1">
      <c r="B73" s="40"/>
      <c r="C73" s="64" t="s">
        <v>106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23.25" customHeight="1">
      <c r="B74" s="40"/>
      <c r="C74" s="62"/>
      <c r="D74" s="62"/>
      <c r="E74" s="350" t="str">
        <f>E9</f>
        <v>003 - SO 03 - splašková kanalizace</v>
      </c>
      <c r="F74" s="384"/>
      <c r="G74" s="384"/>
      <c r="H74" s="384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3" t="str">
        <f>F12</f>
        <v xml:space="preserve"> </v>
      </c>
      <c r="G76" s="62"/>
      <c r="H76" s="62"/>
      <c r="I76" s="164" t="s">
        <v>25</v>
      </c>
      <c r="J76" s="72" t="str">
        <f>IF(J12="","",J12)</f>
        <v>12. 3. 2017</v>
      </c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5">
      <c r="B78" s="40"/>
      <c r="C78" s="64" t="s">
        <v>27</v>
      </c>
      <c r="D78" s="62"/>
      <c r="E78" s="62"/>
      <c r="F78" s="163" t="str">
        <f>E15</f>
        <v xml:space="preserve"> </v>
      </c>
      <c r="G78" s="62"/>
      <c r="H78" s="62"/>
      <c r="I78" s="164" t="s">
        <v>32</v>
      </c>
      <c r="J78" s="163" t="str">
        <f>E21</f>
        <v xml:space="preserve"> </v>
      </c>
      <c r="K78" s="62"/>
      <c r="L78" s="60"/>
    </row>
    <row r="79" spans="2:12" s="1" customFormat="1" ht="14.45" customHeight="1">
      <c r="B79" s="40"/>
      <c r="C79" s="64" t="s">
        <v>30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9" customFormat="1" ht="29.25" customHeight="1">
      <c r="B81" s="165"/>
      <c r="C81" s="166" t="s">
        <v>152</v>
      </c>
      <c r="D81" s="167" t="s">
        <v>54</v>
      </c>
      <c r="E81" s="167" t="s">
        <v>50</v>
      </c>
      <c r="F81" s="167" t="s">
        <v>153</v>
      </c>
      <c r="G81" s="167" t="s">
        <v>154</v>
      </c>
      <c r="H81" s="167" t="s">
        <v>155</v>
      </c>
      <c r="I81" s="168" t="s">
        <v>156</v>
      </c>
      <c r="J81" s="167" t="s">
        <v>110</v>
      </c>
      <c r="K81" s="169" t="s">
        <v>157</v>
      </c>
      <c r="L81" s="170"/>
      <c r="M81" s="80" t="s">
        <v>158</v>
      </c>
      <c r="N81" s="81" t="s">
        <v>39</v>
      </c>
      <c r="O81" s="81" t="s">
        <v>159</v>
      </c>
      <c r="P81" s="81" t="s">
        <v>160</v>
      </c>
      <c r="Q81" s="81" t="s">
        <v>161</v>
      </c>
      <c r="R81" s="81" t="s">
        <v>162</v>
      </c>
      <c r="S81" s="81" t="s">
        <v>163</v>
      </c>
      <c r="T81" s="82" t="s">
        <v>164</v>
      </c>
    </row>
    <row r="82" spans="2:65" s="1" customFormat="1" ht="29.25" customHeight="1">
      <c r="B82" s="40"/>
      <c r="C82" s="86" t="s">
        <v>111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</f>
        <v>0</v>
      </c>
      <c r="Q82" s="84"/>
      <c r="R82" s="172">
        <f>R83</f>
        <v>3.8741209999999997</v>
      </c>
      <c r="S82" s="84"/>
      <c r="T82" s="173">
        <f>T83</f>
        <v>0</v>
      </c>
      <c r="AT82" s="23" t="s">
        <v>68</v>
      </c>
      <c r="AU82" s="23" t="s">
        <v>112</v>
      </c>
      <c r="BK82" s="174">
        <f>BK83</f>
        <v>0</v>
      </c>
    </row>
    <row r="83" spans="2:65" s="10" customFormat="1" ht="37.35" customHeight="1">
      <c r="B83" s="175"/>
      <c r="C83" s="176"/>
      <c r="D83" s="177" t="s">
        <v>68</v>
      </c>
      <c r="E83" s="178" t="s">
        <v>165</v>
      </c>
      <c r="F83" s="178" t="s">
        <v>166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P84+P112+P115+P119+P124</f>
        <v>0</v>
      </c>
      <c r="Q83" s="183"/>
      <c r="R83" s="184">
        <f>R84+R112+R115+R119+R124</f>
        <v>3.8741209999999997</v>
      </c>
      <c r="S83" s="183"/>
      <c r="T83" s="185">
        <f>T84+T112+T115+T119+T124</f>
        <v>0</v>
      </c>
      <c r="AR83" s="186" t="s">
        <v>77</v>
      </c>
      <c r="AT83" s="187" t="s">
        <v>68</v>
      </c>
      <c r="AU83" s="187" t="s">
        <v>69</v>
      </c>
      <c r="AY83" s="186" t="s">
        <v>167</v>
      </c>
      <c r="BK83" s="188">
        <f>BK84+BK112+BK115+BK119+BK124</f>
        <v>0</v>
      </c>
    </row>
    <row r="84" spans="2:65" s="10" customFormat="1" ht="19.899999999999999" customHeight="1">
      <c r="B84" s="175"/>
      <c r="C84" s="176"/>
      <c r="D84" s="189" t="s">
        <v>68</v>
      </c>
      <c r="E84" s="190" t="s">
        <v>77</v>
      </c>
      <c r="F84" s="190" t="s">
        <v>168</v>
      </c>
      <c r="G84" s="176"/>
      <c r="H84" s="176"/>
      <c r="I84" s="179"/>
      <c r="J84" s="191">
        <f>BK84</f>
        <v>0</v>
      </c>
      <c r="K84" s="176"/>
      <c r="L84" s="181"/>
      <c r="M84" s="182"/>
      <c r="N84" s="183"/>
      <c r="O84" s="183"/>
      <c r="P84" s="184">
        <f>SUM(P85:P111)</f>
        <v>0</v>
      </c>
      <c r="Q84" s="183"/>
      <c r="R84" s="184">
        <f>SUM(R85:R111)</f>
        <v>3.6589999999999998</v>
      </c>
      <c r="S84" s="183"/>
      <c r="T84" s="185">
        <f>SUM(T85:T111)</f>
        <v>0</v>
      </c>
      <c r="AR84" s="186" t="s">
        <v>77</v>
      </c>
      <c r="AT84" s="187" t="s">
        <v>68</v>
      </c>
      <c r="AU84" s="187" t="s">
        <v>77</v>
      </c>
      <c r="AY84" s="186" t="s">
        <v>167</v>
      </c>
      <c r="BK84" s="188">
        <f>SUM(BK85:BK111)</f>
        <v>0</v>
      </c>
    </row>
    <row r="85" spans="2:65" s="1" customFormat="1" ht="31.5" customHeight="1">
      <c r="B85" s="40"/>
      <c r="C85" s="192" t="s">
        <v>77</v>
      </c>
      <c r="D85" s="192" t="s">
        <v>169</v>
      </c>
      <c r="E85" s="193" t="s">
        <v>2897</v>
      </c>
      <c r="F85" s="194" t="s">
        <v>2898</v>
      </c>
      <c r="G85" s="195" t="s">
        <v>172</v>
      </c>
      <c r="H85" s="196">
        <v>18</v>
      </c>
      <c r="I85" s="197"/>
      <c r="J85" s="198">
        <f>ROUND(I85*H85,2)</f>
        <v>0</v>
      </c>
      <c r="K85" s="194" t="s">
        <v>1030</v>
      </c>
      <c r="L85" s="60"/>
      <c r="M85" s="199" t="s">
        <v>21</v>
      </c>
      <c r="N85" s="200" t="s">
        <v>41</v>
      </c>
      <c r="O85" s="41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174</v>
      </c>
      <c r="AT85" s="23" t="s">
        <v>169</v>
      </c>
      <c r="AU85" s="23" t="s">
        <v>175</v>
      </c>
      <c r="AY85" s="23" t="s">
        <v>167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175</v>
      </c>
      <c r="BK85" s="203">
        <f>ROUND(I85*H85,2)</f>
        <v>0</v>
      </c>
      <c r="BL85" s="23" t="s">
        <v>174</v>
      </c>
      <c r="BM85" s="23" t="s">
        <v>3007</v>
      </c>
    </row>
    <row r="86" spans="2:65" s="12" customFormat="1">
      <c r="B86" s="216"/>
      <c r="C86" s="217"/>
      <c r="D86" s="206" t="s">
        <v>177</v>
      </c>
      <c r="E86" s="218" t="s">
        <v>21</v>
      </c>
      <c r="F86" s="219" t="s">
        <v>3008</v>
      </c>
      <c r="G86" s="217"/>
      <c r="H86" s="220">
        <v>18</v>
      </c>
      <c r="I86" s="221"/>
      <c r="J86" s="217"/>
      <c r="K86" s="217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177</v>
      </c>
      <c r="AU86" s="226" t="s">
        <v>175</v>
      </c>
      <c r="AV86" s="12" t="s">
        <v>175</v>
      </c>
      <c r="AW86" s="12" t="s">
        <v>33</v>
      </c>
      <c r="AX86" s="12" t="s">
        <v>69</v>
      </c>
      <c r="AY86" s="226" t="s">
        <v>167</v>
      </c>
    </row>
    <row r="87" spans="2:65" s="13" customFormat="1">
      <c r="B87" s="227"/>
      <c r="C87" s="228"/>
      <c r="D87" s="229" t="s">
        <v>177</v>
      </c>
      <c r="E87" s="230" t="s">
        <v>21</v>
      </c>
      <c r="F87" s="231" t="s">
        <v>181</v>
      </c>
      <c r="G87" s="228"/>
      <c r="H87" s="232">
        <v>18</v>
      </c>
      <c r="I87" s="233"/>
      <c r="J87" s="228"/>
      <c r="K87" s="228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177</v>
      </c>
      <c r="AU87" s="238" t="s">
        <v>175</v>
      </c>
      <c r="AV87" s="13" t="s">
        <v>174</v>
      </c>
      <c r="AW87" s="13" t="s">
        <v>33</v>
      </c>
      <c r="AX87" s="13" t="s">
        <v>77</v>
      </c>
      <c r="AY87" s="238" t="s">
        <v>167</v>
      </c>
    </row>
    <row r="88" spans="2:65" s="1" customFormat="1" ht="31.5" customHeight="1">
      <c r="B88" s="40"/>
      <c r="C88" s="192" t="s">
        <v>175</v>
      </c>
      <c r="D88" s="192" t="s">
        <v>169</v>
      </c>
      <c r="E88" s="193" t="s">
        <v>2901</v>
      </c>
      <c r="F88" s="194" t="s">
        <v>2902</v>
      </c>
      <c r="G88" s="195" t="s">
        <v>172</v>
      </c>
      <c r="H88" s="196">
        <v>8.9879999999999995</v>
      </c>
      <c r="I88" s="197"/>
      <c r="J88" s="198">
        <f>ROUND(I88*H88,2)</f>
        <v>0</v>
      </c>
      <c r="K88" s="194" t="s">
        <v>1025</v>
      </c>
      <c r="L88" s="60"/>
      <c r="M88" s="199" t="s">
        <v>21</v>
      </c>
      <c r="N88" s="200" t="s">
        <v>41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174</v>
      </c>
      <c r="AT88" s="23" t="s">
        <v>169</v>
      </c>
      <c r="AU88" s="23" t="s">
        <v>175</v>
      </c>
      <c r="AY88" s="23" t="s">
        <v>167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175</v>
      </c>
      <c r="BK88" s="203">
        <f>ROUND(I88*H88,2)</f>
        <v>0</v>
      </c>
      <c r="BL88" s="23" t="s">
        <v>174</v>
      </c>
      <c r="BM88" s="23" t="s">
        <v>3009</v>
      </c>
    </row>
    <row r="89" spans="2:65" s="12" customFormat="1">
      <c r="B89" s="216"/>
      <c r="C89" s="217"/>
      <c r="D89" s="206" t="s">
        <v>177</v>
      </c>
      <c r="E89" s="218" t="s">
        <v>21</v>
      </c>
      <c r="F89" s="219" t="s">
        <v>3010</v>
      </c>
      <c r="G89" s="217"/>
      <c r="H89" s="220">
        <v>8.9879999999999995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177</v>
      </c>
      <c r="AU89" s="226" t="s">
        <v>175</v>
      </c>
      <c r="AV89" s="12" t="s">
        <v>175</v>
      </c>
      <c r="AW89" s="12" t="s">
        <v>33</v>
      </c>
      <c r="AX89" s="12" t="s">
        <v>69</v>
      </c>
      <c r="AY89" s="226" t="s">
        <v>167</v>
      </c>
    </row>
    <row r="90" spans="2:65" s="13" customFormat="1">
      <c r="B90" s="227"/>
      <c r="C90" s="228"/>
      <c r="D90" s="229" t="s">
        <v>177</v>
      </c>
      <c r="E90" s="230" t="s">
        <v>21</v>
      </c>
      <c r="F90" s="231" t="s">
        <v>181</v>
      </c>
      <c r="G90" s="228"/>
      <c r="H90" s="232">
        <v>8.9879999999999995</v>
      </c>
      <c r="I90" s="233"/>
      <c r="J90" s="228"/>
      <c r="K90" s="228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177</v>
      </c>
      <c r="AU90" s="238" t="s">
        <v>175</v>
      </c>
      <c r="AV90" s="13" t="s">
        <v>174</v>
      </c>
      <c r="AW90" s="13" t="s">
        <v>33</v>
      </c>
      <c r="AX90" s="13" t="s">
        <v>77</v>
      </c>
      <c r="AY90" s="238" t="s">
        <v>167</v>
      </c>
    </row>
    <row r="91" spans="2:65" s="1" customFormat="1" ht="44.25" customHeight="1">
      <c r="B91" s="40"/>
      <c r="C91" s="192" t="s">
        <v>190</v>
      </c>
      <c r="D91" s="192" t="s">
        <v>169</v>
      </c>
      <c r="E91" s="193" t="s">
        <v>2905</v>
      </c>
      <c r="F91" s="194" t="s">
        <v>2906</v>
      </c>
      <c r="G91" s="195" t="s">
        <v>172</v>
      </c>
      <c r="H91" s="196">
        <v>18.420000000000002</v>
      </c>
      <c r="I91" s="197"/>
      <c r="J91" s="198">
        <f>ROUND(I91*H91,2)</f>
        <v>0</v>
      </c>
      <c r="K91" s="194" t="s">
        <v>1025</v>
      </c>
      <c r="L91" s="60"/>
      <c r="M91" s="199" t="s">
        <v>21</v>
      </c>
      <c r="N91" s="200" t="s">
        <v>41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174</v>
      </c>
      <c r="AT91" s="23" t="s">
        <v>169</v>
      </c>
      <c r="AU91" s="23" t="s">
        <v>175</v>
      </c>
      <c r="AY91" s="23" t="s">
        <v>167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175</v>
      </c>
      <c r="BK91" s="203">
        <f>ROUND(I91*H91,2)</f>
        <v>0</v>
      </c>
      <c r="BL91" s="23" t="s">
        <v>174</v>
      </c>
      <c r="BM91" s="23" t="s">
        <v>3011</v>
      </c>
    </row>
    <row r="92" spans="2:65" s="12" customFormat="1">
      <c r="B92" s="216"/>
      <c r="C92" s="217"/>
      <c r="D92" s="206" t="s">
        <v>177</v>
      </c>
      <c r="E92" s="218" t="s">
        <v>21</v>
      </c>
      <c r="F92" s="219" t="s">
        <v>3012</v>
      </c>
      <c r="G92" s="217"/>
      <c r="H92" s="220">
        <v>18.420000000000002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177</v>
      </c>
      <c r="AU92" s="226" t="s">
        <v>175</v>
      </c>
      <c r="AV92" s="12" t="s">
        <v>175</v>
      </c>
      <c r="AW92" s="12" t="s">
        <v>33</v>
      </c>
      <c r="AX92" s="12" t="s">
        <v>69</v>
      </c>
      <c r="AY92" s="226" t="s">
        <v>167</v>
      </c>
    </row>
    <row r="93" spans="2:65" s="13" customFormat="1">
      <c r="B93" s="227"/>
      <c r="C93" s="228"/>
      <c r="D93" s="229" t="s">
        <v>177</v>
      </c>
      <c r="E93" s="230" t="s">
        <v>21</v>
      </c>
      <c r="F93" s="231" t="s">
        <v>181</v>
      </c>
      <c r="G93" s="228"/>
      <c r="H93" s="232">
        <v>18.420000000000002</v>
      </c>
      <c r="I93" s="233"/>
      <c r="J93" s="228"/>
      <c r="K93" s="228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177</v>
      </c>
      <c r="AU93" s="238" t="s">
        <v>175</v>
      </c>
      <c r="AV93" s="13" t="s">
        <v>174</v>
      </c>
      <c r="AW93" s="13" t="s">
        <v>33</v>
      </c>
      <c r="AX93" s="13" t="s">
        <v>77</v>
      </c>
      <c r="AY93" s="238" t="s">
        <v>167</v>
      </c>
    </row>
    <row r="94" spans="2:65" s="1" customFormat="1" ht="44.25" customHeight="1">
      <c r="B94" s="40"/>
      <c r="C94" s="192" t="s">
        <v>174</v>
      </c>
      <c r="D94" s="192" t="s">
        <v>169</v>
      </c>
      <c r="E94" s="193" t="s">
        <v>2908</v>
      </c>
      <c r="F94" s="194" t="s">
        <v>2909</v>
      </c>
      <c r="G94" s="195" t="s">
        <v>172</v>
      </c>
      <c r="H94" s="196">
        <v>8.5679999999999996</v>
      </c>
      <c r="I94" s="197"/>
      <c r="J94" s="198">
        <f>ROUND(I94*H94,2)</f>
        <v>0</v>
      </c>
      <c r="K94" s="194" t="s">
        <v>1025</v>
      </c>
      <c r="L94" s="60"/>
      <c r="M94" s="199" t="s">
        <v>21</v>
      </c>
      <c r="N94" s="200" t="s">
        <v>41</v>
      </c>
      <c r="O94" s="41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174</v>
      </c>
      <c r="AT94" s="23" t="s">
        <v>169</v>
      </c>
      <c r="AU94" s="23" t="s">
        <v>175</v>
      </c>
      <c r="AY94" s="23" t="s">
        <v>167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175</v>
      </c>
      <c r="BK94" s="203">
        <f>ROUND(I94*H94,2)</f>
        <v>0</v>
      </c>
      <c r="BL94" s="23" t="s">
        <v>174</v>
      </c>
      <c r="BM94" s="23" t="s">
        <v>3013</v>
      </c>
    </row>
    <row r="95" spans="2:65" s="12" customFormat="1">
      <c r="B95" s="216"/>
      <c r="C95" s="217"/>
      <c r="D95" s="206" t="s">
        <v>177</v>
      </c>
      <c r="E95" s="218" t="s">
        <v>21</v>
      </c>
      <c r="F95" s="219" t="s">
        <v>3014</v>
      </c>
      <c r="G95" s="217"/>
      <c r="H95" s="220">
        <v>2.5680000000000001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177</v>
      </c>
      <c r="AU95" s="226" t="s">
        <v>175</v>
      </c>
      <c r="AV95" s="12" t="s">
        <v>175</v>
      </c>
      <c r="AW95" s="12" t="s">
        <v>33</v>
      </c>
      <c r="AX95" s="12" t="s">
        <v>69</v>
      </c>
      <c r="AY95" s="226" t="s">
        <v>167</v>
      </c>
    </row>
    <row r="96" spans="2:65" s="12" customFormat="1">
      <c r="B96" s="216"/>
      <c r="C96" s="217"/>
      <c r="D96" s="206" t="s">
        <v>177</v>
      </c>
      <c r="E96" s="218" t="s">
        <v>21</v>
      </c>
      <c r="F96" s="219" t="s">
        <v>3015</v>
      </c>
      <c r="G96" s="217"/>
      <c r="H96" s="220">
        <v>6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177</v>
      </c>
      <c r="AU96" s="226" t="s">
        <v>175</v>
      </c>
      <c r="AV96" s="12" t="s">
        <v>175</v>
      </c>
      <c r="AW96" s="12" t="s">
        <v>33</v>
      </c>
      <c r="AX96" s="12" t="s">
        <v>69</v>
      </c>
      <c r="AY96" s="226" t="s">
        <v>167</v>
      </c>
    </row>
    <row r="97" spans="2:65" s="13" customFormat="1">
      <c r="B97" s="227"/>
      <c r="C97" s="228"/>
      <c r="D97" s="229" t="s">
        <v>177</v>
      </c>
      <c r="E97" s="230" t="s">
        <v>21</v>
      </c>
      <c r="F97" s="231" t="s">
        <v>181</v>
      </c>
      <c r="G97" s="228"/>
      <c r="H97" s="232">
        <v>8.5679999999999996</v>
      </c>
      <c r="I97" s="233"/>
      <c r="J97" s="228"/>
      <c r="K97" s="228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177</v>
      </c>
      <c r="AU97" s="238" t="s">
        <v>175</v>
      </c>
      <c r="AV97" s="13" t="s">
        <v>174</v>
      </c>
      <c r="AW97" s="13" t="s">
        <v>33</v>
      </c>
      <c r="AX97" s="13" t="s">
        <v>77</v>
      </c>
      <c r="AY97" s="238" t="s">
        <v>167</v>
      </c>
    </row>
    <row r="98" spans="2:65" s="1" customFormat="1" ht="31.5" customHeight="1">
      <c r="B98" s="40"/>
      <c r="C98" s="192" t="s">
        <v>204</v>
      </c>
      <c r="D98" s="192" t="s">
        <v>169</v>
      </c>
      <c r="E98" s="193" t="s">
        <v>2913</v>
      </c>
      <c r="F98" s="194" t="s">
        <v>2914</v>
      </c>
      <c r="G98" s="195" t="s">
        <v>172</v>
      </c>
      <c r="H98" s="196">
        <v>8.5679999999999996</v>
      </c>
      <c r="I98" s="197"/>
      <c r="J98" s="198">
        <f>ROUND(I98*H98,2)</f>
        <v>0</v>
      </c>
      <c r="K98" s="194" t="s">
        <v>1025</v>
      </c>
      <c r="L98" s="60"/>
      <c r="M98" s="199" t="s">
        <v>21</v>
      </c>
      <c r="N98" s="200" t="s">
        <v>41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174</v>
      </c>
      <c r="AT98" s="23" t="s">
        <v>169</v>
      </c>
      <c r="AU98" s="23" t="s">
        <v>175</v>
      </c>
      <c r="AY98" s="23" t="s">
        <v>167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175</v>
      </c>
      <c r="BK98" s="203">
        <f>ROUND(I98*H98,2)</f>
        <v>0</v>
      </c>
      <c r="BL98" s="23" t="s">
        <v>174</v>
      </c>
      <c r="BM98" s="23" t="s">
        <v>3016</v>
      </c>
    </row>
    <row r="99" spans="2:65" s="1" customFormat="1" ht="22.5" customHeight="1">
      <c r="B99" s="40"/>
      <c r="C99" s="192" t="s">
        <v>209</v>
      </c>
      <c r="D99" s="192" t="s">
        <v>169</v>
      </c>
      <c r="E99" s="193" t="s">
        <v>2916</v>
      </c>
      <c r="F99" s="194" t="s">
        <v>2917</v>
      </c>
      <c r="G99" s="195" t="s">
        <v>172</v>
      </c>
      <c r="H99" s="196">
        <v>8.5679999999999996</v>
      </c>
      <c r="I99" s="197"/>
      <c r="J99" s="198">
        <f>ROUND(I99*H99,2)</f>
        <v>0</v>
      </c>
      <c r="K99" s="194" t="s">
        <v>1025</v>
      </c>
      <c r="L99" s="60"/>
      <c r="M99" s="199" t="s">
        <v>21</v>
      </c>
      <c r="N99" s="200" t="s">
        <v>41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174</v>
      </c>
      <c r="AT99" s="23" t="s">
        <v>169</v>
      </c>
      <c r="AU99" s="23" t="s">
        <v>175</v>
      </c>
      <c r="AY99" s="23" t="s">
        <v>167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175</v>
      </c>
      <c r="BK99" s="203">
        <f>ROUND(I99*H99,2)</f>
        <v>0</v>
      </c>
      <c r="BL99" s="23" t="s">
        <v>174</v>
      </c>
      <c r="BM99" s="23" t="s">
        <v>3017</v>
      </c>
    </row>
    <row r="100" spans="2:65" s="1" customFormat="1" ht="22.5" customHeight="1">
      <c r="B100" s="40"/>
      <c r="C100" s="192" t="s">
        <v>223</v>
      </c>
      <c r="D100" s="192" t="s">
        <v>169</v>
      </c>
      <c r="E100" s="193" t="s">
        <v>2919</v>
      </c>
      <c r="F100" s="194" t="s">
        <v>2920</v>
      </c>
      <c r="G100" s="195" t="s">
        <v>253</v>
      </c>
      <c r="H100" s="196">
        <v>16.279</v>
      </c>
      <c r="I100" s="197"/>
      <c r="J100" s="198">
        <f>ROUND(I100*H100,2)</f>
        <v>0</v>
      </c>
      <c r="K100" s="194" t="s">
        <v>1025</v>
      </c>
      <c r="L100" s="60"/>
      <c r="M100" s="199" t="s">
        <v>21</v>
      </c>
      <c r="N100" s="200" t="s">
        <v>41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174</v>
      </c>
      <c r="AT100" s="23" t="s">
        <v>169</v>
      </c>
      <c r="AU100" s="23" t="s">
        <v>175</v>
      </c>
      <c r="AY100" s="23" t="s">
        <v>167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175</v>
      </c>
      <c r="BK100" s="203">
        <f>ROUND(I100*H100,2)</f>
        <v>0</v>
      </c>
      <c r="BL100" s="23" t="s">
        <v>174</v>
      </c>
      <c r="BM100" s="23" t="s">
        <v>3018</v>
      </c>
    </row>
    <row r="101" spans="2:65" s="12" customFormat="1">
      <c r="B101" s="216"/>
      <c r="C101" s="217"/>
      <c r="D101" s="206" t="s">
        <v>177</v>
      </c>
      <c r="E101" s="218" t="s">
        <v>21</v>
      </c>
      <c r="F101" s="219" t="s">
        <v>3019</v>
      </c>
      <c r="G101" s="217"/>
      <c r="H101" s="220">
        <v>16.279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177</v>
      </c>
      <c r="AU101" s="226" t="s">
        <v>175</v>
      </c>
      <c r="AV101" s="12" t="s">
        <v>175</v>
      </c>
      <c r="AW101" s="12" t="s">
        <v>33</v>
      </c>
      <c r="AX101" s="12" t="s">
        <v>69</v>
      </c>
      <c r="AY101" s="226" t="s">
        <v>167</v>
      </c>
    </row>
    <row r="102" spans="2:65" s="13" customFormat="1">
      <c r="B102" s="227"/>
      <c r="C102" s="228"/>
      <c r="D102" s="229" t="s">
        <v>177</v>
      </c>
      <c r="E102" s="230" t="s">
        <v>21</v>
      </c>
      <c r="F102" s="231" t="s">
        <v>181</v>
      </c>
      <c r="G102" s="228"/>
      <c r="H102" s="232">
        <v>16.279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177</v>
      </c>
      <c r="AU102" s="238" t="s">
        <v>175</v>
      </c>
      <c r="AV102" s="13" t="s">
        <v>174</v>
      </c>
      <c r="AW102" s="13" t="s">
        <v>33</v>
      </c>
      <c r="AX102" s="13" t="s">
        <v>77</v>
      </c>
      <c r="AY102" s="238" t="s">
        <v>167</v>
      </c>
    </row>
    <row r="103" spans="2:65" s="1" customFormat="1" ht="31.5" customHeight="1">
      <c r="B103" s="40"/>
      <c r="C103" s="192" t="s">
        <v>229</v>
      </c>
      <c r="D103" s="192" t="s">
        <v>169</v>
      </c>
      <c r="E103" s="193" t="s">
        <v>2923</v>
      </c>
      <c r="F103" s="194" t="s">
        <v>2924</v>
      </c>
      <c r="G103" s="195" t="s">
        <v>172</v>
      </c>
      <c r="H103" s="196">
        <v>18.420000000000002</v>
      </c>
      <c r="I103" s="197"/>
      <c r="J103" s="198">
        <f>ROUND(I103*H103,2)</f>
        <v>0</v>
      </c>
      <c r="K103" s="194" t="s">
        <v>1025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174</v>
      </c>
      <c r="AT103" s="23" t="s">
        <v>169</v>
      </c>
      <c r="AU103" s="23" t="s">
        <v>175</v>
      </c>
      <c r="AY103" s="23" t="s">
        <v>167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175</v>
      </c>
      <c r="BK103" s="203">
        <f>ROUND(I103*H103,2)</f>
        <v>0</v>
      </c>
      <c r="BL103" s="23" t="s">
        <v>174</v>
      </c>
      <c r="BM103" s="23" t="s">
        <v>3020</v>
      </c>
    </row>
    <row r="104" spans="2:65" s="12" customFormat="1">
      <c r="B104" s="216"/>
      <c r="C104" s="217"/>
      <c r="D104" s="206" t="s">
        <v>177</v>
      </c>
      <c r="E104" s="218" t="s">
        <v>21</v>
      </c>
      <c r="F104" s="219" t="s">
        <v>3012</v>
      </c>
      <c r="G104" s="217"/>
      <c r="H104" s="220">
        <v>18.420000000000002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177</v>
      </c>
      <c r="AU104" s="226" t="s">
        <v>175</v>
      </c>
      <c r="AV104" s="12" t="s">
        <v>175</v>
      </c>
      <c r="AW104" s="12" t="s">
        <v>33</v>
      </c>
      <c r="AX104" s="12" t="s">
        <v>69</v>
      </c>
      <c r="AY104" s="226" t="s">
        <v>167</v>
      </c>
    </row>
    <row r="105" spans="2:65" s="13" customFormat="1">
      <c r="B105" s="227"/>
      <c r="C105" s="228"/>
      <c r="D105" s="229" t="s">
        <v>177</v>
      </c>
      <c r="E105" s="230" t="s">
        <v>21</v>
      </c>
      <c r="F105" s="231" t="s">
        <v>181</v>
      </c>
      <c r="G105" s="228"/>
      <c r="H105" s="232">
        <v>18.420000000000002</v>
      </c>
      <c r="I105" s="233"/>
      <c r="J105" s="228"/>
      <c r="K105" s="228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177</v>
      </c>
      <c r="AU105" s="238" t="s">
        <v>175</v>
      </c>
      <c r="AV105" s="13" t="s">
        <v>174</v>
      </c>
      <c r="AW105" s="13" t="s">
        <v>33</v>
      </c>
      <c r="AX105" s="13" t="s">
        <v>77</v>
      </c>
      <c r="AY105" s="238" t="s">
        <v>167</v>
      </c>
    </row>
    <row r="106" spans="2:65" s="1" customFormat="1" ht="44.25" customHeight="1">
      <c r="B106" s="40"/>
      <c r="C106" s="192" t="s">
        <v>242</v>
      </c>
      <c r="D106" s="192" t="s">
        <v>169</v>
      </c>
      <c r="E106" s="193" t="s">
        <v>2927</v>
      </c>
      <c r="F106" s="194" t="s">
        <v>2928</v>
      </c>
      <c r="G106" s="195" t="s">
        <v>172</v>
      </c>
      <c r="H106" s="196">
        <v>1.9259999999999999</v>
      </c>
      <c r="I106" s="197"/>
      <c r="J106" s="198">
        <f>ROUND(I106*H106,2)</f>
        <v>0</v>
      </c>
      <c r="K106" s="194" t="s">
        <v>1025</v>
      </c>
      <c r="L106" s="60"/>
      <c r="M106" s="199" t="s">
        <v>21</v>
      </c>
      <c r="N106" s="200" t="s">
        <v>41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174</v>
      </c>
      <c r="AT106" s="23" t="s">
        <v>169</v>
      </c>
      <c r="AU106" s="23" t="s">
        <v>175</v>
      </c>
      <c r="AY106" s="23" t="s">
        <v>167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175</v>
      </c>
      <c r="BK106" s="203">
        <f>ROUND(I106*H106,2)</f>
        <v>0</v>
      </c>
      <c r="BL106" s="23" t="s">
        <v>174</v>
      </c>
      <c r="BM106" s="23" t="s">
        <v>3021</v>
      </c>
    </row>
    <row r="107" spans="2:65" s="12" customFormat="1">
      <c r="B107" s="216"/>
      <c r="C107" s="217"/>
      <c r="D107" s="206" t="s">
        <v>177</v>
      </c>
      <c r="E107" s="218" t="s">
        <v>21</v>
      </c>
      <c r="F107" s="219" t="s">
        <v>3022</v>
      </c>
      <c r="G107" s="217"/>
      <c r="H107" s="220">
        <v>1.9259999999999999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175</v>
      </c>
      <c r="AV107" s="12" t="s">
        <v>175</v>
      </c>
      <c r="AW107" s="12" t="s">
        <v>33</v>
      </c>
      <c r="AX107" s="12" t="s">
        <v>69</v>
      </c>
      <c r="AY107" s="226" t="s">
        <v>167</v>
      </c>
    </row>
    <row r="108" spans="2:65" s="13" customFormat="1">
      <c r="B108" s="227"/>
      <c r="C108" s="228"/>
      <c r="D108" s="229" t="s">
        <v>177</v>
      </c>
      <c r="E108" s="230" t="s">
        <v>21</v>
      </c>
      <c r="F108" s="231" t="s">
        <v>181</v>
      </c>
      <c r="G108" s="228"/>
      <c r="H108" s="232">
        <v>1.9259999999999999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177</v>
      </c>
      <c r="AU108" s="238" t="s">
        <v>175</v>
      </c>
      <c r="AV108" s="13" t="s">
        <v>174</v>
      </c>
      <c r="AW108" s="13" t="s">
        <v>33</v>
      </c>
      <c r="AX108" s="13" t="s">
        <v>77</v>
      </c>
      <c r="AY108" s="238" t="s">
        <v>167</v>
      </c>
    </row>
    <row r="109" spans="2:65" s="1" customFormat="1" ht="31.5" customHeight="1">
      <c r="B109" s="40"/>
      <c r="C109" s="242" t="s">
        <v>250</v>
      </c>
      <c r="D109" s="242" t="s">
        <v>364</v>
      </c>
      <c r="E109" s="243" t="s">
        <v>2931</v>
      </c>
      <c r="F109" s="244" t="s">
        <v>2932</v>
      </c>
      <c r="G109" s="245" t="s">
        <v>253</v>
      </c>
      <c r="H109" s="246">
        <v>3.6589999999999998</v>
      </c>
      <c r="I109" s="247"/>
      <c r="J109" s="248">
        <f>ROUND(I109*H109,2)</f>
        <v>0</v>
      </c>
      <c r="K109" s="244" t="s">
        <v>1025</v>
      </c>
      <c r="L109" s="249"/>
      <c r="M109" s="250" t="s">
        <v>21</v>
      </c>
      <c r="N109" s="251" t="s">
        <v>41</v>
      </c>
      <c r="O109" s="41"/>
      <c r="P109" s="201">
        <f>O109*H109</f>
        <v>0</v>
      </c>
      <c r="Q109" s="201">
        <v>1</v>
      </c>
      <c r="R109" s="201">
        <f>Q109*H109</f>
        <v>3.6589999999999998</v>
      </c>
      <c r="S109" s="201">
        <v>0</v>
      </c>
      <c r="T109" s="202">
        <f>S109*H109</f>
        <v>0</v>
      </c>
      <c r="AR109" s="23" t="s">
        <v>229</v>
      </c>
      <c r="AT109" s="23" t="s">
        <v>364</v>
      </c>
      <c r="AU109" s="23" t="s">
        <v>175</v>
      </c>
      <c r="AY109" s="23" t="s">
        <v>167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175</v>
      </c>
      <c r="BK109" s="203">
        <f>ROUND(I109*H109,2)</f>
        <v>0</v>
      </c>
      <c r="BL109" s="23" t="s">
        <v>174</v>
      </c>
      <c r="BM109" s="23" t="s">
        <v>3023</v>
      </c>
    </row>
    <row r="110" spans="2:65" s="12" customFormat="1">
      <c r="B110" s="216"/>
      <c r="C110" s="217"/>
      <c r="D110" s="206" t="s">
        <v>177</v>
      </c>
      <c r="E110" s="218" t="s">
        <v>21</v>
      </c>
      <c r="F110" s="219" t="s">
        <v>3024</v>
      </c>
      <c r="G110" s="217"/>
      <c r="H110" s="220">
        <v>3.6589999999999998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177</v>
      </c>
      <c r="AU110" s="226" t="s">
        <v>175</v>
      </c>
      <c r="AV110" s="12" t="s">
        <v>175</v>
      </c>
      <c r="AW110" s="12" t="s">
        <v>33</v>
      </c>
      <c r="AX110" s="12" t="s">
        <v>69</v>
      </c>
      <c r="AY110" s="226" t="s">
        <v>167</v>
      </c>
    </row>
    <row r="111" spans="2:65" s="13" customFormat="1">
      <c r="B111" s="227"/>
      <c r="C111" s="228"/>
      <c r="D111" s="206" t="s">
        <v>177</v>
      </c>
      <c r="E111" s="239" t="s">
        <v>21</v>
      </c>
      <c r="F111" s="240" t="s">
        <v>181</v>
      </c>
      <c r="G111" s="228"/>
      <c r="H111" s="241">
        <v>3.6589999999999998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177</v>
      </c>
      <c r="AU111" s="238" t="s">
        <v>175</v>
      </c>
      <c r="AV111" s="13" t="s">
        <v>174</v>
      </c>
      <c r="AW111" s="13" t="s">
        <v>33</v>
      </c>
      <c r="AX111" s="13" t="s">
        <v>77</v>
      </c>
      <c r="AY111" s="238" t="s">
        <v>167</v>
      </c>
    </row>
    <row r="112" spans="2:65" s="10" customFormat="1" ht="29.85" customHeight="1">
      <c r="B112" s="175"/>
      <c r="C112" s="176"/>
      <c r="D112" s="189" t="s">
        <v>68</v>
      </c>
      <c r="E112" s="190" t="s">
        <v>190</v>
      </c>
      <c r="F112" s="190" t="s">
        <v>259</v>
      </c>
      <c r="G112" s="176"/>
      <c r="H112" s="176"/>
      <c r="I112" s="179"/>
      <c r="J112" s="191">
        <f>BK112</f>
        <v>0</v>
      </c>
      <c r="K112" s="176"/>
      <c r="L112" s="181"/>
      <c r="M112" s="182"/>
      <c r="N112" s="183"/>
      <c r="O112" s="183"/>
      <c r="P112" s="184">
        <f>SUM(P113:P114)</f>
        <v>0</v>
      </c>
      <c r="Q112" s="183"/>
      <c r="R112" s="184">
        <f>SUM(R113:R114)</f>
        <v>0.185</v>
      </c>
      <c r="S112" s="183"/>
      <c r="T112" s="185">
        <f>SUM(T113:T114)</f>
        <v>0</v>
      </c>
      <c r="AR112" s="186" t="s">
        <v>77</v>
      </c>
      <c r="AT112" s="187" t="s">
        <v>68</v>
      </c>
      <c r="AU112" s="187" t="s">
        <v>77</v>
      </c>
      <c r="AY112" s="186" t="s">
        <v>167</v>
      </c>
      <c r="BK112" s="188">
        <f>SUM(BK113:BK114)</f>
        <v>0</v>
      </c>
    </row>
    <row r="113" spans="2:65" s="1" customFormat="1" ht="22.5" customHeight="1">
      <c r="B113" s="40"/>
      <c r="C113" s="192" t="s">
        <v>260</v>
      </c>
      <c r="D113" s="192" t="s">
        <v>169</v>
      </c>
      <c r="E113" s="193" t="s">
        <v>3025</v>
      </c>
      <c r="F113" s="194" t="s">
        <v>3026</v>
      </c>
      <c r="G113" s="195" t="s">
        <v>226</v>
      </c>
      <c r="H113" s="196">
        <v>1</v>
      </c>
      <c r="I113" s="197"/>
      <c r="J113" s="198">
        <f>ROUND(I113*H113,2)</f>
        <v>0</v>
      </c>
      <c r="K113" s="194" t="s">
        <v>1030</v>
      </c>
      <c r="L113" s="60"/>
      <c r="M113" s="199" t="s">
        <v>21</v>
      </c>
      <c r="N113" s="200" t="s">
        <v>41</v>
      </c>
      <c r="O113" s="41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174</v>
      </c>
      <c r="AT113" s="23" t="s">
        <v>169</v>
      </c>
      <c r="AU113" s="23" t="s">
        <v>175</v>
      </c>
      <c r="AY113" s="23" t="s">
        <v>167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175</v>
      </c>
      <c r="BK113" s="203">
        <f>ROUND(I113*H113,2)</f>
        <v>0</v>
      </c>
      <c r="BL113" s="23" t="s">
        <v>174</v>
      </c>
      <c r="BM113" s="23" t="s">
        <v>3027</v>
      </c>
    </row>
    <row r="114" spans="2:65" s="1" customFormat="1" ht="31.5" customHeight="1">
      <c r="B114" s="40"/>
      <c r="C114" s="242" t="s">
        <v>266</v>
      </c>
      <c r="D114" s="242" t="s">
        <v>364</v>
      </c>
      <c r="E114" s="243" t="s">
        <v>3028</v>
      </c>
      <c r="F114" s="244" t="s">
        <v>3029</v>
      </c>
      <c r="G114" s="245" t="s">
        <v>226</v>
      </c>
      <c r="H114" s="246">
        <v>1</v>
      </c>
      <c r="I114" s="247"/>
      <c r="J114" s="248">
        <f>ROUND(I114*H114,2)</f>
        <v>0</v>
      </c>
      <c r="K114" s="244" t="s">
        <v>1030</v>
      </c>
      <c r="L114" s="249"/>
      <c r="M114" s="250" t="s">
        <v>21</v>
      </c>
      <c r="N114" s="251" t="s">
        <v>41</v>
      </c>
      <c r="O114" s="41"/>
      <c r="P114" s="201">
        <f>O114*H114</f>
        <v>0</v>
      </c>
      <c r="Q114" s="201">
        <v>0.185</v>
      </c>
      <c r="R114" s="201">
        <f>Q114*H114</f>
        <v>0.185</v>
      </c>
      <c r="S114" s="201">
        <v>0</v>
      </c>
      <c r="T114" s="202">
        <f>S114*H114</f>
        <v>0</v>
      </c>
      <c r="AR114" s="23" t="s">
        <v>229</v>
      </c>
      <c r="AT114" s="23" t="s">
        <v>364</v>
      </c>
      <c r="AU114" s="23" t="s">
        <v>175</v>
      </c>
      <c r="AY114" s="23" t="s">
        <v>167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175</v>
      </c>
      <c r="BK114" s="203">
        <f>ROUND(I114*H114,2)</f>
        <v>0</v>
      </c>
      <c r="BL114" s="23" t="s">
        <v>174</v>
      </c>
      <c r="BM114" s="23" t="s">
        <v>3030</v>
      </c>
    </row>
    <row r="115" spans="2:65" s="10" customFormat="1" ht="29.85" customHeight="1">
      <c r="B115" s="175"/>
      <c r="C115" s="176"/>
      <c r="D115" s="189" t="s">
        <v>68</v>
      </c>
      <c r="E115" s="190" t="s">
        <v>174</v>
      </c>
      <c r="F115" s="190" t="s">
        <v>432</v>
      </c>
      <c r="G115" s="176"/>
      <c r="H115" s="176"/>
      <c r="I115" s="179"/>
      <c r="J115" s="191">
        <f>BK115</f>
        <v>0</v>
      </c>
      <c r="K115" s="176"/>
      <c r="L115" s="181"/>
      <c r="M115" s="182"/>
      <c r="N115" s="183"/>
      <c r="O115" s="183"/>
      <c r="P115" s="184">
        <f>SUM(P116:P118)</f>
        <v>0</v>
      </c>
      <c r="Q115" s="183"/>
      <c r="R115" s="184">
        <f>SUM(R116:R118)</f>
        <v>0</v>
      </c>
      <c r="S115" s="183"/>
      <c r="T115" s="185">
        <f>SUM(T116:T118)</f>
        <v>0</v>
      </c>
      <c r="AR115" s="186" t="s">
        <v>77</v>
      </c>
      <c r="AT115" s="187" t="s">
        <v>68</v>
      </c>
      <c r="AU115" s="187" t="s">
        <v>77</v>
      </c>
      <c r="AY115" s="186" t="s">
        <v>167</v>
      </c>
      <c r="BK115" s="188">
        <f>SUM(BK116:BK118)</f>
        <v>0</v>
      </c>
    </row>
    <row r="116" spans="2:65" s="1" customFormat="1" ht="31.5" customHeight="1">
      <c r="B116" s="40"/>
      <c r="C116" s="192" t="s">
        <v>291</v>
      </c>
      <c r="D116" s="192" t="s">
        <v>169</v>
      </c>
      <c r="E116" s="193" t="s">
        <v>2935</v>
      </c>
      <c r="F116" s="194" t="s">
        <v>2936</v>
      </c>
      <c r="G116" s="195" t="s">
        <v>172</v>
      </c>
      <c r="H116" s="196">
        <v>0.64200000000000002</v>
      </c>
      <c r="I116" s="197"/>
      <c r="J116" s="198">
        <f>ROUND(I116*H116,2)</f>
        <v>0</v>
      </c>
      <c r="K116" s="194" t="s">
        <v>1025</v>
      </c>
      <c r="L116" s="60"/>
      <c r="M116" s="199" t="s">
        <v>21</v>
      </c>
      <c r="N116" s="200" t="s">
        <v>41</v>
      </c>
      <c r="O116" s="41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174</v>
      </c>
      <c r="AT116" s="23" t="s">
        <v>169</v>
      </c>
      <c r="AU116" s="23" t="s">
        <v>175</v>
      </c>
      <c r="AY116" s="23" t="s">
        <v>167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175</v>
      </c>
      <c r="BK116" s="203">
        <f>ROUND(I116*H116,2)</f>
        <v>0</v>
      </c>
      <c r="BL116" s="23" t="s">
        <v>174</v>
      </c>
      <c r="BM116" s="23" t="s">
        <v>3031</v>
      </c>
    </row>
    <row r="117" spans="2:65" s="12" customFormat="1">
      <c r="B117" s="216"/>
      <c r="C117" s="217"/>
      <c r="D117" s="206" t="s">
        <v>177</v>
      </c>
      <c r="E117" s="218" t="s">
        <v>21</v>
      </c>
      <c r="F117" s="219" t="s">
        <v>3032</v>
      </c>
      <c r="G117" s="217"/>
      <c r="H117" s="220">
        <v>0.64200000000000002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177</v>
      </c>
      <c r="AU117" s="226" t="s">
        <v>175</v>
      </c>
      <c r="AV117" s="12" t="s">
        <v>175</v>
      </c>
      <c r="AW117" s="12" t="s">
        <v>33</v>
      </c>
      <c r="AX117" s="12" t="s">
        <v>69</v>
      </c>
      <c r="AY117" s="226" t="s">
        <v>167</v>
      </c>
    </row>
    <row r="118" spans="2:65" s="13" customFormat="1">
      <c r="B118" s="227"/>
      <c r="C118" s="228"/>
      <c r="D118" s="206" t="s">
        <v>177</v>
      </c>
      <c r="E118" s="239" t="s">
        <v>21</v>
      </c>
      <c r="F118" s="240" t="s">
        <v>181</v>
      </c>
      <c r="G118" s="228"/>
      <c r="H118" s="241">
        <v>0.64200000000000002</v>
      </c>
      <c r="I118" s="233"/>
      <c r="J118" s="228"/>
      <c r="K118" s="228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177</v>
      </c>
      <c r="AU118" s="238" t="s">
        <v>175</v>
      </c>
      <c r="AV118" s="13" t="s">
        <v>174</v>
      </c>
      <c r="AW118" s="13" t="s">
        <v>33</v>
      </c>
      <c r="AX118" s="13" t="s">
        <v>77</v>
      </c>
      <c r="AY118" s="238" t="s">
        <v>167</v>
      </c>
    </row>
    <row r="119" spans="2:65" s="10" customFormat="1" ht="29.85" customHeight="1">
      <c r="B119" s="175"/>
      <c r="C119" s="176"/>
      <c r="D119" s="189" t="s">
        <v>68</v>
      </c>
      <c r="E119" s="190" t="s">
        <v>229</v>
      </c>
      <c r="F119" s="190" t="s">
        <v>2939</v>
      </c>
      <c r="G119" s="176"/>
      <c r="H119" s="176"/>
      <c r="I119" s="179"/>
      <c r="J119" s="191">
        <f>BK119</f>
        <v>0</v>
      </c>
      <c r="K119" s="176"/>
      <c r="L119" s="181"/>
      <c r="M119" s="182"/>
      <c r="N119" s="183"/>
      <c r="O119" s="183"/>
      <c r="P119" s="184">
        <f>SUM(P120:P123)</f>
        <v>0</v>
      </c>
      <c r="Q119" s="183"/>
      <c r="R119" s="184">
        <f>SUM(R120:R123)</f>
        <v>3.0120999999999998E-2</v>
      </c>
      <c r="S119" s="183"/>
      <c r="T119" s="185">
        <f>SUM(T120:T123)</f>
        <v>0</v>
      </c>
      <c r="AR119" s="186" t="s">
        <v>77</v>
      </c>
      <c r="AT119" s="187" t="s">
        <v>68</v>
      </c>
      <c r="AU119" s="187" t="s">
        <v>77</v>
      </c>
      <c r="AY119" s="186" t="s">
        <v>167</v>
      </c>
      <c r="BK119" s="188">
        <f>SUM(BK120:BK123)</f>
        <v>0</v>
      </c>
    </row>
    <row r="120" spans="2:65" s="1" customFormat="1" ht="31.5" customHeight="1">
      <c r="B120" s="40"/>
      <c r="C120" s="192" t="s">
        <v>298</v>
      </c>
      <c r="D120" s="192" t="s">
        <v>169</v>
      </c>
      <c r="E120" s="193" t="s">
        <v>3033</v>
      </c>
      <c r="F120" s="194" t="s">
        <v>3034</v>
      </c>
      <c r="G120" s="195" t="s">
        <v>305</v>
      </c>
      <c r="H120" s="196">
        <v>10.7</v>
      </c>
      <c r="I120" s="197"/>
      <c r="J120" s="198">
        <f>ROUND(I120*H120,2)</f>
        <v>0</v>
      </c>
      <c r="K120" s="194" t="s">
        <v>3035</v>
      </c>
      <c r="L120" s="60"/>
      <c r="M120" s="199" t="s">
        <v>21</v>
      </c>
      <c r="N120" s="200" t="s">
        <v>41</v>
      </c>
      <c r="O120" s="41"/>
      <c r="P120" s="201">
        <f>O120*H120</f>
        <v>0</v>
      </c>
      <c r="Q120" s="201">
        <v>2.7299999999999998E-3</v>
      </c>
      <c r="R120" s="201">
        <f>Q120*H120</f>
        <v>2.9210999999999997E-2</v>
      </c>
      <c r="S120" s="201">
        <v>0</v>
      </c>
      <c r="T120" s="202">
        <f>S120*H120</f>
        <v>0</v>
      </c>
      <c r="AR120" s="23" t="s">
        <v>174</v>
      </c>
      <c r="AT120" s="23" t="s">
        <v>169</v>
      </c>
      <c r="AU120" s="23" t="s">
        <v>175</v>
      </c>
      <c r="AY120" s="23" t="s">
        <v>167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175</v>
      </c>
      <c r="BK120" s="203">
        <f>ROUND(I120*H120,2)</f>
        <v>0</v>
      </c>
      <c r="BL120" s="23" t="s">
        <v>174</v>
      </c>
      <c r="BM120" s="23" t="s">
        <v>3036</v>
      </c>
    </row>
    <row r="121" spans="2:65" s="1" customFormat="1" ht="31.5" customHeight="1">
      <c r="B121" s="40"/>
      <c r="C121" s="192" t="s">
        <v>10</v>
      </c>
      <c r="D121" s="192" t="s">
        <v>169</v>
      </c>
      <c r="E121" s="193" t="s">
        <v>3037</v>
      </c>
      <c r="F121" s="194" t="s">
        <v>3038</v>
      </c>
      <c r="G121" s="195" t="s">
        <v>226</v>
      </c>
      <c r="H121" s="196">
        <v>1</v>
      </c>
      <c r="I121" s="197"/>
      <c r="J121" s="198">
        <f>ROUND(I121*H121,2)</f>
        <v>0</v>
      </c>
      <c r="K121" s="194" t="s">
        <v>1030</v>
      </c>
      <c r="L121" s="60"/>
      <c r="M121" s="199" t="s">
        <v>21</v>
      </c>
      <c r="N121" s="200" t="s">
        <v>41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174</v>
      </c>
      <c r="AT121" s="23" t="s">
        <v>169</v>
      </c>
      <c r="AU121" s="23" t="s">
        <v>175</v>
      </c>
      <c r="AY121" s="23" t="s">
        <v>167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175</v>
      </c>
      <c r="BK121" s="203">
        <f>ROUND(I121*H121,2)</f>
        <v>0</v>
      </c>
      <c r="BL121" s="23" t="s">
        <v>174</v>
      </c>
      <c r="BM121" s="23" t="s">
        <v>3039</v>
      </c>
    </row>
    <row r="122" spans="2:65" s="1" customFormat="1" ht="31.5" customHeight="1">
      <c r="B122" s="40"/>
      <c r="C122" s="192" t="s">
        <v>308</v>
      </c>
      <c r="D122" s="192" t="s">
        <v>169</v>
      </c>
      <c r="E122" s="193" t="s">
        <v>3040</v>
      </c>
      <c r="F122" s="194" t="s">
        <v>3041</v>
      </c>
      <c r="G122" s="195" t="s">
        <v>226</v>
      </c>
      <c r="H122" s="196">
        <v>1</v>
      </c>
      <c r="I122" s="197"/>
      <c r="J122" s="198">
        <f>ROUND(I122*H122,2)</f>
        <v>0</v>
      </c>
      <c r="K122" s="194" t="s">
        <v>1030</v>
      </c>
      <c r="L122" s="60"/>
      <c r="M122" s="199" t="s">
        <v>21</v>
      </c>
      <c r="N122" s="200" t="s">
        <v>41</v>
      </c>
      <c r="O122" s="41"/>
      <c r="P122" s="201">
        <f>O122*H122</f>
        <v>0</v>
      </c>
      <c r="Q122" s="201">
        <v>1.0000000000000001E-5</v>
      </c>
      <c r="R122" s="201">
        <f>Q122*H122</f>
        <v>1.0000000000000001E-5</v>
      </c>
      <c r="S122" s="201">
        <v>0</v>
      </c>
      <c r="T122" s="202">
        <f>S122*H122</f>
        <v>0</v>
      </c>
      <c r="AR122" s="23" t="s">
        <v>174</v>
      </c>
      <c r="AT122" s="23" t="s">
        <v>169</v>
      </c>
      <c r="AU122" s="23" t="s">
        <v>175</v>
      </c>
      <c r="AY122" s="23" t="s">
        <v>167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175</v>
      </c>
      <c r="BK122" s="203">
        <f>ROUND(I122*H122,2)</f>
        <v>0</v>
      </c>
      <c r="BL122" s="23" t="s">
        <v>174</v>
      </c>
      <c r="BM122" s="23" t="s">
        <v>3042</v>
      </c>
    </row>
    <row r="123" spans="2:65" s="1" customFormat="1" ht="22.5" customHeight="1">
      <c r="B123" s="40"/>
      <c r="C123" s="192" t="s">
        <v>312</v>
      </c>
      <c r="D123" s="192" t="s">
        <v>169</v>
      </c>
      <c r="E123" s="193" t="s">
        <v>3043</v>
      </c>
      <c r="F123" s="194" t="s">
        <v>3044</v>
      </c>
      <c r="G123" s="195" t="s">
        <v>305</v>
      </c>
      <c r="H123" s="196">
        <v>10</v>
      </c>
      <c r="I123" s="197"/>
      <c r="J123" s="198">
        <f>ROUND(I123*H123,2)</f>
        <v>0</v>
      </c>
      <c r="K123" s="194" t="s">
        <v>3045</v>
      </c>
      <c r="L123" s="60"/>
      <c r="M123" s="199" t="s">
        <v>21</v>
      </c>
      <c r="N123" s="200" t="s">
        <v>41</v>
      </c>
      <c r="O123" s="41"/>
      <c r="P123" s="201">
        <f>O123*H123</f>
        <v>0</v>
      </c>
      <c r="Q123" s="201">
        <v>9.0000000000000006E-5</v>
      </c>
      <c r="R123" s="201">
        <f>Q123*H123</f>
        <v>9.0000000000000008E-4</v>
      </c>
      <c r="S123" s="201">
        <v>0</v>
      </c>
      <c r="T123" s="202">
        <f>S123*H123</f>
        <v>0</v>
      </c>
      <c r="AR123" s="23" t="s">
        <v>174</v>
      </c>
      <c r="AT123" s="23" t="s">
        <v>169</v>
      </c>
      <c r="AU123" s="23" t="s">
        <v>175</v>
      </c>
      <c r="AY123" s="23" t="s">
        <v>167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175</v>
      </c>
      <c r="BK123" s="203">
        <f>ROUND(I123*H123,2)</f>
        <v>0</v>
      </c>
      <c r="BL123" s="23" t="s">
        <v>174</v>
      </c>
      <c r="BM123" s="23" t="s">
        <v>3046</v>
      </c>
    </row>
    <row r="124" spans="2:65" s="10" customFormat="1" ht="29.85" customHeight="1">
      <c r="B124" s="175"/>
      <c r="C124" s="176"/>
      <c r="D124" s="189" t="s">
        <v>68</v>
      </c>
      <c r="E124" s="190" t="s">
        <v>858</v>
      </c>
      <c r="F124" s="190" t="s">
        <v>859</v>
      </c>
      <c r="G124" s="176"/>
      <c r="H124" s="176"/>
      <c r="I124" s="179"/>
      <c r="J124" s="191">
        <f>BK124</f>
        <v>0</v>
      </c>
      <c r="K124" s="176"/>
      <c r="L124" s="181"/>
      <c r="M124" s="182"/>
      <c r="N124" s="183"/>
      <c r="O124" s="183"/>
      <c r="P124" s="184">
        <f>P125</f>
        <v>0</v>
      </c>
      <c r="Q124" s="183"/>
      <c r="R124" s="184">
        <f>R125</f>
        <v>0</v>
      </c>
      <c r="S124" s="183"/>
      <c r="T124" s="185">
        <f>T125</f>
        <v>0</v>
      </c>
      <c r="AR124" s="186" t="s">
        <v>77</v>
      </c>
      <c r="AT124" s="187" t="s">
        <v>68</v>
      </c>
      <c r="AU124" s="187" t="s">
        <v>77</v>
      </c>
      <c r="AY124" s="186" t="s">
        <v>167</v>
      </c>
      <c r="BK124" s="188">
        <f>BK125</f>
        <v>0</v>
      </c>
    </row>
    <row r="125" spans="2:65" s="1" customFormat="1" ht="44.25" customHeight="1">
      <c r="B125" s="40"/>
      <c r="C125" s="192" t="s">
        <v>316</v>
      </c>
      <c r="D125" s="192" t="s">
        <v>169</v>
      </c>
      <c r="E125" s="193" t="s">
        <v>3003</v>
      </c>
      <c r="F125" s="194" t="s">
        <v>3004</v>
      </c>
      <c r="G125" s="195" t="s">
        <v>253</v>
      </c>
      <c r="H125" s="196">
        <v>3.8740000000000001</v>
      </c>
      <c r="I125" s="197"/>
      <c r="J125" s="198">
        <f>ROUND(I125*H125,2)</f>
        <v>0</v>
      </c>
      <c r="K125" s="194" t="s">
        <v>173</v>
      </c>
      <c r="L125" s="60"/>
      <c r="M125" s="199" t="s">
        <v>21</v>
      </c>
      <c r="N125" s="259" t="s">
        <v>41</v>
      </c>
      <c r="O125" s="260"/>
      <c r="P125" s="261">
        <f>O125*H125</f>
        <v>0</v>
      </c>
      <c r="Q125" s="261">
        <v>0</v>
      </c>
      <c r="R125" s="261">
        <f>Q125*H125</f>
        <v>0</v>
      </c>
      <c r="S125" s="261">
        <v>0</v>
      </c>
      <c r="T125" s="262">
        <f>S125*H125</f>
        <v>0</v>
      </c>
      <c r="AR125" s="23" t="s">
        <v>174</v>
      </c>
      <c r="AT125" s="23" t="s">
        <v>169</v>
      </c>
      <c r="AU125" s="23" t="s">
        <v>175</v>
      </c>
      <c r="AY125" s="23" t="s">
        <v>167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175</v>
      </c>
      <c r="BK125" s="203">
        <f>ROUND(I125*H125,2)</f>
        <v>0</v>
      </c>
      <c r="BL125" s="23" t="s">
        <v>174</v>
      </c>
      <c r="BM125" s="23" t="s">
        <v>3047</v>
      </c>
    </row>
    <row r="126" spans="2:65" s="1" customFormat="1" ht="6.95" customHeight="1">
      <c r="B126" s="55"/>
      <c r="C126" s="56"/>
      <c r="D126" s="56"/>
      <c r="E126" s="56"/>
      <c r="F126" s="56"/>
      <c r="G126" s="56"/>
      <c r="H126" s="56"/>
      <c r="I126" s="138"/>
      <c r="J126" s="56"/>
      <c r="K126" s="56"/>
      <c r="L126" s="60"/>
    </row>
  </sheetData>
  <sheetProtection algorithmName="SHA-512" hashValue="X7ASFBeG6Xir7i9eJmhXb0bcCv1Zr4vBwzRf878IUFDcrGtDd1DZe1DPB4mpCV30HUZ0c841q+884uLhCExL1Q==" saltValue="0utrJfb1iH3BITUsV1jAeQ==" spinCount="100000" sheet="1" objects="1" scenarios="1" formatCells="0" formatColumns="0" formatRows="0" sort="0" autoFilter="0"/>
  <autoFilter ref="C81:K125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100</v>
      </c>
      <c r="G1" s="385" t="s">
        <v>101</v>
      </c>
      <c r="H1" s="385"/>
      <c r="I1" s="114"/>
      <c r="J1" s="113" t="s">
        <v>102</v>
      </c>
      <c r="K1" s="112" t="s">
        <v>103</v>
      </c>
      <c r="L1" s="113" t="s">
        <v>104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87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105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86" t="str">
        <f>'Rekapitulace stavby'!K6</f>
        <v>Krásný Studenec - RD</v>
      </c>
      <c r="F7" s="387"/>
      <c r="G7" s="387"/>
      <c r="H7" s="387"/>
      <c r="I7" s="116"/>
      <c r="J7" s="28"/>
      <c r="K7" s="30"/>
    </row>
    <row r="8" spans="1:70" s="1" customFormat="1" ht="15">
      <c r="B8" s="40"/>
      <c r="C8" s="41"/>
      <c r="D8" s="36" t="s">
        <v>106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8" t="s">
        <v>3048</v>
      </c>
      <c r="F9" s="389"/>
      <c r="G9" s="389"/>
      <c r="H9" s="38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12. 3. 2017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ROUND(SUM(BE84:BE142), 2)</f>
        <v>0</v>
      </c>
      <c r="G30" s="41"/>
      <c r="H30" s="41"/>
      <c r="I30" s="130">
        <v>0.21</v>
      </c>
      <c r="J30" s="129">
        <f>ROUND(ROUND((SUM(BE84:BE142)),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ROUND(SUM(BF84:BF142), 2)</f>
        <v>0</v>
      </c>
      <c r="G31" s="41"/>
      <c r="H31" s="41"/>
      <c r="I31" s="130">
        <v>0.15</v>
      </c>
      <c r="J31" s="129">
        <f>ROUND(ROUND((SUM(BF84:BF142)),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ROUND(SUM(BG84:BG142),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ROUND(SUM(BH84:BH142),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ROUND(SUM(BI84:BI142),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Krásný Studenec - RD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005 - SO 05 - dešťová kanalizace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12. 3. 2017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111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112</v>
      </c>
    </row>
    <row r="57" spans="2:47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47" s="8" customFormat="1" ht="19.89999999999999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47" s="8" customFormat="1" ht="19.899999999999999" customHeight="1">
      <c r="B59" s="155"/>
      <c r="C59" s="156"/>
      <c r="D59" s="157" t="s">
        <v>117</v>
      </c>
      <c r="E59" s="158"/>
      <c r="F59" s="158"/>
      <c r="G59" s="158"/>
      <c r="H59" s="158"/>
      <c r="I59" s="159"/>
      <c r="J59" s="160">
        <f>J109</f>
        <v>0</v>
      </c>
      <c r="K59" s="161"/>
    </row>
    <row r="60" spans="2:47" s="8" customFormat="1" ht="19.899999999999999" customHeight="1">
      <c r="B60" s="155"/>
      <c r="C60" s="156"/>
      <c r="D60" s="157" t="s">
        <v>2896</v>
      </c>
      <c r="E60" s="158"/>
      <c r="F60" s="158"/>
      <c r="G60" s="158"/>
      <c r="H60" s="158"/>
      <c r="I60" s="159"/>
      <c r="J60" s="160">
        <f>J113</f>
        <v>0</v>
      </c>
      <c r="K60" s="161"/>
    </row>
    <row r="61" spans="2:47" s="8" customFormat="1" ht="19.899999999999999" customHeight="1">
      <c r="B61" s="155"/>
      <c r="C61" s="156"/>
      <c r="D61" s="157" t="s">
        <v>119</v>
      </c>
      <c r="E61" s="158"/>
      <c r="F61" s="158"/>
      <c r="G61" s="158"/>
      <c r="H61" s="158"/>
      <c r="I61" s="159"/>
      <c r="J61" s="160">
        <f>J129</f>
        <v>0</v>
      </c>
      <c r="K61" s="161"/>
    </row>
    <row r="62" spans="2:47" s="8" customFormat="1" ht="19.899999999999999" customHeight="1">
      <c r="B62" s="155"/>
      <c r="C62" s="156"/>
      <c r="D62" s="157" t="s">
        <v>120</v>
      </c>
      <c r="E62" s="158"/>
      <c r="F62" s="158"/>
      <c r="G62" s="158"/>
      <c r="H62" s="158"/>
      <c r="I62" s="159"/>
      <c r="J62" s="160">
        <f>J136</f>
        <v>0</v>
      </c>
      <c r="K62" s="161"/>
    </row>
    <row r="63" spans="2:47" s="7" customFormat="1" ht="24.95" customHeight="1">
      <c r="B63" s="148"/>
      <c r="C63" s="149"/>
      <c r="D63" s="150" t="s">
        <v>121</v>
      </c>
      <c r="E63" s="151"/>
      <c r="F63" s="151"/>
      <c r="G63" s="151"/>
      <c r="H63" s="151"/>
      <c r="I63" s="152"/>
      <c r="J63" s="153">
        <f>J138</f>
        <v>0</v>
      </c>
      <c r="K63" s="154"/>
    </row>
    <row r="64" spans="2:47" s="8" customFormat="1" ht="19.899999999999999" customHeight="1">
      <c r="B64" s="155"/>
      <c r="C64" s="156"/>
      <c r="D64" s="157" t="s">
        <v>124</v>
      </c>
      <c r="E64" s="158"/>
      <c r="F64" s="158"/>
      <c r="G64" s="158"/>
      <c r="H64" s="158"/>
      <c r="I64" s="159"/>
      <c r="J64" s="160">
        <f>J139</f>
        <v>0</v>
      </c>
      <c r="K64" s="161"/>
    </row>
    <row r="65" spans="2:12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0000000000003" customHeight="1">
      <c r="B71" s="40"/>
      <c r="C71" s="61" t="s">
        <v>151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22.5" customHeight="1">
      <c r="B74" s="40"/>
      <c r="C74" s="62"/>
      <c r="D74" s="62"/>
      <c r="E74" s="382" t="str">
        <f>E7</f>
        <v>Krásný Studenec - RD</v>
      </c>
      <c r="F74" s="383"/>
      <c r="G74" s="383"/>
      <c r="H74" s="383"/>
      <c r="I74" s="162"/>
      <c r="J74" s="62"/>
      <c r="K74" s="62"/>
      <c r="L74" s="60"/>
    </row>
    <row r="75" spans="2:12" s="1" customFormat="1" ht="14.45" customHeight="1">
      <c r="B75" s="40"/>
      <c r="C75" s="64" t="s">
        <v>106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23.25" customHeight="1">
      <c r="B76" s="40"/>
      <c r="C76" s="62"/>
      <c r="D76" s="62"/>
      <c r="E76" s="350" t="str">
        <f>E9</f>
        <v>005 - SO 05 - dešťová kanalizace</v>
      </c>
      <c r="F76" s="384"/>
      <c r="G76" s="384"/>
      <c r="H76" s="384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63" t="str">
        <f>F12</f>
        <v xml:space="preserve"> </v>
      </c>
      <c r="G78" s="62"/>
      <c r="H78" s="62"/>
      <c r="I78" s="164" t="s">
        <v>25</v>
      </c>
      <c r="J78" s="72" t="str">
        <f>IF(J12="","",J12)</f>
        <v>12. 3. 2017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5">
      <c r="B80" s="40"/>
      <c r="C80" s="64" t="s">
        <v>27</v>
      </c>
      <c r="D80" s="62"/>
      <c r="E80" s="62"/>
      <c r="F80" s="163" t="str">
        <f>E15</f>
        <v xml:space="preserve"> </v>
      </c>
      <c r="G80" s="62"/>
      <c r="H80" s="62"/>
      <c r="I80" s="164" t="s">
        <v>32</v>
      </c>
      <c r="J80" s="163" t="str">
        <f>E21</f>
        <v xml:space="preserve"> </v>
      </c>
      <c r="K80" s="62"/>
      <c r="L80" s="60"/>
    </row>
    <row r="81" spans="2:65" s="1" customFormat="1" ht="14.45" customHeight="1">
      <c r="B81" s="40"/>
      <c r="C81" s="64" t="s">
        <v>30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65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9" customFormat="1" ht="29.25" customHeight="1">
      <c r="B83" s="165"/>
      <c r="C83" s="166" t="s">
        <v>152</v>
      </c>
      <c r="D83" s="167" t="s">
        <v>54</v>
      </c>
      <c r="E83" s="167" t="s">
        <v>50</v>
      </c>
      <c r="F83" s="167" t="s">
        <v>153</v>
      </c>
      <c r="G83" s="167" t="s">
        <v>154</v>
      </c>
      <c r="H83" s="167" t="s">
        <v>155</v>
      </c>
      <c r="I83" s="168" t="s">
        <v>156</v>
      </c>
      <c r="J83" s="167" t="s">
        <v>110</v>
      </c>
      <c r="K83" s="169" t="s">
        <v>157</v>
      </c>
      <c r="L83" s="170"/>
      <c r="M83" s="80" t="s">
        <v>158</v>
      </c>
      <c r="N83" s="81" t="s">
        <v>39</v>
      </c>
      <c r="O83" s="81" t="s">
        <v>159</v>
      </c>
      <c r="P83" s="81" t="s">
        <v>160</v>
      </c>
      <c r="Q83" s="81" t="s">
        <v>161</v>
      </c>
      <c r="R83" s="81" t="s">
        <v>162</v>
      </c>
      <c r="S83" s="81" t="s">
        <v>163</v>
      </c>
      <c r="T83" s="82" t="s">
        <v>164</v>
      </c>
    </row>
    <row r="84" spans="2:65" s="1" customFormat="1" ht="29.25" customHeight="1">
      <c r="B84" s="40"/>
      <c r="C84" s="86" t="s">
        <v>111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P85+P138</f>
        <v>0</v>
      </c>
      <c r="Q84" s="84"/>
      <c r="R84" s="172">
        <f>R85+R138</f>
        <v>18.837410000000002</v>
      </c>
      <c r="S84" s="84"/>
      <c r="T84" s="173">
        <f>T85+T138</f>
        <v>0</v>
      </c>
      <c r="AT84" s="23" t="s">
        <v>68</v>
      </c>
      <c r="AU84" s="23" t="s">
        <v>112</v>
      </c>
      <c r="BK84" s="174">
        <f>BK85+BK138</f>
        <v>0</v>
      </c>
    </row>
    <row r="85" spans="2:65" s="10" customFormat="1" ht="37.35" customHeight="1">
      <c r="B85" s="175"/>
      <c r="C85" s="176"/>
      <c r="D85" s="177" t="s">
        <v>68</v>
      </c>
      <c r="E85" s="178" t="s">
        <v>165</v>
      </c>
      <c r="F85" s="178" t="s">
        <v>166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P86+P109+P113+P129+P136</f>
        <v>0</v>
      </c>
      <c r="Q85" s="183"/>
      <c r="R85" s="184">
        <f>R86+R109+R113+R129+R136</f>
        <v>18.833120000000001</v>
      </c>
      <c r="S85" s="183"/>
      <c r="T85" s="185">
        <f>T86+T109+T113+T129+T136</f>
        <v>0</v>
      </c>
      <c r="AR85" s="186" t="s">
        <v>77</v>
      </c>
      <c r="AT85" s="187" t="s">
        <v>68</v>
      </c>
      <c r="AU85" s="187" t="s">
        <v>69</v>
      </c>
      <c r="AY85" s="186" t="s">
        <v>167</v>
      </c>
      <c r="BK85" s="188">
        <f>BK86+BK109+BK113+BK129+BK136</f>
        <v>0</v>
      </c>
    </row>
    <row r="86" spans="2:65" s="10" customFormat="1" ht="19.899999999999999" customHeight="1">
      <c r="B86" s="175"/>
      <c r="C86" s="176"/>
      <c r="D86" s="189" t="s">
        <v>68</v>
      </c>
      <c r="E86" s="190" t="s">
        <v>77</v>
      </c>
      <c r="F86" s="190" t="s">
        <v>168</v>
      </c>
      <c r="G86" s="176"/>
      <c r="H86" s="176"/>
      <c r="I86" s="179"/>
      <c r="J86" s="191">
        <f>BK86</f>
        <v>0</v>
      </c>
      <c r="K86" s="176"/>
      <c r="L86" s="181"/>
      <c r="M86" s="182"/>
      <c r="N86" s="183"/>
      <c r="O86" s="183"/>
      <c r="P86" s="184">
        <f>SUM(P87:P108)</f>
        <v>0</v>
      </c>
      <c r="Q86" s="183"/>
      <c r="R86" s="184">
        <f>SUM(R87:R108)</f>
        <v>17.442</v>
      </c>
      <c r="S86" s="183"/>
      <c r="T86" s="185">
        <f>SUM(T87:T108)</f>
        <v>0</v>
      </c>
      <c r="AR86" s="186" t="s">
        <v>77</v>
      </c>
      <c r="AT86" s="187" t="s">
        <v>68</v>
      </c>
      <c r="AU86" s="187" t="s">
        <v>77</v>
      </c>
      <c r="AY86" s="186" t="s">
        <v>167</v>
      </c>
      <c r="BK86" s="188">
        <f>SUM(BK87:BK108)</f>
        <v>0</v>
      </c>
    </row>
    <row r="87" spans="2:65" s="1" customFormat="1" ht="31.5" customHeight="1">
      <c r="B87" s="40"/>
      <c r="C87" s="192" t="s">
        <v>77</v>
      </c>
      <c r="D87" s="192" t="s">
        <v>169</v>
      </c>
      <c r="E87" s="193" t="s">
        <v>2897</v>
      </c>
      <c r="F87" s="194" t="s">
        <v>2898</v>
      </c>
      <c r="G87" s="195" t="s">
        <v>172</v>
      </c>
      <c r="H87" s="196">
        <v>8</v>
      </c>
      <c r="I87" s="197"/>
      <c r="J87" s="198">
        <f>ROUND(I87*H87,2)</f>
        <v>0</v>
      </c>
      <c r="K87" s="194" t="s">
        <v>1030</v>
      </c>
      <c r="L87" s="60"/>
      <c r="M87" s="199" t="s">
        <v>21</v>
      </c>
      <c r="N87" s="200" t="s">
        <v>41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174</v>
      </c>
      <c r="AT87" s="23" t="s">
        <v>169</v>
      </c>
      <c r="AU87" s="23" t="s">
        <v>175</v>
      </c>
      <c r="AY87" s="23" t="s">
        <v>167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175</v>
      </c>
      <c r="BK87" s="203">
        <f>ROUND(I87*H87,2)</f>
        <v>0</v>
      </c>
      <c r="BL87" s="23" t="s">
        <v>174</v>
      </c>
      <c r="BM87" s="23" t="s">
        <v>3049</v>
      </c>
    </row>
    <row r="88" spans="2:65" s="12" customFormat="1">
      <c r="B88" s="216"/>
      <c r="C88" s="217"/>
      <c r="D88" s="206" t="s">
        <v>177</v>
      </c>
      <c r="E88" s="218" t="s">
        <v>21</v>
      </c>
      <c r="F88" s="219" t="s">
        <v>3050</v>
      </c>
      <c r="G88" s="217"/>
      <c r="H88" s="220">
        <v>8</v>
      </c>
      <c r="I88" s="221"/>
      <c r="J88" s="217"/>
      <c r="K88" s="217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177</v>
      </c>
      <c r="AU88" s="226" t="s">
        <v>175</v>
      </c>
      <c r="AV88" s="12" t="s">
        <v>175</v>
      </c>
      <c r="AW88" s="12" t="s">
        <v>33</v>
      </c>
      <c r="AX88" s="12" t="s">
        <v>69</v>
      </c>
      <c r="AY88" s="226" t="s">
        <v>167</v>
      </c>
    </row>
    <row r="89" spans="2:65" s="13" customFormat="1">
      <c r="B89" s="227"/>
      <c r="C89" s="228"/>
      <c r="D89" s="229" t="s">
        <v>177</v>
      </c>
      <c r="E89" s="230" t="s">
        <v>21</v>
      </c>
      <c r="F89" s="231" t="s">
        <v>181</v>
      </c>
      <c r="G89" s="228"/>
      <c r="H89" s="232">
        <v>8</v>
      </c>
      <c r="I89" s="233"/>
      <c r="J89" s="228"/>
      <c r="K89" s="228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177</v>
      </c>
      <c r="AU89" s="238" t="s">
        <v>175</v>
      </c>
      <c r="AV89" s="13" t="s">
        <v>174</v>
      </c>
      <c r="AW89" s="13" t="s">
        <v>33</v>
      </c>
      <c r="AX89" s="13" t="s">
        <v>77</v>
      </c>
      <c r="AY89" s="238" t="s">
        <v>167</v>
      </c>
    </row>
    <row r="90" spans="2:65" s="1" customFormat="1" ht="31.5" customHeight="1">
      <c r="B90" s="40"/>
      <c r="C90" s="192" t="s">
        <v>175</v>
      </c>
      <c r="D90" s="192" t="s">
        <v>169</v>
      </c>
      <c r="E90" s="193" t="s">
        <v>2901</v>
      </c>
      <c r="F90" s="194" t="s">
        <v>2902</v>
      </c>
      <c r="G90" s="195" t="s">
        <v>172</v>
      </c>
      <c r="H90" s="196">
        <v>36.72</v>
      </c>
      <c r="I90" s="197"/>
      <c r="J90" s="198">
        <f>ROUND(I90*H90,2)</f>
        <v>0</v>
      </c>
      <c r="K90" s="194" t="s">
        <v>1025</v>
      </c>
      <c r="L90" s="60"/>
      <c r="M90" s="199" t="s">
        <v>21</v>
      </c>
      <c r="N90" s="200" t="s">
        <v>41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174</v>
      </c>
      <c r="AT90" s="23" t="s">
        <v>169</v>
      </c>
      <c r="AU90" s="23" t="s">
        <v>175</v>
      </c>
      <c r="AY90" s="23" t="s">
        <v>167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175</v>
      </c>
      <c r="BK90" s="203">
        <f>ROUND(I90*H90,2)</f>
        <v>0</v>
      </c>
      <c r="BL90" s="23" t="s">
        <v>174</v>
      </c>
      <c r="BM90" s="23" t="s">
        <v>3051</v>
      </c>
    </row>
    <row r="91" spans="2:65" s="12" customFormat="1">
      <c r="B91" s="216"/>
      <c r="C91" s="217"/>
      <c r="D91" s="206" t="s">
        <v>177</v>
      </c>
      <c r="E91" s="218" t="s">
        <v>21</v>
      </c>
      <c r="F91" s="219" t="s">
        <v>3052</v>
      </c>
      <c r="G91" s="217"/>
      <c r="H91" s="220">
        <v>36.72</v>
      </c>
      <c r="I91" s="221"/>
      <c r="J91" s="217"/>
      <c r="K91" s="217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177</v>
      </c>
      <c r="AU91" s="226" t="s">
        <v>175</v>
      </c>
      <c r="AV91" s="12" t="s">
        <v>175</v>
      </c>
      <c r="AW91" s="12" t="s">
        <v>33</v>
      </c>
      <c r="AX91" s="12" t="s">
        <v>69</v>
      </c>
      <c r="AY91" s="226" t="s">
        <v>167</v>
      </c>
    </row>
    <row r="92" spans="2:65" s="13" customFormat="1">
      <c r="B92" s="227"/>
      <c r="C92" s="228"/>
      <c r="D92" s="229" t="s">
        <v>177</v>
      </c>
      <c r="E92" s="230" t="s">
        <v>21</v>
      </c>
      <c r="F92" s="231" t="s">
        <v>181</v>
      </c>
      <c r="G92" s="228"/>
      <c r="H92" s="232">
        <v>36.72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177</v>
      </c>
      <c r="AU92" s="238" t="s">
        <v>175</v>
      </c>
      <c r="AV92" s="13" t="s">
        <v>174</v>
      </c>
      <c r="AW92" s="13" t="s">
        <v>33</v>
      </c>
      <c r="AX92" s="13" t="s">
        <v>77</v>
      </c>
      <c r="AY92" s="238" t="s">
        <v>167</v>
      </c>
    </row>
    <row r="93" spans="2:65" s="1" customFormat="1" ht="44.25" customHeight="1">
      <c r="B93" s="40"/>
      <c r="C93" s="192" t="s">
        <v>190</v>
      </c>
      <c r="D93" s="192" t="s">
        <v>169</v>
      </c>
      <c r="E93" s="193" t="s">
        <v>2905</v>
      </c>
      <c r="F93" s="194" t="s">
        <v>2906</v>
      </c>
      <c r="G93" s="195" t="s">
        <v>172</v>
      </c>
      <c r="H93" s="196">
        <v>32.479999999999997</v>
      </c>
      <c r="I93" s="197"/>
      <c r="J93" s="198">
        <f>ROUND(I93*H93,2)</f>
        <v>0</v>
      </c>
      <c r="K93" s="194" t="s">
        <v>1025</v>
      </c>
      <c r="L93" s="60"/>
      <c r="M93" s="199" t="s">
        <v>21</v>
      </c>
      <c r="N93" s="200" t="s">
        <v>41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174</v>
      </c>
      <c r="AT93" s="23" t="s">
        <v>169</v>
      </c>
      <c r="AU93" s="23" t="s">
        <v>175</v>
      </c>
      <c r="AY93" s="23" t="s">
        <v>167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175</v>
      </c>
      <c r="BK93" s="203">
        <f>ROUND(I93*H93,2)</f>
        <v>0</v>
      </c>
      <c r="BL93" s="23" t="s">
        <v>174</v>
      </c>
      <c r="BM93" s="23" t="s">
        <v>3053</v>
      </c>
    </row>
    <row r="94" spans="2:65" s="1" customFormat="1" ht="44.25" customHeight="1">
      <c r="B94" s="40"/>
      <c r="C94" s="192" t="s">
        <v>174</v>
      </c>
      <c r="D94" s="192" t="s">
        <v>169</v>
      </c>
      <c r="E94" s="193" t="s">
        <v>2908</v>
      </c>
      <c r="F94" s="194" t="s">
        <v>2909</v>
      </c>
      <c r="G94" s="195" t="s">
        <v>172</v>
      </c>
      <c r="H94" s="196">
        <v>12.24</v>
      </c>
      <c r="I94" s="197"/>
      <c r="J94" s="198">
        <f>ROUND(I94*H94,2)</f>
        <v>0</v>
      </c>
      <c r="K94" s="194" t="s">
        <v>1025</v>
      </c>
      <c r="L94" s="60"/>
      <c r="M94" s="199" t="s">
        <v>21</v>
      </c>
      <c r="N94" s="200" t="s">
        <v>41</v>
      </c>
      <c r="O94" s="41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174</v>
      </c>
      <c r="AT94" s="23" t="s">
        <v>169</v>
      </c>
      <c r="AU94" s="23" t="s">
        <v>175</v>
      </c>
      <c r="AY94" s="23" t="s">
        <v>167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175</v>
      </c>
      <c r="BK94" s="203">
        <f>ROUND(I94*H94,2)</f>
        <v>0</v>
      </c>
      <c r="BL94" s="23" t="s">
        <v>174</v>
      </c>
      <c r="BM94" s="23" t="s">
        <v>3054</v>
      </c>
    </row>
    <row r="95" spans="2:65" s="12" customFormat="1">
      <c r="B95" s="216"/>
      <c r="C95" s="217"/>
      <c r="D95" s="206" t="s">
        <v>177</v>
      </c>
      <c r="E95" s="218" t="s">
        <v>21</v>
      </c>
      <c r="F95" s="219" t="s">
        <v>3055</v>
      </c>
      <c r="G95" s="217"/>
      <c r="H95" s="220">
        <v>12.24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177</v>
      </c>
      <c r="AU95" s="226" t="s">
        <v>175</v>
      </c>
      <c r="AV95" s="12" t="s">
        <v>175</v>
      </c>
      <c r="AW95" s="12" t="s">
        <v>33</v>
      </c>
      <c r="AX95" s="12" t="s">
        <v>69</v>
      </c>
      <c r="AY95" s="226" t="s">
        <v>167</v>
      </c>
    </row>
    <row r="96" spans="2:65" s="13" customFormat="1">
      <c r="B96" s="227"/>
      <c r="C96" s="228"/>
      <c r="D96" s="229" t="s">
        <v>177</v>
      </c>
      <c r="E96" s="230" t="s">
        <v>21</v>
      </c>
      <c r="F96" s="231" t="s">
        <v>181</v>
      </c>
      <c r="G96" s="228"/>
      <c r="H96" s="232">
        <v>12.24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177</v>
      </c>
      <c r="AU96" s="238" t="s">
        <v>175</v>
      </c>
      <c r="AV96" s="13" t="s">
        <v>174</v>
      </c>
      <c r="AW96" s="13" t="s">
        <v>33</v>
      </c>
      <c r="AX96" s="13" t="s">
        <v>77</v>
      </c>
      <c r="AY96" s="238" t="s">
        <v>167</v>
      </c>
    </row>
    <row r="97" spans="2:65" s="1" customFormat="1" ht="31.5" customHeight="1">
      <c r="B97" s="40"/>
      <c r="C97" s="192" t="s">
        <v>204</v>
      </c>
      <c r="D97" s="192" t="s">
        <v>169</v>
      </c>
      <c r="E97" s="193" t="s">
        <v>2913</v>
      </c>
      <c r="F97" s="194" t="s">
        <v>2914</v>
      </c>
      <c r="G97" s="195" t="s">
        <v>172</v>
      </c>
      <c r="H97" s="196">
        <v>12.24</v>
      </c>
      <c r="I97" s="197"/>
      <c r="J97" s="198">
        <f>ROUND(I97*H97,2)</f>
        <v>0</v>
      </c>
      <c r="K97" s="194" t="s">
        <v>1025</v>
      </c>
      <c r="L97" s="60"/>
      <c r="M97" s="199" t="s">
        <v>21</v>
      </c>
      <c r="N97" s="200" t="s">
        <v>41</v>
      </c>
      <c r="O97" s="41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174</v>
      </c>
      <c r="AT97" s="23" t="s">
        <v>169</v>
      </c>
      <c r="AU97" s="23" t="s">
        <v>175</v>
      </c>
      <c r="AY97" s="23" t="s">
        <v>167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175</v>
      </c>
      <c r="BK97" s="203">
        <f>ROUND(I97*H97,2)</f>
        <v>0</v>
      </c>
      <c r="BL97" s="23" t="s">
        <v>174</v>
      </c>
      <c r="BM97" s="23" t="s">
        <v>3056</v>
      </c>
    </row>
    <row r="98" spans="2:65" s="1" customFormat="1" ht="22.5" customHeight="1">
      <c r="B98" s="40"/>
      <c r="C98" s="192" t="s">
        <v>209</v>
      </c>
      <c r="D98" s="192" t="s">
        <v>169</v>
      </c>
      <c r="E98" s="193" t="s">
        <v>2916</v>
      </c>
      <c r="F98" s="194" t="s">
        <v>2917</v>
      </c>
      <c r="G98" s="195" t="s">
        <v>172</v>
      </c>
      <c r="H98" s="196">
        <v>12.24</v>
      </c>
      <c r="I98" s="197"/>
      <c r="J98" s="198">
        <f>ROUND(I98*H98,2)</f>
        <v>0</v>
      </c>
      <c r="K98" s="194" t="s">
        <v>1025</v>
      </c>
      <c r="L98" s="60"/>
      <c r="M98" s="199" t="s">
        <v>21</v>
      </c>
      <c r="N98" s="200" t="s">
        <v>41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174</v>
      </c>
      <c r="AT98" s="23" t="s">
        <v>169</v>
      </c>
      <c r="AU98" s="23" t="s">
        <v>175</v>
      </c>
      <c r="AY98" s="23" t="s">
        <v>167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175</v>
      </c>
      <c r="BK98" s="203">
        <f>ROUND(I98*H98,2)</f>
        <v>0</v>
      </c>
      <c r="BL98" s="23" t="s">
        <v>174</v>
      </c>
      <c r="BM98" s="23" t="s">
        <v>3057</v>
      </c>
    </row>
    <row r="99" spans="2:65" s="1" customFormat="1" ht="22.5" customHeight="1">
      <c r="B99" s="40"/>
      <c r="C99" s="192" t="s">
        <v>223</v>
      </c>
      <c r="D99" s="192" t="s">
        <v>169</v>
      </c>
      <c r="E99" s="193" t="s">
        <v>2919</v>
      </c>
      <c r="F99" s="194" t="s">
        <v>2920</v>
      </c>
      <c r="G99" s="195" t="s">
        <v>253</v>
      </c>
      <c r="H99" s="196">
        <v>19.584</v>
      </c>
      <c r="I99" s="197"/>
      <c r="J99" s="198">
        <f>ROUND(I99*H99,2)</f>
        <v>0</v>
      </c>
      <c r="K99" s="194" t="s">
        <v>1025</v>
      </c>
      <c r="L99" s="60"/>
      <c r="M99" s="199" t="s">
        <v>21</v>
      </c>
      <c r="N99" s="200" t="s">
        <v>41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174</v>
      </c>
      <c r="AT99" s="23" t="s">
        <v>169</v>
      </c>
      <c r="AU99" s="23" t="s">
        <v>175</v>
      </c>
      <c r="AY99" s="23" t="s">
        <v>167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175</v>
      </c>
      <c r="BK99" s="203">
        <f>ROUND(I99*H99,2)</f>
        <v>0</v>
      </c>
      <c r="BL99" s="23" t="s">
        <v>174</v>
      </c>
      <c r="BM99" s="23" t="s">
        <v>3058</v>
      </c>
    </row>
    <row r="100" spans="2:65" s="12" customFormat="1">
      <c r="B100" s="216"/>
      <c r="C100" s="217"/>
      <c r="D100" s="206" t="s">
        <v>177</v>
      </c>
      <c r="E100" s="218" t="s">
        <v>21</v>
      </c>
      <c r="F100" s="219" t="s">
        <v>3059</v>
      </c>
      <c r="G100" s="217"/>
      <c r="H100" s="220">
        <v>19.584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177</v>
      </c>
      <c r="AU100" s="226" t="s">
        <v>175</v>
      </c>
      <c r="AV100" s="12" t="s">
        <v>175</v>
      </c>
      <c r="AW100" s="12" t="s">
        <v>33</v>
      </c>
      <c r="AX100" s="12" t="s">
        <v>69</v>
      </c>
      <c r="AY100" s="226" t="s">
        <v>167</v>
      </c>
    </row>
    <row r="101" spans="2:65" s="13" customFormat="1">
      <c r="B101" s="227"/>
      <c r="C101" s="228"/>
      <c r="D101" s="229" t="s">
        <v>177</v>
      </c>
      <c r="E101" s="230" t="s">
        <v>21</v>
      </c>
      <c r="F101" s="231" t="s">
        <v>181</v>
      </c>
      <c r="G101" s="228"/>
      <c r="H101" s="232">
        <v>19.584</v>
      </c>
      <c r="I101" s="233"/>
      <c r="J101" s="228"/>
      <c r="K101" s="228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177</v>
      </c>
      <c r="AU101" s="238" t="s">
        <v>175</v>
      </c>
      <c r="AV101" s="13" t="s">
        <v>174</v>
      </c>
      <c r="AW101" s="13" t="s">
        <v>33</v>
      </c>
      <c r="AX101" s="13" t="s">
        <v>77</v>
      </c>
      <c r="AY101" s="238" t="s">
        <v>167</v>
      </c>
    </row>
    <row r="102" spans="2:65" s="1" customFormat="1" ht="31.5" customHeight="1">
      <c r="B102" s="40"/>
      <c r="C102" s="192" t="s">
        <v>229</v>
      </c>
      <c r="D102" s="192" t="s">
        <v>169</v>
      </c>
      <c r="E102" s="193" t="s">
        <v>2923</v>
      </c>
      <c r="F102" s="194" t="s">
        <v>2924</v>
      </c>
      <c r="G102" s="195" t="s">
        <v>172</v>
      </c>
      <c r="H102" s="196">
        <v>32.479999999999997</v>
      </c>
      <c r="I102" s="197"/>
      <c r="J102" s="198">
        <f>ROUND(I102*H102,2)</f>
        <v>0</v>
      </c>
      <c r="K102" s="194" t="s">
        <v>1025</v>
      </c>
      <c r="L102" s="60"/>
      <c r="M102" s="199" t="s">
        <v>21</v>
      </c>
      <c r="N102" s="200" t="s">
        <v>41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174</v>
      </c>
      <c r="AT102" s="23" t="s">
        <v>169</v>
      </c>
      <c r="AU102" s="23" t="s">
        <v>175</v>
      </c>
      <c r="AY102" s="23" t="s">
        <v>167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175</v>
      </c>
      <c r="BK102" s="203">
        <f>ROUND(I102*H102,2)</f>
        <v>0</v>
      </c>
      <c r="BL102" s="23" t="s">
        <v>174</v>
      </c>
      <c r="BM102" s="23" t="s">
        <v>3060</v>
      </c>
    </row>
    <row r="103" spans="2:65" s="12" customFormat="1">
      <c r="B103" s="216"/>
      <c r="C103" s="217"/>
      <c r="D103" s="229" t="s">
        <v>177</v>
      </c>
      <c r="E103" s="257" t="s">
        <v>21</v>
      </c>
      <c r="F103" s="254" t="s">
        <v>3061</v>
      </c>
      <c r="G103" s="217"/>
      <c r="H103" s="255">
        <v>32.479999999999997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177</v>
      </c>
      <c r="AU103" s="226" t="s">
        <v>175</v>
      </c>
      <c r="AV103" s="12" t="s">
        <v>175</v>
      </c>
      <c r="AW103" s="12" t="s">
        <v>33</v>
      </c>
      <c r="AX103" s="12" t="s">
        <v>77</v>
      </c>
      <c r="AY103" s="226" t="s">
        <v>167</v>
      </c>
    </row>
    <row r="104" spans="2:65" s="1" customFormat="1" ht="44.25" customHeight="1">
      <c r="B104" s="40"/>
      <c r="C104" s="192" t="s">
        <v>242</v>
      </c>
      <c r="D104" s="192" t="s">
        <v>169</v>
      </c>
      <c r="E104" s="193" t="s">
        <v>2927</v>
      </c>
      <c r="F104" s="194" t="s">
        <v>2928</v>
      </c>
      <c r="G104" s="195" t="s">
        <v>172</v>
      </c>
      <c r="H104" s="196">
        <v>9.18</v>
      </c>
      <c r="I104" s="197"/>
      <c r="J104" s="198">
        <f>ROUND(I104*H104,2)</f>
        <v>0</v>
      </c>
      <c r="K104" s="194" t="s">
        <v>1025</v>
      </c>
      <c r="L104" s="60"/>
      <c r="M104" s="199" t="s">
        <v>21</v>
      </c>
      <c r="N104" s="200" t="s">
        <v>41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174</v>
      </c>
      <c r="AT104" s="23" t="s">
        <v>169</v>
      </c>
      <c r="AU104" s="23" t="s">
        <v>175</v>
      </c>
      <c r="AY104" s="23" t="s">
        <v>167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175</v>
      </c>
      <c r="BK104" s="203">
        <f>ROUND(I104*H104,2)</f>
        <v>0</v>
      </c>
      <c r="BL104" s="23" t="s">
        <v>174</v>
      </c>
      <c r="BM104" s="23" t="s">
        <v>3062</v>
      </c>
    </row>
    <row r="105" spans="2:65" s="12" customFormat="1">
      <c r="B105" s="216"/>
      <c r="C105" s="217"/>
      <c r="D105" s="206" t="s">
        <v>177</v>
      </c>
      <c r="E105" s="218" t="s">
        <v>21</v>
      </c>
      <c r="F105" s="219" t="s">
        <v>3063</v>
      </c>
      <c r="G105" s="217"/>
      <c r="H105" s="220">
        <v>9.18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177</v>
      </c>
      <c r="AU105" s="226" t="s">
        <v>175</v>
      </c>
      <c r="AV105" s="12" t="s">
        <v>175</v>
      </c>
      <c r="AW105" s="12" t="s">
        <v>33</v>
      </c>
      <c r="AX105" s="12" t="s">
        <v>69</v>
      </c>
      <c r="AY105" s="226" t="s">
        <v>167</v>
      </c>
    </row>
    <row r="106" spans="2:65" s="13" customFormat="1">
      <c r="B106" s="227"/>
      <c r="C106" s="228"/>
      <c r="D106" s="229" t="s">
        <v>177</v>
      </c>
      <c r="E106" s="230" t="s">
        <v>21</v>
      </c>
      <c r="F106" s="231" t="s">
        <v>181</v>
      </c>
      <c r="G106" s="228"/>
      <c r="H106" s="232">
        <v>9.18</v>
      </c>
      <c r="I106" s="233"/>
      <c r="J106" s="228"/>
      <c r="K106" s="228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177</v>
      </c>
      <c r="AU106" s="238" t="s">
        <v>175</v>
      </c>
      <c r="AV106" s="13" t="s">
        <v>174</v>
      </c>
      <c r="AW106" s="13" t="s">
        <v>33</v>
      </c>
      <c r="AX106" s="13" t="s">
        <v>77</v>
      </c>
      <c r="AY106" s="238" t="s">
        <v>167</v>
      </c>
    </row>
    <row r="107" spans="2:65" s="1" customFormat="1" ht="31.5" customHeight="1">
      <c r="B107" s="40"/>
      <c r="C107" s="242" t="s">
        <v>250</v>
      </c>
      <c r="D107" s="242" t="s">
        <v>364</v>
      </c>
      <c r="E107" s="243" t="s">
        <v>2931</v>
      </c>
      <c r="F107" s="244" t="s">
        <v>2932</v>
      </c>
      <c r="G107" s="245" t="s">
        <v>253</v>
      </c>
      <c r="H107" s="246">
        <v>17.442</v>
      </c>
      <c r="I107" s="247"/>
      <c r="J107" s="248">
        <f>ROUND(I107*H107,2)</f>
        <v>0</v>
      </c>
      <c r="K107" s="244" t="s">
        <v>1025</v>
      </c>
      <c r="L107" s="249"/>
      <c r="M107" s="250" t="s">
        <v>21</v>
      </c>
      <c r="N107" s="251" t="s">
        <v>41</v>
      </c>
      <c r="O107" s="41"/>
      <c r="P107" s="201">
        <f>O107*H107</f>
        <v>0</v>
      </c>
      <c r="Q107" s="201">
        <v>1</v>
      </c>
      <c r="R107" s="201">
        <f>Q107*H107</f>
        <v>17.442</v>
      </c>
      <c r="S107" s="201">
        <v>0</v>
      </c>
      <c r="T107" s="202">
        <f>S107*H107</f>
        <v>0</v>
      </c>
      <c r="AR107" s="23" t="s">
        <v>229</v>
      </c>
      <c r="AT107" s="23" t="s">
        <v>364</v>
      </c>
      <c r="AU107" s="23" t="s">
        <v>175</v>
      </c>
      <c r="AY107" s="23" t="s">
        <v>167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175</v>
      </c>
      <c r="BK107" s="203">
        <f>ROUND(I107*H107,2)</f>
        <v>0</v>
      </c>
      <c r="BL107" s="23" t="s">
        <v>174</v>
      </c>
      <c r="BM107" s="23" t="s">
        <v>3064</v>
      </c>
    </row>
    <row r="108" spans="2:65" s="12" customFormat="1">
      <c r="B108" s="216"/>
      <c r="C108" s="217"/>
      <c r="D108" s="206" t="s">
        <v>177</v>
      </c>
      <c r="E108" s="218" t="s">
        <v>21</v>
      </c>
      <c r="F108" s="219" t="s">
        <v>3065</v>
      </c>
      <c r="G108" s="217"/>
      <c r="H108" s="220">
        <v>17.442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175</v>
      </c>
      <c r="AV108" s="12" t="s">
        <v>175</v>
      </c>
      <c r="AW108" s="12" t="s">
        <v>33</v>
      </c>
      <c r="AX108" s="12" t="s">
        <v>77</v>
      </c>
      <c r="AY108" s="226" t="s">
        <v>167</v>
      </c>
    </row>
    <row r="109" spans="2:65" s="10" customFormat="1" ht="29.85" customHeight="1">
      <c r="B109" s="175"/>
      <c r="C109" s="176"/>
      <c r="D109" s="189" t="s">
        <v>68</v>
      </c>
      <c r="E109" s="190" t="s">
        <v>174</v>
      </c>
      <c r="F109" s="190" t="s">
        <v>432</v>
      </c>
      <c r="G109" s="176"/>
      <c r="H109" s="176"/>
      <c r="I109" s="179"/>
      <c r="J109" s="191">
        <f>BK109</f>
        <v>0</v>
      </c>
      <c r="K109" s="176"/>
      <c r="L109" s="181"/>
      <c r="M109" s="182"/>
      <c r="N109" s="183"/>
      <c r="O109" s="183"/>
      <c r="P109" s="184">
        <f>SUM(P110:P112)</f>
        <v>0</v>
      </c>
      <c r="Q109" s="183"/>
      <c r="R109" s="184">
        <f>SUM(R110:R112)</f>
        <v>0</v>
      </c>
      <c r="S109" s="183"/>
      <c r="T109" s="185">
        <f>SUM(T110:T112)</f>
        <v>0</v>
      </c>
      <c r="AR109" s="186" t="s">
        <v>77</v>
      </c>
      <c r="AT109" s="187" t="s">
        <v>68</v>
      </c>
      <c r="AU109" s="187" t="s">
        <v>77</v>
      </c>
      <c r="AY109" s="186" t="s">
        <v>167</v>
      </c>
      <c r="BK109" s="188">
        <f>SUM(BK110:BK112)</f>
        <v>0</v>
      </c>
    </row>
    <row r="110" spans="2:65" s="1" customFormat="1" ht="31.5" customHeight="1">
      <c r="B110" s="40"/>
      <c r="C110" s="192" t="s">
        <v>260</v>
      </c>
      <c r="D110" s="192" t="s">
        <v>169</v>
      </c>
      <c r="E110" s="193" t="s">
        <v>3066</v>
      </c>
      <c r="F110" s="194" t="s">
        <v>3067</v>
      </c>
      <c r="G110" s="195" t="s">
        <v>172</v>
      </c>
      <c r="H110" s="196">
        <v>3.06</v>
      </c>
      <c r="I110" s="197"/>
      <c r="J110" s="198">
        <f>ROUND(I110*H110,2)</f>
        <v>0</v>
      </c>
      <c r="K110" s="194" t="s">
        <v>173</v>
      </c>
      <c r="L110" s="60"/>
      <c r="M110" s="199" t="s">
        <v>21</v>
      </c>
      <c r="N110" s="200" t="s">
        <v>41</v>
      </c>
      <c r="O110" s="41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174</v>
      </c>
      <c r="AT110" s="23" t="s">
        <v>169</v>
      </c>
      <c r="AU110" s="23" t="s">
        <v>175</v>
      </c>
      <c r="AY110" s="23" t="s">
        <v>167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175</v>
      </c>
      <c r="BK110" s="203">
        <f>ROUND(I110*H110,2)</f>
        <v>0</v>
      </c>
      <c r="BL110" s="23" t="s">
        <v>174</v>
      </c>
      <c r="BM110" s="23" t="s">
        <v>3068</v>
      </c>
    </row>
    <row r="111" spans="2:65" s="12" customFormat="1">
      <c r="B111" s="216"/>
      <c r="C111" s="217"/>
      <c r="D111" s="206" t="s">
        <v>177</v>
      </c>
      <c r="E111" s="218" t="s">
        <v>21</v>
      </c>
      <c r="F111" s="219" t="s">
        <v>3069</v>
      </c>
      <c r="G111" s="217"/>
      <c r="H111" s="220">
        <v>3.06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177</v>
      </c>
      <c r="AU111" s="226" t="s">
        <v>175</v>
      </c>
      <c r="AV111" s="12" t="s">
        <v>175</v>
      </c>
      <c r="AW111" s="12" t="s">
        <v>33</v>
      </c>
      <c r="AX111" s="12" t="s">
        <v>69</v>
      </c>
      <c r="AY111" s="226" t="s">
        <v>167</v>
      </c>
    </row>
    <row r="112" spans="2:65" s="13" customFormat="1">
      <c r="B112" s="227"/>
      <c r="C112" s="228"/>
      <c r="D112" s="206" t="s">
        <v>177</v>
      </c>
      <c r="E112" s="239" t="s">
        <v>21</v>
      </c>
      <c r="F112" s="240" t="s">
        <v>181</v>
      </c>
      <c r="G112" s="228"/>
      <c r="H112" s="241">
        <v>3.06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177</v>
      </c>
      <c r="AU112" s="238" t="s">
        <v>175</v>
      </c>
      <c r="AV112" s="13" t="s">
        <v>174</v>
      </c>
      <c r="AW112" s="13" t="s">
        <v>33</v>
      </c>
      <c r="AX112" s="13" t="s">
        <v>77</v>
      </c>
      <c r="AY112" s="238" t="s">
        <v>167</v>
      </c>
    </row>
    <row r="113" spans="2:65" s="10" customFormat="1" ht="29.85" customHeight="1">
      <c r="B113" s="175"/>
      <c r="C113" s="176"/>
      <c r="D113" s="189" t="s">
        <v>68</v>
      </c>
      <c r="E113" s="190" t="s">
        <v>229</v>
      </c>
      <c r="F113" s="190" t="s">
        <v>2939</v>
      </c>
      <c r="G113" s="176"/>
      <c r="H113" s="176"/>
      <c r="I113" s="179"/>
      <c r="J113" s="191">
        <f>BK113</f>
        <v>0</v>
      </c>
      <c r="K113" s="176"/>
      <c r="L113" s="181"/>
      <c r="M113" s="182"/>
      <c r="N113" s="183"/>
      <c r="O113" s="183"/>
      <c r="P113" s="184">
        <f>SUM(P114:P128)</f>
        <v>0</v>
      </c>
      <c r="Q113" s="183"/>
      <c r="R113" s="184">
        <f>SUM(R114:R128)</f>
        <v>0.12712999999999999</v>
      </c>
      <c r="S113" s="183"/>
      <c r="T113" s="185">
        <f>SUM(T114:T128)</f>
        <v>0</v>
      </c>
      <c r="AR113" s="186" t="s">
        <v>77</v>
      </c>
      <c r="AT113" s="187" t="s">
        <v>68</v>
      </c>
      <c r="AU113" s="187" t="s">
        <v>77</v>
      </c>
      <c r="AY113" s="186" t="s">
        <v>167</v>
      </c>
      <c r="BK113" s="188">
        <f>SUM(BK114:BK128)</f>
        <v>0</v>
      </c>
    </row>
    <row r="114" spans="2:65" s="1" customFormat="1" ht="22.5" customHeight="1">
      <c r="B114" s="40"/>
      <c r="C114" s="192" t="s">
        <v>266</v>
      </c>
      <c r="D114" s="192" t="s">
        <v>169</v>
      </c>
      <c r="E114" s="193" t="s">
        <v>3070</v>
      </c>
      <c r="F114" s="194" t="s">
        <v>3071</v>
      </c>
      <c r="G114" s="195" t="s">
        <v>226</v>
      </c>
      <c r="H114" s="196">
        <v>1</v>
      </c>
      <c r="I114" s="197"/>
      <c r="J114" s="198">
        <f>ROUND(I114*H114,2)</f>
        <v>0</v>
      </c>
      <c r="K114" s="194" t="s">
        <v>173</v>
      </c>
      <c r="L114" s="60"/>
      <c r="M114" s="199" t="s">
        <v>21</v>
      </c>
      <c r="N114" s="200" t="s">
        <v>41</v>
      </c>
      <c r="O114" s="41"/>
      <c r="P114" s="201">
        <f>O114*H114</f>
        <v>0</v>
      </c>
      <c r="Q114" s="201">
        <v>1.03E-2</v>
      </c>
      <c r="R114" s="201">
        <f>Q114*H114</f>
        <v>1.03E-2</v>
      </c>
      <c r="S114" s="201">
        <v>0</v>
      </c>
      <c r="T114" s="202">
        <f>S114*H114</f>
        <v>0</v>
      </c>
      <c r="AR114" s="23" t="s">
        <v>308</v>
      </c>
      <c r="AT114" s="23" t="s">
        <v>169</v>
      </c>
      <c r="AU114" s="23" t="s">
        <v>175</v>
      </c>
      <c r="AY114" s="23" t="s">
        <v>167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175</v>
      </c>
      <c r="BK114" s="203">
        <f>ROUND(I114*H114,2)</f>
        <v>0</v>
      </c>
      <c r="BL114" s="23" t="s">
        <v>308</v>
      </c>
      <c r="BM114" s="23" t="s">
        <v>3072</v>
      </c>
    </row>
    <row r="115" spans="2:65" s="1" customFormat="1" ht="31.5" customHeight="1">
      <c r="B115" s="40"/>
      <c r="C115" s="192" t="s">
        <v>291</v>
      </c>
      <c r="D115" s="192" t="s">
        <v>169</v>
      </c>
      <c r="E115" s="193" t="s">
        <v>3073</v>
      </c>
      <c r="F115" s="194" t="s">
        <v>3074</v>
      </c>
      <c r="G115" s="195" t="s">
        <v>305</v>
      </c>
      <c r="H115" s="196">
        <v>4</v>
      </c>
      <c r="I115" s="197"/>
      <c r="J115" s="198">
        <f>ROUND(I115*H115,2)</f>
        <v>0</v>
      </c>
      <c r="K115" s="194" t="s">
        <v>173</v>
      </c>
      <c r="L115" s="60"/>
      <c r="M115" s="199" t="s">
        <v>21</v>
      </c>
      <c r="N115" s="200" t="s">
        <v>41</v>
      </c>
      <c r="O115" s="41"/>
      <c r="P115" s="201">
        <f>O115*H115</f>
        <v>0</v>
      </c>
      <c r="Q115" s="201">
        <v>1.2800000000000001E-3</v>
      </c>
      <c r="R115" s="201">
        <f>Q115*H115</f>
        <v>5.1200000000000004E-3</v>
      </c>
      <c r="S115" s="201">
        <v>0</v>
      </c>
      <c r="T115" s="202">
        <f>S115*H115</f>
        <v>0</v>
      </c>
      <c r="AR115" s="23" t="s">
        <v>174</v>
      </c>
      <c r="AT115" s="23" t="s">
        <v>169</v>
      </c>
      <c r="AU115" s="23" t="s">
        <v>175</v>
      </c>
      <c r="AY115" s="23" t="s">
        <v>167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175</v>
      </c>
      <c r="BK115" s="203">
        <f>ROUND(I115*H115,2)</f>
        <v>0</v>
      </c>
      <c r="BL115" s="23" t="s">
        <v>174</v>
      </c>
      <c r="BM115" s="23" t="s">
        <v>3075</v>
      </c>
    </row>
    <row r="116" spans="2:65" s="1" customFormat="1" ht="31.5" customHeight="1">
      <c r="B116" s="40"/>
      <c r="C116" s="192" t="s">
        <v>298</v>
      </c>
      <c r="D116" s="192" t="s">
        <v>169</v>
      </c>
      <c r="E116" s="193" t="s">
        <v>3076</v>
      </c>
      <c r="F116" s="194" t="s">
        <v>3077</v>
      </c>
      <c r="G116" s="195" t="s">
        <v>305</v>
      </c>
      <c r="H116" s="196">
        <v>55.5</v>
      </c>
      <c r="I116" s="197"/>
      <c r="J116" s="198">
        <f>ROUND(I116*H116,2)</f>
        <v>0</v>
      </c>
      <c r="K116" s="194" t="s">
        <v>173</v>
      </c>
      <c r="L116" s="60"/>
      <c r="M116" s="199" t="s">
        <v>21</v>
      </c>
      <c r="N116" s="200" t="s">
        <v>41</v>
      </c>
      <c r="O116" s="41"/>
      <c r="P116" s="201">
        <f>O116*H116</f>
        <v>0</v>
      </c>
      <c r="Q116" s="201">
        <v>1.7799999999999999E-3</v>
      </c>
      <c r="R116" s="201">
        <f>Q116*H116</f>
        <v>9.8789999999999989E-2</v>
      </c>
      <c r="S116" s="201">
        <v>0</v>
      </c>
      <c r="T116" s="202">
        <f>S116*H116</f>
        <v>0</v>
      </c>
      <c r="AR116" s="23" t="s">
        <v>174</v>
      </c>
      <c r="AT116" s="23" t="s">
        <v>169</v>
      </c>
      <c r="AU116" s="23" t="s">
        <v>175</v>
      </c>
      <c r="AY116" s="23" t="s">
        <v>167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175</v>
      </c>
      <c r="BK116" s="203">
        <f>ROUND(I116*H116,2)</f>
        <v>0</v>
      </c>
      <c r="BL116" s="23" t="s">
        <v>174</v>
      </c>
      <c r="BM116" s="23" t="s">
        <v>3078</v>
      </c>
    </row>
    <row r="117" spans="2:65" s="12" customFormat="1">
      <c r="B117" s="216"/>
      <c r="C117" s="217"/>
      <c r="D117" s="206" t="s">
        <v>177</v>
      </c>
      <c r="E117" s="218" t="s">
        <v>21</v>
      </c>
      <c r="F117" s="219" t="s">
        <v>3079</v>
      </c>
      <c r="G117" s="217"/>
      <c r="H117" s="220">
        <v>55.5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177</v>
      </c>
      <c r="AU117" s="226" t="s">
        <v>175</v>
      </c>
      <c r="AV117" s="12" t="s">
        <v>175</v>
      </c>
      <c r="AW117" s="12" t="s">
        <v>33</v>
      </c>
      <c r="AX117" s="12" t="s">
        <v>69</v>
      </c>
      <c r="AY117" s="226" t="s">
        <v>167</v>
      </c>
    </row>
    <row r="118" spans="2:65" s="13" customFormat="1">
      <c r="B118" s="227"/>
      <c r="C118" s="228"/>
      <c r="D118" s="229" t="s">
        <v>177</v>
      </c>
      <c r="E118" s="230" t="s">
        <v>21</v>
      </c>
      <c r="F118" s="231" t="s">
        <v>181</v>
      </c>
      <c r="G118" s="228"/>
      <c r="H118" s="232">
        <v>55.5</v>
      </c>
      <c r="I118" s="233"/>
      <c r="J118" s="228"/>
      <c r="K118" s="228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177</v>
      </c>
      <c r="AU118" s="238" t="s">
        <v>175</v>
      </c>
      <c r="AV118" s="13" t="s">
        <v>174</v>
      </c>
      <c r="AW118" s="13" t="s">
        <v>33</v>
      </c>
      <c r="AX118" s="13" t="s">
        <v>77</v>
      </c>
      <c r="AY118" s="238" t="s">
        <v>167</v>
      </c>
    </row>
    <row r="119" spans="2:65" s="1" customFormat="1" ht="31.5" customHeight="1">
      <c r="B119" s="40"/>
      <c r="C119" s="192" t="s">
        <v>10</v>
      </c>
      <c r="D119" s="192" t="s">
        <v>169</v>
      </c>
      <c r="E119" s="193" t="s">
        <v>3080</v>
      </c>
      <c r="F119" s="194" t="s">
        <v>3081</v>
      </c>
      <c r="G119" s="195" t="s">
        <v>226</v>
      </c>
      <c r="H119" s="196">
        <v>3</v>
      </c>
      <c r="I119" s="197"/>
      <c r="J119" s="198">
        <f t="shared" ref="J119:J128" si="0">ROUND(I119*H119,2)</f>
        <v>0</v>
      </c>
      <c r="K119" s="194" t="s">
        <v>1030</v>
      </c>
      <c r="L119" s="60"/>
      <c r="M119" s="199" t="s">
        <v>21</v>
      </c>
      <c r="N119" s="200" t="s">
        <v>41</v>
      </c>
      <c r="O119" s="41"/>
      <c r="P119" s="201">
        <f t="shared" ref="P119:P128" si="1">O119*H119</f>
        <v>0</v>
      </c>
      <c r="Q119" s="201">
        <v>0</v>
      </c>
      <c r="R119" s="201">
        <f t="shared" ref="R119:R128" si="2">Q119*H119</f>
        <v>0</v>
      </c>
      <c r="S119" s="201">
        <v>0</v>
      </c>
      <c r="T119" s="202">
        <f t="shared" ref="T119:T128" si="3">S119*H119</f>
        <v>0</v>
      </c>
      <c r="AR119" s="23" t="s">
        <v>174</v>
      </c>
      <c r="AT119" s="23" t="s">
        <v>169</v>
      </c>
      <c r="AU119" s="23" t="s">
        <v>175</v>
      </c>
      <c r="AY119" s="23" t="s">
        <v>167</v>
      </c>
      <c r="BE119" s="203">
        <f t="shared" ref="BE119:BE128" si="4">IF(N119="základní",J119,0)</f>
        <v>0</v>
      </c>
      <c r="BF119" s="203">
        <f t="shared" ref="BF119:BF128" si="5">IF(N119="snížená",J119,0)</f>
        <v>0</v>
      </c>
      <c r="BG119" s="203">
        <f t="shared" ref="BG119:BG128" si="6">IF(N119="zákl. přenesená",J119,0)</f>
        <v>0</v>
      </c>
      <c r="BH119" s="203">
        <f t="shared" ref="BH119:BH128" si="7">IF(N119="sníž. přenesená",J119,0)</f>
        <v>0</v>
      </c>
      <c r="BI119" s="203">
        <f t="shared" ref="BI119:BI128" si="8">IF(N119="nulová",J119,0)</f>
        <v>0</v>
      </c>
      <c r="BJ119" s="23" t="s">
        <v>175</v>
      </c>
      <c r="BK119" s="203">
        <f t="shared" ref="BK119:BK128" si="9">ROUND(I119*H119,2)</f>
        <v>0</v>
      </c>
      <c r="BL119" s="23" t="s">
        <v>174</v>
      </c>
      <c r="BM119" s="23" t="s">
        <v>3082</v>
      </c>
    </row>
    <row r="120" spans="2:65" s="1" customFormat="1" ht="31.5" customHeight="1">
      <c r="B120" s="40"/>
      <c r="C120" s="192" t="s">
        <v>308</v>
      </c>
      <c r="D120" s="192" t="s">
        <v>169</v>
      </c>
      <c r="E120" s="193" t="s">
        <v>3083</v>
      </c>
      <c r="F120" s="194" t="s">
        <v>3084</v>
      </c>
      <c r="G120" s="195" t="s">
        <v>226</v>
      </c>
      <c r="H120" s="196">
        <v>11</v>
      </c>
      <c r="I120" s="197"/>
      <c r="J120" s="198">
        <f t="shared" si="0"/>
        <v>0</v>
      </c>
      <c r="K120" s="194" t="s">
        <v>1030</v>
      </c>
      <c r="L120" s="60"/>
      <c r="M120" s="199" t="s">
        <v>21</v>
      </c>
      <c r="N120" s="200" t="s">
        <v>41</v>
      </c>
      <c r="O120" s="41"/>
      <c r="P120" s="201">
        <f t="shared" si="1"/>
        <v>0</v>
      </c>
      <c r="Q120" s="201">
        <v>0</v>
      </c>
      <c r="R120" s="201">
        <f t="shared" si="2"/>
        <v>0</v>
      </c>
      <c r="S120" s="201">
        <v>0</v>
      </c>
      <c r="T120" s="202">
        <f t="shared" si="3"/>
        <v>0</v>
      </c>
      <c r="AR120" s="23" t="s">
        <v>174</v>
      </c>
      <c r="AT120" s="23" t="s">
        <v>169</v>
      </c>
      <c r="AU120" s="23" t="s">
        <v>175</v>
      </c>
      <c r="AY120" s="23" t="s">
        <v>167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23" t="s">
        <v>175</v>
      </c>
      <c r="BK120" s="203">
        <f t="shared" si="9"/>
        <v>0</v>
      </c>
      <c r="BL120" s="23" t="s">
        <v>174</v>
      </c>
      <c r="BM120" s="23" t="s">
        <v>3085</v>
      </c>
    </row>
    <row r="121" spans="2:65" s="1" customFormat="1" ht="31.5" customHeight="1">
      <c r="B121" s="40"/>
      <c r="C121" s="192" t="s">
        <v>312</v>
      </c>
      <c r="D121" s="192" t="s">
        <v>169</v>
      </c>
      <c r="E121" s="193" t="s">
        <v>3086</v>
      </c>
      <c r="F121" s="194" t="s">
        <v>3087</v>
      </c>
      <c r="G121" s="195" t="s">
        <v>226</v>
      </c>
      <c r="H121" s="196">
        <v>4</v>
      </c>
      <c r="I121" s="197"/>
      <c r="J121" s="198">
        <f t="shared" si="0"/>
        <v>0</v>
      </c>
      <c r="K121" s="194" t="s">
        <v>173</v>
      </c>
      <c r="L121" s="60"/>
      <c r="M121" s="199" t="s">
        <v>21</v>
      </c>
      <c r="N121" s="200" t="s">
        <v>41</v>
      </c>
      <c r="O121" s="41"/>
      <c r="P121" s="201">
        <f t="shared" si="1"/>
        <v>0</v>
      </c>
      <c r="Q121" s="201">
        <v>1.0000000000000001E-5</v>
      </c>
      <c r="R121" s="201">
        <f t="shared" si="2"/>
        <v>4.0000000000000003E-5</v>
      </c>
      <c r="S121" s="201">
        <v>0</v>
      </c>
      <c r="T121" s="202">
        <f t="shared" si="3"/>
        <v>0</v>
      </c>
      <c r="AR121" s="23" t="s">
        <v>174</v>
      </c>
      <c r="AT121" s="23" t="s">
        <v>169</v>
      </c>
      <c r="AU121" s="23" t="s">
        <v>175</v>
      </c>
      <c r="AY121" s="23" t="s">
        <v>167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23" t="s">
        <v>175</v>
      </c>
      <c r="BK121" s="203">
        <f t="shared" si="9"/>
        <v>0</v>
      </c>
      <c r="BL121" s="23" t="s">
        <v>174</v>
      </c>
      <c r="BM121" s="23" t="s">
        <v>3088</v>
      </c>
    </row>
    <row r="122" spans="2:65" s="1" customFormat="1" ht="31.5" customHeight="1">
      <c r="B122" s="40"/>
      <c r="C122" s="242" t="s">
        <v>316</v>
      </c>
      <c r="D122" s="242" t="s">
        <v>364</v>
      </c>
      <c r="E122" s="243" t="s">
        <v>3089</v>
      </c>
      <c r="F122" s="244" t="s">
        <v>3090</v>
      </c>
      <c r="G122" s="245" t="s">
        <v>226</v>
      </c>
      <c r="H122" s="246">
        <v>3</v>
      </c>
      <c r="I122" s="247"/>
      <c r="J122" s="248">
        <f t="shared" si="0"/>
        <v>0</v>
      </c>
      <c r="K122" s="244" t="s">
        <v>1025</v>
      </c>
      <c r="L122" s="249"/>
      <c r="M122" s="250" t="s">
        <v>21</v>
      </c>
      <c r="N122" s="251" t="s">
        <v>41</v>
      </c>
      <c r="O122" s="41"/>
      <c r="P122" s="201">
        <f t="shared" si="1"/>
        <v>0</v>
      </c>
      <c r="Q122" s="201">
        <v>8.8000000000000003E-4</v>
      </c>
      <c r="R122" s="201">
        <f t="shared" si="2"/>
        <v>2.64E-3</v>
      </c>
      <c r="S122" s="201">
        <v>0</v>
      </c>
      <c r="T122" s="202">
        <f t="shared" si="3"/>
        <v>0</v>
      </c>
      <c r="AR122" s="23" t="s">
        <v>229</v>
      </c>
      <c r="AT122" s="23" t="s">
        <v>364</v>
      </c>
      <c r="AU122" s="23" t="s">
        <v>175</v>
      </c>
      <c r="AY122" s="23" t="s">
        <v>167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23" t="s">
        <v>175</v>
      </c>
      <c r="BK122" s="203">
        <f t="shared" si="9"/>
        <v>0</v>
      </c>
      <c r="BL122" s="23" t="s">
        <v>174</v>
      </c>
      <c r="BM122" s="23" t="s">
        <v>3091</v>
      </c>
    </row>
    <row r="123" spans="2:65" s="1" customFormat="1" ht="22.5" customHeight="1">
      <c r="B123" s="40"/>
      <c r="C123" s="242" t="s">
        <v>320</v>
      </c>
      <c r="D123" s="242" t="s">
        <v>364</v>
      </c>
      <c r="E123" s="243" t="s">
        <v>3092</v>
      </c>
      <c r="F123" s="244" t="s">
        <v>3093</v>
      </c>
      <c r="G123" s="245" t="s">
        <v>226</v>
      </c>
      <c r="H123" s="246">
        <v>1</v>
      </c>
      <c r="I123" s="247"/>
      <c r="J123" s="248">
        <f t="shared" si="0"/>
        <v>0</v>
      </c>
      <c r="K123" s="244" t="s">
        <v>173</v>
      </c>
      <c r="L123" s="249"/>
      <c r="M123" s="250" t="s">
        <v>21</v>
      </c>
      <c r="N123" s="251" t="s">
        <v>41</v>
      </c>
      <c r="O123" s="41"/>
      <c r="P123" s="201">
        <f t="shared" si="1"/>
        <v>0</v>
      </c>
      <c r="Q123" s="201">
        <v>6.9999999999999999E-4</v>
      </c>
      <c r="R123" s="201">
        <f t="shared" si="2"/>
        <v>6.9999999999999999E-4</v>
      </c>
      <c r="S123" s="201">
        <v>0</v>
      </c>
      <c r="T123" s="202">
        <f t="shared" si="3"/>
        <v>0</v>
      </c>
      <c r="AR123" s="23" t="s">
        <v>229</v>
      </c>
      <c r="AT123" s="23" t="s">
        <v>364</v>
      </c>
      <c r="AU123" s="23" t="s">
        <v>175</v>
      </c>
      <c r="AY123" s="23" t="s">
        <v>167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23" t="s">
        <v>175</v>
      </c>
      <c r="BK123" s="203">
        <f t="shared" si="9"/>
        <v>0</v>
      </c>
      <c r="BL123" s="23" t="s">
        <v>174</v>
      </c>
      <c r="BM123" s="23" t="s">
        <v>3094</v>
      </c>
    </row>
    <row r="124" spans="2:65" s="1" customFormat="1" ht="31.5" customHeight="1">
      <c r="B124" s="40"/>
      <c r="C124" s="242" t="s">
        <v>326</v>
      </c>
      <c r="D124" s="242" t="s">
        <v>364</v>
      </c>
      <c r="E124" s="243" t="s">
        <v>3095</v>
      </c>
      <c r="F124" s="244" t="s">
        <v>3096</v>
      </c>
      <c r="G124" s="245" t="s">
        <v>226</v>
      </c>
      <c r="H124" s="246">
        <v>3</v>
      </c>
      <c r="I124" s="247"/>
      <c r="J124" s="248">
        <f t="shared" si="0"/>
        <v>0</v>
      </c>
      <c r="K124" s="244" t="s">
        <v>1025</v>
      </c>
      <c r="L124" s="249"/>
      <c r="M124" s="250" t="s">
        <v>21</v>
      </c>
      <c r="N124" s="251" t="s">
        <v>41</v>
      </c>
      <c r="O124" s="41"/>
      <c r="P124" s="201">
        <f t="shared" si="1"/>
        <v>0</v>
      </c>
      <c r="Q124" s="201">
        <v>2.7999999999999998E-4</v>
      </c>
      <c r="R124" s="201">
        <f t="shared" si="2"/>
        <v>8.3999999999999993E-4</v>
      </c>
      <c r="S124" s="201">
        <v>0</v>
      </c>
      <c r="T124" s="202">
        <f t="shared" si="3"/>
        <v>0</v>
      </c>
      <c r="AR124" s="23" t="s">
        <v>229</v>
      </c>
      <c r="AT124" s="23" t="s">
        <v>364</v>
      </c>
      <c r="AU124" s="23" t="s">
        <v>175</v>
      </c>
      <c r="AY124" s="23" t="s">
        <v>167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23" t="s">
        <v>175</v>
      </c>
      <c r="BK124" s="203">
        <f t="shared" si="9"/>
        <v>0</v>
      </c>
      <c r="BL124" s="23" t="s">
        <v>174</v>
      </c>
      <c r="BM124" s="23" t="s">
        <v>3097</v>
      </c>
    </row>
    <row r="125" spans="2:65" s="1" customFormat="1" ht="31.5" customHeight="1">
      <c r="B125" s="40"/>
      <c r="C125" s="242" t="s">
        <v>9</v>
      </c>
      <c r="D125" s="242" t="s">
        <v>364</v>
      </c>
      <c r="E125" s="243" t="s">
        <v>3098</v>
      </c>
      <c r="F125" s="244" t="s">
        <v>3099</v>
      </c>
      <c r="G125" s="245" t="s">
        <v>226</v>
      </c>
      <c r="H125" s="246">
        <v>5</v>
      </c>
      <c r="I125" s="247"/>
      <c r="J125" s="248">
        <f t="shared" si="0"/>
        <v>0</v>
      </c>
      <c r="K125" s="244" t="s">
        <v>1030</v>
      </c>
      <c r="L125" s="249"/>
      <c r="M125" s="250" t="s">
        <v>21</v>
      </c>
      <c r="N125" s="251" t="s">
        <v>41</v>
      </c>
      <c r="O125" s="41"/>
      <c r="P125" s="201">
        <f t="shared" si="1"/>
        <v>0</v>
      </c>
      <c r="Q125" s="201">
        <v>4.4999999999999999E-4</v>
      </c>
      <c r="R125" s="201">
        <f t="shared" si="2"/>
        <v>2.2499999999999998E-3</v>
      </c>
      <c r="S125" s="201">
        <v>0</v>
      </c>
      <c r="T125" s="202">
        <f t="shared" si="3"/>
        <v>0</v>
      </c>
      <c r="AR125" s="23" t="s">
        <v>229</v>
      </c>
      <c r="AT125" s="23" t="s">
        <v>364</v>
      </c>
      <c r="AU125" s="23" t="s">
        <v>175</v>
      </c>
      <c r="AY125" s="23" t="s">
        <v>167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23" t="s">
        <v>175</v>
      </c>
      <c r="BK125" s="203">
        <f t="shared" si="9"/>
        <v>0</v>
      </c>
      <c r="BL125" s="23" t="s">
        <v>174</v>
      </c>
      <c r="BM125" s="23" t="s">
        <v>3100</v>
      </c>
    </row>
    <row r="126" spans="2:65" s="1" customFormat="1" ht="22.5" customHeight="1">
      <c r="B126" s="40"/>
      <c r="C126" s="242" t="s">
        <v>337</v>
      </c>
      <c r="D126" s="242" t="s">
        <v>364</v>
      </c>
      <c r="E126" s="243" t="s">
        <v>3101</v>
      </c>
      <c r="F126" s="244" t="s">
        <v>3102</v>
      </c>
      <c r="G126" s="245" t="s">
        <v>226</v>
      </c>
      <c r="H126" s="246">
        <v>2</v>
      </c>
      <c r="I126" s="247"/>
      <c r="J126" s="248">
        <f t="shared" si="0"/>
        <v>0</v>
      </c>
      <c r="K126" s="244" t="s">
        <v>173</v>
      </c>
      <c r="L126" s="249"/>
      <c r="M126" s="250" t="s">
        <v>21</v>
      </c>
      <c r="N126" s="251" t="s">
        <v>41</v>
      </c>
      <c r="O126" s="41"/>
      <c r="P126" s="201">
        <f t="shared" si="1"/>
        <v>0</v>
      </c>
      <c r="Q126" s="201">
        <v>4.0999999999999999E-4</v>
      </c>
      <c r="R126" s="201">
        <f t="shared" si="2"/>
        <v>8.1999999999999998E-4</v>
      </c>
      <c r="S126" s="201">
        <v>0</v>
      </c>
      <c r="T126" s="202">
        <f t="shared" si="3"/>
        <v>0</v>
      </c>
      <c r="AR126" s="23" t="s">
        <v>229</v>
      </c>
      <c r="AT126" s="23" t="s">
        <v>364</v>
      </c>
      <c r="AU126" s="23" t="s">
        <v>175</v>
      </c>
      <c r="AY126" s="23" t="s">
        <v>167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23" t="s">
        <v>175</v>
      </c>
      <c r="BK126" s="203">
        <f t="shared" si="9"/>
        <v>0</v>
      </c>
      <c r="BL126" s="23" t="s">
        <v>174</v>
      </c>
      <c r="BM126" s="23" t="s">
        <v>3103</v>
      </c>
    </row>
    <row r="127" spans="2:65" s="1" customFormat="1" ht="31.5" customHeight="1">
      <c r="B127" s="40"/>
      <c r="C127" s="242" t="s">
        <v>343</v>
      </c>
      <c r="D127" s="242" t="s">
        <v>364</v>
      </c>
      <c r="E127" s="243" t="s">
        <v>3104</v>
      </c>
      <c r="F127" s="244" t="s">
        <v>3105</v>
      </c>
      <c r="G127" s="245" t="s">
        <v>226</v>
      </c>
      <c r="H127" s="246">
        <v>4</v>
      </c>
      <c r="I127" s="247"/>
      <c r="J127" s="248">
        <f t="shared" si="0"/>
        <v>0</v>
      </c>
      <c r="K127" s="244" t="s">
        <v>1025</v>
      </c>
      <c r="L127" s="249"/>
      <c r="M127" s="250" t="s">
        <v>21</v>
      </c>
      <c r="N127" s="251" t="s">
        <v>41</v>
      </c>
      <c r="O127" s="41"/>
      <c r="P127" s="201">
        <f t="shared" si="1"/>
        <v>0</v>
      </c>
      <c r="Q127" s="201">
        <v>2.5999999999999998E-4</v>
      </c>
      <c r="R127" s="201">
        <f t="shared" si="2"/>
        <v>1.0399999999999999E-3</v>
      </c>
      <c r="S127" s="201">
        <v>0</v>
      </c>
      <c r="T127" s="202">
        <f t="shared" si="3"/>
        <v>0</v>
      </c>
      <c r="AR127" s="23" t="s">
        <v>229</v>
      </c>
      <c r="AT127" s="23" t="s">
        <v>364</v>
      </c>
      <c r="AU127" s="23" t="s">
        <v>175</v>
      </c>
      <c r="AY127" s="23" t="s">
        <v>167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23" t="s">
        <v>175</v>
      </c>
      <c r="BK127" s="203">
        <f t="shared" si="9"/>
        <v>0</v>
      </c>
      <c r="BL127" s="23" t="s">
        <v>174</v>
      </c>
      <c r="BM127" s="23" t="s">
        <v>3106</v>
      </c>
    </row>
    <row r="128" spans="2:65" s="1" customFormat="1" ht="22.5" customHeight="1">
      <c r="B128" s="40"/>
      <c r="C128" s="192" t="s">
        <v>349</v>
      </c>
      <c r="D128" s="192" t="s">
        <v>169</v>
      </c>
      <c r="E128" s="193" t="s">
        <v>3043</v>
      </c>
      <c r="F128" s="194" t="s">
        <v>3044</v>
      </c>
      <c r="G128" s="195" t="s">
        <v>305</v>
      </c>
      <c r="H128" s="196">
        <v>51</v>
      </c>
      <c r="I128" s="197"/>
      <c r="J128" s="198">
        <f t="shared" si="0"/>
        <v>0</v>
      </c>
      <c r="K128" s="194" t="s">
        <v>3045</v>
      </c>
      <c r="L128" s="60"/>
      <c r="M128" s="199" t="s">
        <v>21</v>
      </c>
      <c r="N128" s="200" t="s">
        <v>41</v>
      </c>
      <c r="O128" s="41"/>
      <c r="P128" s="201">
        <f t="shared" si="1"/>
        <v>0</v>
      </c>
      <c r="Q128" s="201">
        <v>9.0000000000000006E-5</v>
      </c>
      <c r="R128" s="201">
        <f t="shared" si="2"/>
        <v>4.5900000000000003E-3</v>
      </c>
      <c r="S128" s="201">
        <v>0</v>
      </c>
      <c r="T128" s="202">
        <f t="shared" si="3"/>
        <v>0</v>
      </c>
      <c r="AR128" s="23" t="s">
        <v>174</v>
      </c>
      <c r="AT128" s="23" t="s">
        <v>169</v>
      </c>
      <c r="AU128" s="23" t="s">
        <v>175</v>
      </c>
      <c r="AY128" s="23" t="s">
        <v>167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23" t="s">
        <v>175</v>
      </c>
      <c r="BK128" s="203">
        <f t="shared" si="9"/>
        <v>0</v>
      </c>
      <c r="BL128" s="23" t="s">
        <v>174</v>
      </c>
      <c r="BM128" s="23" t="s">
        <v>3107</v>
      </c>
    </row>
    <row r="129" spans="2:65" s="10" customFormat="1" ht="29.85" customHeight="1">
      <c r="B129" s="175"/>
      <c r="C129" s="176"/>
      <c r="D129" s="189" t="s">
        <v>68</v>
      </c>
      <c r="E129" s="190" t="s">
        <v>242</v>
      </c>
      <c r="F129" s="190" t="s">
        <v>814</v>
      </c>
      <c r="G129" s="176"/>
      <c r="H129" s="176"/>
      <c r="I129" s="179"/>
      <c r="J129" s="191">
        <f>BK129</f>
        <v>0</v>
      </c>
      <c r="K129" s="176"/>
      <c r="L129" s="181"/>
      <c r="M129" s="182"/>
      <c r="N129" s="183"/>
      <c r="O129" s="183"/>
      <c r="P129" s="184">
        <f>SUM(P130:P135)</f>
        <v>0</v>
      </c>
      <c r="Q129" s="183"/>
      <c r="R129" s="184">
        <f>SUM(R130:R135)</f>
        <v>1.2639899999999999</v>
      </c>
      <c r="S129" s="183"/>
      <c r="T129" s="185">
        <f>SUM(T130:T135)</f>
        <v>0</v>
      </c>
      <c r="AR129" s="186" t="s">
        <v>77</v>
      </c>
      <c r="AT129" s="187" t="s">
        <v>68</v>
      </c>
      <c r="AU129" s="187" t="s">
        <v>77</v>
      </c>
      <c r="AY129" s="186" t="s">
        <v>167</v>
      </c>
      <c r="BK129" s="188">
        <f>SUM(BK130:BK135)</f>
        <v>0</v>
      </c>
    </row>
    <row r="130" spans="2:65" s="1" customFormat="1" ht="22.5" customHeight="1">
      <c r="B130" s="40"/>
      <c r="C130" s="192" t="s">
        <v>356</v>
      </c>
      <c r="D130" s="192" t="s">
        <v>169</v>
      </c>
      <c r="E130" s="193" t="s">
        <v>3108</v>
      </c>
      <c r="F130" s="194" t="s">
        <v>3109</v>
      </c>
      <c r="G130" s="195" t="s">
        <v>305</v>
      </c>
      <c r="H130" s="196">
        <v>4</v>
      </c>
      <c r="I130" s="197"/>
      <c r="J130" s="198">
        <f t="shared" ref="J130:J135" si="10">ROUND(I130*H130,2)</f>
        <v>0</v>
      </c>
      <c r="K130" s="194" t="s">
        <v>173</v>
      </c>
      <c r="L130" s="60"/>
      <c r="M130" s="199" t="s">
        <v>21</v>
      </c>
      <c r="N130" s="200" t="s">
        <v>41</v>
      </c>
      <c r="O130" s="41"/>
      <c r="P130" s="201">
        <f t="shared" ref="P130:P135" si="11">O130*H130</f>
        <v>0</v>
      </c>
      <c r="Q130" s="201">
        <v>0.29221000000000003</v>
      </c>
      <c r="R130" s="201">
        <f t="shared" ref="R130:R135" si="12">Q130*H130</f>
        <v>1.1688400000000001</v>
      </c>
      <c r="S130" s="201">
        <v>0</v>
      </c>
      <c r="T130" s="202">
        <f t="shared" ref="T130:T135" si="13">S130*H130</f>
        <v>0</v>
      </c>
      <c r="AR130" s="23" t="s">
        <v>174</v>
      </c>
      <c r="AT130" s="23" t="s">
        <v>169</v>
      </c>
      <c r="AU130" s="23" t="s">
        <v>175</v>
      </c>
      <c r="AY130" s="23" t="s">
        <v>167</v>
      </c>
      <c r="BE130" s="203">
        <f t="shared" ref="BE130:BE135" si="14">IF(N130="základní",J130,0)</f>
        <v>0</v>
      </c>
      <c r="BF130" s="203">
        <f t="shared" ref="BF130:BF135" si="15">IF(N130="snížená",J130,0)</f>
        <v>0</v>
      </c>
      <c r="BG130" s="203">
        <f t="shared" ref="BG130:BG135" si="16">IF(N130="zákl. přenesená",J130,0)</f>
        <v>0</v>
      </c>
      <c r="BH130" s="203">
        <f t="shared" ref="BH130:BH135" si="17">IF(N130="sníž. přenesená",J130,0)</f>
        <v>0</v>
      </c>
      <c r="BI130" s="203">
        <f t="shared" ref="BI130:BI135" si="18">IF(N130="nulová",J130,0)</f>
        <v>0</v>
      </c>
      <c r="BJ130" s="23" t="s">
        <v>175</v>
      </c>
      <c r="BK130" s="203">
        <f t="shared" ref="BK130:BK135" si="19">ROUND(I130*H130,2)</f>
        <v>0</v>
      </c>
      <c r="BL130" s="23" t="s">
        <v>174</v>
      </c>
      <c r="BM130" s="23" t="s">
        <v>3110</v>
      </c>
    </row>
    <row r="131" spans="2:65" s="1" customFormat="1" ht="22.5" customHeight="1">
      <c r="B131" s="40"/>
      <c r="C131" s="242" t="s">
        <v>363</v>
      </c>
      <c r="D131" s="242" t="s">
        <v>364</v>
      </c>
      <c r="E131" s="243" t="s">
        <v>3111</v>
      </c>
      <c r="F131" s="244" t="s">
        <v>3112</v>
      </c>
      <c r="G131" s="245" t="s">
        <v>226</v>
      </c>
      <c r="H131" s="246">
        <v>4</v>
      </c>
      <c r="I131" s="247"/>
      <c r="J131" s="248">
        <f t="shared" si="10"/>
        <v>0</v>
      </c>
      <c r="K131" s="244" t="s">
        <v>173</v>
      </c>
      <c r="L131" s="249"/>
      <c r="M131" s="250" t="s">
        <v>21</v>
      </c>
      <c r="N131" s="251" t="s">
        <v>41</v>
      </c>
      <c r="O131" s="41"/>
      <c r="P131" s="201">
        <f t="shared" si="11"/>
        <v>0</v>
      </c>
      <c r="Q131" s="201">
        <v>1.5599999999999999E-2</v>
      </c>
      <c r="R131" s="201">
        <f t="shared" si="12"/>
        <v>6.2399999999999997E-2</v>
      </c>
      <c r="S131" s="201">
        <v>0</v>
      </c>
      <c r="T131" s="202">
        <f t="shared" si="13"/>
        <v>0</v>
      </c>
      <c r="AR131" s="23" t="s">
        <v>229</v>
      </c>
      <c r="AT131" s="23" t="s">
        <v>364</v>
      </c>
      <c r="AU131" s="23" t="s">
        <v>175</v>
      </c>
      <c r="AY131" s="23" t="s">
        <v>167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23" t="s">
        <v>175</v>
      </c>
      <c r="BK131" s="203">
        <f t="shared" si="19"/>
        <v>0</v>
      </c>
      <c r="BL131" s="23" t="s">
        <v>174</v>
      </c>
      <c r="BM131" s="23" t="s">
        <v>3113</v>
      </c>
    </row>
    <row r="132" spans="2:65" s="1" customFormat="1" ht="31.5" customHeight="1">
      <c r="B132" s="40"/>
      <c r="C132" s="242" t="s">
        <v>372</v>
      </c>
      <c r="D132" s="242" t="s">
        <v>364</v>
      </c>
      <c r="E132" s="243" t="s">
        <v>3114</v>
      </c>
      <c r="F132" s="244" t="s">
        <v>3115</v>
      </c>
      <c r="G132" s="245" t="s">
        <v>226</v>
      </c>
      <c r="H132" s="246">
        <v>4</v>
      </c>
      <c r="I132" s="247"/>
      <c r="J132" s="248">
        <f t="shared" si="10"/>
        <v>0</v>
      </c>
      <c r="K132" s="244" t="s">
        <v>173</v>
      </c>
      <c r="L132" s="249"/>
      <c r="M132" s="250" t="s">
        <v>21</v>
      </c>
      <c r="N132" s="251" t="s">
        <v>41</v>
      </c>
      <c r="O132" s="41"/>
      <c r="P132" s="201">
        <f t="shared" si="11"/>
        <v>0</v>
      </c>
      <c r="Q132" s="201">
        <v>2.15E-3</v>
      </c>
      <c r="R132" s="201">
        <f t="shared" si="12"/>
        <v>8.6E-3</v>
      </c>
      <c r="S132" s="201">
        <v>0</v>
      </c>
      <c r="T132" s="202">
        <f t="shared" si="13"/>
        <v>0</v>
      </c>
      <c r="AR132" s="23" t="s">
        <v>229</v>
      </c>
      <c r="AT132" s="23" t="s">
        <v>364</v>
      </c>
      <c r="AU132" s="23" t="s">
        <v>175</v>
      </c>
      <c r="AY132" s="23" t="s">
        <v>167</v>
      </c>
      <c r="BE132" s="203">
        <f t="shared" si="14"/>
        <v>0</v>
      </c>
      <c r="BF132" s="203">
        <f t="shared" si="15"/>
        <v>0</v>
      </c>
      <c r="BG132" s="203">
        <f t="shared" si="16"/>
        <v>0</v>
      </c>
      <c r="BH132" s="203">
        <f t="shared" si="17"/>
        <v>0</v>
      </c>
      <c r="BI132" s="203">
        <f t="shared" si="18"/>
        <v>0</v>
      </c>
      <c r="BJ132" s="23" t="s">
        <v>175</v>
      </c>
      <c r="BK132" s="203">
        <f t="shared" si="19"/>
        <v>0</v>
      </c>
      <c r="BL132" s="23" t="s">
        <v>174</v>
      </c>
      <c r="BM132" s="23" t="s">
        <v>3116</v>
      </c>
    </row>
    <row r="133" spans="2:65" s="1" customFormat="1" ht="22.5" customHeight="1">
      <c r="B133" s="40"/>
      <c r="C133" s="242" t="s">
        <v>378</v>
      </c>
      <c r="D133" s="242" t="s">
        <v>364</v>
      </c>
      <c r="E133" s="243" t="s">
        <v>3117</v>
      </c>
      <c r="F133" s="244" t="s">
        <v>3118</v>
      </c>
      <c r="G133" s="245" t="s">
        <v>226</v>
      </c>
      <c r="H133" s="246">
        <v>1</v>
      </c>
      <c r="I133" s="247"/>
      <c r="J133" s="248">
        <f t="shared" si="10"/>
        <v>0</v>
      </c>
      <c r="K133" s="244" t="s">
        <v>173</v>
      </c>
      <c r="L133" s="249"/>
      <c r="M133" s="250" t="s">
        <v>21</v>
      </c>
      <c r="N133" s="251" t="s">
        <v>41</v>
      </c>
      <c r="O133" s="41"/>
      <c r="P133" s="201">
        <f t="shared" si="11"/>
        <v>0</v>
      </c>
      <c r="Q133" s="201">
        <v>2.1899999999999999E-2</v>
      </c>
      <c r="R133" s="201">
        <f t="shared" si="12"/>
        <v>2.1899999999999999E-2</v>
      </c>
      <c r="S133" s="201">
        <v>0</v>
      </c>
      <c r="T133" s="202">
        <f t="shared" si="13"/>
        <v>0</v>
      </c>
      <c r="AR133" s="23" t="s">
        <v>229</v>
      </c>
      <c r="AT133" s="23" t="s">
        <v>364</v>
      </c>
      <c r="AU133" s="23" t="s">
        <v>175</v>
      </c>
      <c r="AY133" s="23" t="s">
        <v>167</v>
      </c>
      <c r="BE133" s="203">
        <f t="shared" si="14"/>
        <v>0</v>
      </c>
      <c r="BF133" s="203">
        <f t="shared" si="15"/>
        <v>0</v>
      </c>
      <c r="BG133" s="203">
        <f t="shared" si="16"/>
        <v>0</v>
      </c>
      <c r="BH133" s="203">
        <f t="shared" si="17"/>
        <v>0</v>
      </c>
      <c r="BI133" s="203">
        <f t="shared" si="18"/>
        <v>0</v>
      </c>
      <c r="BJ133" s="23" t="s">
        <v>175</v>
      </c>
      <c r="BK133" s="203">
        <f t="shared" si="19"/>
        <v>0</v>
      </c>
      <c r="BL133" s="23" t="s">
        <v>174</v>
      </c>
      <c r="BM133" s="23" t="s">
        <v>3119</v>
      </c>
    </row>
    <row r="134" spans="2:65" s="1" customFormat="1" ht="31.5" customHeight="1">
      <c r="B134" s="40"/>
      <c r="C134" s="242" t="s">
        <v>399</v>
      </c>
      <c r="D134" s="242" t="s">
        <v>364</v>
      </c>
      <c r="E134" s="243" t="s">
        <v>3120</v>
      </c>
      <c r="F134" s="244" t="s">
        <v>3121</v>
      </c>
      <c r="G134" s="245" t="s">
        <v>226</v>
      </c>
      <c r="H134" s="246">
        <v>1</v>
      </c>
      <c r="I134" s="247"/>
      <c r="J134" s="248">
        <f t="shared" si="10"/>
        <v>0</v>
      </c>
      <c r="K134" s="244" t="s">
        <v>173</v>
      </c>
      <c r="L134" s="249"/>
      <c r="M134" s="250" t="s">
        <v>21</v>
      </c>
      <c r="N134" s="251" t="s">
        <v>41</v>
      </c>
      <c r="O134" s="41"/>
      <c r="P134" s="201">
        <f t="shared" si="11"/>
        <v>0</v>
      </c>
      <c r="Q134" s="201">
        <v>1.3500000000000001E-3</v>
      </c>
      <c r="R134" s="201">
        <f t="shared" si="12"/>
        <v>1.3500000000000001E-3</v>
      </c>
      <c r="S134" s="201">
        <v>0</v>
      </c>
      <c r="T134" s="202">
        <f t="shared" si="13"/>
        <v>0</v>
      </c>
      <c r="AR134" s="23" t="s">
        <v>229</v>
      </c>
      <c r="AT134" s="23" t="s">
        <v>364</v>
      </c>
      <c r="AU134" s="23" t="s">
        <v>175</v>
      </c>
      <c r="AY134" s="23" t="s">
        <v>167</v>
      </c>
      <c r="BE134" s="203">
        <f t="shared" si="14"/>
        <v>0</v>
      </c>
      <c r="BF134" s="203">
        <f t="shared" si="15"/>
        <v>0</v>
      </c>
      <c r="BG134" s="203">
        <f t="shared" si="16"/>
        <v>0</v>
      </c>
      <c r="BH134" s="203">
        <f t="shared" si="17"/>
        <v>0</v>
      </c>
      <c r="BI134" s="203">
        <f t="shared" si="18"/>
        <v>0</v>
      </c>
      <c r="BJ134" s="23" t="s">
        <v>175</v>
      </c>
      <c r="BK134" s="203">
        <f t="shared" si="19"/>
        <v>0</v>
      </c>
      <c r="BL134" s="23" t="s">
        <v>174</v>
      </c>
      <c r="BM134" s="23" t="s">
        <v>3122</v>
      </c>
    </row>
    <row r="135" spans="2:65" s="1" customFormat="1" ht="22.5" customHeight="1">
      <c r="B135" s="40"/>
      <c r="C135" s="242" t="s">
        <v>414</v>
      </c>
      <c r="D135" s="242" t="s">
        <v>364</v>
      </c>
      <c r="E135" s="243" t="s">
        <v>3123</v>
      </c>
      <c r="F135" s="244" t="s">
        <v>3124</v>
      </c>
      <c r="G135" s="245" t="s">
        <v>226</v>
      </c>
      <c r="H135" s="246">
        <v>1</v>
      </c>
      <c r="I135" s="247"/>
      <c r="J135" s="248">
        <f t="shared" si="10"/>
        <v>0</v>
      </c>
      <c r="K135" s="244" t="s">
        <v>173</v>
      </c>
      <c r="L135" s="249"/>
      <c r="M135" s="250" t="s">
        <v>21</v>
      </c>
      <c r="N135" s="251" t="s">
        <v>41</v>
      </c>
      <c r="O135" s="41"/>
      <c r="P135" s="201">
        <f t="shared" si="11"/>
        <v>0</v>
      </c>
      <c r="Q135" s="201">
        <v>8.9999999999999998E-4</v>
      </c>
      <c r="R135" s="201">
        <f t="shared" si="12"/>
        <v>8.9999999999999998E-4</v>
      </c>
      <c r="S135" s="201">
        <v>0</v>
      </c>
      <c r="T135" s="202">
        <f t="shared" si="13"/>
        <v>0</v>
      </c>
      <c r="AR135" s="23" t="s">
        <v>229</v>
      </c>
      <c r="AT135" s="23" t="s">
        <v>364</v>
      </c>
      <c r="AU135" s="23" t="s">
        <v>175</v>
      </c>
      <c r="AY135" s="23" t="s">
        <v>167</v>
      </c>
      <c r="BE135" s="203">
        <f t="shared" si="14"/>
        <v>0</v>
      </c>
      <c r="BF135" s="203">
        <f t="shared" si="15"/>
        <v>0</v>
      </c>
      <c r="BG135" s="203">
        <f t="shared" si="16"/>
        <v>0</v>
      </c>
      <c r="BH135" s="203">
        <f t="shared" si="17"/>
        <v>0</v>
      </c>
      <c r="BI135" s="203">
        <f t="shared" si="18"/>
        <v>0</v>
      </c>
      <c r="BJ135" s="23" t="s">
        <v>175</v>
      </c>
      <c r="BK135" s="203">
        <f t="shared" si="19"/>
        <v>0</v>
      </c>
      <c r="BL135" s="23" t="s">
        <v>174</v>
      </c>
      <c r="BM135" s="23" t="s">
        <v>3125</v>
      </c>
    </row>
    <row r="136" spans="2:65" s="10" customFormat="1" ht="29.85" customHeight="1">
      <c r="B136" s="175"/>
      <c r="C136" s="176"/>
      <c r="D136" s="189" t="s">
        <v>68</v>
      </c>
      <c r="E136" s="190" t="s">
        <v>858</v>
      </c>
      <c r="F136" s="190" t="s">
        <v>859</v>
      </c>
      <c r="G136" s="176"/>
      <c r="H136" s="176"/>
      <c r="I136" s="179"/>
      <c r="J136" s="191">
        <f>BK136</f>
        <v>0</v>
      </c>
      <c r="K136" s="176"/>
      <c r="L136" s="181"/>
      <c r="M136" s="182"/>
      <c r="N136" s="183"/>
      <c r="O136" s="183"/>
      <c r="P136" s="184">
        <f>P137</f>
        <v>0</v>
      </c>
      <c r="Q136" s="183"/>
      <c r="R136" s="184">
        <f>R137</f>
        <v>0</v>
      </c>
      <c r="S136" s="183"/>
      <c r="T136" s="185">
        <f>T137</f>
        <v>0</v>
      </c>
      <c r="AR136" s="186" t="s">
        <v>77</v>
      </c>
      <c r="AT136" s="187" t="s">
        <v>68</v>
      </c>
      <c r="AU136" s="187" t="s">
        <v>77</v>
      </c>
      <c r="AY136" s="186" t="s">
        <v>167</v>
      </c>
      <c r="BK136" s="188">
        <f>BK137</f>
        <v>0</v>
      </c>
    </row>
    <row r="137" spans="2:65" s="1" customFormat="1" ht="44.25" customHeight="1">
      <c r="B137" s="40"/>
      <c r="C137" s="192" t="s">
        <v>420</v>
      </c>
      <c r="D137" s="192" t="s">
        <v>169</v>
      </c>
      <c r="E137" s="193" t="s">
        <v>3003</v>
      </c>
      <c r="F137" s="194" t="s">
        <v>3004</v>
      </c>
      <c r="G137" s="195" t="s">
        <v>253</v>
      </c>
      <c r="H137" s="196">
        <v>18.823</v>
      </c>
      <c r="I137" s="197"/>
      <c r="J137" s="198">
        <f>ROUND(I137*H137,2)</f>
        <v>0</v>
      </c>
      <c r="K137" s="194" t="s">
        <v>173</v>
      </c>
      <c r="L137" s="60"/>
      <c r="M137" s="199" t="s">
        <v>21</v>
      </c>
      <c r="N137" s="200" t="s">
        <v>41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174</v>
      </c>
      <c r="AT137" s="23" t="s">
        <v>169</v>
      </c>
      <c r="AU137" s="23" t="s">
        <v>175</v>
      </c>
      <c r="AY137" s="23" t="s">
        <v>167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175</v>
      </c>
      <c r="BK137" s="203">
        <f>ROUND(I137*H137,2)</f>
        <v>0</v>
      </c>
      <c r="BL137" s="23" t="s">
        <v>174</v>
      </c>
      <c r="BM137" s="23" t="s">
        <v>3126</v>
      </c>
    </row>
    <row r="138" spans="2:65" s="10" customFormat="1" ht="37.35" customHeight="1">
      <c r="B138" s="175"/>
      <c r="C138" s="176"/>
      <c r="D138" s="177" t="s">
        <v>68</v>
      </c>
      <c r="E138" s="178" t="s">
        <v>864</v>
      </c>
      <c r="F138" s="178" t="s">
        <v>865</v>
      </c>
      <c r="G138" s="176"/>
      <c r="H138" s="176"/>
      <c r="I138" s="179"/>
      <c r="J138" s="180">
        <f>BK138</f>
        <v>0</v>
      </c>
      <c r="K138" s="176"/>
      <c r="L138" s="181"/>
      <c r="M138" s="182"/>
      <c r="N138" s="183"/>
      <c r="O138" s="183"/>
      <c r="P138" s="184">
        <f>P139</f>
        <v>0</v>
      </c>
      <c r="Q138" s="183"/>
      <c r="R138" s="184">
        <f>R139</f>
        <v>4.2900000000000004E-3</v>
      </c>
      <c r="S138" s="183"/>
      <c r="T138" s="185">
        <f>T139</f>
        <v>0</v>
      </c>
      <c r="AR138" s="186" t="s">
        <v>175</v>
      </c>
      <c r="AT138" s="187" t="s">
        <v>68</v>
      </c>
      <c r="AU138" s="187" t="s">
        <v>69</v>
      </c>
      <c r="AY138" s="186" t="s">
        <v>167</v>
      </c>
      <c r="BK138" s="188">
        <f>BK139</f>
        <v>0</v>
      </c>
    </row>
    <row r="139" spans="2:65" s="10" customFormat="1" ht="19.899999999999999" customHeight="1">
      <c r="B139" s="175"/>
      <c r="C139" s="176"/>
      <c r="D139" s="189" t="s">
        <v>68</v>
      </c>
      <c r="E139" s="190" t="s">
        <v>1048</v>
      </c>
      <c r="F139" s="190" t="s">
        <v>1049</v>
      </c>
      <c r="G139" s="176"/>
      <c r="H139" s="176"/>
      <c r="I139" s="179"/>
      <c r="J139" s="191">
        <f>BK139</f>
        <v>0</v>
      </c>
      <c r="K139" s="176"/>
      <c r="L139" s="181"/>
      <c r="M139" s="182"/>
      <c r="N139" s="183"/>
      <c r="O139" s="183"/>
      <c r="P139" s="184">
        <f>SUM(P140:P142)</f>
        <v>0</v>
      </c>
      <c r="Q139" s="183"/>
      <c r="R139" s="184">
        <f>SUM(R140:R142)</f>
        <v>4.2900000000000004E-3</v>
      </c>
      <c r="S139" s="183"/>
      <c r="T139" s="185">
        <f>SUM(T140:T142)</f>
        <v>0</v>
      </c>
      <c r="AR139" s="186" t="s">
        <v>175</v>
      </c>
      <c r="AT139" s="187" t="s">
        <v>68</v>
      </c>
      <c r="AU139" s="187" t="s">
        <v>77</v>
      </c>
      <c r="AY139" s="186" t="s">
        <v>167</v>
      </c>
      <c r="BK139" s="188">
        <f>SUM(BK140:BK142)</f>
        <v>0</v>
      </c>
    </row>
    <row r="140" spans="2:65" s="1" customFormat="1" ht="22.5" customHeight="1">
      <c r="B140" s="40"/>
      <c r="C140" s="192" t="s">
        <v>426</v>
      </c>
      <c r="D140" s="192" t="s">
        <v>169</v>
      </c>
      <c r="E140" s="193" t="s">
        <v>3127</v>
      </c>
      <c r="F140" s="194" t="s">
        <v>3128</v>
      </c>
      <c r="G140" s="195" t="s">
        <v>226</v>
      </c>
      <c r="H140" s="196">
        <v>3</v>
      </c>
      <c r="I140" s="197"/>
      <c r="J140" s="198">
        <f>ROUND(I140*H140,2)</f>
        <v>0</v>
      </c>
      <c r="K140" s="194" t="s">
        <v>173</v>
      </c>
      <c r="L140" s="60"/>
      <c r="M140" s="199" t="s">
        <v>21</v>
      </c>
      <c r="N140" s="200" t="s">
        <v>41</v>
      </c>
      <c r="O140" s="41"/>
      <c r="P140" s="201">
        <f>O140*H140</f>
        <v>0</v>
      </c>
      <c r="Q140" s="201">
        <v>1.4300000000000001E-3</v>
      </c>
      <c r="R140" s="201">
        <f>Q140*H140</f>
        <v>4.2900000000000004E-3</v>
      </c>
      <c r="S140" s="201">
        <v>0</v>
      </c>
      <c r="T140" s="202">
        <f>S140*H140</f>
        <v>0</v>
      </c>
      <c r="AR140" s="23" t="s">
        <v>308</v>
      </c>
      <c r="AT140" s="23" t="s">
        <v>169</v>
      </c>
      <c r="AU140" s="23" t="s">
        <v>175</v>
      </c>
      <c r="AY140" s="23" t="s">
        <v>167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175</v>
      </c>
      <c r="BK140" s="203">
        <f>ROUND(I140*H140,2)</f>
        <v>0</v>
      </c>
      <c r="BL140" s="23" t="s">
        <v>308</v>
      </c>
      <c r="BM140" s="23" t="s">
        <v>3129</v>
      </c>
    </row>
    <row r="141" spans="2:65" s="1" customFormat="1" ht="22.5" customHeight="1">
      <c r="B141" s="40"/>
      <c r="C141" s="192" t="s">
        <v>433</v>
      </c>
      <c r="D141" s="192" t="s">
        <v>169</v>
      </c>
      <c r="E141" s="193" t="s">
        <v>1136</v>
      </c>
      <c r="F141" s="194" t="s">
        <v>1137</v>
      </c>
      <c r="G141" s="195" t="s">
        <v>305</v>
      </c>
      <c r="H141" s="196">
        <v>55.5</v>
      </c>
      <c r="I141" s="197"/>
      <c r="J141" s="198">
        <f>ROUND(I141*H141,2)</f>
        <v>0</v>
      </c>
      <c r="K141" s="194" t="s">
        <v>1025</v>
      </c>
      <c r="L141" s="60"/>
      <c r="M141" s="199" t="s">
        <v>21</v>
      </c>
      <c r="N141" s="200" t="s">
        <v>41</v>
      </c>
      <c r="O141" s="41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308</v>
      </c>
      <c r="AT141" s="23" t="s">
        <v>169</v>
      </c>
      <c r="AU141" s="23" t="s">
        <v>175</v>
      </c>
      <c r="AY141" s="23" t="s">
        <v>167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175</v>
      </c>
      <c r="BK141" s="203">
        <f>ROUND(I141*H141,2)</f>
        <v>0</v>
      </c>
      <c r="BL141" s="23" t="s">
        <v>308</v>
      </c>
      <c r="BM141" s="23" t="s">
        <v>3130</v>
      </c>
    </row>
    <row r="142" spans="2:65" s="1" customFormat="1" ht="31.5" customHeight="1">
      <c r="B142" s="40"/>
      <c r="C142" s="192" t="s">
        <v>441</v>
      </c>
      <c r="D142" s="192" t="s">
        <v>169</v>
      </c>
      <c r="E142" s="193" t="s">
        <v>1145</v>
      </c>
      <c r="F142" s="194" t="s">
        <v>1146</v>
      </c>
      <c r="G142" s="195" t="s">
        <v>253</v>
      </c>
      <c r="H142" s="196">
        <v>4.0000000000000001E-3</v>
      </c>
      <c r="I142" s="197"/>
      <c r="J142" s="198">
        <f>ROUND(I142*H142,2)</f>
        <v>0</v>
      </c>
      <c r="K142" s="194" t="s">
        <v>1025</v>
      </c>
      <c r="L142" s="60"/>
      <c r="M142" s="199" t="s">
        <v>21</v>
      </c>
      <c r="N142" s="259" t="s">
        <v>41</v>
      </c>
      <c r="O142" s="260"/>
      <c r="P142" s="261">
        <f>O142*H142</f>
        <v>0</v>
      </c>
      <c r="Q142" s="261">
        <v>0</v>
      </c>
      <c r="R142" s="261">
        <f>Q142*H142</f>
        <v>0</v>
      </c>
      <c r="S142" s="261">
        <v>0</v>
      </c>
      <c r="T142" s="262">
        <f>S142*H142</f>
        <v>0</v>
      </c>
      <c r="AR142" s="23" t="s">
        <v>308</v>
      </c>
      <c r="AT142" s="23" t="s">
        <v>169</v>
      </c>
      <c r="AU142" s="23" t="s">
        <v>175</v>
      </c>
      <c r="AY142" s="23" t="s">
        <v>167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175</v>
      </c>
      <c r="BK142" s="203">
        <f>ROUND(I142*H142,2)</f>
        <v>0</v>
      </c>
      <c r="BL142" s="23" t="s">
        <v>308</v>
      </c>
      <c r="BM142" s="23" t="s">
        <v>3131</v>
      </c>
    </row>
    <row r="143" spans="2:65" s="1" customFormat="1" ht="6.95" customHeight="1">
      <c r="B143" s="55"/>
      <c r="C143" s="56"/>
      <c r="D143" s="56"/>
      <c r="E143" s="56"/>
      <c r="F143" s="56"/>
      <c r="G143" s="56"/>
      <c r="H143" s="56"/>
      <c r="I143" s="138"/>
      <c r="J143" s="56"/>
      <c r="K143" s="56"/>
      <c r="L143" s="60"/>
    </row>
  </sheetData>
  <sheetProtection algorithmName="SHA-512" hashValue="043wAFUhigBBV4bVaPeLue/cEn6r8YtPIOgNiPrIMNwO9rOXKZmM+rm5m3It8t/RrGqDxWULtV+ezxazJpMB0g==" saltValue="3WNJMf3IwJe8izOydkBuvA==" spinCount="100000" sheet="1" objects="1" scenarios="1" formatCells="0" formatColumns="0" formatRows="0" sort="0" autoFilter="0"/>
  <autoFilter ref="C83:K142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100</v>
      </c>
      <c r="G1" s="385" t="s">
        <v>101</v>
      </c>
      <c r="H1" s="385"/>
      <c r="I1" s="114"/>
      <c r="J1" s="113" t="s">
        <v>102</v>
      </c>
      <c r="K1" s="112" t="s">
        <v>103</v>
      </c>
      <c r="L1" s="113" t="s">
        <v>104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90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105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86" t="str">
        <f>'Rekapitulace stavby'!K6</f>
        <v>Krásný Studenec - RD</v>
      </c>
      <c r="F7" s="387"/>
      <c r="G7" s="387"/>
      <c r="H7" s="387"/>
      <c r="I7" s="116"/>
      <c r="J7" s="28"/>
      <c r="K7" s="30"/>
    </row>
    <row r="8" spans="1:70" s="1" customFormat="1" ht="15">
      <c r="B8" s="40"/>
      <c r="C8" s="41"/>
      <c r="D8" s="36" t="s">
        <v>106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8" t="s">
        <v>3132</v>
      </c>
      <c r="F9" s="389"/>
      <c r="G9" s="389"/>
      <c r="H9" s="38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12. 3. 2017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ROUND(SUM(BE81:BE154), 2)</f>
        <v>0</v>
      </c>
      <c r="G30" s="41"/>
      <c r="H30" s="41"/>
      <c r="I30" s="130">
        <v>0.21</v>
      </c>
      <c r="J30" s="129">
        <f>ROUND(ROUND((SUM(BE81:BE154)),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ROUND(SUM(BF81:BF154), 2)</f>
        <v>0</v>
      </c>
      <c r="G31" s="41"/>
      <c r="H31" s="41"/>
      <c r="I31" s="130">
        <v>0.15</v>
      </c>
      <c r="J31" s="129">
        <f>ROUND(ROUND((SUM(BF81:BF154)),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ROUND(SUM(BG81:BG154),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ROUND(SUM(BH81:BH154),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ROUND(SUM(BI81:BI154),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Krásný Studenec - RD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006 - SO 06 - zpevněné plochy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12. 3. 2017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111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112</v>
      </c>
    </row>
    <row r="57" spans="2:47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47" s="8" customFormat="1" ht="19.89999999999999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47" s="8" customFormat="1" ht="19.899999999999999" customHeight="1">
      <c r="B59" s="155"/>
      <c r="C59" s="156"/>
      <c r="D59" s="157" t="s">
        <v>3133</v>
      </c>
      <c r="E59" s="158"/>
      <c r="F59" s="158"/>
      <c r="G59" s="158"/>
      <c r="H59" s="158"/>
      <c r="I59" s="159"/>
      <c r="J59" s="160">
        <f>J105</f>
        <v>0</v>
      </c>
      <c r="K59" s="161"/>
    </row>
    <row r="60" spans="2:47" s="8" customFormat="1" ht="19.899999999999999" customHeight="1">
      <c r="B60" s="155"/>
      <c r="C60" s="156"/>
      <c r="D60" s="157" t="s">
        <v>119</v>
      </c>
      <c r="E60" s="158"/>
      <c r="F60" s="158"/>
      <c r="G60" s="158"/>
      <c r="H60" s="158"/>
      <c r="I60" s="159"/>
      <c r="J60" s="160">
        <f>J140</f>
        <v>0</v>
      </c>
      <c r="K60" s="161"/>
    </row>
    <row r="61" spans="2:47" s="8" customFormat="1" ht="19.89999999999999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J153</f>
        <v>0</v>
      </c>
      <c r="K61" s="161"/>
    </row>
    <row r="62" spans="2:47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47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20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20" s="1" customFormat="1" ht="36.950000000000003" customHeight="1">
      <c r="B68" s="40"/>
      <c r="C68" s="61" t="s">
        <v>151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20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20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20" s="1" customFormat="1" ht="22.5" customHeight="1">
      <c r="B71" s="40"/>
      <c r="C71" s="62"/>
      <c r="D71" s="62"/>
      <c r="E71" s="382" t="str">
        <f>E7</f>
        <v>Krásný Studenec - RD</v>
      </c>
      <c r="F71" s="383"/>
      <c r="G71" s="383"/>
      <c r="H71" s="383"/>
      <c r="I71" s="162"/>
      <c r="J71" s="62"/>
      <c r="K71" s="62"/>
      <c r="L71" s="60"/>
    </row>
    <row r="72" spans="2:20" s="1" customFormat="1" ht="14.45" customHeight="1">
      <c r="B72" s="40"/>
      <c r="C72" s="64" t="s">
        <v>106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20" s="1" customFormat="1" ht="23.25" customHeight="1">
      <c r="B73" s="40"/>
      <c r="C73" s="62"/>
      <c r="D73" s="62"/>
      <c r="E73" s="350" t="str">
        <f>E9</f>
        <v>006 - SO 06 - zpevněné plochy</v>
      </c>
      <c r="F73" s="384"/>
      <c r="G73" s="384"/>
      <c r="H73" s="384"/>
      <c r="I73" s="162"/>
      <c r="J73" s="62"/>
      <c r="K73" s="62"/>
      <c r="L73" s="60"/>
    </row>
    <row r="74" spans="2:20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20" s="1" customFormat="1" ht="18" customHeight="1">
      <c r="B75" s="40"/>
      <c r="C75" s="64" t="s">
        <v>23</v>
      </c>
      <c r="D75" s="62"/>
      <c r="E75" s="62"/>
      <c r="F75" s="163" t="str">
        <f>F12</f>
        <v xml:space="preserve"> </v>
      </c>
      <c r="G75" s="62"/>
      <c r="H75" s="62"/>
      <c r="I75" s="164" t="s">
        <v>25</v>
      </c>
      <c r="J75" s="72" t="str">
        <f>IF(J12="","",J12)</f>
        <v>12. 3. 2017</v>
      </c>
      <c r="K75" s="62"/>
      <c r="L75" s="60"/>
    </row>
    <row r="76" spans="2:20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1" customFormat="1" ht="15">
      <c r="B77" s="40"/>
      <c r="C77" s="64" t="s">
        <v>27</v>
      </c>
      <c r="D77" s="62"/>
      <c r="E77" s="62"/>
      <c r="F77" s="163" t="str">
        <f>E15</f>
        <v xml:space="preserve"> </v>
      </c>
      <c r="G77" s="62"/>
      <c r="H77" s="62"/>
      <c r="I77" s="164" t="s">
        <v>32</v>
      </c>
      <c r="J77" s="163" t="str">
        <f>E21</f>
        <v xml:space="preserve"> </v>
      </c>
      <c r="K77" s="62"/>
      <c r="L77" s="60"/>
    </row>
    <row r="78" spans="2:20" s="1" customFormat="1" ht="14.45" customHeight="1">
      <c r="B78" s="40"/>
      <c r="C78" s="64" t="s">
        <v>30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20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152</v>
      </c>
      <c r="D80" s="167" t="s">
        <v>54</v>
      </c>
      <c r="E80" s="167" t="s">
        <v>50</v>
      </c>
      <c r="F80" s="167" t="s">
        <v>153</v>
      </c>
      <c r="G80" s="167" t="s">
        <v>154</v>
      </c>
      <c r="H80" s="167" t="s">
        <v>155</v>
      </c>
      <c r="I80" s="168" t="s">
        <v>156</v>
      </c>
      <c r="J80" s="167" t="s">
        <v>110</v>
      </c>
      <c r="K80" s="169" t="s">
        <v>157</v>
      </c>
      <c r="L80" s="170"/>
      <c r="M80" s="80" t="s">
        <v>158</v>
      </c>
      <c r="N80" s="81" t="s">
        <v>39</v>
      </c>
      <c r="O80" s="81" t="s">
        <v>159</v>
      </c>
      <c r="P80" s="81" t="s">
        <v>160</v>
      </c>
      <c r="Q80" s="81" t="s">
        <v>161</v>
      </c>
      <c r="R80" s="81" t="s">
        <v>162</v>
      </c>
      <c r="S80" s="81" t="s">
        <v>163</v>
      </c>
      <c r="T80" s="82" t="s">
        <v>164</v>
      </c>
    </row>
    <row r="81" spans="2:65" s="1" customFormat="1" ht="29.25" customHeight="1">
      <c r="B81" s="40"/>
      <c r="C81" s="86" t="s">
        <v>111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49.795828720000003</v>
      </c>
      <c r="S81" s="84"/>
      <c r="T81" s="173">
        <f>T82</f>
        <v>0</v>
      </c>
      <c r="AT81" s="23" t="s">
        <v>68</v>
      </c>
      <c r="AU81" s="23" t="s">
        <v>112</v>
      </c>
      <c r="BK81" s="174">
        <f>BK82</f>
        <v>0</v>
      </c>
    </row>
    <row r="82" spans="2:65" s="10" customFormat="1" ht="37.35" customHeight="1">
      <c r="B82" s="175"/>
      <c r="C82" s="176"/>
      <c r="D82" s="177" t="s">
        <v>68</v>
      </c>
      <c r="E82" s="178" t="s">
        <v>165</v>
      </c>
      <c r="F82" s="178" t="s">
        <v>166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P83+P105+P140+P153</f>
        <v>0</v>
      </c>
      <c r="Q82" s="183"/>
      <c r="R82" s="184">
        <f>R83+R105+R140+R153</f>
        <v>49.795828720000003</v>
      </c>
      <c r="S82" s="183"/>
      <c r="T82" s="185">
        <f>T83+T105+T140+T153</f>
        <v>0</v>
      </c>
      <c r="AR82" s="186" t="s">
        <v>77</v>
      </c>
      <c r="AT82" s="187" t="s">
        <v>68</v>
      </c>
      <c r="AU82" s="187" t="s">
        <v>69</v>
      </c>
      <c r="AY82" s="186" t="s">
        <v>167</v>
      </c>
      <c r="BK82" s="188">
        <f>BK83+BK105+BK140+BK153</f>
        <v>0</v>
      </c>
    </row>
    <row r="83" spans="2:65" s="10" customFormat="1" ht="19.899999999999999" customHeight="1">
      <c r="B83" s="175"/>
      <c r="C83" s="176"/>
      <c r="D83" s="189" t="s">
        <v>68</v>
      </c>
      <c r="E83" s="190" t="s">
        <v>77</v>
      </c>
      <c r="F83" s="190" t="s">
        <v>168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SUM(P84:P104)</f>
        <v>0</v>
      </c>
      <c r="Q83" s="183"/>
      <c r="R83" s="184">
        <f>SUM(R84:R104)</f>
        <v>0</v>
      </c>
      <c r="S83" s="183"/>
      <c r="T83" s="185">
        <f>SUM(T84:T104)</f>
        <v>0</v>
      </c>
      <c r="AR83" s="186" t="s">
        <v>77</v>
      </c>
      <c r="AT83" s="187" t="s">
        <v>68</v>
      </c>
      <c r="AU83" s="187" t="s">
        <v>77</v>
      </c>
      <c r="AY83" s="186" t="s">
        <v>167</v>
      </c>
      <c r="BK83" s="188">
        <f>SUM(BK84:BK104)</f>
        <v>0</v>
      </c>
    </row>
    <row r="84" spans="2:65" s="1" customFormat="1" ht="31.5" customHeight="1">
      <c r="B84" s="40"/>
      <c r="C84" s="192" t="s">
        <v>77</v>
      </c>
      <c r="D84" s="192" t="s">
        <v>169</v>
      </c>
      <c r="E84" s="193" t="s">
        <v>3134</v>
      </c>
      <c r="F84" s="194" t="s">
        <v>3135</v>
      </c>
      <c r="G84" s="195" t="s">
        <v>172</v>
      </c>
      <c r="H84" s="196">
        <v>55.177</v>
      </c>
      <c r="I84" s="197"/>
      <c r="J84" s="198">
        <f>ROUND(I84*H84,2)</f>
        <v>0</v>
      </c>
      <c r="K84" s="194" t="s">
        <v>173</v>
      </c>
      <c r="L84" s="60"/>
      <c r="M84" s="199" t="s">
        <v>21</v>
      </c>
      <c r="N84" s="200" t="s">
        <v>41</v>
      </c>
      <c r="O84" s="41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3" t="s">
        <v>174</v>
      </c>
      <c r="AT84" s="23" t="s">
        <v>169</v>
      </c>
      <c r="AU84" s="23" t="s">
        <v>175</v>
      </c>
      <c r="AY84" s="23" t="s">
        <v>167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175</v>
      </c>
      <c r="BK84" s="203">
        <f>ROUND(I84*H84,2)</f>
        <v>0</v>
      </c>
      <c r="BL84" s="23" t="s">
        <v>174</v>
      </c>
      <c r="BM84" s="23" t="s">
        <v>3136</v>
      </c>
    </row>
    <row r="85" spans="2:65" s="11" customFormat="1">
      <c r="B85" s="204"/>
      <c r="C85" s="205"/>
      <c r="D85" s="206" t="s">
        <v>177</v>
      </c>
      <c r="E85" s="207" t="s">
        <v>21</v>
      </c>
      <c r="F85" s="208" t="s">
        <v>3137</v>
      </c>
      <c r="G85" s="205"/>
      <c r="H85" s="209" t="s">
        <v>21</v>
      </c>
      <c r="I85" s="210"/>
      <c r="J85" s="205"/>
      <c r="K85" s="205"/>
      <c r="L85" s="211"/>
      <c r="M85" s="212"/>
      <c r="N85" s="213"/>
      <c r="O85" s="213"/>
      <c r="P85" s="213"/>
      <c r="Q85" s="213"/>
      <c r="R85" s="213"/>
      <c r="S85" s="213"/>
      <c r="T85" s="214"/>
      <c r="AT85" s="215" t="s">
        <v>177</v>
      </c>
      <c r="AU85" s="215" t="s">
        <v>175</v>
      </c>
      <c r="AV85" s="11" t="s">
        <v>77</v>
      </c>
      <c r="AW85" s="11" t="s">
        <v>33</v>
      </c>
      <c r="AX85" s="11" t="s">
        <v>69</v>
      </c>
      <c r="AY85" s="215" t="s">
        <v>167</v>
      </c>
    </row>
    <row r="86" spans="2:65" s="12" customFormat="1">
      <c r="B86" s="216"/>
      <c r="C86" s="217"/>
      <c r="D86" s="206" t="s">
        <v>177</v>
      </c>
      <c r="E86" s="218" t="s">
        <v>21</v>
      </c>
      <c r="F86" s="219" t="s">
        <v>3138</v>
      </c>
      <c r="G86" s="217"/>
      <c r="H86" s="220">
        <v>42.293999999999997</v>
      </c>
      <c r="I86" s="221"/>
      <c r="J86" s="217"/>
      <c r="K86" s="217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177</v>
      </c>
      <c r="AU86" s="226" t="s">
        <v>175</v>
      </c>
      <c r="AV86" s="12" t="s">
        <v>175</v>
      </c>
      <c r="AW86" s="12" t="s">
        <v>33</v>
      </c>
      <c r="AX86" s="12" t="s">
        <v>69</v>
      </c>
      <c r="AY86" s="226" t="s">
        <v>167</v>
      </c>
    </row>
    <row r="87" spans="2:65" s="11" customFormat="1">
      <c r="B87" s="204"/>
      <c r="C87" s="205"/>
      <c r="D87" s="206" t="s">
        <v>177</v>
      </c>
      <c r="E87" s="207" t="s">
        <v>21</v>
      </c>
      <c r="F87" s="208" t="s">
        <v>3139</v>
      </c>
      <c r="G87" s="205"/>
      <c r="H87" s="209" t="s">
        <v>21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177</v>
      </c>
      <c r="AU87" s="215" t="s">
        <v>175</v>
      </c>
      <c r="AV87" s="11" t="s">
        <v>77</v>
      </c>
      <c r="AW87" s="11" t="s">
        <v>33</v>
      </c>
      <c r="AX87" s="11" t="s">
        <v>69</v>
      </c>
      <c r="AY87" s="215" t="s">
        <v>167</v>
      </c>
    </row>
    <row r="88" spans="2:65" s="12" customFormat="1">
      <c r="B88" s="216"/>
      <c r="C88" s="217"/>
      <c r="D88" s="206" t="s">
        <v>177</v>
      </c>
      <c r="E88" s="218" t="s">
        <v>21</v>
      </c>
      <c r="F88" s="219" t="s">
        <v>3140</v>
      </c>
      <c r="G88" s="217"/>
      <c r="H88" s="220">
        <v>12.882999999999999</v>
      </c>
      <c r="I88" s="221"/>
      <c r="J88" s="217"/>
      <c r="K88" s="217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177</v>
      </c>
      <c r="AU88" s="226" t="s">
        <v>175</v>
      </c>
      <c r="AV88" s="12" t="s">
        <v>175</v>
      </c>
      <c r="AW88" s="12" t="s">
        <v>33</v>
      </c>
      <c r="AX88" s="12" t="s">
        <v>69</v>
      </c>
      <c r="AY88" s="226" t="s">
        <v>167</v>
      </c>
    </row>
    <row r="89" spans="2:65" s="13" customFormat="1">
      <c r="B89" s="227"/>
      <c r="C89" s="228"/>
      <c r="D89" s="229" t="s">
        <v>177</v>
      </c>
      <c r="E89" s="230" t="s">
        <v>21</v>
      </c>
      <c r="F89" s="231" t="s">
        <v>181</v>
      </c>
      <c r="G89" s="228"/>
      <c r="H89" s="232">
        <v>55.177</v>
      </c>
      <c r="I89" s="233"/>
      <c r="J89" s="228"/>
      <c r="K89" s="228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177</v>
      </c>
      <c r="AU89" s="238" t="s">
        <v>175</v>
      </c>
      <c r="AV89" s="13" t="s">
        <v>174</v>
      </c>
      <c r="AW89" s="13" t="s">
        <v>33</v>
      </c>
      <c r="AX89" s="13" t="s">
        <v>77</v>
      </c>
      <c r="AY89" s="238" t="s">
        <v>167</v>
      </c>
    </row>
    <row r="90" spans="2:65" s="1" customFormat="1" ht="44.25" customHeight="1">
      <c r="B90" s="40"/>
      <c r="C90" s="192" t="s">
        <v>175</v>
      </c>
      <c r="D90" s="192" t="s">
        <v>169</v>
      </c>
      <c r="E90" s="193" t="s">
        <v>3141</v>
      </c>
      <c r="F90" s="194" t="s">
        <v>3142</v>
      </c>
      <c r="G90" s="195" t="s">
        <v>172</v>
      </c>
      <c r="H90" s="196">
        <v>55.177</v>
      </c>
      <c r="I90" s="197"/>
      <c r="J90" s="198">
        <f>ROUND(I90*H90,2)</f>
        <v>0</v>
      </c>
      <c r="K90" s="194" t="s">
        <v>173</v>
      </c>
      <c r="L90" s="60"/>
      <c r="M90" s="199" t="s">
        <v>21</v>
      </c>
      <c r="N90" s="200" t="s">
        <v>41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174</v>
      </c>
      <c r="AT90" s="23" t="s">
        <v>169</v>
      </c>
      <c r="AU90" s="23" t="s">
        <v>175</v>
      </c>
      <c r="AY90" s="23" t="s">
        <v>167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175</v>
      </c>
      <c r="BK90" s="203">
        <f>ROUND(I90*H90,2)</f>
        <v>0</v>
      </c>
      <c r="BL90" s="23" t="s">
        <v>174</v>
      </c>
      <c r="BM90" s="23" t="s">
        <v>3143</v>
      </c>
    </row>
    <row r="91" spans="2:65" s="11" customFormat="1">
      <c r="B91" s="204"/>
      <c r="C91" s="205"/>
      <c r="D91" s="206" t="s">
        <v>177</v>
      </c>
      <c r="E91" s="207" t="s">
        <v>21</v>
      </c>
      <c r="F91" s="208" t="s">
        <v>3144</v>
      </c>
      <c r="G91" s="205"/>
      <c r="H91" s="209" t="s">
        <v>21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177</v>
      </c>
      <c r="AU91" s="215" t="s">
        <v>175</v>
      </c>
      <c r="AV91" s="11" t="s">
        <v>77</v>
      </c>
      <c r="AW91" s="11" t="s">
        <v>33</v>
      </c>
      <c r="AX91" s="11" t="s">
        <v>69</v>
      </c>
      <c r="AY91" s="215" t="s">
        <v>167</v>
      </c>
    </row>
    <row r="92" spans="2:65" s="12" customFormat="1">
      <c r="B92" s="216"/>
      <c r="C92" s="217"/>
      <c r="D92" s="206" t="s">
        <v>177</v>
      </c>
      <c r="E92" s="218" t="s">
        <v>21</v>
      </c>
      <c r="F92" s="219" t="s">
        <v>3145</v>
      </c>
      <c r="G92" s="217"/>
      <c r="H92" s="220">
        <v>55.177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177</v>
      </c>
      <c r="AU92" s="226" t="s">
        <v>175</v>
      </c>
      <c r="AV92" s="12" t="s">
        <v>175</v>
      </c>
      <c r="AW92" s="12" t="s">
        <v>33</v>
      </c>
      <c r="AX92" s="12" t="s">
        <v>69</v>
      </c>
      <c r="AY92" s="226" t="s">
        <v>167</v>
      </c>
    </row>
    <row r="93" spans="2:65" s="13" customFormat="1">
      <c r="B93" s="227"/>
      <c r="C93" s="228"/>
      <c r="D93" s="229" t="s">
        <v>177</v>
      </c>
      <c r="E93" s="230" t="s">
        <v>21</v>
      </c>
      <c r="F93" s="231" t="s">
        <v>181</v>
      </c>
      <c r="G93" s="228"/>
      <c r="H93" s="232">
        <v>55.177</v>
      </c>
      <c r="I93" s="233"/>
      <c r="J93" s="228"/>
      <c r="K93" s="228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177</v>
      </c>
      <c r="AU93" s="238" t="s">
        <v>175</v>
      </c>
      <c r="AV93" s="13" t="s">
        <v>174</v>
      </c>
      <c r="AW93" s="13" t="s">
        <v>33</v>
      </c>
      <c r="AX93" s="13" t="s">
        <v>77</v>
      </c>
      <c r="AY93" s="238" t="s">
        <v>167</v>
      </c>
    </row>
    <row r="94" spans="2:65" s="1" customFormat="1" ht="44.25" customHeight="1">
      <c r="B94" s="40"/>
      <c r="C94" s="192" t="s">
        <v>190</v>
      </c>
      <c r="D94" s="192" t="s">
        <v>169</v>
      </c>
      <c r="E94" s="193" t="s">
        <v>2908</v>
      </c>
      <c r="F94" s="194" t="s">
        <v>2909</v>
      </c>
      <c r="G94" s="195" t="s">
        <v>172</v>
      </c>
      <c r="H94" s="196">
        <v>55.177</v>
      </c>
      <c r="I94" s="197"/>
      <c r="J94" s="198">
        <f>ROUND(I94*H94,2)</f>
        <v>0</v>
      </c>
      <c r="K94" s="194" t="s">
        <v>173</v>
      </c>
      <c r="L94" s="60"/>
      <c r="M94" s="199" t="s">
        <v>21</v>
      </c>
      <c r="N94" s="200" t="s">
        <v>41</v>
      </c>
      <c r="O94" s="41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174</v>
      </c>
      <c r="AT94" s="23" t="s">
        <v>169</v>
      </c>
      <c r="AU94" s="23" t="s">
        <v>175</v>
      </c>
      <c r="AY94" s="23" t="s">
        <v>167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175</v>
      </c>
      <c r="BK94" s="203">
        <f>ROUND(I94*H94,2)</f>
        <v>0</v>
      </c>
      <c r="BL94" s="23" t="s">
        <v>174</v>
      </c>
      <c r="BM94" s="23" t="s">
        <v>3146</v>
      </c>
    </row>
    <row r="95" spans="2:65" s="11" customFormat="1">
      <c r="B95" s="204"/>
      <c r="C95" s="205"/>
      <c r="D95" s="206" t="s">
        <v>177</v>
      </c>
      <c r="E95" s="207" t="s">
        <v>21</v>
      </c>
      <c r="F95" s="208" t="s">
        <v>3147</v>
      </c>
      <c r="G95" s="205"/>
      <c r="H95" s="209" t="s">
        <v>21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177</v>
      </c>
      <c r="AU95" s="215" t="s">
        <v>175</v>
      </c>
      <c r="AV95" s="11" t="s">
        <v>77</v>
      </c>
      <c r="AW95" s="11" t="s">
        <v>33</v>
      </c>
      <c r="AX95" s="11" t="s">
        <v>69</v>
      </c>
      <c r="AY95" s="215" t="s">
        <v>167</v>
      </c>
    </row>
    <row r="96" spans="2:65" s="12" customFormat="1">
      <c r="B96" s="216"/>
      <c r="C96" s="217"/>
      <c r="D96" s="206" t="s">
        <v>177</v>
      </c>
      <c r="E96" s="218" t="s">
        <v>21</v>
      </c>
      <c r="F96" s="219" t="s">
        <v>3145</v>
      </c>
      <c r="G96" s="217"/>
      <c r="H96" s="220">
        <v>55.177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177</v>
      </c>
      <c r="AU96" s="226" t="s">
        <v>175</v>
      </c>
      <c r="AV96" s="12" t="s">
        <v>175</v>
      </c>
      <c r="AW96" s="12" t="s">
        <v>33</v>
      </c>
      <c r="AX96" s="12" t="s">
        <v>69</v>
      </c>
      <c r="AY96" s="226" t="s">
        <v>167</v>
      </c>
    </row>
    <row r="97" spans="2:65" s="13" customFormat="1">
      <c r="B97" s="227"/>
      <c r="C97" s="228"/>
      <c r="D97" s="229" t="s">
        <v>177</v>
      </c>
      <c r="E97" s="230" t="s">
        <v>21</v>
      </c>
      <c r="F97" s="231" t="s">
        <v>181</v>
      </c>
      <c r="G97" s="228"/>
      <c r="H97" s="232">
        <v>55.177</v>
      </c>
      <c r="I97" s="233"/>
      <c r="J97" s="228"/>
      <c r="K97" s="228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177</v>
      </c>
      <c r="AU97" s="238" t="s">
        <v>175</v>
      </c>
      <c r="AV97" s="13" t="s">
        <v>174</v>
      </c>
      <c r="AW97" s="13" t="s">
        <v>33</v>
      </c>
      <c r="AX97" s="13" t="s">
        <v>77</v>
      </c>
      <c r="AY97" s="238" t="s">
        <v>167</v>
      </c>
    </row>
    <row r="98" spans="2:65" s="1" customFormat="1" ht="22.5" customHeight="1">
      <c r="B98" s="40"/>
      <c r="C98" s="192" t="s">
        <v>174</v>
      </c>
      <c r="D98" s="192" t="s">
        <v>169</v>
      </c>
      <c r="E98" s="193" t="s">
        <v>2916</v>
      </c>
      <c r="F98" s="194" t="s">
        <v>2917</v>
      </c>
      <c r="G98" s="195" t="s">
        <v>172</v>
      </c>
      <c r="H98" s="196">
        <v>55.177</v>
      </c>
      <c r="I98" s="197"/>
      <c r="J98" s="198">
        <f>ROUND(I98*H98,2)</f>
        <v>0</v>
      </c>
      <c r="K98" s="194" t="s">
        <v>173</v>
      </c>
      <c r="L98" s="60"/>
      <c r="M98" s="199" t="s">
        <v>21</v>
      </c>
      <c r="N98" s="200" t="s">
        <v>41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174</v>
      </c>
      <c r="AT98" s="23" t="s">
        <v>169</v>
      </c>
      <c r="AU98" s="23" t="s">
        <v>175</v>
      </c>
      <c r="AY98" s="23" t="s">
        <v>167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175</v>
      </c>
      <c r="BK98" s="203">
        <f>ROUND(I98*H98,2)</f>
        <v>0</v>
      </c>
      <c r="BL98" s="23" t="s">
        <v>174</v>
      </c>
      <c r="BM98" s="23" t="s">
        <v>3148</v>
      </c>
    </row>
    <row r="99" spans="2:65" s="1" customFormat="1" ht="22.5" customHeight="1">
      <c r="B99" s="40"/>
      <c r="C99" s="192" t="s">
        <v>204</v>
      </c>
      <c r="D99" s="192" t="s">
        <v>169</v>
      </c>
      <c r="E99" s="193" t="s">
        <v>2919</v>
      </c>
      <c r="F99" s="194" t="s">
        <v>3149</v>
      </c>
      <c r="G99" s="195" t="s">
        <v>253</v>
      </c>
      <c r="H99" s="196">
        <v>88.283000000000001</v>
      </c>
      <c r="I99" s="197"/>
      <c r="J99" s="198">
        <f>ROUND(I99*H99,2)</f>
        <v>0</v>
      </c>
      <c r="K99" s="194" t="s">
        <v>173</v>
      </c>
      <c r="L99" s="60"/>
      <c r="M99" s="199" t="s">
        <v>21</v>
      </c>
      <c r="N99" s="200" t="s">
        <v>41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174</v>
      </c>
      <c r="AT99" s="23" t="s">
        <v>169</v>
      </c>
      <c r="AU99" s="23" t="s">
        <v>175</v>
      </c>
      <c r="AY99" s="23" t="s">
        <v>167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175</v>
      </c>
      <c r="BK99" s="203">
        <f>ROUND(I99*H99,2)</f>
        <v>0</v>
      </c>
      <c r="BL99" s="23" t="s">
        <v>174</v>
      </c>
      <c r="BM99" s="23" t="s">
        <v>3150</v>
      </c>
    </row>
    <row r="100" spans="2:65" s="12" customFormat="1">
      <c r="B100" s="216"/>
      <c r="C100" s="217"/>
      <c r="D100" s="229" t="s">
        <v>177</v>
      </c>
      <c r="E100" s="217"/>
      <c r="F100" s="254" t="s">
        <v>3151</v>
      </c>
      <c r="G100" s="217"/>
      <c r="H100" s="255">
        <v>88.283000000000001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177</v>
      </c>
      <c r="AU100" s="226" t="s">
        <v>175</v>
      </c>
      <c r="AV100" s="12" t="s">
        <v>175</v>
      </c>
      <c r="AW100" s="12" t="s">
        <v>6</v>
      </c>
      <c r="AX100" s="12" t="s">
        <v>77</v>
      </c>
      <c r="AY100" s="226" t="s">
        <v>167</v>
      </c>
    </row>
    <row r="101" spans="2:65" s="1" customFormat="1" ht="22.5" customHeight="1">
      <c r="B101" s="40"/>
      <c r="C101" s="192" t="s">
        <v>209</v>
      </c>
      <c r="D101" s="192" t="s">
        <v>169</v>
      </c>
      <c r="E101" s="193" t="s">
        <v>3152</v>
      </c>
      <c r="F101" s="194" t="s">
        <v>3153</v>
      </c>
      <c r="G101" s="195" t="s">
        <v>245</v>
      </c>
      <c r="H101" s="196">
        <v>134.63999999999999</v>
      </c>
      <c r="I101" s="197"/>
      <c r="J101" s="198">
        <f>ROUND(I101*H101,2)</f>
        <v>0</v>
      </c>
      <c r="K101" s="194" t="s">
        <v>173</v>
      </c>
      <c r="L101" s="60"/>
      <c r="M101" s="199" t="s">
        <v>21</v>
      </c>
      <c r="N101" s="200" t="s">
        <v>41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174</v>
      </c>
      <c r="AT101" s="23" t="s">
        <v>169</v>
      </c>
      <c r="AU101" s="23" t="s">
        <v>175</v>
      </c>
      <c r="AY101" s="23" t="s">
        <v>167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175</v>
      </c>
      <c r="BK101" s="203">
        <f>ROUND(I101*H101,2)</f>
        <v>0</v>
      </c>
      <c r="BL101" s="23" t="s">
        <v>174</v>
      </c>
      <c r="BM101" s="23" t="s">
        <v>3154</v>
      </c>
    </row>
    <row r="102" spans="2:65" s="11" customFormat="1">
      <c r="B102" s="204"/>
      <c r="C102" s="205"/>
      <c r="D102" s="206" t="s">
        <v>177</v>
      </c>
      <c r="E102" s="207" t="s">
        <v>21</v>
      </c>
      <c r="F102" s="208" t="s">
        <v>3155</v>
      </c>
      <c r="G102" s="205"/>
      <c r="H102" s="209" t="s">
        <v>21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177</v>
      </c>
      <c r="AU102" s="215" t="s">
        <v>175</v>
      </c>
      <c r="AV102" s="11" t="s">
        <v>77</v>
      </c>
      <c r="AW102" s="11" t="s">
        <v>33</v>
      </c>
      <c r="AX102" s="11" t="s">
        <v>69</v>
      </c>
      <c r="AY102" s="215" t="s">
        <v>167</v>
      </c>
    </row>
    <row r="103" spans="2:65" s="12" customFormat="1">
      <c r="B103" s="216"/>
      <c r="C103" s="217"/>
      <c r="D103" s="206" t="s">
        <v>177</v>
      </c>
      <c r="E103" s="218" t="s">
        <v>21</v>
      </c>
      <c r="F103" s="219" t="s">
        <v>3156</v>
      </c>
      <c r="G103" s="217"/>
      <c r="H103" s="220">
        <v>134.63999999999999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177</v>
      </c>
      <c r="AU103" s="226" t="s">
        <v>175</v>
      </c>
      <c r="AV103" s="12" t="s">
        <v>175</v>
      </c>
      <c r="AW103" s="12" t="s">
        <v>33</v>
      </c>
      <c r="AX103" s="12" t="s">
        <v>69</v>
      </c>
      <c r="AY103" s="226" t="s">
        <v>167</v>
      </c>
    </row>
    <row r="104" spans="2:65" s="13" customFormat="1">
      <c r="B104" s="227"/>
      <c r="C104" s="228"/>
      <c r="D104" s="206" t="s">
        <v>177</v>
      </c>
      <c r="E104" s="239" t="s">
        <v>21</v>
      </c>
      <c r="F104" s="240" t="s">
        <v>181</v>
      </c>
      <c r="G104" s="228"/>
      <c r="H104" s="241">
        <v>134.63999999999999</v>
      </c>
      <c r="I104" s="233"/>
      <c r="J104" s="228"/>
      <c r="K104" s="228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177</v>
      </c>
      <c r="AU104" s="238" t="s">
        <v>175</v>
      </c>
      <c r="AV104" s="13" t="s">
        <v>174</v>
      </c>
      <c r="AW104" s="13" t="s">
        <v>33</v>
      </c>
      <c r="AX104" s="13" t="s">
        <v>77</v>
      </c>
      <c r="AY104" s="238" t="s">
        <v>167</v>
      </c>
    </row>
    <row r="105" spans="2:65" s="10" customFormat="1" ht="29.85" customHeight="1">
      <c r="B105" s="175"/>
      <c r="C105" s="176"/>
      <c r="D105" s="189" t="s">
        <v>68</v>
      </c>
      <c r="E105" s="190" t="s">
        <v>204</v>
      </c>
      <c r="F105" s="190" t="s">
        <v>3157</v>
      </c>
      <c r="G105" s="176"/>
      <c r="H105" s="176"/>
      <c r="I105" s="179"/>
      <c r="J105" s="191">
        <f>BK105</f>
        <v>0</v>
      </c>
      <c r="K105" s="176"/>
      <c r="L105" s="181"/>
      <c r="M105" s="182"/>
      <c r="N105" s="183"/>
      <c r="O105" s="183"/>
      <c r="P105" s="184">
        <f>SUM(P106:P139)</f>
        <v>0</v>
      </c>
      <c r="Q105" s="183"/>
      <c r="R105" s="184">
        <f>SUM(R106:R139)</f>
        <v>35.700900000000004</v>
      </c>
      <c r="S105" s="183"/>
      <c r="T105" s="185">
        <f>SUM(T106:T139)</f>
        <v>0</v>
      </c>
      <c r="AR105" s="186" t="s">
        <v>77</v>
      </c>
      <c r="AT105" s="187" t="s">
        <v>68</v>
      </c>
      <c r="AU105" s="187" t="s">
        <v>77</v>
      </c>
      <c r="AY105" s="186" t="s">
        <v>167</v>
      </c>
      <c r="BK105" s="188">
        <f>SUM(BK106:BK139)</f>
        <v>0</v>
      </c>
    </row>
    <row r="106" spans="2:65" s="1" customFormat="1" ht="31.5" customHeight="1">
      <c r="B106" s="40"/>
      <c r="C106" s="192" t="s">
        <v>223</v>
      </c>
      <c r="D106" s="192" t="s">
        <v>169</v>
      </c>
      <c r="E106" s="193" t="s">
        <v>3158</v>
      </c>
      <c r="F106" s="194" t="s">
        <v>3159</v>
      </c>
      <c r="G106" s="195" t="s">
        <v>245</v>
      </c>
      <c r="H106" s="196">
        <v>79.8</v>
      </c>
      <c r="I106" s="197"/>
      <c r="J106" s="198">
        <f>ROUND(I106*H106,2)</f>
        <v>0</v>
      </c>
      <c r="K106" s="194" t="s">
        <v>173</v>
      </c>
      <c r="L106" s="60"/>
      <c r="M106" s="199" t="s">
        <v>21</v>
      </c>
      <c r="N106" s="200" t="s">
        <v>41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174</v>
      </c>
      <c r="AT106" s="23" t="s">
        <v>169</v>
      </c>
      <c r="AU106" s="23" t="s">
        <v>175</v>
      </c>
      <c r="AY106" s="23" t="s">
        <v>167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175</v>
      </c>
      <c r="BK106" s="203">
        <f>ROUND(I106*H106,2)</f>
        <v>0</v>
      </c>
      <c r="BL106" s="23" t="s">
        <v>174</v>
      </c>
      <c r="BM106" s="23" t="s">
        <v>3160</v>
      </c>
    </row>
    <row r="107" spans="2:65" s="11" customFormat="1">
      <c r="B107" s="204"/>
      <c r="C107" s="205"/>
      <c r="D107" s="206" t="s">
        <v>177</v>
      </c>
      <c r="E107" s="207" t="s">
        <v>21</v>
      </c>
      <c r="F107" s="208" t="s">
        <v>3137</v>
      </c>
      <c r="G107" s="205"/>
      <c r="H107" s="209" t="s">
        <v>21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175</v>
      </c>
      <c r="AV107" s="11" t="s">
        <v>77</v>
      </c>
      <c r="AW107" s="11" t="s">
        <v>33</v>
      </c>
      <c r="AX107" s="11" t="s">
        <v>69</v>
      </c>
      <c r="AY107" s="215" t="s">
        <v>167</v>
      </c>
    </row>
    <row r="108" spans="2:65" s="12" customFormat="1">
      <c r="B108" s="216"/>
      <c r="C108" s="217"/>
      <c r="D108" s="206" t="s">
        <v>177</v>
      </c>
      <c r="E108" s="218" t="s">
        <v>21</v>
      </c>
      <c r="F108" s="219" t="s">
        <v>3161</v>
      </c>
      <c r="G108" s="217"/>
      <c r="H108" s="220">
        <v>79.8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175</v>
      </c>
      <c r="AV108" s="12" t="s">
        <v>175</v>
      </c>
      <c r="AW108" s="12" t="s">
        <v>33</v>
      </c>
      <c r="AX108" s="12" t="s">
        <v>69</v>
      </c>
      <c r="AY108" s="226" t="s">
        <v>167</v>
      </c>
    </row>
    <row r="109" spans="2:65" s="13" customFormat="1">
      <c r="B109" s="227"/>
      <c r="C109" s="228"/>
      <c r="D109" s="229" t="s">
        <v>177</v>
      </c>
      <c r="E109" s="230" t="s">
        <v>21</v>
      </c>
      <c r="F109" s="231" t="s">
        <v>181</v>
      </c>
      <c r="G109" s="228"/>
      <c r="H109" s="232">
        <v>79.8</v>
      </c>
      <c r="I109" s="233"/>
      <c r="J109" s="228"/>
      <c r="K109" s="228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177</v>
      </c>
      <c r="AU109" s="238" t="s">
        <v>175</v>
      </c>
      <c r="AV109" s="13" t="s">
        <v>174</v>
      </c>
      <c r="AW109" s="13" t="s">
        <v>33</v>
      </c>
      <c r="AX109" s="13" t="s">
        <v>77</v>
      </c>
      <c r="AY109" s="238" t="s">
        <v>167</v>
      </c>
    </row>
    <row r="110" spans="2:65" s="1" customFormat="1" ht="31.5" customHeight="1">
      <c r="B110" s="40"/>
      <c r="C110" s="192" t="s">
        <v>229</v>
      </c>
      <c r="D110" s="192" t="s">
        <v>169</v>
      </c>
      <c r="E110" s="193" t="s">
        <v>3162</v>
      </c>
      <c r="F110" s="194" t="s">
        <v>3163</v>
      </c>
      <c r="G110" s="195" t="s">
        <v>245</v>
      </c>
      <c r="H110" s="196">
        <v>79.8</v>
      </c>
      <c r="I110" s="197"/>
      <c r="J110" s="198">
        <f>ROUND(I110*H110,2)</f>
        <v>0</v>
      </c>
      <c r="K110" s="194" t="s">
        <v>173</v>
      </c>
      <c r="L110" s="60"/>
      <c r="M110" s="199" t="s">
        <v>21</v>
      </c>
      <c r="N110" s="200" t="s">
        <v>41</v>
      </c>
      <c r="O110" s="41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174</v>
      </c>
      <c r="AT110" s="23" t="s">
        <v>169</v>
      </c>
      <c r="AU110" s="23" t="s">
        <v>175</v>
      </c>
      <c r="AY110" s="23" t="s">
        <v>167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175</v>
      </c>
      <c r="BK110" s="203">
        <f>ROUND(I110*H110,2)</f>
        <v>0</v>
      </c>
      <c r="BL110" s="23" t="s">
        <v>174</v>
      </c>
      <c r="BM110" s="23" t="s">
        <v>3164</v>
      </c>
    </row>
    <row r="111" spans="2:65" s="11" customFormat="1">
      <c r="B111" s="204"/>
      <c r="C111" s="205"/>
      <c r="D111" s="206" t="s">
        <v>177</v>
      </c>
      <c r="E111" s="207" t="s">
        <v>21</v>
      </c>
      <c r="F111" s="208" t="s">
        <v>3137</v>
      </c>
      <c r="G111" s="205"/>
      <c r="H111" s="209" t="s">
        <v>21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177</v>
      </c>
      <c r="AU111" s="215" t="s">
        <v>175</v>
      </c>
      <c r="AV111" s="11" t="s">
        <v>77</v>
      </c>
      <c r="AW111" s="11" t="s">
        <v>33</v>
      </c>
      <c r="AX111" s="11" t="s">
        <v>69</v>
      </c>
      <c r="AY111" s="215" t="s">
        <v>167</v>
      </c>
    </row>
    <row r="112" spans="2:65" s="12" customFormat="1">
      <c r="B112" s="216"/>
      <c r="C112" s="217"/>
      <c r="D112" s="206" t="s">
        <v>177</v>
      </c>
      <c r="E112" s="218" t="s">
        <v>21</v>
      </c>
      <c r="F112" s="219" t="s">
        <v>3161</v>
      </c>
      <c r="G112" s="217"/>
      <c r="H112" s="220">
        <v>79.8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177</v>
      </c>
      <c r="AU112" s="226" t="s">
        <v>175</v>
      </c>
      <c r="AV112" s="12" t="s">
        <v>175</v>
      </c>
      <c r="AW112" s="12" t="s">
        <v>33</v>
      </c>
      <c r="AX112" s="12" t="s">
        <v>69</v>
      </c>
      <c r="AY112" s="226" t="s">
        <v>167</v>
      </c>
    </row>
    <row r="113" spans="2:65" s="13" customFormat="1">
      <c r="B113" s="227"/>
      <c r="C113" s="228"/>
      <c r="D113" s="229" t="s">
        <v>177</v>
      </c>
      <c r="E113" s="230" t="s">
        <v>21</v>
      </c>
      <c r="F113" s="231" t="s">
        <v>181</v>
      </c>
      <c r="G113" s="228"/>
      <c r="H113" s="232">
        <v>79.8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177</v>
      </c>
      <c r="AU113" s="238" t="s">
        <v>175</v>
      </c>
      <c r="AV113" s="13" t="s">
        <v>174</v>
      </c>
      <c r="AW113" s="13" t="s">
        <v>33</v>
      </c>
      <c r="AX113" s="13" t="s">
        <v>77</v>
      </c>
      <c r="AY113" s="238" t="s">
        <v>167</v>
      </c>
    </row>
    <row r="114" spans="2:65" s="1" customFormat="1" ht="22.5" customHeight="1">
      <c r="B114" s="40"/>
      <c r="C114" s="192" t="s">
        <v>242</v>
      </c>
      <c r="D114" s="192" t="s">
        <v>169</v>
      </c>
      <c r="E114" s="193" t="s">
        <v>3165</v>
      </c>
      <c r="F114" s="194" t="s">
        <v>3166</v>
      </c>
      <c r="G114" s="195" t="s">
        <v>245</v>
      </c>
      <c r="H114" s="196">
        <v>79.8</v>
      </c>
      <c r="I114" s="197"/>
      <c r="J114" s="198">
        <f>ROUND(I114*H114,2)</f>
        <v>0</v>
      </c>
      <c r="K114" s="194" t="s">
        <v>173</v>
      </c>
      <c r="L114" s="60"/>
      <c r="M114" s="199" t="s">
        <v>21</v>
      </c>
      <c r="N114" s="200" t="s">
        <v>41</v>
      </c>
      <c r="O114" s="41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174</v>
      </c>
      <c r="AT114" s="23" t="s">
        <v>169</v>
      </c>
      <c r="AU114" s="23" t="s">
        <v>175</v>
      </c>
      <c r="AY114" s="23" t="s">
        <v>167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175</v>
      </c>
      <c r="BK114" s="203">
        <f>ROUND(I114*H114,2)</f>
        <v>0</v>
      </c>
      <c r="BL114" s="23" t="s">
        <v>174</v>
      </c>
      <c r="BM114" s="23" t="s">
        <v>3167</v>
      </c>
    </row>
    <row r="115" spans="2:65" s="11" customFormat="1">
      <c r="B115" s="204"/>
      <c r="C115" s="205"/>
      <c r="D115" s="206" t="s">
        <v>177</v>
      </c>
      <c r="E115" s="207" t="s">
        <v>21</v>
      </c>
      <c r="F115" s="208" t="s">
        <v>3137</v>
      </c>
      <c r="G115" s="205"/>
      <c r="H115" s="209" t="s">
        <v>21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175</v>
      </c>
      <c r="AV115" s="11" t="s">
        <v>77</v>
      </c>
      <c r="AW115" s="11" t="s">
        <v>33</v>
      </c>
      <c r="AX115" s="11" t="s">
        <v>69</v>
      </c>
      <c r="AY115" s="215" t="s">
        <v>167</v>
      </c>
    </row>
    <row r="116" spans="2:65" s="12" customFormat="1">
      <c r="B116" s="216"/>
      <c r="C116" s="217"/>
      <c r="D116" s="206" t="s">
        <v>177</v>
      </c>
      <c r="E116" s="218" t="s">
        <v>21</v>
      </c>
      <c r="F116" s="219" t="s">
        <v>3161</v>
      </c>
      <c r="G116" s="217"/>
      <c r="H116" s="220">
        <v>79.8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175</v>
      </c>
      <c r="AV116" s="12" t="s">
        <v>175</v>
      </c>
      <c r="AW116" s="12" t="s">
        <v>33</v>
      </c>
      <c r="AX116" s="12" t="s">
        <v>69</v>
      </c>
      <c r="AY116" s="226" t="s">
        <v>167</v>
      </c>
    </row>
    <row r="117" spans="2:65" s="13" customFormat="1">
      <c r="B117" s="227"/>
      <c r="C117" s="228"/>
      <c r="D117" s="229" t="s">
        <v>177</v>
      </c>
      <c r="E117" s="230" t="s">
        <v>21</v>
      </c>
      <c r="F117" s="231" t="s">
        <v>181</v>
      </c>
      <c r="G117" s="228"/>
      <c r="H117" s="232">
        <v>79.8</v>
      </c>
      <c r="I117" s="233"/>
      <c r="J117" s="228"/>
      <c r="K117" s="228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177</v>
      </c>
      <c r="AU117" s="238" t="s">
        <v>175</v>
      </c>
      <c r="AV117" s="13" t="s">
        <v>174</v>
      </c>
      <c r="AW117" s="13" t="s">
        <v>33</v>
      </c>
      <c r="AX117" s="13" t="s">
        <v>77</v>
      </c>
      <c r="AY117" s="238" t="s">
        <v>167</v>
      </c>
    </row>
    <row r="118" spans="2:65" s="1" customFormat="1" ht="22.5" customHeight="1">
      <c r="B118" s="40"/>
      <c r="C118" s="192" t="s">
        <v>266</v>
      </c>
      <c r="D118" s="192" t="s">
        <v>169</v>
      </c>
      <c r="E118" s="193" t="s">
        <v>3168</v>
      </c>
      <c r="F118" s="194" t="s">
        <v>3169</v>
      </c>
      <c r="G118" s="195" t="s">
        <v>245</v>
      </c>
      <c r="H118" s="196">
        <v>54.84</v>
      </c>
      <c r="I118" s="197"/>
      <c r="J118" s="198">
        <f>ROUND(I118*H118,2)</f>
        <v>0</v>
      </c>
      <c r="K118" s="194" t="s">
        <v>173</v>
      </c>
      <c r="L118" s="60"/>
      <c r="M118" s="199" t="s">
        <v>21</v>
      </c>
      <c r="N118" s="200" t="s">
        <v>41</v>
      </c>
      <c r="O118" s="4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174</v>
      </c>
      <c r="AT118" s="23" t="s">
        <v>169</v>
      </c>
      <c r="AU118" s="23" t="s">
        <v>175</v>
      </c>
      <c r="AY118" s="23" t="s">
        <v>167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175</v>
      </c>
      <c r="BK118" s="203">
        <f>ROUND(I118*H118,2)</f>
        <v>0</v>
      </c>
      <c r="BL118" s="23" t="s">
        <v>174</v>
      </c>
      <c r="BM118" s="23" t="s">
        <v>3170</v>
      </c>
    </row>
    <row r="119" spans="2:65" s="11" customFormat="1">
      <c r="B119" s="204"/>
      <c r="C119" s="205"/>
      <c r="D119" s="206" t="s">
        <v>177</v>
      </c>
      <c r="E119" s="207" t="s">
        <v>21</v>
      </c>
      <c r="F119" s="208" t="s">
        <v>3139</v>
      </c>
      <c r="G119" s="205"/>
      <c r="H119" s="209" t="s">
        <v>21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175</v>
      </c>
      <c r="AV119" s="11" t="s">
        <v>77</v>
      </c>
      <c r="AW119" s="11" t="s">
        <v>33</v>
      </c>
      <c r="AX119" s="11" t="s">
        <v>69</v>
      </c>
      <c r="AY119" s="215" t="s">
        <v>167</v>
      </c>
    </row>
    <row r="120" spans="2:65" s="12" customFormat="1">
      <c r="B120" s="216"/>
      <c r="C120" s="217"/>
      <c r="D120" s="206" t="s">
        <v>177</v>
      </c>
      <c r="E120" s="218" t="s">
        <v>21</v>
      </c>
      <c r="F120" s="219" t="s">
        <v>3171</v>
      </c>
      <c r="G120" s="217"/>
      <c r="H120" s="220">
        <v>54.84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175</v>
      </c>
      <c r="AV120" s="12" t="s">
        <v>175</v>
      </c>
      <c r="AW120" s="12" t="s">
        <v>33</v>
      </c>
      <c r="AX120" s="12" t="s">
        <v>69</v>
      </c>
      <c r="AY120" s="226" t="s">
        <v>167</v>
      </c>
    </row>
    <row r="121" spans="2:65" s="13" customFormat="1">
      <c r="B121" s="227"/>
      <c r="C121" s="228"/>
      <c r="D121" s="229" t="s">
        <v>177</v>
      </c>
      <c r="E121" s="230" t="s">
        <v>21</v>
      </c>
      <c r="F121" s="231" t="s">
        <v>181</v>
      </c>
      <c r="G121" s="228"/>
      <c r="H121" s="232">
        <v>54.84</v>
      </c>
      <c r="I121" s="233"/>
      <c r="J121" s="228"/>
      <c r="K121" s="228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177</v>
      </c>
      <c r="AU121" s="238" t="s">
        <v>175</v>
      </c>
      <c r="AV121" s="13" t="s">
        <v>174</v>
      </c>
      <c r="AW121" s="13" t="s">
        <v>33</v>
      </c>
      <c r="AX121" s="13" t="s">
        <v>77</v>
      </c>
      <c r="AY121" s="238" t="s">
        <v>167</v>
      </c>
    </row>
    <row r="122" spans="2:65" s="1" customFormat="1" ht="57" customHeight="1">
      <c r="B122" s="40"/>
      <c r="C122" s="192" t="s">
        <v>291</v>
      </c>
      <c r="D122" s="192" t="s">
        <v>169</v>
      </c>
      <c r="E122" s="193" t="s">
        <v>3172</v>
      </c>
      <c r="F122" s="194" t="s">
        <v>3173</v>
      </c>
      <c r="G122" s="195" t="s">
        <v>245</v>
      </c>
      <c r="H122" s="196">
        <v>54.84</v>
      </c>
      <c r="I122" s="197"/>
      <c r="J122" s="198">
        <f>ROUND(I122*H122,2)</f>
        <v>0</v>
      </c>
      <c r="K122" s="194" t="s">
        <v>173</v>
      </c>
      <c r="L122" s="60"/>
      <c r="M122" s="199" t="s">
        <v>21</v>
      </c>
      <c r="N122" s="200" t="s">
        <v>41</v>
      </c>
      <c r="O122" s="41"/>
      <c r="P122" s="201">
        <f>O122*H122</f>
        <v>0</v>
      </c>
      <c r="Q122" s="201">
        <v>8.4250000000000005E-2</v>
      </c>
      <c r="R122" s="201">
        <f>Q122*H122</f>
        <v>4.6202700000000005</v>
      </c>
      <c r="S122" s="201">
        <v>0</v>
      </c>
      <c r="T122" s="202">
        <f>S122*H122</f>
        <v>0</v>
      </c>
      <c r="AR122" s="23" t="s">
        <v>174</v>
      </c>
      <c r="AT122" s="23" t="s">
        <v>169</v>
      </c>
      <c r="AU122" s="23" t="s">
        <v>175</v>
      </c>
      <c r="AY122" s="23" t="s">
        <v>167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175</v>
      </c>
      <c r="BK122" s="203">
        <f>ROUND(I122*H122,2)</f>
        <v>0</v>
      </c>
      <c r="BL122" s="23" t="s">
        <v>174</v>
      </c>
      <c r="BM122" s="23" t="s">
        <v>3174</v>
      </c>
    </row>
    <row r="123" spans="2:65" s="11" customFormat="1">
      <c r="B123" s="204"/>
      <c r="C123" s="205"/>
      <c r="D123" s="206" t="s">
        <v>177</v>
      </c>
      <c r="E123" s="207" t="s">
        <v>21</v>
      </c>
      <c r="F123" s="208" t="s">
        <v>3139</v>
      </c>
      <c r="G123" s="205"/>
      <c r="H123" s="209" t="s">
        <v>21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177</v>
      </c>
      <c r="AU123" s="215" t="s">
        <v>175</v>
      </c>
      <c r="AV123" s="11" t="s">
        <v>77</v>
      </c>
      <c r="AW123" s="11" t="s">
        <v>33</v>
      </c>
      <c r="AX123" s="11" t="s">
        <v>69</v>
      </c>
      <c r="AY123" s="215" t="s">
        <v>167</v>
      </c>
    </row>
    <row r="124" spans="2:65" s="12" customFormat="1">
      <c r="B124" s="216"/>
      <c r="C124" s="217"/>
      <c r="D124" s="206" t="s">
        <v>177</v>
      </c>
      <c r="E124" s="218" t="s">
        <v>21</v>
      </c>
      <c r="F124" s="219" t="s">
        <v>3171</v>
      </c>
      <c r="G124" s="217"/>
      <c r="H124" s="220">
        <v>54.84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177</v>
      </c>
      <c r="AU124" s="226" t="s">
        <v>175</v>
      </c>
      <c r="AV124" s="12" t="s">
        <v>175</v>
      </c>
      <c r="AW124" s="12" t="s">
        <v>33</v>
      </c>
      <c r="AX124" s="12" t="s">
        <v>69</v>
      </c>
      <c r="AY124" s="226" t="s">
        <v>167</v>
      </c>
    </row>
    <row r="125" spans="2:65" s="13" customFormat="1">
      <c r="B125" s="227"/>
      <c r="C125" s="228"/>
      <c r="D125" s="229" t="s">
        <v>177</v>
      </c>
      <c r="E125" s="230" t="s">
        <v>21</v>
      </c>
      <c r="F125" s="231" t="s">
        <v>181</v>
      </c>
      <c r="G125" s="228"/>
      <c r="H125" s="232">
        <v>54.84</v>
      </c>
      <c r="I125" s="233"/>
      <c r="J125" s="228"/>
      <c r="K125" s="228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177</v>
      </c>
      <c r="AU125" s="238" t="s">
        <v>175</v>
      </c>
      <c r="AV125" s="13" t="s">
        <v>174</v>
      </c>
      <c r="AW125" s="13" t="s">
        <v>33</v>
      </c>
      <c r="AX125" s="13" t="s">
        <v>77</v>
      </c>
      <c r="AY125" s="238" t="s">
        <v>167</v>
      </c>
    </row>
    <row r="126" spans="2:65" s="1" customFormat="1" ht="22.5" customHeight="1">
      <c r="B126" s="40"/>
      <c r="C126" s="242" t="s">
        <v>298</v>
      </c>
      <c r="D126" s="242" t="s">
        <v>364</v>
      </c>
      <c r="E126" s="243" t="s">
        <v>3175</v>
      </c>
      <c r="F126" s="244" t="s">
        <v>3176</v>
      </c>
      <c r="G126" s="245" t="s">
        <v>245</v>
      </c>
      <c r="H126" s="246">
        <v>60.323999999999998</v>
      </c>
      <c r="I126" s="247"/>
      <c r="J126" s="248">
        <f>ROUND(I126*H126,2)</f>
        <v>0</v>
      </c>
      <c r="K126" s="244" t="s">
        <v>173</v>
      </c>
      <c r="L126" s="249"/>
      <c r="M126" s="250" t="s">
        <v>21</v>
      </c>
      <c r="N126" s="251" t="s">
        <v>41</v>
      </c>
      <c r="O126" s="41"/>
      <c r="P126" s="201">
        <f>O126*H126</f>
        <v>0</v>
      </c>
      <c r="Q126" s="201">
        <v>0.14000000000000001</v>
      </c>
      <c r="R126" s="201">
        <f>Q126*H126</f>
        <v>8.4453600000000009</v>
      </c>
      <c r="S126" s="201">
        <v>0</v>
      </c>
      <c r="T126" s="202">
        <f>S126*H126</f>
        <v>0</v>
      </c>
      <c r="AR126" s="23" t="s">
        <v>229</v>
      </c>
      <c r="AT126" s="23" t="s">
        <v>364</v>
      </c>
      <c r="AU126" s="23" t="s">
        <v>175</v>
      </c>
      <c r="AY126" s="23" t="s">
        <v>167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175</v>
      </c>
      <c r="BK126" s="203">
        <f>ROUND(I126*H126,2)</f>
        <v>0</v>
      </c>
      <c r="BL126" s="23" t="s">
        <v>174</v>
      </c>
      <c r="BM126" s="23" t="s">
        <v>3177</v>
      </c>
    </row>
    <row r="127" spans="2:65" s="1" customFormat="1" ht="27">
      <c r="B127" s="40"/>
      <c r="C127" s="62"/>
      <c r="D127" s="206" t="s">
        <v>368</v>
      </c>
      <c r="E127" s="62"/>
      <c r="F127" s="252" t="s">
        <v>3178</v>
      </c>
      <c r="G127" s="62"/>
      <c r="H127" s="62"/>
      <c r="I127" s="162"/>
      <c r="J127" s="62"/>
      <c r="K127" s="62"/>
      <c r="L127" s="60"/>
      <c r="M127" s="253"/>
      <c r="N127" s="41"/>
      <c r="O127" s="41"/>
      <c r="P127" s="41"/>
      <c r="Q127" s="41"/>
      <c r="R127" s="41"/>
      <c r="S127" s="41"/>
      <c r="T127" s="77"/>
      <c r="AT127" s="23" t="s">
        <v>368</v>
      </c>
      <c r="AU127" s="23" t="s">
        <v>175</v>
      </c>
    </row>
    <row r="128" spans="2:65" s="11" customFormat="1">
      <c r="B128" s="204"/>
      <c r="C128" s="205"/>
      <c r="D128" s="206" t="s">
        <v>177</v>
      </c>
      <c r="E128" s="207" t="s">
        <v>21</v>
      </c>
      <c r="F128" s="208" t="s">
        <v>645</v>
      </c>
      <c r="G128" s="205"/>
      <c r="H128" s="209" t="s">
        <v>21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175</v>
      </c>
      <c r="AV128" s="11" t="s">
        <v>77</v>
      </c>
      <c r="AW128" s="11" t="s">
        <v>33</v>
      </c>
      <c r="AX128" s="11" t="s">
        <v>69</v>
      </c>
      <c r="AY128" s="215" t="s">
        <v>167</v>
      </c>
    </row>
    <row r="129" spans="2:65" s="12" customFormat="1">
      <c r="B129" s="216"/>
      <c r="C129" s="217"/>
      <c r="D129" s="206" t="s">
        <v>177</v>
      </c>
      <c r="E129" s="218" t="s">
        <v>21</v>
      </c>
      <c r="F129" s="219" t="s">
        <v>3179</v>
      </c>
      <c r="G129" s="217"/>
      <c r="H129" s="220">
        <v>60.323999999999998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177</v>
      </c>
      <c r="AU129" s="226" t="s">
        <v>175</v>
      </c>
      <c r="AV129" s="12" t="s">
        <v>175</v>
      </c>
      <c r="AW129" s="12" t="s">
        <v>33</v>
      </c>
      <c r="AX129" s="12" t="s">
        <v>69</v>
      </c>
      <c r="AY129" s="226" t="s">
        <v>167</v>
      </c>
    </row>
    <row r="130" spans="2:65" s="13" customFormat="1">
      <c r="B130" s="227"/>
      <c r="C130" s="228"/>
      <c r="D130" s="229" t="s">
        <v>177</v>
      </c>
      <c r="E130" s="230" t="s">
        <v>21</v>
      </c>
      <c r="F130" s="231" t="s">
        <v>181</v>
      </c>
      <c r="G130" s="228"/>
      <c r="H130" s="232">
        <v>60.323999999999998</v>
      </c>
      <c r="I130" s="233"/>
      <c r="J130" s="228"/>
      <c r="K130" s="228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177</v>
      </c>
      <c r="AU130" s="238" t="s">
        <v>175</v>
      </c>
      <c r="AV130" s="13" t="s">
        <v>174</v>
      </c>
      <c r="AW130" s="13" t="s">
        <v>33</v>
      </c>
      <c r="AX130" s="13" t="s">
        <v>77</v>
      </c>
      <c r="AY130" s="238" t="s">
        <v>167</v>
      </c>
    </row>
    <row r="131" spans="2:65" s="1" customFormat="1" ht="57" customHeight="1">
      <c r="B131" s="40"/>
      <c r="C131" s="192" t="s">
        <v>250</v>
      </c>
      <c r="D131" s="192" t="s">
        <v>169</v>
      </c>
      <c r="E131" s="193" t="s">
        <v>3180</v>
      </c>
      <c r="F131" s="194" t="s">
        <v>3181</v>
      </c>
      <c r="G131" s="195" t="s">
        <v>245</v>
      </c>
      <c r="H131" s="196">
        <v>79.8</v>
      </c>
      <c r="I131" s="197"/>
      <c r="J131" s="198">
        <f>ROUND(I131*H131,2)</f>
        <v>0</v>
      </c>
      <c r="K131" s="194" t="s">
        <v>173</v>
      </c>
      <c r="L131" s="60"/>
      <c r="M131" s="199" t="s">
        <v>21</v>
      </c>
      <c r="N131" s="200" t="s">
        <v>41</v>
      </c>
      <c r="O131" s="41"/>
      <c r="P131" s="201">
        <f>O131*H131</f>
        <v>0</v>
      </c>
      <c r="Q131" s="201">
        <v>8.5650000000000004E-2</v>
      </c>
      <c r="R131" s="201">
        <f>Q131*H131</f>
        <v>6.8348700000000004</v>
      </c>
      <c r="S131" s="201">
        <v>0</v>
      </c>
      <c r="T131" s="202">
        <f>S131*H131</f>
        <v>0</v>
      </c>
      <c r="AR131" s="23" t="s">
        <v>174</v>
      </c>
      <c r="AT131" s="23" t="s">
        <v>169</v>
      </c>
      <c r="AU131" s="23" t="s">
        <v>175</v>
      </c>
      <c r="AY131" s="23" t="s">
        <v>167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175</v>
      </c>
      <c r="BK131" s="203">
        <f>ROUND(I131*H131,2)</f>
        <v>0</v>
      </c>
      <c r="BL131" s="23" t="s">
        <v>174</v>
      </c>
      <c r="BM131" s="23" t="s">
        <v>3182</v>
      </c>
    </row>
    <row r="132" spans="2:65" s="11" customFormat="1">
      <c r="B132" s="204"/>
      <c r="C132" s="205"/>
      <c r="D132" s="206" t="s">
        <v>177</v>
      </c>
      <c r="E132" s="207" t="s">
        <v>21</v>
      </c>
      <c r="F132" s="208" t="s">
        <v>3137</v>
      </c>
      <c r="G132" s="205"/>
      <c r="H132" s="209" t="s">
        <v>21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177</v>
      </c>
      <c r="AU132" s="215" t="s">
        <v>175</v>
      </c>
      <c r="AV132" s="11" t="s">
        <v>77</v>
      </c>
      <c r="AW132" s="11" t="s">
        <v>33</v>
      </c>
      <c r="AX132" s="11" t="s">
        <v>69</v>
      </c>
      <c r="AY132" s="215" t="s">
        <v>167</v>
      </c>
    </row>
    <row r="133" spans="2:65" s="12" customFormat="1">
      <c r="B133" s="216"/>
      <c r="C133" s="217"/>
      <c r="D133" s="206" t="s">
        <v>177</v>
      </c>
      <c r="E133" s="218" t="s">
        <v>21</v>
      </c>
      <c r="F133" s="219" t="s">
        <v>3161</v>
      </c>
      <c r="G133" s="217"/>
      <c r="H133" s="220">
        <v>79.8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177</v>
      </c>
      <c r="AU133" s="226" t="s">
        <v>175</v>
      </c>
      <c r="AV133" s="12" t="s">
        <v>175</v>
      </c>
      <c r="AW133" s="12" t="s">
        <v>33</v>
      </c>
      <c r="AX133" s="12" t="s">
        <v>69</v>
      </c>
      <c r="AY133" s="226" t="s">
        <v>167</v>
      </c>
    </row>
    <row r="134" spans="2:65" s="13" customFormat="1">
      <c r="B134" s="227"/>
      <c r="C134" s="228"/>
      <c r="D134" s="229" t="s">
        <v>177</v>
      </c>
      <c r="E134" s="230" t="s">
        <v>21</v>
      </c>
      <c r="F134" s="231" t="s">
        <v>181</v>
      </c>
      <c r="G134" s="228"/>
      <c r="H134" s="232">
        <v>79.8</v>
      </c>
      <c r="I134" s="233"/>
      <c r="J134" s="228"/>
      <c r="K134" s="228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177</v>
      </c>
      <c r="AU134" s="238" t="s">
        <v>175</v>
      </c>
      <c r="AV134" s="13" t="s">
        <v>174</v>
      </c>
      <c r="AW134" s="13" t="s">
        <v>33</v>
      </c>
      <c r="AX134" s="13" t="s">
        <v>77</v>
      </c>
      <c r="AY134" s="238" t="s">
        <v>167</v>
      </c>
    </row>
    <row r="135" spans="2:65" s="1" customFormat="1" ht="22.5" customHeight="1">
      <c r="B135" s="40"/>
      <c r="C135" s="242" t="s">
        <v>260</v>
      </c>
      <c r="D135" s="242" t="s">
        <v>364</v>
      </c>
      <c r="E135" s="243" t="s">
        <v>3183</v>
      </c>
      <c r="F135" s="244" t="s">
        <v>3184</v>
      </c>
      <c r="G135" s="245" t="s">
        <v>245</v>
      </c>
      <c r="H135" s="246">
        <v>87.78</v>
      </c>
      <c r="I135" s="247"/>
      <c r="J135" s="248">
        <f>ROUND(I135*H135,2)</f>
        <v>0</v>
      </c>
      <c r="K135" s="244" t="s">
        <v>173</v>
      </c>
      <c r="L135" s="249"/>
      <c r="M135" s="250" t="s">
        <v>21</v>
      </c>
      <c r="N135" s="251" t="s">
        <v>41</v>
      </c>
      <c r="O135" s="41"/>
      <c r="P135" s="201">
        <f>O135*H135</f>
        <v>0</v>
      </c>
      <c r="Q135" s="201">
        <v>0.18</v>
      </c>
      <c r="R135" s="201">
        <f>Q135*H135</f>
        <v>15.8004</v>
      </c>
      <c r="S135" s="201">
        <v>0</v>
      </c>
      <c r="T135" s="202">
        <f>S135*H135</f>
        <v>0</v>
      </c>
      <c r="AR135" s="23" t="s">
        <v>229</v>
      </c>
      <c r="AT135" s="23" t="s">
        <v>364</v>
      </c>
      <c r="AU135" s="23" t="s">
        <v>175</v>
      </c>
      <c r="AY135" s="23" t="s">
        <v>167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175</v>
      </c>
      <c r="BK135" s="203">
        <f>ROUND(I135*H135,2)</f>
        <v>0</v>
      </c>
      <c r="BL135" s="23" t="s">
        <v>174</v>
      </c>
      <c r="BM135" s="23" t="s">
        <v>3185</v>
      </c>
    </row>
    <row r="136" spans="2:65" s="1" customFormat="1" ht="27">
      <c r="B136" s="40"/>
      <c r="C136" s="62"/>
      <c r="D136" s="206" t="s">
        <v>368</v>
      </c>
      <c r="E136" s="62"/>
      <c r="F136" s="252" t="s">
        <v>3178</v>
      </c>
      <c r="G136" s="62"/>
      <c r="H136" s="62"/>
      <c r="I136" s="162"/>
      <c r="J136" s="62"/>
      <c r="K136" s="62"/>
      <c r="L136" s="60"/>
      <c r="M136" s="253"/>
      <c r="N136" s="41"/>
      <c r="O136" s="41"/>
      <c r="P136" s="41"/>
      <c r="Q136" s="41"/>
      <c r="R136" s="41"/>
      <c r="S136" s="41"/>
      <c r="T136" s="77"/>
      <c r="AT136" s="23" t="s">
        <v>368</v>
      </c>
      <c r="AU136" s="23" t="s">
        <v>175</v>
      </c>
    </row>
    <row r="137" spans="2:65" s="11" customFormat="1">
      <c r="B137" s="204"/>
      <c r="C137" s="205"/>
      <c r="D137" s="206" t="s">
        <v>177</v>
      </c>
      <c r="E137" s="207" t="s">
        <v>21</v>
      </c>
      <c r="F137" s="208" t="s">
        <v>645</v>
      </c>
      <c r="G137" s="205"/>
      <c r="H137" s="209" t="s">
        <v>21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175</v>
      </c>
      <c r="AV137" s="11" t="s">
        <v>77</v>
      </c>
      <c r="AW137" s="11" t="s">
        <v>33</v>
      </c>
      <c r="AX137" s="11" t="s">
        <v>69</v>
      </c>
      <c r="AY137" s="215" t="s">
        <v>167</v>
      </c>
    </row>
    <row r="138" spans="2:65" s="12" customFormat="1">
      <c r="B138" s="216"/>
      <c r="C138" s="217"/>
      <c r="D138" s="206" t="s">
        <v>177</v>
      </c>
      <c r="E138" s="218" t="s">
        <v>21</v>
      </c>
      <c r="F138" s="219" t="s">
        <v>3186</v>
      </c>
      <c r="G138" s="217"/>
      <c r="H138" s="220">
        <v>87.78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177</v>
      </c>
      <c r="AU138" s="226" t="s">
        <v>175</v>
      </c>
      <c r="AV138" s="12" t="s">
        <v>175</v>
      </c>
      <c r="AW138" s="12" t="s">
        <v>33</v>
      </c>
      <c r="AX138" s="12" t="s">
        <v>69</v>
      </c>
      <c r="AY138" s="226" t="s">
        <v>167</v>
      </c>
    </row>
    <row r="139" spans="2:65" s="13" customFormat="1">
      <c r="B139" s="227"/>
      <c r="C139" s="228"/>
      <c r="D139" s="206" t="s">
        <v>177</v>
      </c>
      <c r="E139" s="239" t="s">
        <v>21</v>
      </c>
      <c r="F139" s="240" t="s">
        <v>181</v>
      </c>
      <c r="G139" s="228"/>
      <c r="H139" s="241">
        <v>87.78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177</v>
      </c>
      <c r="AU139" s="238" t="s">
        <v>175</v>
      </c>
      <c r="AV139" s="13" t="s">
        <v>174</v>
      </c>
      <c r="AW139" s="13" t="s">
        <v>33</v>
      </c>
      <c r="AX139" s="13" t="s">
        <v>77</v>
      </c>
      <c r="AY139" s="238" t="s">
        <v>167</v>
      </c>
    </row>
    <row r="140" spans="2:65" s="10" customFormat="1" ht="29.85" customHeight="1">
      <c r="B140" s="175"/>
      <c r="C140" s="176"/>
      <c r="D140" s="189" t="s">
        <v>68</v>
      </c>
      <c r="E140" s="190" t="s">
        <v>242</v>
      </c>
      <c r="F140" s="190" t="s">
        <v>814</v>
      </c>
      <c r="G140" s="176"/>
      <c r="H140" s="176"/>
      <c r="I140" s="179"/>
      <c r="J140" s="191">
        <f>BK140</f>
        <v>0</v>
      </c>
      <c r="K140" s="176"/>
      <c r="L140" s="181"/>
      <c r="M140" s="182"/>
      <c r="N140" s="183"/>
      <c r="O140" s="183"/>
      <c r="P140" s="184">
        <f>SUM(P141:P152)</f>
        <v>0</v>
      </c>
      <c r="Q140" s="183"/>
      <c r="R140" s="184">
        <f>SUM(R141:R152)</f>
        <v>14.09492872</v>
      </c>
      <c r="S140" s="183"/>
      <c r="T140" s="185">
        <f>SUM(T141:T152)</f>
        <v>0</v>
      </c>
      <c r="AR140" s="186" t="s">
        <v>77</v>
      </c>
      <c r="AT140" s="187" t="s">
        <v>68</v>
      </c>
      <c r="AU140" s="187" t="s">
        <v>77</v>
      </c>
      <c r="AY140" s="186" t="s">
        <v>167</v>
      </c>
      <c r="BK140" s="188">
        <f>SUM(BK141:BK152)</f>
        <v>0</v>
      </c>
    </row>
    <row r="141" spans="2:65" s="1" customFormat="1" ht="44.25" customHeight="1">
      <c r="B141" s="40"/>
      <c r="C141" s="192" t="s">
        <v>10</v>
      </c>
      <c r="D141" s="192" t="s">
        <v>169</v>
      </c>
      <c r="E141" s="193" t="s">
        <v>3187</v>
      </c>
      <c r="F141" s="194" t="s">
        <v>3188</v>
      </c>
      <c r="G141" s="195" t="s">
        <v>305</v>
      </c>
      <c r="H141" s="196">
        <v>66.650000000000006</v>
      </c>
      <c r="I141" s="197"/>
      <c r="J141" s="198">
        <f>ROUND(I141*H141,2)</f>
        <v>0</v>
      </c>
      <c r="K141" s="194" t="s">
        <v>173</v>
      </c>
      <c r="L141" s="60"/>
      <c r="M141" s="199" t="s">
        <v>21</v>
      </c>
      <c r="N141" s="200" t="s">
        <v>41</v>
      </c>
      <c r="O141" s="41"/>
      <c r="P141" s="201">
        <f>O141*H141</f>
        <v>0</v>
      </c>
      <c r="Q141" s="201">
        <v>0.1295</v>
      </c>
      <c r="R141" s="201">
        <f>Q141*H141</f>
        <v>8.6311750000000007</v>
      </c>
      <c r="S141" s="201">
        <v>0</v>
      </c>
      <c r="T141" s="202">
        <f>S141*H141</f>
        <v>0</v>
      </c>
      <c r="AR141" s="23" t="s">
        <v>174</v>
      </c>
      <c r="AT141" s="23" t="s">
        <v>169</v>
      </c>
      <c r="AU141" s="23" t="s">
        <v>175</v>
      </c>
      <c r="AY141" s="23" t="s">
        <v>167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175</v>
      </c>
      <c r="BK141" s="203">
        <f>ROUND(I141*H141,2)</f>
        <v>0</v>
      </c>
      <c r="BL141" s="23" t="s">
        <v>174</v>
      </c>
      <c r="BM141" s="23" t="s">
        <v>3189</v>
      </c>
    </row>
    <row r="142" spans="2:65" s="11" customFormat="1">
      <c r="B142" s="204"/>
      <c r="C142" s="205"/>
      <c r="D142" s="206" t="s">
        <v>177</v>
      </c>
      <c r="E142" s="207" t="s">
        <v>21</v>
      </c>
      <c r="F142" s="208" t="s">
        <v>3190</v>
      </c>
      <c r="G142" s="205"/>
      <c r="H142" s="209" t="s">
        <v>21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177</v>
      </c>
      <c r="AU142" s="215" t="s">
        <v>175</v>
      </c>
      <c r="AV142" s="11" t="s">
        <v>77</v>
      </c>
      <c r="AW142" s="11" t="s">
        <v>33</v>
      </c>
      <c r="AX142" s="11" t="s">
        <v>69</v>
      </c>
      <c r="AY142" s="215" t="s">
        <v>167</v>
      </c>
    </row>
    <row r="143" spans="2:65" s="12" customFormat="1">
      <c r="B143" s="216"/>
      <c r="C143" s="217"/>
      <c r="D143" s="206" t="s">
        <v>177</v>
      </c>
      <c r="E143" s="218" t="s">
        <v>21</v>
      </c>
      <c r="F143" s="219" t="s">
        <v>3191</v>
      </c>
      <c r="G143" s="217"/>
      <c r="H143" s="220">
        <v>66.650000000000006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177</v>
      </c>
      <c r="AU143" s="226" t="s">
        <v>175</v>
      </c>
      <c r="AV143" s="12" t="s">
        <v>175</v>
      </c>
      <c r="AW143" s="12" t="s">
        <v>33</v>
      </c>
      <c r="AX143" s="12" t="s">
        <v>69</v>
      </c>
      <c r="AY143" s="226" t="s">
        <v>167</v>
      </c>
    </row>
    <row r="144" spans="2:65" s="13" customFormat="1">
      <c r="B144" s="227"/>
      <c r="C144" s="228"/>
      <c r="D144" s="229" t="s">
        <v>177</v>
      </c>
      <c r="E144" s="230" t="s">
        <v>21</v>
      </c>
      <c r="F144" s="231" t="s">
        <v>181</v>
      </c>
      <c r="G144" s="228"/>
      <c r="H144" s="232">
        <v>66.650000000000006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177</v>
      </c>
      <c r="AU144" s="238" t="s">
        <v>175</v>
      </c>
      <c r="AV144" s="13" t="s">
        <v>174</v>
      </c>
      <c r="AW144" s="13" t="s">
        <v>33</v>
      </c>
      <c r="AX144" s="13" t="s">
        <v>77</v>
      </c>
      <c r="AY144" s="238" t="s">
        <v>167</v>
      </c>
    </row>
    <row r="145" spans="2:65" s="1" customFormat="1" ht="22.5" customHeight="1">
      <c r="B145" s="40"/>
      <c r="C145" s="242" t="s">
        <v>308</v>
      </c>
      <c r="D145" s="242" t="s">
        <v>364</v>
      </c>
      <c r="E145" s="243" t="s">
        <v>3192</v>
      </c>
      <c r="F145" s="244" t="s">
        <v>3193</v>
      </c>
      <c r="G145" s="245" t="s">
        <v>226</v>
      </c>
      <c r="H145" s="246">
        <v>73.314999999999998</v>
      </c>
      <c r="I145" s="247"/>
      <c r="J145" s="248">
        <f>ROUND(I145*H145,2)</f>
        <v>0</v>
      </c>
      <c r="K145" s="244" t="s">
        <v>173</v>
      </c>
      <c r="L145" s="249"/>
      <c r="M145" s="250" t="s">
        <v>21</v>
      </c>
      <c r="N145" s="251" t="s">
        <v>41</v>
      </c>
      <c r="O145" s="41"/>
      <c r="P145" s="201">
        <f>O145*H145</f>
        <v>0</v>
      </c>
      <c r="Q145" s="201">
        <v>3.3500000000000002E-2</v>
      </c>
      <c r="R145" s="201">
        <f>Q145*H145</f>
        <v>2.4560525000000002</v>
      </c>
      <c r="S145" s="201">
        <v>0</v>
      </c>
      <c r="T145" s="202">
        <f>S145*H145</f>
        <v>0</v>
      </c>
      <c r="AR145" s="23" t="s">
        <v>229</v>
      </c>
      <c r="AT145" s="23" t="s">
        <v>364</v>
      </c>
      <c r="AU145" s="23" t="s">
        <v>175</v>
      </c>
      <c r="AY145" s="23" t="s">
        <v>167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175</v>
      </c>
      <c r="BK145" s="203">
        <f>ROUND(I145*H145,2)</f>
        <v>0</v>
      </c>
      <c r="BL145" s="23" t="s">
        <v>174</v>
      </c>
      <c r="BM145" s="23" t="s">
        <v>3194</v>
      </c>
    </row>
    <row r="146" spans="2:65" s="11" customFormat="1">
      <c r="B146" s="204"/>
      <c r="C146" s="205"/>
      <c r="D146" s="206" t="s">
        <v>177</v>
      </c>
      <c r="E146" s="207" t="s">
        <v>21</v>
      </c>
      <c r="F146" s="208" t="s">
        <v>645</v>
      </c>
      <c r="G146" s="205"/>
      <c r="H146" s="209" t="s">
        <v>21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177</v>
      </c>
      <c r="AU146" s="215" t="s">
        <v>175</v>
      </c>
      <c r="AV146" s="11" t="s">
        <v>77</v>
      </c>
      <c r="AW146" s="11" t="s">
        <v>33</v>
      </c>
      <c r="AX146" s="11" t="s">
        <v>69</v>
      </c>
      <c r="AY146" s="215" t="s">
        <v>167</v>
      </c>
    </row>
    <row r="147" spans="2:65" s="12" customFormat="1">
      <c r="B147" s="216"/>
      <c r="C147" s="217"/>
      <c r="D147" s="206" t="s">
        <v>177</v>
      </c>
      <c r="E147" s="218" t="s">
        <v>21</v>
      </c>
      <c r="F147" s="219" t="s">
        <v>3195</v>
      </c>
      <c r="G147" s="217"/>
      <c r="H147" s="220">
        <v>73.314999999999998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177</v>
      </c>
      <c r="AU147" s="226" t="s">
        <v>175</v>
      </c>
      <c r="AV147" s="12" t="s">
        <v>175</v>
      </c>
      <c r="AW147" s="12" t="s">
        <v>33</v>
      </c>
      <c r="AX147" s="12" t="s">
        <v>69</v>
      </c>
      <c r="AY147" s="226" t="s">
        <v>167</v>
      </c>
    </row>
    <row r="148" spans="2:65" s="13" customFormat="1">
      <c r="B148" s="227"/>
      <c r="C148" s="228"/>
      <c r="D148" s="229" t="s">
        <v>177</v>
      </c>
      <c r="E148" s="230" t="s">
        <v>21</v>
      </c>
      <c r="F148" s="231" t="s">
        <v>181</v>
      </c>
      <c r="G148" s="228"/>
      <c r="H148" s="232">
        <v>73.314999999999998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177</v>
      </c>
      <c r="AU148" s="238" t="s">
        <v>175</v>
      </c>
      <c r="AV148" s="13" t="s">
        <v>174</v>
      </c>
      <c r="AW148" s="13" t="s">
        <v>33</v>
      </c>
      <c r="AX148" s="13" t="s">
        <v>77</v>
      </c>
      <c r="AY148" s="238" t="s">
        <v>167</v>
      </c>
    </row>
    <row r="149" spans="2:65" s="1" customFormat="1" ht="31.5" customHeight="1">
      <c r="B149" s="40"/>
      <c r="C149" s="192" t="s">
        <v>312</v>
      </c>
      <c r="D149" s="192" t="s">
        <v>169</v>
      </c>
      <c r="E149" s="193" t="s">
        <v>3196</v>
      </c>
      <c r="F149" s="194" t="s">
        <v>3197</v>
      </c>
      <c r="G149" s="195" t="s">
        <v>172</v>
      </c>
      <c r="H149" s="196">
        <v>1.333</v>
      </c>
      <c r="I149" s="197"/>
      <c r="J149" s="198">
        <f>ROUND(I149*H149,2)</f>
        <v>0</v>
      </c>
      <c r="K149" s="194" t="s">
        <v>173</v>
      </c>
      <c r="L149" s="60"/>
      <c r="M149" s="199" t="s">
        <v>21</v>
      </c>
      <c r="N149" s="200" t="s">
        <v>41</v>
      </c>
      <c r="O149" s="41"/>
      <c r="P149" s="201">
        <f>O149*H149</f>
        <v>0</v>
      </c>
      <c r="Q149" s="201">
        <v>2.2563399999999998</v>
      </c>
      <c r="R149" s="201">
        <f>Q149*H149</f>
        <v>3.0077012199999995</v>
      </c>
      <c r="S149" s="201">
        <v>0</v>
      </c>
      <c r="T149" s="202">
        <f>S149*H149</f>
        <v>0</v>
      </c>
      <c r="AR149" s="23" t="s">
        <v>174</v>
      </c>
      <c r="AT149" s="23" t="s">
        <v>169</v>
      </c>
      <c r="AU149" s="23" t="s">
        <v>175</v>
      </c>
      <c r="AY149" s="23" t="s">
        <v>167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175</v>
      </c>
      <c r="BK149" s="203">
        <f>ROUND(I149*H149,2)</f>
        <v>0</v>
      </c>
      <c r="BL149" s="23" t="s">
        <v>174</v>
      </c>
      <c r="BM149" s="23" t="s">
        <v>3198</v>
      </c>
    </row>
    <row r="150" spans="2:65" s="11" customFormat="1">
      <c r="B150" s="204"/>
      <c r="C150" s="205"/>
      <c r="D150" s="206" t="s">
        <v>177</v>
      </c>
      <c r="E150" s="207" t="s">
        <v>21</v>
      </c>
      <c r="F150" s="208" t="s">
        <v>3199</v>
      </c>
      <c r="G150" s="205"/>
      <c r="H150" s="209" t="s">
        <v>21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177</v>
      </c>
      <c r="AU150" s="215" t="s">
        <v>175</v>
      </c>
      <c r="AV150" s="11" t="s">
        <v>77</v>
      </c>
      <c r="AW150" s="11" t="s">
        <v>33</v>
      </c>
      <c r="AX150" s="11" t="s">
        <v>69</v>
      </c>
      <c r="AY150" s="215" t="s">
        <v>167</v>
      </c>
    </row>
    <row r="151" spans="2:65" s="12" customFormat="1">
      <c r="B151" s="216"/>
      <c r="C151" s="217"/>
      <c r="D151" s="206" t="s">
        <v>177</v>
      </c>
      <c r="E151" s="218" t="s">
        <v>21</v>
      </c>
      <c r="F151" s="219" t="s">
        <v>3200</v>
      </c>
      <c r="G151" s="217"/>
      <c r="H151" s="220">
        <v>1.333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177</v>
      </c>
      <c r="AU151" s="226" t="s">
        <v>175</v>
      </c>
      <c r="AV151" s="12" t="s">
        <v>175</v>
      </c>
      <c r="AW151" s="12" t="s">
        <v>33</v>
      </c>
      <c r="AX151" s="12" t="s">
        <v>69</v>
      </c>
      <c r="AY151" s="226" t="s">
        <v>167</v>
      </c>
    </row>
    <row r="152" spans="2:65" s="13" customFormat="1">
      <c r="B152" s="227"/>
      <c r="C152" s="228"/>
      <c r="D152" s="206" t="s">
        <v>177</v>
      </c>
      <c r="E152" s="239" t="s">
        <v>21</v>
      </c>
      <c r="F152" s="240" t="s">
        <v>181</v>
      </c>
      <c r="G152" s="228"/>
      <c r="H152" s="241">
        <v>1.333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177</v>
      </c>
      <c r="AU152" s="238" t="s">
        <v>175</v>
      </c>
      <c r="AV152" s="13" t="s">
        <v>174</v>
      </c>
      <c r="AW152" s="13" t="s">
        <v>33</v>
      </c>
      <c r="AX152" s="13" t="s">
        <v>77</v>
      </c>
      <c r="AY152" s="238" t="s">
        <v>167</v>
      </c>
    </row>
    <row r="153" spans="2:65" s="10" customFormat="1" ht="29.85" customHeight="1">
      <c r="B153" s="175"/>
      <c r="C153" s="176"/>
      <c r="D153" s="189" t="s">
        <v>68</v>
      </c>
      <c r="E153" s="190" t="s">
        <v>858</v>
      </c>
      <c r="F153" s="190" t="s">
        <v>859</v>
      </c>
      <c r="G153" s="176"/>
      <c r="H153" s="176"/>
      <c r="I153" s="179"/>
      <c r="J153" s="191">
        <f>BK153</f>
        <v>0</v>
      </c>
      <c r="K153" s="176"/>
      <c r="L153" s="181"/>
      <c r="M153" s="182"/>
      <c r="N153" s="183"/>
      <c r="O153" s="183"/>
      <c r="P153" s="184">
        <f>P154</f>
        <v>0</v>
      </c>
      <c r="Q153" s="183"/>
      <c r="R153" s="184">
        <f>R154</f>
        <v>0</v>
      </c>
      <c r="S153" s="183"/>
      <c r="T153" s="185">
        <f>T154</f>
        <v>0</v>
      </c>
      <c r="AR153" s="186" t="s">
        <v>77</v>
      </c>
      <c r="AT153" s="187" t="s">
        <v>68</v>
      </c>
      <c r="AU153" s="187" t="s">
        <v>77</v>
      </c>
      <c r="AY153" s="186" t="s">
        <v>167</v>
      </c>
      <c r="BK153" s="188">
        <f>BK154</f>
        <v>0</v>
      </c>
    </row>
    <row r="154" spans="2:65" s="1" customFormat="1" ht="31.5" customHeight="1">
      <c r="B154" s="40"/>
      <c r="C154" s="192" t="s">
        <v>316</v>
      </c>
      <c r="D154" s="192" t="s">
        <v>169</v>
      </c>
      <c r="E154" s="193" t="s">
        <v>3201</v>
      </c>
      <c r="F154" s="194" t="s">
        <v>3202</v>
      </c>
      <c r="G154" s="195" t="s">
        <v>253</v>
      </c>
      <c r="H154" s="196">
        <v>49.795999999999999</v>
      </c>
      <c r="I154" s="197"/>
      <c r="J154" s="198">
        <f>ROUND(I154*H154,2)</f>
        <v>0</v>
      </c>
      <c r="K154" s="194" t="s">
        <v>173</v>
      </c>
      <c r="L154" s="60"/>
      <c r="M154" s="199" t="s">
        <v>21</v>
      </c>
      <c r="N154" s="259" t="s">
        <v>41</v>
      </c>
      <c r="O154" s="260"/>
      <c r="P154" s="261">
        <f>O154*H154</f>
        <v>0</v>
      </c>
      <c r="Q154" s="261">
        <v>0</v>
      </c>
      <c r="R154" s="261">
        <f>Q154*H154</f>
        <v>0</v>
      </c>
      <c r="S154" s="261">
        <v>0</v>
      </c>
      <c r="T154" s="262">
        <f>S154*H154</f>
        <v>0</v>
      </c>
      <c r="AR154" s="23" t="s">
        <v>174</v>
      </c>
      <c r="AT154" s="23" t="s">
        <v>169</v>
      </c>
      <c r="AU154" s="23" t="s">
        <v>175</v>
      </c>
      <c r="AY154" s="23" t="s">
        <v>167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175</v>
      </c>
      <c r="BK154" s="203">
        <f>ROUND(I154*H154,2)</f>
        <v>0</v>
      </c>
      <c r="BL154" s="23" t="s">
        <v>174</v>
      </c>
      <c r="BM154" s="23" t="s">
        <v>3203</v>
      </c>
    </row>
    <row r="155" spans="2:65" s="1" customFormat="1" ht="6.95" customHeight="1">
      <c r="B155" s="55"/>
      <c r="C155" s="56"/>
      <c r="D155" s="56"/>
      <c r="E155" s="56"/>
      <c r="F155" s="56"/>
      <c r="G155" s="56"/>
      <c r="H155" s="56"/>
      <c r="I155" s="138"/>
      <c r="J155" s="56"/>
      <c r="K155" s="56"/>
      <c r="L155" s="60"/>
    </row>
  </sheetData>
  <sheetProtection algorithmName="SHA-512" hashValue="Z/oXePT1be5R/OBRzjl1UCQHPRo1koOqcITJu7HQCRL8m4r+M8mpP7E6sLnUhwNfwgeI4ffvxEtnt+0Dg9MMZQ==" saltValue="fZggsCB2tRlKAuWJnBr6Sw==" spinCount="100000" sheet="1" objects="1" scenarios="1" formatCells="0" formatColumns="0" formatRows="0" sort="0" autoFilter="0"/>
  <autoFilter ref="C80:K154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100</v>
      </c>
      <c r="G1" s="385" t="s">
        <v>101</v>
      </c>
      <c r="H1" s="385"/>
      <c r="I1" s="114"/>
      <c r="J1" s="113" t="s">
        <v>102</v>
      </c>
      <c r="K1" s="112" t="s">
        <v>103</v>
      </c>
      <c r="L1" s="113" t="s">
        <v>104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93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105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86" t="str">
        <f>'Rekapitulace stavby'!K6</f>
        <v>Krásný Studenec - RD</v>
      </c>
      <c r="F7" s="387"/>
      <c r="G7" s="387"/>
      <c r="H7" s="387"/>
      <c r="I7" s="116"/>
      <c r="J7" s="28"/>
      <c r="K7" s="30"/>
    </row>
    <row r="8" spans="1:70" s="1" customFormat="1" ht="15">
      <c r="B8" s="40"/>
      <c r="C8" s="41"/>
      <c r="D8" s="36" t="s">
        <v>106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8" t="s">
        <v>3204</v>
      </c>
      <c r="F9" s="389"/>
      <c r="G9" s="389"/>
      <c r="H9" s="38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12. 3. 2017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ROUND(SUM(BE81:BE162), 2)</f>
        <v>0</v>
      </c>
      <c r="G30" s="41"/>
      <c r="H30" s="41"/>
      <c r="I30" s="130">
        <v>0.21</v>
      </c>
      <c r="J30" s="129">
        <f>ROUND(ROUND((SUM(BE81:BE162)),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ROUND(SUM(BF81:BF162), 2)</f>
        <v>0</v>
      </c>
      <c r="G31" s="41"/>
      <c r="H31" s="41"/>
      <c r="I31" s="130">
        <v>0.15</v>
      </c>
      <c r="J31" s="129">
        <f>ROUND(ROUND((SUM(BF81:BF162)),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ROUND(SUM(BG81:BG162),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ROUND(SUM(BH81:BH162),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ROUND(SUM(BI81:BI162),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Krásný Studenec - RD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007 - SO 07 - oplocení pozemku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12. 3. 2017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111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112</v>
      </c>
    </row>
    <row r="57" spans="2:47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47" s="8" customFormat="1" ht="19.89999999999999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47" s="8" customFormat="1" ht="19.899999999999999" customHeight="1">
      <c r="B59" s="155"/>
      <c r="C59" s="156"/>
      <c r="D59" s="157" t="s">
        <v>115</v>
      </c>
      <c r="E59" s="158"/>
      <c r="F59" s="158"/>
      <c r="G59" s="158"/>
      <c r="H59" s="158"/>
      <c r="I59" s="159"/>
      <c r="J59" s="160">
        <f>J102</f>
        <v>0</v>
      </c>
      <c r="K59" s="161"/>
    </row>
    <row r="60" spans="2:47" s="8" customFormat="1" ht="19.899999999999999" customHeight="1">
      <c r="B60" s="155"/>
      <c r="C60" s="156"/>
      <c r="D60" s="157" t="s">
        <v>116</v>
      </c>
      <c r="E60" s="158"/>
      <c r="F60" s="158"/>
      <c r="G60" s="158"/>
      <c r="H60" s="158"/>
      <c r="I60" s="159"/>
      <c r="J60" s="160">
        <f>J117</f>
        <v>0</v>
      </c>
      <c r="K60" s="161"/>
    </row>
    <row r="61" spans="2:47" s="8" customFormat="1" ht="19.89999999999999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J161</f>
        <v>0</v>
      </c>
      <c r="K61" s="161"/>
    </row>
    <row r="62" spans="2:47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47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20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20" s="1" customFormat="1" ht="36.950000000000003" customHeight="1">
      <c r="B68" s="40"/>
      <c r="C68" s="61" t="s">
        <v>151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20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20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20" s="1" customFormat="1" ht="22.5" customHeight="1">
      <c r="B71" s="40"/>
      <c r="C71" s="62"/>
      <c r="D71" s="62"/>
      <c r="E71" s="382" t="str">
        <f>E7</f>
        <v>Krásný Studenec - RD</v>
      </c>
      <c r="F71" s="383"/>
      <c r="G71" s="383"/>
      <c r="H71" s="383"/>
      <c r="I71" s="162"/>
      <c r="J71" s="62"/>
      <c r="K71" s="62"/>
      <c r="L71" s="60"/>
    </row>
    <row r="72" spans="2:20" s="1" customFormat="1" ht="14.45" customHeight="1">
      <c r="B72" s="40"/>
      <c r="C72" s="64" t="s">
        <v>106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20" s="1" customFormat="1" ht="23.25" customHeight="1">
      <c r="B73" s="40"/>
      <c r="C73" s="62"/>
      <c r="D73" s="62"/>
      <c r="E73" s="350" t="str">
        <f>E9</f>
        <v>007 - SO 07 - oplocení pozemku</v>
      </c>
      <c r="F73" s="384"/>
      <c r="G73" s="384"/>
      <c r="H73" s="384"/>
      <c r="I73" s="162"/>
      <c r="J73" s="62"/>
      <c r="K73" s="62"/>
      <c r="L73" s="60"/>
    </row>
    <row r="74" spans="2:20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20" s="1" customFormat="1" ht="18" customHeight="1">
      <c r="B75" s="40"/>
      <c r="C75" s="64" t="s">
        <v>23</v>
      </c>
      <c r="D75" s="62"/>
      <c r="E75" s="62"/>
      <c r="F75" s="163" t="str">
        <f>F12</f>
        <v xml:space="preserve"> </v>
      </c>
      <c r="G75" s="62"/>
      <c r="H75" s="62"/>
      <c r="I75" s="164" t="s">
        <v>25</v>
      </c>
      <c r="J75" s="72" t="str">
        <f>IF(J12="","",J12)</f>
        <v>12. 3. 2017</v>
      </c>
      <c r="K75" s="62"/>
      <c r="L75" s="60"/>
    </row>
    <row r="76" spans="2:20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1" customFormat="1" ht="15">
      <c r="B77" s="40"/>
      <c r="C77" s="64" t="s">
        <v>27</v>
      </c>
      <c r="D77" s="62"/>
      <c r="E77" s="62"/>
      <c r="F77" s="163" t="str">
        <f>E15</f>
        <v xml:space="preserve"> </v>
      </c>
      <c r="G77" s="62"/>
      <c r="H77" s="62"/>
      <c r="I77" s="164" t="s">
        <v>32</v>
      </c>
      <c r="J77" s="163" t="str">
        <f>E21</f>
        <v xml:space="preserve"> </v>
      </c>
      <c r="K77" s="62"/>
      <c r="L77" s="60"/>
    </row>
    <row r="78" spans="2:20" s="1" customFormat="1" ht="14.45" customHeight="1">
      <c r="B78" s="40"/>
      <c r="C78" s="64" t="s">
        <v>30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20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152</v>
      </c>
      <c r="D80" s="167" t="s">
        <v>54</v>
      </c>
      <c r="E80" s="167" t="s">
        <v>50</v>
      </c>
      <c r="F80" s="167" t="s">
        <v>153</v>
      </c>
      <c r="G80" s="167" t="s">
        <v>154</v>
      </c>
      <c r="H80" s="167" t="s">
        <v>155</v>
      </c>
      <c r="I80" s="168" t="s">
        <v>156</v>
      </c>
      <c r="J80" s="167" t="s">
        <v>110</v>
      </c>
      <c r="K80" s="169" t="s">
        <v>157</v>
      </c>
      <c r="L80" s="170"/>
      <c r="M80" s="80" t="s">
        <v>158</v>
      </c>
      <c r="N80" s="81" t="s">
        <v>39</v>
      </c>
      <c r="O80" s="81" t="s">
        <v>159</v>
      </c>
      <c r="P80" s="81" t="s">
        <v>160</v>
      </c>
      <c r="Q80" s="81" t="s">
        <v>161</v>
      </c>
      <c r="R80" s="81" t="s">
        <v>162</v>
      </c>
      <c r="S80" s="81" t="s">
        <v>163</v>
      </c>
      <c r="T80" s="82" t="s">
        <v>164</v>
      </c>
    </row>
    <row r="81" spans="2:65" s="1" customFormat="1" ht="29.25" customHeight="1">
      <c r="B81" s="40"/>
      <c r="C81" s="86" t="s">
        <v>111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50.859726160000001</v>
      </c>
      <c r="S81" s="84"/>
      <c r="T81" s="173">
        <f>T82</f>
        <v>0</v>
      </c>
      <c r="AT81" s="23" t="s">
        <v>68</v>
      </c>
      <c r="AU81" s="23" t="s">
        <v>112</v>
      </c>
      <c r="BK81" s="174">
        <f>BK82</f>
        <v>0</v>
      </c>
    </row>
    <row r="82" spans="2:65" s="10" customFormat="1" ht="37.35" customHeight="1">
      <c r="B82" s="175"/>
      <c r="C82" s="176"/>
      <c r="D82" s="177" t="s">
        <v>68</v>
      </c>
      <c r="E82" s="178" t="s">
        <v>165</v>
      </c>
      <c r="F82" s="178" t="s">
        <v>166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P83+P102+P117+P161</f>
        <v>0</v>
      </c>
      <c r="Q82" s="183"/>
      <c r="R82" s="184">
        <f>R83+R102+R117+R161</f>
        <v>50.859726160000001</v>
      </c>
      <c r="S82" s="183"/>
      <c r="T82" s="185">
        <f>T83+T102+T117+T161</f>
        <v>0</v>
      </c>
      <c r="AR82" s="186" t="s">
        <v>77</v>
      </c>
      <c r="AT82" s="187" t="s">
        <v>68</v>
      </c>
      <c r="AU82" s="187" t="s">
        <v>69</v>
      </c>
      <c r="AY82" s="186" t="s">
        <v>167</v>
      </c>
      <c r="BK82" s="188">
        <f>BK83+BK102+BK117+BK161</f>
        <v>0</v>
      </c>
    </row>
    <row r="83" spans="2:65" s="10" customFormat="1" ht="19.899999999999999" customHeight="1">
      <c r="B83" s="175"/>
      <c r="C83" s="176"/>
      <c r="D83" s="189" t="s">
        <v>68</v>
      </c>
      <c r="E83" s="190" t="s">
        <v>77</v>
      </c>
      <c r="F83" s="190" t="s">
        <v>168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SUM(P84:P101)</f>
        <v>0</v>
      </c>
      <c r="Q83" s="183"/>
      <c r="R83" s="184">
        <f>SUM(R84:R101)</f>
        <v>0</v>
      </c>
      <c r="S83" s="183"/>
      <c r="T83" s="185">
        <f>SUM(T84:T101)</f>
        <v>0</v>
      </c>
      <c r="AR83" s="186" t="s">
        <v>77</v>
      </c>
      <c r="AT83" s="187" t="s">
        <v>68</v>
      </c>
      <c r="AU83" s="187" t="s">
        <v>77</v>
      </c>
      <c r="AY83" s="186" t="s">
        <v>167</v>
      </c>
      <c r="BK83" s="188">
        <f>SUM(BK84:BK101)</f>
        <v>0</v>
      </c>
    </row>
    <row r="84" spans="2:65" s="1" customFormat="1" ht="31.5" customHeight="1">
      <c r="B84" s="40"/>
      <c r="C84" s="192" t="s">
        <v>77</v>
      </c>
      <c r="D84" s="192" t="s">
        <v>169</v>
      </c>
      <c r="E84" s="193" t="s">
        <v>182</v>
      </c>
      <c r="F84" s="194" t="s">
        <v>183</v>
      </c>
      <c r="G84" s="195" t="s">
        <v>172</v>
      </c>
      <c r="H84" s="196">
        <v>7.36</v>
      </c>
      <c r="I84" s="197"/>
      <c r="J84" s="198">
        <f>ROUND(I84*H84,2)</f>
        <v>0</v>
      </c>
      <c r="K84" s="194" t="s">
        <v>173</v>
      </c>
      <c r="L84" s="60"/>
      <c r="M84" s="199" t="s">
        <v>21</v>
      </c>
      <c r="N84" s="200" t="s">
        <v>41</v>
      </c>
      <c r="O84" s="41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3" t="s">
        <v>174</v>
      </c>
      <c r="AT84" s="23" t="s">
        <v>169</v>
      </c>
      <c r="AU84" s="23" t="s">
        <v>175</v>
      </c>
      <c r="AY84" s="23" t="s">
        <v>167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175</v>
      </c>
      <c r="BK84" s="203">
        <f>ROUND(I84*H84,2)</f>
        <v>0</v>
      </c>
      <c r="BL84" s="23" t="s">
        <v>174</v>
      </c>
      <c r="BM84" s="23" t="s">
        <v>3205</v>
      </c>
    </row>
    <row r="85" spans="2:65" s="11" customFormat="1">
      <c r="B85" s="204"/>
      <c r="C85" s="205"/>
      <c r="D85" s="206" t="s">
        <v>177</v>
      </c>
      <c r="E85" s="207" t="s">
        <v>21</v>
      </c>
      <c r="F85" s="208" t="s">
        <v>3206</v>
      </c>
      <c r="G85" s="205"/>
      <c r="H85" s="209" t="s">
        <v>21</v>
      </c>
      <c r="I85" s="210"/>
      <c r="J85" s="205"/>
      <c r="K85" s="205"/>
      <c r="L85" s="211"/>
      <c r="M85" s="212"/>
      <c r="N85" s="213"/>
      <c r="O85" s="213"/>
      <c r="P85" s="213"/>
      <c r="Q85" s="213"/>
      <c r="R85" s="213"/>
      <c r="S85" s="213"/>
      <c r="T85" s="214"/>
      <c r="AT85" s="215" t="s">
        <v>177</v>
      </c>
      <c r="AU85" s="215" t="s">
        <v>175</v>
      </c>
      <c r="AV85" s="11" t="s">
        <v>77</v>
      </c>
      <c r="AW85" s="11" t="s">
        <v>33</v>
      </c>
      <c r="AX85" s="11" t="s">
        <v>69</v>
      </c>
      <c r="AY85" s="215" t="s">
        <v>167</v>
      </c>
    </row>
    <row r="86" spans="2:65" s="12" customFormat="1">
      <c r="B86" s="216"/>
      <c r="C86" s="217"/>
      <c r="D86" s="206" t="s">
        <v>177</v>
      </c>
      <c r="E86" s="218" t="s">
        <v>21</v>
      </c>
      <c r="F86" s="219" t="s">
        <v>3207</v>
      </c>
      <c r="G86" s="217"/>
      <c r="H86" s="220">
        <v>7.36</v>
      </c>
      <c r="I86" s="221"/>
      <c r="J86" s="217"/>
      <c r="K86" s="217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177</v>
      </c>
      <c r="AU86" s="226" t="s">
        <v>175</v>
      </c>
      <c r="AV86" s="12" t="s">
        <v>175</v>
      </c>
      <c r="AW86" s="12" t="s">
        <v>33</v>
      </c>
      <c r="AX86" s="12" t="s">
        <v>69</v>
      </c>
      <c r="AY86" s="226" t="s">
        <v>167</v>
      </c>
    </row>
    <row r="87" spans="2:65" s="13" customFormat="1">
      <c r="B87" s="227"/>
      <c r="C87" s="228"/>
      <c r="D87" s="229" t="s">
        <v>177</v>
      </c>
      <c r="E87" s="230" t="s">
        <v>21</v>
      </c>
      <c r="F87" s="231" t="s">
        <v>181</v>
      </c>
      <c r="G87" s="228"/>
      <c r="H87" s="232">
        <v>7.36</v>
      </c>
      <c r="I87" s="233"/>
      <c r="J87" s="228"/>
      <c r="K87" s="228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177</v>
      </c>
      <c r="AU87" s="238" t="s">
        <v>175</v>
      </c>
      <c r="AV87" s="13" t="s">
        <v>174</v>
      </c>
      <c r="AW87" s="13" t="s">
        <v>33</v>
      </c>
      <c r="AX87" s="13" t="s">
        <v>77</v>
      </c>
      <c r="AY87" s="238" t="s">
        <v>167</v>
      </c>
    </row>
    <row r="88" spans="2:65" s="1" customFormat="1" ht="31.5" customHeight="1">
      <c r="B88" s="40"/>
      <c r="C88" s="192" t="s">
        <v>175</v>
      </c>
      <c r="D88" s="192" t="s">
        <v>169</v>
      </c>
      <c r="E88" s="193" t="s">
        <v>191</v>
      </c>
      <c r="F88" s="194" t="s">
        <v>192</v>
      </c>
      <c r="G88" s="195" t="s">
        <v>172</v>
      </c>
      <c r="H88" s="196">
        <v>7.36</v>
      </c>
      <c r="I88" s="197"/>
      <c r="J88" s="198">
        <f>ROUND(I88*H88,2)</f>
        <v>0</v>
      </c>
      <c r="K88" s="194" t="s">
        <v>173</v>
      </c>
      <c r="L88" s="60"/>
      <c r="M88" s="199" t="s">
        <v>21</v>
      </c>
      <c r="N88" s="200" t="s">
        <v>41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174</v>
      </c>
      <c r="AT88" s="23" t="s">
        <v>169</v>
      </c>
      <c r="AU88" s="23" t="s">
        <v>175</v>
      </c>
      <c r="AY88" s="23" t="s">
        <v>167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175</v>
      </c>
      <c r="BK88" s="203">
        <f>ROUND(I88*H88,2)</f>
        <v>0</v>
      </c>
      <c r="BL88" s="23" t="s">
        <v>174</v>
      </c>
      <c r="BM88" s="23" t="s">
        <v>3208</v>
      </c>
    </row>
    <row r="89" spans="2:65" s="11" customFormat="1">
      <c r="B89" s="204"/>
      <c r="C89" s="205"/>
      <c r="D89" s="206" t="s">
        <v>177</v>
      </c>
      <c r="E89" s="207" t="s">
        <v>21</v>
      </c>
      <c r="F89" s="208" t="s">
        <v>194</v>
      </c>
      <c r="G89" s="205"/>
      <c r="H89" s="209" t="s">
        <v>21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177</v>
      </c>
      <c r="AU89" s="215" t="s">
        <v>175</v>
      </c>
      <c r="AV89" s="11" t="s">
        <v>77</v>
      </c>
      <c r="AW89" s="11" t="s">
        <v>33</v>
      </c>
      <c r="AX89" s="11" t="s">
        <v>69</v>
      </c>
      <c r="AY89" s="215" t="s">
        <v>167</v>
      </c>
    </row>
    <row r="90" spans="2:65" s="12" customFormat="1">
      <c r="B90" s="216"/>
      <c r="C90" s="217"/>
      <c r="D90" s="206" t="s">
        <v>177</v>
      </c>
      <c r="E90" s="218" t="s">
        <v>21</v>
      </c>
      <c r="F90" s="219" t="s">
        <v>3209</v>
      </c>
      <c r="G90" s="217"/>
      <c r="H90" s="220">
        <v>7.36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177</v>
      </c>
      <c r="AU90" s="226" t="s">
        <v>175</v>
      </c>
      <c r="AV90" s="12" t="s">
        <v>175</v>
      </c>
      <c r="AW90" s="12" t="s">
        <v>33</v>
      </c>
      <c r="AX90" s="12" t="s">
        <v>69</v>
      </c>
      <c r="AY90" s="226" t="s">
        <v>167</v>
      </c>
    </row>
    <row r="91" spans="2:65" s="13" customFormat="1">
      <c r="B91" s="227"/>
      <c r="C91" s="228"/>
      <c r="D91" s="229" t="s">
        <v>177</v>
      </c>
      <c r="E91" s="230" t="s">
        <v>21</v>
      </c>
      <c r="F91" s="231" t="s">
        <v>181</v>
      </c>
      <c r="G91" s="228"/>
      <c r="H91" s="232">
        <v>7.36</v>
      </c>
      <c r="I91" s="233"/>
      <c r="J91" s="228"/>
      <c r="K91" s="228"/>
      <c r="L91" s="234"/>
      <c r="M91" s="235"/>
      <c r="N91" s="236"/>
      <c r="O91" s="236"/>
      <c r="P91" s="236"/>
      <c r="Q91" s="236"/>
      <c r="R91" s="236"/>
      <c r="S91" s="236"/>
      <c r="T91" s="237"/>
      <c r="AT91" s="238" t="s">
        <v>177</v>
      </c>
      <c r="AU91" s="238" t="s">
        <v>175</v>
      </c>
      <c r="AV91" s="13" t="s">
        <v>174</v>
      </c>
      <c r="AW91" s="13" t="s">
        <v>33</v>
      </c>
      <c r="AX91" s="13" t="s">
        <v>77</v>
      </c>
      <c r="AY91" s="238" t="s">
        <v>167</v>
      </c>
    </row>
    <row r="92" spans="2:65" s="1" customFormat="1" ht="44.25" customHeight="1">
      <c r="B92" s="40"/>
      <c r="C92" s="192" t="s">
        <v>190</v>
      </c>
      <c r="D92" s="192" t="s">
        <v>169</v>
      </c>
      <c r="E92" s="193" t="s">
        <v>3210</v>
      </c>
      <c r="F92" s="194" t="s">
        <v>3211</v>
      </c>
      <c r="G92" s="195" t="s">
        <v>172</v>
      </c>
      <c r="H92" s="196">
        <v>6.4</v>
      </c>
      <c r="I92" s="197"/>
      <c r="J92" s="198">
        <f>ROUND(I92*H92,2)</f>
        <v>0</v>
      </c>
      <c r="K92" s="194" t="s">
        <v>173</v>
      </c>
      <c r="L92" s="60"/>
      <c r="M92" s="199" t="s">
        <v>21</v>
      </c>
      <c r="N92" s="200" t="s">
        <v>41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174</v>
      </c>
      <c r="AT92" s="23" t="s">
        <v>169</v>
      </c>
      <c r="AU92" s="23" t="s">
        <v>175</v>
      </c>
      <c r="AY92" s="23" t="s">
        <v>167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175</v>
      </c>
      <c r="BK92" s="203">
        <f>ROUND(I92*H92,2)</f>
        <v>0</v>
      </c>
      <c r="BL92" s="23" t="s">
        <v>174</v>
      </c>
      <c r="BM92" s="23" t="s">
        <v>3212</v>
      </c>
    </row>
    <row r="93" spans="2:65" s="11" customFormat="1">
      <c r="B93" s="204"/>
      <c r="C93" s="205"/>
      <c r="D93" s="206" t="s">
        <v>177</v>
      </c>
      <c r="E93" s="207" t="s">
        <v>21</v>
      </c>
      <c r="F93" s="208" t="s">
        <v>3213</v>
      </c>
      <c r="G93" s="205"/>
      <c r="H93" s="209" t="s">
        <v>21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177</v>
      </c>
      <c r="AU93" s="215" t="s">
        <v>175</v>
      </c>
      <c r="AV93" s="11" t="s">
        <v>77</v>
      </c>
      <c r="AW93" s="11" t="s">
        <v>33</v>
      </c>
      <c r="AX93" s="11" t="s">
        <v>69</v>
      </c>
      <c r="AY93" s="215" t="s">
        <v>167</v>
      </c>
    </row>
    <row r="94" spans="2:65" s="12" customFormat="1">
      <c r="B94" s="216"/>
      <c r="C94" s="217"/>
      <c r="D94" s="206" t="s">
        <v>177</v>
      </c>
      <c r="E94" s="218" t="s">
        <v>21</v>
      </c>
      <c r="F94" s="219" t="s">
        <v>3214</v>
      </c>
      <c r="G94" s="217"/>
      <c r="H94" s="220">
        <v>5.3760000000000003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177</v>
      </c>
      <c r="AU94" s="226" t="s">
        <v>175</v>
      </c>
      <c r="AV94" s="12" t="s">
        <v>175</v>
      </c>
      <c r="AW94" s="12" t="s">
        <v>33</v>
      </c>
      <c r="AX94" s="12" t="s">
        <v>69</v>
      </c>
      <c r="AY94" s="226" t="s">
        <v>167</v>
      </c>
    </row>
    <row r="95" spans="2:65" s="11" customFormat="1">
      <c r="B95" s="204"/>
      <c r="C95" s="205"/>
      <c r="D95" s="206" t="s">
        <v>177</v>
      </c>
      <c r="E95" s="207" t="s">
        <v>21</v>
      </c>
      <c r="F95" s="208" t="s">
        <v>3215</v>
      </c>
      <c r="G95" s="205"/>
      <c r="H95" s="209" t="s">
        <v>21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177</v>
      </c>
      <c r="AU95" s="215" t="s">
        <v>175</v>
      </c>
      <c r="AV95" s="11" t="s">
        <v>77</v>
      </c>
      <c r="AW95" s="11" t="s">
        <v>33</v>
      </c>
      <c r="AX95" s="11" t="s">
        <v>69</v>
      </c>
      <c r="AY95" s="215" t="s">
        <v>167</v>
      </c>
    </row>
    <row r="96" spans="2:65" s="12" customFormat="1">
      <c r="B96" s="216"/>
      <c r="C96" s="217"/>
      <c r="D96" s="206" t="s">
        <v>177</v>
      </c>
      <c r="E96" s="218" t="s">
        <v>21</v>
      </c>
      <c r="F96" s="219" t="s">
        <v>3216</v>
      </c>
      <c r="G96" s="217"/>
      <c r="H96" s="220">
        <v>1.024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177</v>
      </c>
      <c r="AU96" s="226" t="s">
        <v>175</v>
      </c>
      <c r="AV96" s="12" t="s">
        <v>175</v>
      </c>
      <c r="AW96" s="12" t="s">
        <v>33</v>
      </c>
      <c r="AX96" s="12" t="s">
        <v>69</v>
      </c>
      <c r="AY96" s="226" t="s">
        <v>167</v>
      </c>
    </row>
    <row r="97" spans="2:65" s="13" customFormat="1">
      <c r="B97" s="227"/>
      <c r="C97" s="228"/>
      <c r="D97" s="229" t="s">
        <v>177</v>
      </c>
      <c r="E97" s="230" t="s">
        <v>21</v>
      </c>
      <c r="F97" s="231" t="s">
        <v>181</v>
      </c>
      <c r="G97" s="228"/>
      <c r="H97" s="232">
        <v>6.4</v>
      </c>
      <c r="I97" s="233"/>
      <c r="J97" s="228"/>
      <c r="K97" s="228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177</v>
      </c>
      <c r="AU97" s="238" t="s">
        <v>175</v>
      </c>
      <c r="AV97" s="13" t="s">
        <v>174</v>
      </c>
      <c r="AW97" s="13" t="s">
        <v>33</v>
      </c>
      <c r="AX97" s="13" t="s">
        <v>77</v>
      </c>
      <c r="AY97" s="238" t="s">
        <v>167</v>
      </c>
    </row>
    <row r="98" spans="2:65" s="1" customFormat="1" ht="44.25" customHeight="1">
      <c r="B98" s="40"/>
      <c r="C98" s="192" t="s">
        <v>174</v>
      </c>
      <c r="D98" s="192" t="s">
        <v>169</v>
      </c>
      <c r="E98" s="193" t="s">
        <v>3217</v>
      </c>
      <c r="F98" s="194" t="s">
        <v>3218</v>
      </c>
      <c r="G98" s="195" t="s">
        <v>172</v>
      </c>
      <c r="H98" s="196">
        <v>6.4</v>
      </c>
      <c r="I98" s="197"/>
      <c r="J98" s="198">
        <f>ROUND(I98*H98,2)</f>
        <v>0</v>
      </c>
      <c r="K98" s="194" t="s">
        <v>173</v>
      </c>
      <c r="L98" s="60"/>
      <c r="M98" s="199" t="s">
        <v>21</v>
      </c>
      <c r="N98" s="200" t="s">
        <v>41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174</v>
      </c>
      <c r="AT98" s="23" t="s">
        <v>169</v>
      </c>
      <c r="AU98" s="23" t="s">
        <v>175</v>
      </c>
      <c r="AY98" s="23" t="s">
        <v>167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175</v>
      </c>
      <c r="BK98" s="203">
        <f>ROUND(I98*H98,2)</f>
        <v>0</v>
      </c>
      <c r="BL98" s="23" t="s">
        <v>174</v>
      </c>
      <c r="BM98" s="23" t="s">
        <v>3219</v>
      </c>
    </row>
    <row r="99" spans="2:65" s="11" customFormat="1">
      <c r="B99" s="204"/>
      <c r="C99" s="205"/>
      <c r="D99" s="206" t="s">
        <v>177</v>
      </c>
      <c r="E99" s="207" t="s">
        <v>21</v>
      </c>
      <c r="F99" s="208" t="s">
        <v>194</v>
      </c>
      <c r="G99" s="205"/>
      <c r="H99" s="209" t="s">
        <v>21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177</v>
      </c>
      <c r="AU99" s="215" t="s">
        <v>175</v>
      </c>
      <c r="AV99" s="11" t="s">
        <v>77</v>
      </c>
      <c r="AW99" s="11" t="s">
        <v>33</v>
      </c>
      <c r="AX99" s="11" t="s">
        <v>69</v>
      </c>
      <c r="AY99" s="215" t="s">
        <v>167</v>
      </c>
    </row>
    <row r="100" spans="2:65" s="12" customFormat="1">
      <c r="B100" s="216"/>
      <c r="C100" s="217"/>
      <c r="D100" s="206" t="s">
        <v>177</v>
      </c>
      <c r="E100" s="218" t="s">
        <v>21</v>
      </c>
      <c r="F100" s="219" t="s">
        <v>3220</v>
      </c>
      <c r="G100" s="217"/>
      <c r="H100" s="220">
        <v>6.4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177</v>
      </c>
      <c r="AU100" s="226" t="s">
        <v>175</v>
      </c>
      <c r="AV100" s="12" t="s">
        <v>175</v>
      </c>
      <c r="AW100" s="12" t="s">
        <v>33</v>
      </c>
      <c r="AX100" s="12" t="s">
        <v>69</v>
      </c>
      <c r="AY100" s="226" t="s">
        <v>167</v>
      </c>
    </row>
    <row r="101" spans="2:65" s="13" customFormat="1">
      <c r="B101" s="227"/>
      <c r="C101" s="228"/>
      <c r="D101" s="206" t="s">
        <v>177</v>
      </c>
      <c r="E101" s="239" t="s">
        <v>21</v>
      </c>
      <c r="F101" s="240" t="s">
        <v>181</v>
      </c>
      <c r="G101" s="228"/>
      <c r="H101" s="241">
        <v>6.4</v>
      </c>
      <c r="I101" s="233"/>
      <c r="J101" s="228"/>
      <c r="K101" s="228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177</v>
      </c>
      <c r="AU101" s="238" t="s">
        <v>175</v>
      </c>
      <c r="AV101" s="13" t="s">
        <v>174</v>
      </c>
      <c r="AW101" s="13" t="s">
        <v>33</v>
      </c>
      <c r="AX101" s="13" t="s">
        <v>77</v>
      </c>
      <c r="AY101" s="238" t="s">
        <v>167</v>
      </c>
    </row>
    <row r="102" spans="2:65" s="10" customFormat="1" ht="29.85" customHeight="1">
      <c r="B102" s="175"/>
      <c r="C102" s="176"/>
      <c r="D102" s="189" t="s">
        <v>68</v>
      </c>
      <c r="E102" s="190" t="s">
        <v>175</v>
      </c>
      <c r="F102" s="190" t="s">
        <v>222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SUM(P103:P116)</f>
        <v>0</v>
      </c>
      <c r="Q102" s="183"/>
      <c r="R102" s="184">
        <f>SUM(R103:R116)</f>
        <v>35.704324159999999</v>
      </c>
      <c r="S102" s="183"/>
      <c r="T102" s="185">
        <f>SUM(T103:T116)</f>
        <v>0</v>
      </c>
      <c r="AR102" s="186" t="s">
        <v>77</v>
      </c>
      <c r="AT102" s="187" t="s">
        <v>68</v>
      </c>
      <c r="AU102" s="187" t="s">
        <v>77</v>
      </c>
      <c r="AY102" s="186" t="s">
        <v>167</v>
      </c>
      <c r="BK102" s="188">
        <f>SUM(BK103:BK116)</f>
        <v>0</v>
      </c>
    </row>
    <row r="103" spans="2:65" s="1" customFormat="1" ht="22.5" customHeight="1">
      <c r="B103" s="40"/>
      <c r="C103" s="192" t="s">
        <v>204</v>
      </c>
      <c r="D103" s="192" t="s">
        <v>169</v>
      </c>
      <c r="E103" s="193" t="s">
        <v>230</v>
      </c>
      <c r="F103" s="194" t="s">
        <v>231</v>
      </c>
      <c r="G103" s="195" t="s">
        <v>172</v>
      </c>
      <c r="H103" s="196">
        <v>8.4640000000000004</v>
      </c>
      <c r="I103" s="197"/>
      <c r="J103" s="198">
        <f>ROUND(I103*H103,2)</f>
        <v>0</v>
      </c>
      <c r="K103" s="194" t="s">
        <v>173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2.2563399999999998</v>
      </c>
      <c r="R103" s="201">
        <f>Q103*H103</f>
        <v>19.097661759999998</v>
      </c>
      <c r="S103" s="201">
        <v>0</v>
      </c>
      <c r="T103" s="202">
        <f>S103*H103</f>
        <v>0</v>
      </c>
      <c r="AR103" s="23" t="s">
        <v>174</v>
      </c>
      <c r="AT103" s="23" t="s">
        <v>169</v>
      </c>
      <c r="AU103" s="23" t="s">
        <v>175</v>
      </c>
      <c r="AY103" s="23" t="s">
        <v>167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175</v>
      </c>
      <c r="BK103" s="203">
        <f>ROUND(I103*H103,2)</f>
        <v>0</v>
      </c>
      <c r="BL103" s="23" t="s">
        <v>174</v>
      </c>
      <c r="BM103" s="23" t="s">
        <v>3221</v>
      </c>
    </row>
    <row r="104" spans="2:65" s="11" customFormat="1">
      <c r="B104" s="204"/>
      <c r="C104" s="205"/>
      <c r="D104" s="206" t="s">
        <v>177</v>
      </c>
      <c r="E104" s="207" t="s">
        <v>21</v>
      </c>
      <c r="F104" s="208" t="s">
        <v>3206</v>
      </c>
      <c r="G104" s="205"/>
      <c r="H104" s="209" t="s">
        <v>21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177</v>
      </c>
      <c r="AU104" s="215" t="s">
        <v>175</v>
      </c>
      <c r="AV104" s="11" t="s">
        <v>77</v>
      </c>
      <c r="AW104" s="11" t="s">
        <v>33</v>
      </c>
      <c r="AX104" s="11" t="s">
        <v>69</v>
      </c>
      <c r="AY104" s="215" t="s">
        <v>167</v>
      </c>
    </row>
    <row r="105" spans="2:65" s="12" customFormat="1">
      <c r="B105" s="216"/>
      <c r="C105" s="217"/>
      <c r="D105" s="206" t="s">
        <v>177</v>
      </c>
      <c r="E105" s="218" t="s">
        <v>21</v>
      </c>
      <c r="F105" s="219" t="s">
        <v>3207</v>
      </c>
      <c r="G105" s="217"/>
      <c r="H105" s="220">
        <v>7.36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177</v>
      </c>
      <c r="AU105" s="226" t="s">
        <v>175</v>
      </c>
      <c r="AV105" s="12" t="s">
        <v>175</v>
      </c>
      <c r="AW105" s="12" t="s">
        <v>33</v>
      </c>
      <c r="AX105" s="12" t="s">
        <v>69</v>
      </c>
      <c r="AY105" s="226" t="s">
        <v>167</v>
      </c>
    </row>
    <row r="106" spans="2:65" s="11" customFormat="1">
      <c r="B106" s="204"/>
      <c r="C106" s="205"/>
      <c r="D106" s="206" t="s">
        <v>177</v>
      </c>
      <c r="E106" s="207" t="s">
        <v>21</v>
      </c>
      <c r="F106" s="208" t="s">
        <v>240</v>
      </c>
      <c r="G106" s="205"/>
      <c r="H106" s="209" t="s">
        <v>21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175</v>
      </c>
      <c r="AV106" s="11" t="s">
        <v>77</v>
      </c>
      <c r="AW106" s="11" t="s">
        <v>33</v>
      </c>
      <c r="AX106" s="11" t="s">
        <v>69</v>
      </c>
      <c r="AY106" s="215" t="s">
        <v>167</v>
      </c>
    </row>
    <row r="107" spans="2:65" s="12" customFormat="1">
      <c r="B107" s="216"/>
      <c r="C107" s="217"/>
      <c r="D107" s="206" t="s">
        <v>177</v>
      </c>
      <c r="E107" s="218" t="s">
        <v>21</v>
      </c>
      <c r="F107" s="219" t="s">
        <v>3222</v>
      </c>
      <c r="G107" s="217"/>
      <c r="H107" s="220">
        <v>1.1040000000000001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175</v>
      </c>
      <c r="AV107" s="12" t="s">
        <v>175</v>
      </c>
      <c r="AW107" s="12" t="s">
        <v>33</v>
      </c>
      <c r="AX107" s="12" t="s">
        <v>69</v>
      </c>
      <c r="AY107" s="226" t="s">
        <v>167</v>
      </c>
    </row>
    <row r="108" spans="2:65" s="13" customFormat="1">
      <c r="B108" s="227"/>
      <c r="C108" s="228"/>
      <c r="D108" s="229" t="s">
        <v>177</v>
      </c>
      <c r="E108" s="230" t="s">
        <v>21</v>
      </c>
      <c r="F108" s="231" t="s">
        <v>181</v>
      </c>
      <c r="G108" s="228"/>
      <c r="H108" s="232">
        <v>8.4640000000000004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177</v>
      </c>
      <c r="AU108" s="238" t="s">
        <v>175</v>
      </c>
      <c r="AV108" s="13" t="s">
        <v>174</v>
      </c>
      <c r="AW108" s="13" t="s">
        <v>33</v>
      </c>
      <c r="AX108" s="13" t="s">
        <v>77</v>
      </c>
      <c r="AY108" s="238" t="s">
        <v>167</v>
      </c>
    </row>
    <row r="109" spans="2:65" s="1" customFormat="1" ht="22.5" customHeight="1">
      <c r="B109" s="40"/>
      <c r="C109" s="192" t="s">
        <v>209</v>
      </c>
      <c r="D109" s="192" t="s">
        <v>169</v>
      </c>
      <c r="E109" s="193" t="s">
        <v>3223</v>
      </c>
      <c r="F109" s="194" t="s">
        <v>3224</v>
      </c>
      <c r="G109" s="195" t="s">
        <v>172</v>
      </c>
      <c r="H109" s="196">
        <v>7.36</v>
      </c>
      <c r="I109" s="197"/>
      <c r="J109" s="198">
        <f>ROUND(I109*H109,2)</f>
        <v>0</v>
      </c>
      <c r="K109" s="194" t="s">
        <v>173</v>
      </c>
      <c r="L109" s="60"/>
      <c r="M109" s="199" t="s">
        <v>21</v>
      </c>
      <c r="N109" s="200" t="s">
        <v>41</v>
      </c>
      <c r="O109" s="41"/>
      <c r="P109" s="201">
        <f>O109*H109</f>
        <v>0</v>
      </c>
      <c r="Q109" s="201">
        <v>2.2563399999999998</v>
      </c>
      <c r="R109" s="201">
        <f>Q109*H109</f>
        <v>16.606662399999998</v>
      </c>
      <c r="S109" s="201">
        <v>0</v>
      </c>
      <c r="T109" s="202">
        <f>S109*H109</f>
        <v>0</v>
      </c>
      <c r="AR109" s="23" t="s">
        <v>174</v>
      </c>
      <c r="AT109" s="23" t="s">
        <v>169</v>
      </c>
      <c r="AU109" s="23" t="s">
        <v>175</v>
      </c>
      <c r="AY109" s="23" t="s">
        <v>167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175</v>
      </c>
      <c r="BK109" s="203">
        <f>ROUND(I109*H109,2)</f>
        <v>0</v>
      </c>
      <c r="BL109" s="23" t="s">
        <v>174</v>
      </c>
      <c r="BM109" s="23" t="s">
        <v>3225</v>
      </c>
    </row>
    <row r="110" spans="2:65" s="11" customFormat="1">
      <c r="B110" s="204"/>
      <c r="C110" s="205"/>
      <c r="D110" s="206" t="s">
        <v>177</v>
      </c>
      <c r="E110" s="207" t="s">
        <v>21</v>
      </c>
      <c r="F110" s="208" t="s">
        <v>3213</v>
      </c>
      <c r="G110" s="205"/>
      <c r="H110" s="209" t="s">
        <v>21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177</v>
      </c>
      <c r="AU110" s="215" t="s">
        <v>175</v>
      </c>
      <c r="AV110" s="11" t="s">
        <v>77</v>
      </c>
      <c r="AW110" s="11" t="s">
        <v>33</v>
      </c>
      <c r="AX110" s="11" t="s">
        <v>69</v>
      </c>
      <c r="AY110" s="215" t="s">
        <v>167</v>
      </c>
    </row>
    <row r="111" spans="2:65" s="12" customFormat="1">
      <c r="B111" s="216"/>
      <c r="C111" s="217"/>
      <c r="D111" s="206" t="s">
        <v>177</v>
      </c>
      <c r="E111" s="218" t="s">
        <v>21</v>
      </c>
      <c r="F111" s="219" t="s">
        <v>3214</v>
      </c>
      <c r="G111" s="217"/>
      <c r="H111" s="220">
        <v>5.3760000000000003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177</v>
      </c>
      <c r="AU111" s="226" t="s">
        <v>175</v>
      </c>
      <c r="AV111" s="12" t="s">
        <v>175</v>
      </c>
      <c r="AW111" s="12" t="s">
        <v>33</v>
      </c>
      <c r="AX111" s="12" t="s">
        <v>69</v>
      </c>
      <c r="AY111" s="226" t="s">
        <v>167</v>
      </c>
    </row>
    <row r="112" spans="2:65" s="11" customFormat="1">
      <c r="B112" s="204"/>
      <c r="C112" s="205"/>
      <c r="D112" s="206" t="s">
        <v>177</v>
      </c>
      <c r="E112" s="207" t="s">
        <v>21</v>
      </c>
      <c r="F112" s="208" t="s">
        <v>3215</v>
      </c>
      <c r="G112" s="205"/>
      <c r="H112" s="209" t="s">
        <v>21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177</v>
      </c>
      <c r="AU112" s="215" t="s">
        <v>175</v>
      </c>
      <c r="AV112" s="11" t="s">
        <v>77</v>
      </c>
      <c r="AW112" s="11" t="s">
        <v>33</v>
      </c>
      <c r="AX112" s="11" t="s">
        <v>69</v>
      </c>
      <c r="AY112" s="215" t="s">
        <v>167</v>
      </c>
    </row>
    <row r="113" spans="2:65" s="12" customFormat="1">
      <c r="B113" s="216"/>
      <c r="C113" s="217"/>
      <c r="D113" s="206" t="s">
        <v>177</v>
      </c>
      <c r="E113" s="218" t="s">
        <v>21</v>
      </c>
      <c r="F113" s="219" t="s">
        <v>3216</v>
      </c>
      <c r="G113" s="217"/>
      <c r="H113" s="220">
        <v>1.024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177</v>
      </c>
      <c r="AU113" s="226" t="s">
        <v>175</v>
      </c>
      <c r="AV113" s="12" t="s">
        <v>175</v>
      </c>
      <c r="AW113" s="12" t="s">
        <v>33</v>
      </c>
      <c r="AX113" s="12" t="s">
        <v>69</v>
      </c>
      <c r="AY113" s="226" t="s">
        <v>167</v>
      </c>
    </row>
    <row r="114" spans="2:65" s="11" customFormat="1">
      <c r="B114" s="204"/>
      <c r="C114" s="205"/>
      <c r="D114" s="206" t="s">
        <v>177</v>
      </c>
      <c r="E114" s="207" t="s">
        <v>21</v>
      </c>
      <c r="F114" s="208" t="s">
        <v>240</v>
      </c>
      <c r="G114" s="205"/>
      <c r="H114" s="209" t="s">
        <v>21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175</v>
      </c>
      <c r="AV114" s="11" t="s">
        <v>77</v>
      </c>
      <c r="AW114" s="11" t="s">
        <v>33</v>
      </c>
      <c r="AX114" s="11" t="s">
        <v>69</v>
      </c>
      <c r="AY114" s="215" t="s">
        <v>167</v>
      </c>
    </row>
    <row r="115" spans="2:65" s="12" customFormat="1">
      <c r="B115" s="216"/>
      <c r="C115" s="217"/>
      <c r="D115" s="206" t="s">
        <v>177</v>
      </c>
      <c r="E115" s="218" t="s">
        <v>21</v>
      </c>
      <c r="F115" s="219" t="s">
        <v>3226</v>
      </c>
      <c r="G115" s="217"/>
      <c r="H115" s="220">
        <v>0.96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175</v>
      </c>
      <c r="AV115" s="12" t="s">
        <v>175</v>
      </c>
      <c r="AW115" s="12" t="s">
        <v>33</v>
      </c>
      <c r="AX115" s="12" t="s">
        <v>69</v>
      </c>
      <c r="AY115" s="226" t="s">
        <v>167</v>
      </c>
    </row>
    <row r="116" spans="2:65" s="13" customFormat="1">
      <c r="B116" s="227"/>
      <c r="C116" s="228"/>
      <c r="D116" s="206" t="s">
        <v>177</v>
      </c>
      <c r="E116" s="239" t="s">
        <v>21</v>
      </c>
      <c r="F116" s="240" t="s">
        <v>181</v>
      </c>
      <c r="G116" s="228"/>
      <c r="H116" s="241">
        <v>7.36</v>
      </c>
      <c r="I116" s="233"/>
      <c r="J116" s="228"/>
      <c r="K116" s="228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177</v>
      </c>
      <c r="AU116" s="238" t="s">
        <v>175</v>
      </c>
      <c r="AV116" s="13" t="s">
        <v>174</v>
      </c>
      <c r="AW116" s="13" t="s">
        <v>33</v>
      </c>
      <c r="AX116" s="13" t="s">
        <v>77</v>
      </c>
      <c r="AY116" s="238" t="s">
        <v>167</v>
      </c>
    </row>
    <row r="117" spans="2:65" s="10" customFormat="1" ht="29.85" customHeight="1">
      <c r="B117" s="175"/>
      <c r="C117" s="176"/>
      <c r="D117" s="189" t="s">
        <v>68</v>
      </c>
      <c r="E117" s="190" t="s">
        <v>190</v>
      </c>
      <c r="F117" s="190" t="s">
        <v>259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SUM(P118:P160)</f>
        <v>0</v>
      </c>
      <c r="Q117" s="183"/>
      <c r="R117" s="184">
        <f>SUM(R118:R160)</f>
        <v>15.155402</v>
      </c>
      <c r="S117" s="183"/>
      <c r="T117" s="185">
        <f>SUM(T118:T160)</f>
        <v>0</v>
      </c>
      <c r="AR117" s="186" t="s">
        <v>77</v>
      </c>
      <c r="AT117" s="187" t="s">
        <v>68</v>
      </c>
      <c r="AU117" s="187" t="s">
        <v>77</v>
      </c>
      <c r="AY117" s="186" t="s">
        <v>167</v>
      </c>
      <c r="BK117" s="188">
        <f>SUM(BK118:BK160)</f>
        <v>0</v>
      </c>
    </row>
    <row r="118" spans="2:65" s="1" customFormat="1" ht="31.5" customHeight="1">
      <c r="B118" s="40"/>
      <c r="C118" s="192" t="s">
        <v>223</v>
      </c>
      <c r="D118" s="192" t="s">
        <v>169</v>
      </c>
      <c r="E118" s="193" t="s">
        <v>3227</v>
      </c>
      <c r="F118" s="194" t="s">
        <v>3228</v>
      </c>
      <c r="G118" s="195" t="s">
        <v>226</v>
      </c>
      <c r="H118" s="196">
        <v>48</v>
      </c>
      <c r="I118" s="197"/>
      <c r="J118" s="198">
        <f>ROUND(I118*H118,2)</f>
        <v>0</v>
      </c>
      <c r="K118" s="194" t="s">
        <v>173</v>
      </c>
      <c r="L118" s="60"/>
      <c r="M118" s="199" t="s">
        <v>21</v>
      </c>
      <c r="N118" s="200" t="s">
        <v>41</v>
      </c>
      <c r="O118" s="41"/>
      <c r="P118" s="201">
        <f>O118*H118</f>
        <v>0</v>
      </c>
      <c r="Q118" s="201">
        <v>0.17488999999999999</v>
      </c>
      <c r="R118" s="201">
        <f>Q118*H118</f>
        <v>8.3947199999999995</v>
      </c>
      <c r="S118" s="201">
        <v>0</v>
      </c>
      <c r="T118" s="202">
        <f>S118*H118</f>
        <v>0</v>
      </c>
      <c r="AR118" s="23" t="s">
        <v>174</v>
      </c>
      <c r="AT118" s="23" t="s">
        <v>169</v>
      </c>
      <c r="AU118" s="23" t="s">
        <v>175</v>
      </c>
      <c r="AY118" s="23" t="s">
        <v>167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175</v>
      </c>
      <c r="BK118" s="203">
        <f>ROUND(I118*H118,2)</f>
        <v>0</v>
      </c>
      <c r="BL118" s="23" t="s">
        <v>174</v>
      </c>
      <c r="BM118" s="23" t="s">
        <v>3229</v>
      </c>
    </row>
    <row r="119" spans="2:65" s="11" customFormat="1">
      <c r="B119" s="204"/>
      <c r="C119" s="205"/>
      <c r="D119" s="206" t="s">
        <v>177</v>
      </c>
      <c r="E119" s="207" t="s">
        <v>21</v>
      </c>
      <c r="F119" s="208" t="s">
        <v>3230</v>
      </c>
      <c r="G119" s="205"/>
      <c r="H119" s="209" t="s">
        <v>21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175</v>
      </c>
      <c r="AV119" s="11" t="s">
        <v>77</v>
      </c>
      <c r="AW119" s="11" t="s">
        <v>33</v>
      </c>
      <c r="AX119" s="11" t="s">
        <v>69</v>
      </c>
      <c r="AY119" s="215" t="s">
        <v>167</v>
      </c>
    </row>
    <row r="120" spans="2:65" s="12" customFormat="1">
      <c r="B120" s="216"/>
      <c r="C120" s="217"/>
      <c r="D120" s="206" t="s">
        <v>177</v>
      </c>
      <c r="E120" s="218" t="s">
        <v>21</v>
      </c>
      <c r="F120" s="219" t="s">
        <v>483</v>
      </c>
      <c r="G120" s="217"/>
      <c r="H120" s="220">
        <v>40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175</v>
      </c>
      <c r="AV120" s="12" t="s">
        <v>175</v>
      </c>
      <c r="AW120" s="12" t="s">
        <v>33</v>
      </c>
      <c r="AX120" s="12" t="s">
        <v>69</v>
      </c>
      <c r="AY120" s="226" t="s">
        <v>167</v>
      </c>
    </row>
    <row r="121" spans="2:65" s="11" customFormat="1">
      <c r="B121" s="204"/>
      <c r="C121" s="205"/>
      <c r="D121" s="206" t="s">
        <v>177</v>
      </c>
      <c r="E121" s="207" t="s">
        <v>21</v>
      </c>
      <c r="F121" s="208" t="s">
        <v>3215</v>
      </c>
      <c r="G121" s="205"/>
      <c r="H121" s="209" t="s">
        <v>21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175</v>
      </c>
      <c r="AV121" s="11" t="s">
        <v>77</v>
      </c>
      <c r="AW121" s="11" t="s">
        <v>33</v>
      </c>
      <c r="AX121" s="11" t="s">
        <v>69</v>
      </c>
      <c r="AY121" s="215" t="s">
        <v>167</v>
      </c>
    </row>
    <row r="122" spans="2:65" s="12" customFormat="1">
      <c r="B122" s="216"/>
      <c r="C122" s="217"/>
      <c r="D122" s="206" t="s">
        <v>177</v>
      </c>
      <c r="E122" s="218" t="s">
        <v>21</v>
      </c>
      <c r="F122" s="219" t="s">
        <v>229</v>
      </c>
      <c r="G122" s="217"/>
      <c r="H122" s="220">
        <v>8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175</v>
      </c>
      <c r="AV122" s="12" t="s">
        <v>175</v>
      </c>
      <c r="AW122" s="12" t="s">
        <v>33</v>
      </c>
      <c r="AX122" s="12" t="s">
        <v>69</v>
      </c>
      <c r="AY122" s="226" t="s">
        <v>167</v>
      </c>
    </row>
    <row r="123" spans="2:65" s="13" customFormat="1">
      <c r="B123" s="227"/>
      <c r="C123" s="228"/>
      <c r="D123" s="229" t="s">
        <v>177</v>
      </c>
      <c r="E123" s="230" t="s">
        <v>21</v>
      </c>
      <c r="F123" s="231" t="s">
        <v>181</v>
      </c>
      <c r="G123" s="228"/>
      <c r="H123" s="232">
        <v>48</v>
      </c>
      <c r="I123" s="233"/>
      <c r="J123" s="228"/>
      <c r="K123" s="228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177</v>
      </c>
      <c r="AU123" s="238" t="s">
        <v>175</v>
      </c>
      <c r="AV123" s="13" t="s">
        <v>174</v>
      </c>
      <c r="AW123" s="13" t="s">
        <v>33</v>
      </c>
      <c r="AX123" s="13" t="s">
        <v>77</v>
      </c>
      <c r="AY123" s="238" t="s">
        <v>167</v>
      </c>
    </row>
    <row r="124" spans="2:65" s="1" customFormat="1" ht="22.5" customHeight="1">
      <c r="B124" s="40"/>
      <c r="C124" s="242" t="s">
        <v>229</v>
      </c>
      <c r="D124" s="242" t="s">
        <v>364</v>
      </c>
      <c r="E124" s="243" t="s">
        <v>3231</v>
      </c>
      <c r="F124" s="244" t="s">
        <v>3232</v>
      </c>
      <c r="G124" s="245" t="s">
        <v>226</v>
      </c>
      <c r="H124" s="246">
        <v>40</v>
      </c>
      <c r="I124" s="247"/>
      <c r="J124" s="248">
        <f>ROUND(I124*H124,2)</f>
        <v>0</v>
      </c>
      <c r="K124" s="244" t="s">
        <v>173</v>
      </c>
      <c r="L124" s="249"/>
      <c r="M124" s="250" t="s">
        <v>21</v>
      </c>
      <c r="N124" s="251" t="s">
        <v>41</v>
      </c>
      <c r="O124" s="41"/>
      <c r="P124" s="201">
        <f>O124*H124</f>
        <v>0</v>
      </c>
      <c r="Q124" s="201">
        <v>3.5000000000000001E-3</v>
      </c>
      <c r="R124" s="201">
        <f>Q124*H124</f>
        <v>0.14000000000000001</v>
      </c>
      <c r="S124" s="201">
        <v>0</v>
      </c>
      <c r="T124" s="202">
        <f>S124*H124</f>
        <v>0</v>
      </c>
      <c r="AR124" s="23" t="s">
        <v>229</v>
      </c>
      <c r="AT124" s="23" t="s">
        <v>364</v>
      </c>
      <c r="AU124" s="23" t="s">
        <v>175</v>
      </c>
      <c r="AY124" s="23" t="s">
        <v>167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175</v>
      </c>
      <c r="BK124" s="203">
        <f>ROUND(I124*H124,2)</f>
        <v>0</v>
      </c>
      <c r="BL124" s="23" t="s">
        <v>174</v>
      </c>
      <c r="BM124" s="23" t="s">
        <v>3233</v>
      </c>
    </row>
    <row r="125" spans="2:65" s="11" customFormat="1">
      <c r="B125" s="204"/>
      <c r="C125" s="205"/>
      <c r="D125" s="206" t="s">
        <v>177</v>
      </c>
      <c r="E125" s="207" t="s">
        <v>21</v>
      </c>
      <c r="F125" s="208" t="s">
        <v>645</v>
      </c>
      <c r="G125" s="205"/>
      <c r="H125" s="209" t="s">
        <v>21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177</v>
      </c>
      <c r="AU125" s="215" t="s">
        <v>175</v>
      </c>
      <c r="AV125" s="11" t="s">
        <v>77</v>
      </c>
      <c r="AW125" s="11" t="s">
        <v>33</v>
      </c>
      <c r="AX125" s="11" t="s">
        <v>69</v>
      </c>
      <c r="AY125" s="215" t="s">
        <v>167</v>
      </c>
    </row>
    <row r="126" spans="2:65" s="12" customFormat="1">
      <c r="B126" s="216"/>
      <c r="C126" s="217"/>
      <c r="D126" s="206" t="s">
        <v>177</v>
      </c>
      <c r="E126" s="218" t="s">
        <v>21</v>
      </c>
      <c r="F126" s="219" t="s">
        <v>3234</v>
      </c>
      <c r="G126" s="217"/>
      <c r="H126" s="220">
        <v>40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177</v>
      </c>
      <c r="AU126" s="226" t="s">
        <v>175</v>
      </c>
      <c r="AV126" s="12" t="s">
        <v>175</v>
      </c>
      <c r="AW126" s="12" t="s">
        <v>33</v>
      </c>
      <c r="AX126" s="12" t="s">
        <v>69</v>
      </c>
      <c r="AY126" s="226" t="s">
        <v>167</v>
      </c>
    </row>
    <row r="127" spans="2:65" s="13" customFormat="1">
      <c r="B127" s="227"/>
      <c r="C127" s="228"/>
      <c r="D127" s="229" t="s">
        <v>177</v>
      </c>
      <c r="E127" s="230" t="s">
        <v>21</v>
      </c>
      <c r="F127" s="231" t="s">
        <v>181</v>
      </c>
      <c r="G127" s="228"/>
      <c r="H127" s="232">
        <v>40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177</v>
      </c>
      <c r="AU127" s="238" t="s">
        <v>175</v>
      </c>
      <c r="AV127" s="13" t="s">
        <v>174</v>
      </c>
      <c r="AW127" s="13" t="s">
        <v>33</v>
      </c>
      <c r="AX127" s="13" t="s">
        <v>77</v>
      </c>
      <c r="AY127" s="238" t="s">
        <v>167</v>
      </c>
    </row>
    <row r="128" spans="2:65" s="1" customFormat="1" ht="22.5" customHeight="1">
      <c r="B128" s="40"/>
      <c r="C128" s="242" t="s">
        <v>242</v>
      </c>
      <c r="D128" s="242" t="s">
        <v>364</v>
      </c>
      <c r="E128" s="243" t="s">
        <v>3235</v>
      </c>
      <c r="F128" s="244" t="s">
        <v>3236</v>
      </c>
      <c r="G128" s="245" t="s">
        <v>226</v>
      </c>
      <c r="H128" s="246">
        <v>8</v>
      </c>
      <c r="I128" s="247"/>
      <c r="J128" s="248">
        <f>ROUND(I128*H128,2)</f>
        <v>0</v>
      </c>
      <c r="K128" s="244" t="s">
        <v>173</v>
      </c>
      <c r="L128" s="249"/>
      <c r="M128" s="250" t="s">
        <v>21</v>
      </c>
      <c r="N128" s="251" t="s">
        <v>41</v>
      </c>
      <c r="O128" s="41"/>
      <c r="P128" s="201">
        <f>O128*H128</f>
        <v>0</v>
      </c>
      <c r="Q128" s="201">
        <v>3.3999999999999998E-3</v>
      </c>
      <c r="R128" s="201">
        <f>Q128*H128</f>
        <v>2.7199999999999998E-2</v>
      </c>
      <c r="S128" s="201">
        <v>0</v>
      </c>
      <c r="T128" s="202">
        <f>S128*H128</f>
        <v>0</v>
      </c>
      <c r="AR128" s="23" t="s">
        <v>229</v>
      </c>
      <c r="AT128" s="23" t="s">
        <v>364</v>
      </c>
      <c r="AU128" s="23" t="s">
        <v>175</v>
      </c>
      <c r="AY128" s="23" t="s">
        <v>167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175</v>
      </c>
      <c r="BK128" s="203">
        <f>ROUND(I128*H128,2)</f>
        <v>0</v>
      </c>
      <c r="BL128" s="23" t="s">
        <v>174</v>
      </c>
      <c r="BM128" s="23" t="s">
        <v>3237</v>
      </c>
    </row>
    <row r="129" spans="2:65" s="11" customFormat="1">
      <c r="B129" s="204"/>
      <c r="C129" s="205"/>
      <c r="D129" s="206" t="s">
        <v>177</v>
      </c>
      <c r="E129" s="207" t="s">
        <v>21</v>
      </c>
      <c r="F129" s="208" t="s">
        <v>645</v>
      </c>
      <c r="G129" s="205"/>
      <c r="H129" s="209" t="s">
        <v>21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177</v>
      </c>
      <c r="AU129" s="215" t="s">
        <v>175</v>
      </c>
      <c r="AV129" s="11" t="s">
        <v>77</v>
      </c>
      <c r="AW129" s="11" t="s">
        <v>33</v>
      </c>
      <c r="AX129" s="11" t="s">
        <v>69</v>
      </c>
      <c r="AY129" s="215" t="s">
        <v>167</v>
      </c>
    </row>
    <row r="130" spans="2:65" s="12" customFormat="1">
      <c r="B130" s="216"/>
      <c r="C130" s="217"/>
      <c r="D130" s="206" t="s">
        <v>177</v>
      </c>
      <c r="E130" s="218" t="s">
        <v>21</v>
      </c>
      <c r="F130" s="219" t="s">
        <v>229</v>
      </c>
      <c r="G130" s="217"/>
      <c r="H130" s="220">
        <v>8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177</v>
      </c>
      <c r="AU130" s="226" t="s">
        <v>175</v>
      </c>
      <c r="AV130" s="12" t="s">
        <v>175</v>
      </c>
      <c r="AW130" s="12" t="s">
        <v>33</v>
      </c>
      <c r="AX130" s="12" t="s">
        <v>69</v>
      </c>
      <c r="AY130" s="226" t="s">
        <v>167</v>
      </c>
    </row>
    <row r="131" spans="2:65" s="13" customFormat="1">
      <c r="B131" s="227"/>
      <c r="C131" s="228"/>
      <c r="D131" s="229" t="s">
        <v>177</v>
      </c>
      <c r="E131" s="230" t="s">
        <v>21</v>
      </c>
      <c r="F131" s="231" t="s">
        <v>181</v>
      </c>
      <c r="G131" s="228"/>
      <c r="H131" s="232">
        <v>8</v>
      </c>
      <c r="I131" s="233"/>
      <c r="J131" s="228"/>
      <c r="K131" s="228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177</v>
      </c>
      <c r="AU131" s="238" t="s">
        <v>175</v>
      </c>
      <c r="AV131" s="13" t="s">
        <v>174</v>
      </c>
      <c r="AW131" s="13" t="s">
        <v>33</v>
      </c>
      <c r="AX131" s="13" t="s">
        <v>77</v>
      </c>
      <c r="AY131" s="238" t="s">
        <v>167</v>
      </c>
    </row>
    <row r="132" spans="2:65" s="1" customFormat="1" ht="22.5" customHeight="1">
      <c r="B132" s="40"/>
      <c r="C132" s="192" t="s">
        <v>250</v>
      </c>
      <c r="D132" s="192" t="s">
        <v>169</v>
      </c>
      <c r="E132" s="193" t="s">
        <v>3238</v>
      </c>
      <c r="F132" s="194" t="s">
        <v>3239</v>
      </c>
      <c r="G132" s="195" t="s">
        <v>226</v>
      </c>
      <c r="H132" s="196">
        <v>1</v>
      </c>
      <c r="I132" s="197"/>
      <c r="J132" s="198">
        <f>ROUND(I132*H132,2)</f>
        <v>0</v>
      </c>
      <c r="K132" s="194" t="s">
        <v>173</v>
      </c>
      <c r="L132" s="60"/>
      <c r="M132" s="199" t="s">
        <v>21</v>
      </c>
      <c r="N132" s="200" t="s">
        <v>41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174</v>
      </c>
      <c r="AT132" s="23" t="s">
        <v>169</v>
      </c>
      <c r="AU132" s="23" t="s">
        <v>175</v>
      </c>
      <c r="AY132" s="23" t="s">
        <v>167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175</v>
      </c>
      <c r="BK132" s="203">
        <f>ROUND(I132*H132,2)</f>
        <v>0</v>
      </c>
      <c r="BL132" s="23" t="s">
        <v>174</v>
      </c>
      <c r="BM132" s="23" t="s">
        <v>3240</v>
      </c>
    </row>
    <row r="133" spans="2:65" s="1" customFormat="1" ht="22.5" customHeight="1">
      <c r="B133" s="40"/>
      <c r="C133" s="242" t="s">
        <v>260</v>
      </c>
      <c r="D133" s="242" t="s">
        <v>364</v>
      </c>
      <c r="E133" s="243" t="s">
        <v>3241</v>
      </c>
      <c r="F133" s="244" t="s">
        <v>3242</v>
      </c>
      <c r="G133" s="245" t="s">
        <v>226</v>
      </c>
      <c r="H133" s="246">
        <v>1</v>
      </c>
      <c r="I133" s="247"/>
      <c r="J133" s="248">
        <f>ROUND(I133*H133,2)</f>
        <v>0</v>
      </c>
      <c r="K133" s="244" t="s">
        <v>173</v>
      </c>
      <c r="L133" s="249"/>
      <c r="M133" s="250" t="s">
        <v>21</v>
      </c>
      <c r="N133" s="251" t="s">
        <v>41</v>
      </c>
      <c r="O133" s="41"/>
      <c r="P133" s="201">
        <f>O133*H133</f>
        <v>0</v>
      </c>
      <c r="Q133" s="201">
        <v>0.12</v>
      </c>
      <c r="R133" s="201">
        <f>Q133*H133</f>
        <v>0.12</v>
      </c>
      <c r="S133" s="201">
        <v>0</v>
      </c>
      <c r="T133" s="202">
        <f>S133*H133</f>
        <v>0</v>
      </c>
      <c r="AR133" s="23" t="s">
        <v>229</v>
      </c>
      <c r="AT133" s="23" t="s">
        <v>364</v>
      </c>
      <c r="AU133" s="23" t="s">
        <v>175</v>
      </c>
      <c r="AY133" s="23" t="s">
        <v>167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175</v>
      </c>
      <c r="BK133" s="203">
        <f>ROUND(I133*H133,2)</f>
        <v>0</v>
      </c>
      <c r="BL133" s="23" t="s">
        <v>174</v>
      </c>
      <c r="BM133" s="23" t="s">
        <v>3243</v>
      </c>
    </row>
    <row r="134" spans="2:65" s="1" customFormat="1" ht="22.5" customHeight="1">
      <c r="B134" s="40"/>
      <c r="C134" s="192" t="s">
        <v>266</v>
      </c>
      <c r="D134" s="192" t="s">
        <v>169</v>
      </c>
      <c r="E134" s="193" t="s">
        <v>3244</v>
      </c>
      <c r="F134" s="194" t="s">
        <v>3245</v>
      </c>
      <c r="G134" s="195" t="s">
        <v>226</v>
      </c>
      <c r="H134" s="196">
        <v>1</v>
      </c>
      <c r="I134" s="197"/>
      <c r="J134" s="198">
        <f>ROUND(I134*H134,2)</f>
        <v>0</v>
      </c>
      <c r="K134" s="194" t="s">
        <v>173</v>
      </c>
      <c r="L134" s="60"/>
      <c r="M134" s="199" t="s">
        <v>21</v>
      </c>
      <c r="N134" s="200" t="s">
        <v>41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174</v>
      </c>
      <c r="AT134" s="23" t="s">
        <v>169</v>
      </c>
      <c r="AU134" s="23" t="s">
        <v>175</v>
      </c>
      <c r="AY134" s="23" t="s">
        <v>167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175</v>
      </c>
      <c r="BK134" s="203">
        <f>ROUND(I134*H134,2)</f>
        <v>0</v>
      </c>
      <c r="BL134" s="23" t="s">
        <v>174</v>
      </c>
      <c r="BM134" s="23" t="s">
        <v>3246</v>
      </c>
    </row>
    <row r="135" spans="2:65" s="1" customFormat="1" ht="22.5" customHeight="1">
      <c r="B135" s="40"/>
      <c r="C135" s="242" t="s">
        <v>291</v>
      </c>
      <c r="D135" s="242" t="s">
        <v>364</v>
      </c>
      <c r="E135" s="243" t="s">
        <v>3247</v>
      </c>
      <c r="F135" s="244" t="s">
        <v>3248</v>
      </c>
      <c r="G135" s="245" t="s">
        <v>226</v>
      </c>
      <c r="H135" s="246">
        <v>1</v>
      </c>
      <c r="I135" s="247"/>
      <c r="J135" s="248">
        <f>ROUND(I135*H135,2)</f>
        <v>0</v>
      </c>
      <c r="K135" s="244" t="s">
        <v>173</v>
      </c>
      <c r="L135" s="249"/>
      <c r="M135" s="250" t="s">
        <v>21</v>
      </c>
      <c r="N135" s="251" t="s">
        <v>41</v>
      </c>
      <c r="O135" s="41"/>
      <c r="P135" s="201">
        <f>O135*H135</f>
        <v>0</v>
      </c>
      <c r="Q135" s="201">
        <v>1.7999999999999999E-2</v>
      </c>
      <c r="R135" s="201">
        <f>Q135*H135</f>
        <v>1.7999999999999999E-2</v>
      </c>
      <c r="S135" s="201">
        <v>0</v>
      </c>
      <c r="T135" s="202">
        <f>S135*H135</f>
        <v>0</v>
      </c>
      <c r="AR135" s="23" t="s">
        <v>229</v>
      </c>
      <c r="AT135" s="23" t="s">
        <v>364</v>
      </c>
      <c r="AU135" s="23" t="s">
        <v>175</v>
      </c>
      <c r="AY135" s="23" t="s">
        <v>167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175</v>
      </c>
      <c r="BK135" s="203">
        <f>ROUND(I135*H135,2)</f>
        <v>0</v>
      </c>
      <c r="BL135" s="23" t="s">
        <v>174</v>
      </c>
      <c r="BM135" s="23" t="s">
        <v>3249</v>
      </c>
    </row>
    <row r="136" spans="2:65" s="1" customFormat="1" ht="44.25" customHeight="1">
      <c r="B136" s="40"/>
      <c r="C136" s="192" t="s">
        <v>298</v>
      </c>
      <c r="D136" s="192" t="s">
        <v>169</v>
      </c>
      <c r="E136" s="193" t="s">
        <v>3250</v>
      </c>
      <c r="F136" s="194" t="s">
        <v>3251</v>
      </c>
      <c r="G136" s="195" t="s">
        <v>245</v>
      </c>
      <c r="H136" s="196">
        <v>11.4</v>
      </c>
      <c r="I136" s="197"/>
      <c r="J136" s="198">
        <f>ROUND(I136*H136,2)</f>
        <v>0</v>
      </c>
      <c r="K136" s="194" t="s">
        <v>173</v>
      </c>
      <c r="L136" s="60"/>
      <c r="M136" s="199" t="s">
        <v>21</v>
      </c>
      <c r="N136" s="200" t="s">
        <v>41</v>
      </c>
      <c r="O136" s="41"/>
      <c r="P136" s="201">
        <f>O136*H136</f>
        <v>0</v>
      </c>
      <c r="Q136" s="201">
        <v>0.29104000000000002</v>
      </c>
      <c r="R136" s="201">
        <f>Q136*H136</f>
        <v>3.3178560000000004</v>
      </c>
      <c r="S136" s="201">
        <v>0</v>
      </c>
      <c r="T136" s="202">
        <f>S136*H136</f>
        <v>0</v>
      </c>
      <c r="AR136" s="23" t="s">
        <v>174</v>
      </c>
      <c r="AT136" s="23" t="s">
        <v>169</v>
      </c>
      <c r="AU136" s="23" t="s">
        <v>175</v>
      </c>
      <c r="AY136" s="23" t="s">
        <v>167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175</v>
      </c>
      <c r="BK136" s="203">
        <f>ROUND(I136*H136,2)</f>
        <v>0</v>
      </c>
      <c r="BL136" s="23" t="s">
        <v>174</v>
      </c>
      <c r="BM136" s="23" t="s">
        <v>3252</v>
      </c>
    </row>
    <row r="137" spans="2:65" s="11" customFormat="1">
      <c r="B137" s="204"/>
      <c r="C137" s="205"/>
      <c r="D137" s="206" t="s">
        <v>177</v>
      </c>
      <c r="E137" s="207" t="s">
        <v>21</v>
      </c>
      <c r="F137" s="208" t="s">
        <v>3253</v>
      </c>
      <c r="G137" s="205"/>
      <c r="H137" s="209" t="s">
        <v>21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175</v>
      </c>
      <c r="AV137" s="11" t="s">
        <v>77</v>
      </c>
      <c r="AW137" s="11" t="s">
        <v>33</v>
      </c>
      <c r="AX137" s="11" t="s">
        <v>69</v>
      </c>
      <c r="AY137" s="215" t="s">
        <v>167</v>
      </c>
    </row>
    <row r="138" spans="2:65" s="12" customFormat="1">
      <c r="B138" s="216"/>
      <c r="C138" s="217"/>
      <c r="D138" s="206" t="s">
        <v>177</v>
      </c>
      <c r="E138" s="218" t="s">
        <v>21</v>
      </c>
      <c r="F138" s="219" t="s">
        <v>3254</v>
      </c>
      <c r="G138" s="217"/>
      <c r="H138" s="220">
        <v>11.4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177</v>
      </c>
      <c r="AU138" s="226" t="s">
        <v>175</v>
      </c>
      <c r="AV138" s="12" t="s">
        <v>175</v>
      </c>
      <c r="AW138" s="12" t="s">
        <v>33</v>
      </c>
      <c r="AX138" s="12" t="s">
        <v>69</v>
      </c>
      <c r="AY138" s="226" t="s">
        <v>167</v>
      </c>
    </row>
    <row r="139" spans="2:65" s="13" customFormat="1">
      <c r="B139" s="227"/>
      <c r="C139" s="228"/>
      <c r="D139" s="229" t="s">
        <v>177</v>
      </c>
      <c r="E139" s="230" t="s">
        <v>21</v>
      </c>
      <c r="F139" s="231" t="s">
        <v>181</v>
      </c>
      <c r="G139" s="228"/>
      <c r="H139" s="232">
        <v>11.4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177</v>
      </c>
      <c r="AU139" s="238" t="s">
        <v>175</v>
      </c>
      <c r="AV139" s="13" t="s">
        <v>174</v>
      </c>
      <c r="AW139" s="13" t="s">
        <v>33</v>
      </c>
      <c r="AX139" s="13" t="s">
        <v>77</v>
      </c>
      <c r="AY139" s="238" t="s">
        <v>167</v>
      </c>
    </row>
    <row r="140" spans="2:65" s="1" customFormat="1" ht="31.5" customHeight="1">
      <c r="B140" s="40"/>
      <c r="C140" s="192" t="s">
        <v>10</v>
      </c>
      <c r="D140" s="192" t="s">
        <v>169</v>
      </c>
      <c r="E140" s="193" t="s">
        <v>3255</v>
      </c>
      <c r="F140" s="194" t="s">
        <v>3256</v>
      </c>
      <c r="G140" s="195" t="s">
        <v>305</v>
      </c>
      <c r="H140" s="196">
        <v>19</v>
      </c>
      <c r="I140" s="197"/>
      <c r="J140" s="198">
        <f>ROUND(I140*H140,2)</f>
        <v>0</v>
      </c>
      <c r="K140" s="194" t="s">
        <v>173</v>
      </c>
      <c r="L140" s="60"/>
      <c r="M140" s="199" t="s">
        <v>21</v>
      </c>
      <c r="N140" s="200" t="s">
        <v>41</v>
      </c>
      <c r="O140" s="41"/>
      <c r="P140" s="201">
        <f>O140*H140</f>
        <v>0</v>
      </c>
      <c r="Q140" s="201">
        <v>3.6400000000000002E-2</v>
      </c>
      <c r="R140" s="201">
        <f>Q140*H140</f>
        <v>0.69159999999999999</v>
      </c>
      <c r="S140" s="201">
        <v>0</v>
      </c>
      <c r="T140" s="202">
        <f>S140*H140</f>
        <v>0</v>
      </c>
      <c r="AR140" s="23" t="s">
        <v>174</v>
      </c>
      <c r="AT140" s="23" t="s">
        <v>169</v>
      </c>
      <c r="AU140" s="23" t="s">
        <v>175</v>
      </c>
      <c r="AY140" s="23" t="s">
        <v>167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175</v>
      </c>
      <c r="BK140" s="203">
        <f>ROUND(I140*H140,2)</f>
        <v>0</v>
      </c>
      <c r="BL140" s="23" t="s">
        <v>174</v>
      </c>
      <c r="BM140" s="23" t="s">
        <v>3257</v>
      </c>
    </row>
    <row r="141" spans="2:65" s="12" customFormat="1">
      <c r="B141" s="216"/>
      <c r="C141" s="217"/>
      <c r="D141" s="206" t="s">
        <v>177</v>
      </c>
      <c r="E141" s="218" t="s">
        <v>21</v>
      </c>
      <c r="F141" s="219" t="s">
        <v>3258</v>
      </c>
      <c r="G141" s="217"/>
      <c r="H141" s="220">
        <v>19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177</v>
      </c>
      <c r="AU141" s="226" t="s">
        <v>175</v>
      </c>
      <c r="AV141" s="12" t="s">
        <v>175</v>
      </c>
      <c r="AW141" s="12" t="s">
        <v>33</v>
      </c>
      <c r="AX141" s="12" t="s">
        <v>69</v>
      </c>
      <c r="AY141" s="226" t="s">
        <v>167</v>
      </c>
    </row>
    <row r="142" spans="2:65" s="13" customFormat="1">
      <c r="B142" s="227"/>
      <c r="C142" s="228"/>
      <c r="D142" s="229" t="s">
        <v>177</v>
      </c>
      <c r="E142" s="230" t="s">
        <v>21</v>
      </c>
      <c r="F142" s="231" t="s">
        <v>181</v>
      </c>
      <c r="G142" s="228"/>
      <c r="H142" s="232">
        <v>19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177</v>
      </c>
      <c r="AU142" s="238" t="s">
        <v>175</v>
      </c>
      <c r="AV142" s="13" t="s">
        <v>174</v>
      </c>
      <c r="AW142" s="13" t="s">
        <v>33</v>
      </c>
      <c r="AX142" s="13" t="s">
        <v>77</v>
      </c>
      <c r="AY142" s="238" t="s">
        <v>167</v>
      </c>
    </row>
    <row r="143" spans="2:65" s="1" customFormat="1" ht="44.25" customHeight="1">
      <c r="B143" s="40"/>
      <c r="C143" s="192" t="s">
        <v>308</v>
      </c>
      <c r="D143" s="192" t="s">
        <v>169</v>
      </c>
      <c r="E143" s="193" t="s">
        <v>3259</v>
      </c>
      <c r="F143" s="194" t="s">
        <v>3260</v>
      </c>
      <c r="G143" s="195" t="s">
        <v>305</v>
      </c>
      <c r="H143" s="196">
        <v>11.2</v>
      </c>
      <c r="I143" s="197"/>
      <c r="J143" s="198">
        <f>ROUND(I143*H143,2)</f>
        <v>0</v>
      </c>
      <c r="K143" s="194" t="s">
        <v>173</v>
      </c>
      <c r="L143" s="60"/>
      <c r="M143" s="199" t="s">
        <v>21</v>
      </c>
      <c r="N143" s="200" t="s">
        <v>41</v>
      </c>
      <c r="O143" s="41"/>
      <c r="P143" s="201">
        <f>O143*H143</f>
        <v>0</v>
      </c>
      <c r="Q143" s="201">
        <v>0.18892999999999999</v>
      </c>
      <c r="R143" s="201">
        <f>Q143*H143</f>
        <v>2.1160159999999997</v>
      </c>
      <c r="S143" s="201">
        <v>0</v>
      </c>
      <c r="T143" s="202">
        <f>S143*H143</f>
        <v>0</v>
      </c>
      <c r="AR143" s="23" t="s">
        <v>174</v>
      </c>
      <c r="AT143" s="23" t="s">
        <v>169</v>
      </c>
      <c r="AU143" s="23" t="s">
        <v>175</v>
      </c>
      <c r="AY143" s="23" t="s">
        <v>167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175</v>
      </c>
      <c r="BK143" s="203">
        <f>ROUND(I143*H143,2)</f>
        <v>0</v>
      </c>
      <c r="BL143" s="23" t="s">
        <v>174</v>
      </c>
      <c r="BM143" s="23" t="s">
        <v>3261</v>
      </c>
    </row>
    <row r="144" spans="2:65" s="11" customFormat="1">
      <c r="B144" s="204"/>
      <c r="C144" s="205"/>
      <c r="D144" s="206" t="s">
        <v>177</v>
      </c>
      <c r="E144" s="207" t="s">
        <v>21</v>
      </c>
      <c r="F144" s="208" t="s">
        <v>3262</v>
      </c>
      <c r="G144" s="205"/>
      <c r="H144" s="209" t="s">
        <v>21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177</v>
      </c>
      <c r="AU144" s="215" t="s">
        <v>175</v>
      </c>
      <c r="AV144" s="11" t="s">
        <v>77</v>
      </c>
      <c r="AW144" s="11" t="s">
        <v>33</v>
      </c>
      <c r="AX144" s="11" t="s">
        <v>69</v>
      </c>
      <c r="AY144" s="215" t="s">
        <v>167</v>
      </c>
    </row>
    <row r="145" spans="2:65" s="12" customFormat="1">
      <c r="B145" s="216"/>
      <c r="C145" s="217"/>
      <c r="D145" s="206" t="s">
        <v>177</v>
      </c>
      <c r="E145" s="218" t="s">
        <v>21</v>
      </c>
      <c r="F145" s="219" t="s">
        <v>3263</v>
      </c>
      <c r="G145" s="217"/>
      <c r="H145" s="220">
        <v>11.2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177</v>
      </c>
      <c r="AU145" s="226" t="s">
        <v>175</v>
      </c>
      <c r="AV145" s="12" t="s">
        <v>175</v>
      </c>
      <c r="AW145" s="12" t="s">
        <v>33</v>
      </c>
      <c r="AX145" s="12" t="s">
        <v>69</v>
      </c>
      <c r="AY145" s="226" t="s">
        <v>167</v>
      </c>
    </row>
    <row r="146" spans="2:65" s="13" customFormat="1">
      <c r="B146" s="227"/>
      <c r="C146" s="228"/>
      <c r="D146" s="229" t="s">
        <v>177</v>
      </c>
      <c r="E146" s="230" t="s">
        <v>21</v>
      </c>
      <c r="F146" s="231" t="s">
        <v>181</v>
      </c>
      <c r="G146" s="228"/>
      <c r="H146" s="232">
        <v>11.2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177</v>
      </c>
      <c r="AU146" s="238" t="s">
        <v>175</v>
      </c>
      <c r="AV146" s="13" t="s">
        <v>174</v>
      </c>
      <c r="AW146" s="13" t="s">
        <v>33</v>
      </c>
      <c r="AX146" s="13" t="s">
        <v>77</v>
      </c>
      <c r="AY146" s="238" t="s">
        <v>167</v>
      </c>
    </row>
    <row r="147" spans="2:65" s="1" customFormat="1" ht="31.5" customHeight="1">
      <c r="B147" s="40"/>
      <c r="C147" s="192" t="s">
        <v>312</v>
      </c>
      <c r="D147" s="192" t="s">
        <v>169</v>
      </c>
      <c r="E147" s="193" t="s">
        <v>3264</v>
      </c>
      <c r="F147" s="194" t="s">
        <v>3265</v>
      </c>
      <c r="G147" s="195" t="s">
        <v>226</v>
      </c>
      <c r="H147" s="196">
        <v>8</v>
      </c>
      <c r="I147" s="197"/>
      <c r="J147" s="198">
        <f>ROUND(I147*H147,2)</f>
        <v>0</v>
      </c>
      <c r="K147" s="194" t="s">
        <v>173</v>
      </c>
      <c r="L147" s="60"/>
      <c r="M147" s="199" t="s">
        <v>21</v>
      </c>
      <c r="N147" s="200" t="s">
        <v>41</v>
      </c>
      <c r="O147" s="41"/>
      <c r="P147" s="201">
        <f>O147*H147</f>
        <v>0</v>
      </c>
      <c r="Q147" s="201">
        <v>1.325E-2</v>
      </c>
      <c r="R147" s="201">
        <f>Q147*H147</f>
        <v>0.106</v>
      </c>
      <c r="S147" s="201">
        <v>0</v>
      </c>
      <c r="T147" s="202">
        <f>S147*H147</f>
        <v>0</v>
      </c>
      <c r="AR147" s="23" t="s">
        <v>174</v>
      </c>
      <c r="AT147" s="23" t="s">
        <v>169</v>
      </c>
      <c r="AU147" s="23" t="s">
        <v>175</v>
      </c>
      <c r="AY147" s="23" t="s">
        <v>167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175</v>
      </c>
      <c r="BK147" s="203">
        <f>ROUND(I147*H147,2)</f>
        <v>0</v>
      </c>
      <c r="BL147" s="23" t="s">
        <v>174</v>
      </c>
      <c r="BM147" s="23" t="s">
        <v>3266</v>
      </c>
    </row>
    <row r="148" spans="2:65" s="1" customFormat="1" ht="31.5" customHeight="1">
      <c r="B148" s="40"/>
      <c r="C148" s="192" t="s">
        <v>316</v>
      </c>
      <c r="D148" s="192" t="s">
        <v>169</v>
      </c>
      <c r="E148" s="193" t="s">
        <v>3267</v>
      </c>
      <c r="F148" s="194" t="s">
        <v>3268</v>
      </c>
      <c r="G148" s="195" t="s">
        <v>226</v>
      </c>
      <c r="H148" s="196">
        <v>28</v>
      </c>
      <c r="I148" s="197"/>
      <c r="J148" s="198">
        <f>ROUND(I148*H148,2)</f>
        <v>0</v>
      </c>
      <c r="K148" s="194" t="s">
        <v>173</v>
      </c>
      <c r="L148" s="60"/>
      <c r="M148" s="199" t="s">
        <v>21</v>
      </c>
      <c r="N148" s="200" t="s">
        <v>41</v>
      </c>
      <c r="O148" s="41"/>
      <c r="P148" s="201">
        <f>O148*H148</f>
        <v>0</v>
      </c>
      <c r="Q148" s="201">
        <v>8.0000000000000004E-4</v>
      </c>
      <c r="R148" s="201">
        <f>Q148*H148</f>
        <v>2.24E-2</v>
      </c>
      <c r="S148" s="201">
        <v>0</v>
      </c>
      <c r="T148" s="202">
        <f>S148*H148</f>
        <v>0</v>
      </c>
      <c r="AR148" s="23" t="s">
        <v>174</v>
      </c>
      <c r="AT148" s="23" t="s">
        <v>169</v>
      </c>
      <c r="AU148" s="23" t="s">
        <v>175</v>
      </c>
      <c r="AY148" s="23" t="s">
        <v>167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175</v>
      </c>
      <c r="BK148" s="203">
        <f>ROUND(I148*H148,2)</f>
        <v>0</v>
      </c>
      <c r="BL148" s="23" t="s">
        <v>174</v>
      </c>
      <c r="BM148" s="23" t="s">
        <v>3269</v>
      </c>
    </row>
    <row r="149" spans="2:65" s="12" customFormat="1">
      <c r="B149" s="216"/>
      <c r="C149" s="217"/>
      <c r="D149" s="206" t="s">
        <v>177</v>
      </c>
      <c r="E149" s="218" t="s">
        <v>21</v>
      </c>
      <c r="F149" s="219" t="s">
        <v>378</v>
      </c>
      <c r="G149" s="217"/>
      <c r="H149" s="220">
        <v>28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177</v>
      </c>
      <c r="AU149" s="226" t="s">
        <v>175</v>
      </c>
      <c r="AV149" s="12" t="s">
        <v>175</v>
      </c>
      <c r="AW149" s="12" t="s">
        <v>33</v>
      </c>
      <c r="AX149" s="12" t="s">
        <v>69</v>
      </c>
      <c r="AY149" s="226" t="s">
        <v>167</v>
      </c>
    </row>
    <row r="150" spans="2:65" s="13" customFormat="1">
      <c r="B150" s="227"/>
      <c r="C150" s="228"/>
      <c r="D150" s="229" t="s">
        <v>177</v>
      </c>
      <c r="E150" s="230" t="s">
        <v>21</v>
      </c>
      <c r="F150" s="231" t="s">
        <v>181</v>
      </c>
      <c r="G150" s="228"/>
      <c r="H150" s="232">
        <v>28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177</v>
      </c>
      <c r="AU150" s="238" t="s">
        <v>175</v>
      </c>
      <c r="AV150" s="13" t="s">
        <v>174</v>
      </c>
      <c r="AW150" s="13" t="s">
        <v>33</v>
      </c>
      <c r="AX150" s="13" t="s">
        <v>77</v>
      </c>
      <c r="AY150" s="238" t="s">
        <v>167</v>
      </c>
    </row>
    <row r="151" spans="2:65" s="1" customFormat="1" ht="44.25" customHeight="1">
      <c r="B151" s="40"/>
      <c r="C151" s="192" t="s">
        <v>320</v>
      </c>
      <c r="D151" s="192" t="s">
        <v>169</v>
      </c>
      <c r="E151" s="193" t="s">
        <v>3270</v>
      </c>
      <c r="F151" s="194" t="s">
        <v>3271</v>
      </c>
      <c r="G151" s="195" t="s">
        <v>226</v>
      </c>
      <c r="H151" s="196">
        <v>1</v>
      </c>
      <c r="I151" s="197"/>
      <c r="J151" s="198">
        <f>ROUND(I151*H151,2)</f>
        <v>0</v>
      </c>
      <c r="K151" s="194" t="s">
        <v>173</v>
      </c>
      <c r="L151" s="60"/>
      <c r="M151" s="199" t="s">
        <v>21</v>
      </c>
      <c r="N151" s="200" t="s">
        <v>41</v>
      </c>
      <c r="O151" s="41"/>
      <c r="P151" s="201">
        <f>O151*H151</f>
        <v>0</v>
      </c>
      <c r="Q151" s="201">
        <v>1.155E-2</v>
      </c>
      <c r="R151" s="201">
        <f>Q151*H151</f>
        <v>1.155E-2</v>
      </c>
      <c r="S151" s="201">
        <v>0</v>
      </c>
      <c r="T151" s="202">
        <f>S151*H151</f>
        <v>0</v>
      </c>
      <c r="AR151" s="23" t="s">
        <v>174</v>
      </c>
      <c r="AT151" s="23" t="s">
        <v>169</v>
      </c>
      <c r="AU151" s="23" t="s">
        <v>175</v>
      </c>
      <c r="AY151" s="23" t="s">
        <v>167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175</v>
      </c>
      <c r="BK151" s="203">
        <f>ROUND(I151*H151,2)</f>
        <v>0</v>
      </c>
      <c r="BL151" s="23" t="s">
        <v>174</v>
      </c>
      <c r="BM151" s="23" t="s">
        <v>3272</v>
      </c>
    </row>
    <row r="152" spans="2:65" s="1" customFormat="1" ht="44.25" customHeight="1">
      <c r="B152" s="40"/>
      <c r="C152" s="192" t="s">
        <v>326</v>
      </c>
      <c r="D152" s="192" t="s">
        <v>169</v>
      </c>
      <c r="E152" s="193" t="s">
        <v>3273</v>
      </c>
      <c r="F152" s="194" t="s">
        <v>3274</v>
      </c>
      <c r="G152" s="195" t="s">
        <v>226</v>
      </c>
      <c r="H152" s="196">
        <v>1</v>
      </c>
      <c r="I152" s="197"/>
      <c r="J152" s="198">
        <f>ROUND(I152*H152,2)</f>
        <v>0</v>
      </c>
      <c r="K152" s="194" t="s">
        <v>173</v>
      </c>
      <c r="L152" s="60"/>
      <c r="M152" s="199" t="s">
        <v>21</v>
      </c>
      <c r="N152" s="200" t="s">
        <v>41</v>
      </c>
      <c r="O152" s="41"/>
      <c r="P152" s="201">
        <f>O152*H152</f>
        <v>0</v>
      </c>
      <c r="Q152" s="201">
        <v>6.4599999999999996E-3</v>
      </c>
      <c r="R152" s="201">
        <f>Q152*H152</f>
        <v>6.4599999999999996E-3</v>
      </c>
      <c r="S152" s="201">
        <v>0</v>
      </c>
      <c r="T152" s="202">
        <f>S152*H152</f>
        <v>0</v>
      </c>
      <c r="AR152" s="23" t="s">
        <v>174</v>
      </c>
      <c r="AT152" s="23" t="s">
        <v>169</v>
      </c>
      <c r="AU152" s="23" t="s">
        <v>175</v>
      </c>
      <c r="AY152" s="23" t="s">
        <v>167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175</v>
      </c>
      <c r="BK152" s="203">
        <f>ROUND(I152*H152,2)</f>
        <v>0</v>
      </c>
      <c r="BL152" s="23" t="s">
        <v>174</v>
      </c>
      <c r="BM152" s="23" t="s">
        <v>3275</v>
      </c>
    </row>
    <row r="153" spans="2:65" s="1" customFormat="1" ht="31.5" customHeight="1">
      <c r="B153" s="40"/>
      <c r="C153" s="192" t="s">
        <v>9</v>
      </c>
      <c r="D153" s="192" t="s">
        <v>169</v>
      </c>
      <c r="E153" s="193" t="s">
        <v>3276</v>
      </c>
      <c r="F153" s="194" t="s">
        <v>3277</v>
      </c>
      <c r="G153" s="195" t="s">
        <v>305</v>
      </c>
      <c r="H153" s="196">
        <v>102</v>
      </c>
      <c r="I153" s="197"/>
      <c r="J153" s="198">
        <f>ROUND(I153*H153,2)</f>
        <v>0</v>
      </c>
      <c r="K153" s="194" t="s">
        <v>173</v>
      </c>
      <c r="L153" s="60"/>
      <c r="M153" s="199" t="s">
        <v>21</v>
      </c>
      <c r="N153" s="200" t="s">
        <v>41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174</v>
      </c>
      <c r="AT153" s="23" t="s">
        <v>169</v>
      </c>
      <c r="AU153" s="23" t="s">
        <v>175</v>
      </c>
      <c r="AY153" s="23" t="s">
        <v>167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175</v>
      </c>
      <c r="BK153" s="203">
        <f>ROUND(I153*H153,2)</f>
        <v>0</v>
      </c>
      <c r="BL153" s="23" t="s">
        <v>174</v>
      </c>
      <c r="BM153" s="23" t="s">
        <v>3278</v>
      </c>
    </row>
    <row r="154" spans="2:65" s="11" customFormat="1">
      <c r="B154" s="204"/>
      <c r="C154" s="205"/>
      <c r="D154" s="206" t="s">
        <v>177</v>
      </c>
      <c r="E154" s="207" t="s">
        <v>21</v>
      </c>
      <c r="F154" s="208" t="s">
        <v>3230</v>
      </c>
      <c r="G154" s="205"/>
      <c r="H154" s="209" t="s">
        <v>21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175</v>
      </c>
      <c r="AV154" s="11" t="s">
        <v>77</v>
      </c>
      <c r="AW154" s="11" t="s">
        <v>33</v>
      </c>
      <c r="AX154" s="11" t="s">
        <v>69</v>
      </c>
      <c r="AY154" s="215" t="s">
        <v>167</v>
      </c>
    </row>
    <row r="155" spans="2:65" s="12" customFormat="1">
      <c r="B155" s="216"/>
      <c r="C155" s="217"/>
      <c r="D155" s="206" t="s">
        <v>177</v>
      </c>
      <c r="E155" s="218" t="s">
        <v>21</v>
      </c>
      <c r="F155" s="219" t="s">
        <v>3279</v>
      </c>
      <c r="G155" s="217"/>
      <c r="H155" s="220">
        <v>102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177</v>
      </c>
      <c r="AU155" s="226" t="s">
        <v>175</v>
      </c>
      <c r="AV155" s="12" t="s">
        <v>175</v>
      </c>
      <c r="AW155" s="12" t="s">
        <v>33</v>
      </c>
      <c r="AX155" s="12" t="s">
        <v>69</v>
      </c>
      <c r="AY155" s="226" t="s">
        <v>167</v>
      </c>
    </row>
    <row r="156" spans="2:65" s="13" customFormat="1">
      <c r="B156" s="227"/>
      <c r="C156" s="228"/>
      <c r="D156" s="229" t="s">
        <v>177</v>
      </c>
      <c r="E156" s="230" t="s">
        <v>21</v>
      </c>
      <c r="F156" s="231" t="s">
        <v>181</v>
      </c>
      <c r="G156" s="228"/>
      <c r="H156" s="232">
        <v>102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177</v>
      </c>
      <c r="AU156" s="238" t="s">
        <v>175</v>
      </c>
      <c r="AV156" s="13" t="s">
        <v>174</v>
      </c>
      <c r="AW156" s="13" t="s">
        <v>33</v>
      </c>
      <c r="AX156" s="13" t="s">
        <v>77</v>
      </c>
      <c r="AY156" s="238" t="s">
        <v>167</v>
      </c>
    </row>
    <row r="157" spans="2:65" s="1" customFormat="1" ht="22.5" customHeight="1">
      <c r="B157" s="40"/>
      <c r="C157" s="242" t="s">
        <v>337</v>
      </c>
      <c r="D157" s="242" t="s">
        <v>364</v>
      </c>
      <c r="E157" s="243" t="s">
        <v>3280</v>
      </c>
      <c r="F157" s="244" t="s">
        <v>3281</v>
      </c>
      <c r="G157" s="245" t="s">
        <v>305</v>
      </c>
      <c r="H157" s="246">
        <v>102</v>
      </c>
      <c r="I157" s="247"/>
      <c r="J157" s="248">
        <f>ROUND(I157*H157,2)</f>
        <v>0</v>
      </c>
      <c r="K157" s="244" t="s">
        <v>173</v>
      </c>
      <c r="L157" s="249"/>
      <c r="M157" s="250" t="s">
        <v>21</v>
      </c>
      <c r="N157" s="251" t="s">
        <v>41</v>
      </c>
      <c r="O157" s="41"/>
      <c r="P157" s="201">
        <f>O157*H157</f>
        <v>0</v>
      </c>
      <c r="Q157" s="201">
        <v>1.8E-3</v>
      </c>
      <c r="R157" s="201">
        <f>Q157*H157</f>
        <v>0.18359999999999999</v>
      </c>
      <c r="S157" s="201">
        <v>0</v>
      </c>
      <c r="T157" s="202">
        <f>S157*H157</f>
        <v>0</v>
      </c>
      <c r="AR157" s="23" t="s">
        <v>229</v>
      </c>
      <c r="AT157" s="23" t="s">
        <v>364</v>
      </c>
      <c r="AU157" s="23" t="s">
        <v>175</v>
      </c>
      <c r="AY157" s="23" t="s">
        <v>167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175</v>
      </c>
      <c r="BK157" s="203">
        <f>ROUND(I157*H157,2)</f>
        <v>0</v>
      </c>
      <c r="BL157" s="23" t="s">
        <v>174</v>
      </c>
      <c r="BM157" s="23" t="s">
        <v>3282</v>
      </c>
    </row>
    <row r="158" spans="2:65" s="11" customFormat="1">
      <c r="B158" s="204"/>
      <c r="C158" s="205"/>
      <c r="D158" s="206" t="s">
        <v>177</v>
      </c>
      <c r="E158" s="207" t="s">
        <v>21</v>
      </c>
      <c r="F158" s="208" t="s">
        <v>645</v>
      </c>
      <c r="G158" s="205"/>
      <c r="H158" s="209" t="s">
        <v>21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177</v>
      </c>
      <c r="AU158" s="215" t="s">
        <v>175</v>
      </c>
      <c r="AV158" s="11" t="s">
        <v>77</v>
      </c>
      <c r="AW158" s="11" t="s">
        <v>33</v>
      </c>
      <c r="AX158" s="11" t="s">
        <v>69</v>
      </c>
      <c r="AY158" s="215" t="s">
        <v>167</v>
      </c>
    </row>
    <row r="159" spans="2:65" s="12" customFormat="1">
      <c r="B159" s="216"/>
      <c r="C159" s="217"/>
      <c r="D159" s="206" t="s">
        <v>177</v>
      </c>
      <c r="E159" s="218" t="s">
        <v>21</v>
      </c>
      <c r="F159" s="219" t="s">
        <v>3283</v>
      </c>
      <c r="G159" s="217"/>
      <c r="H159" s="220">
        <v>102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177</v>
      </c>
      <c r="AU159" s="226" t="s">
        <v>175</v>
      </c>
      <c r="AV159" s="12" t="s">
        <v>175</v>
      </c>
      <c r="AW159" s="12" t="s">
        <v>33</v>
      </c>
      <c r="AX159" s="12" t="s">
        <v>69</v>
      </c>
      <c r="AY159" s="226" t="s">
        <v>167</v>
      </c>
    </row>
    <row r="160" spans="2:65" s="13" customFormat="1">
      <c r="B160" s="227"/>
      <c r="C160" s="228"/>
      <c r="D160" s="206" t="s">
        <v>177</v>
      </c>
      <c r="E160" s="239" t="s">
        <v>21</v>
      </c>
      <c r="F160" s="240" t="s">
        <v>181</v>
      </c>
      <c r="G160" s="228"/>
      <c r="H160" s="241">
        <v>102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177</v>
      </c>
      <c r="AU160" s="238" t="s">
        <v>175</v>
      </c>
      <c r="AV160" s="13" t="s">
        <v>174</v>
      </c>
      <c r="AW160" s="13" t="s">
        <v>33</v>
      </c>
      <c r="AX160" s="13" t="s">
        <v>77</v>
      </c>
      <c r="AY160" s="238" t="s">
        <v>167</v>
      </c>
    </row>
    <row r="161" spans="2:65" s="10" customFormat="1" ht="29.85" customHeight="1">
      <c r="B161" s="175"/>
      <c r="C161" s="176"/>
      <c r="D161" s="189" t="s">
        <v>68</v>
      </c>
      <c r="E161" s="190" t="s">
        <v>858</v>
      </c>
      <c r="F161" s="190" t="s">
        <v>859</v>
      </c>
      <c r="G161" s="176"/>
      <c r="H161" s="176"/>
      <c r="I161" s="179"/>
      <c r="J161" s="191">
        <f>BK161</f>
        <v>0</v>
      </c>
      <c r="K161" s="176"/>
      <c r="L161" s="181"/>
      <c r="M161" s="182"/>
      <c r="N161" s="183"/>
      <c r="O161" s="183"/>
      <c r="P161" s="184">
        <f>P162</f>
        <v>0</v>
      </c>
      <c r="Q161" s="183"/>
      <c r="R161" s="184">
        <f>R162</f>
        <v>0</v>
      </c>
      <c r="S161" s="183"/>
      <c r="T161" s="185">
        <f>T162</f>
        <v>0</v>
      </c>
      <c r="AR161" s="186" t="s">
        <v>77</v>
      </c>
      <c r="AT161" s="187" t="s">
        <v>68</v>
      </c>
      <c r="AU161" s="187" t="s">
        <v>77</v>
      </c>
      <c r="AY161" s="186" t="s">
        <v>167</v>
      </c>
      <c r="BK161" s="188">
        <f>BK162</f>
        <v>0</v>
      </c>
    </row>
    <row r="162" spans="2:65" s="1" customFormat="1" ht="44.25" customHeight="1">
      <c r="B162" s="40"/>
      <c r="C162" s="192" t="s">
        <v>343</v>
      </c>
      <c r="D162" s="192" t="s">
        <v>169</v>
      </c>
      <c r="E162" s="193" t="s">
        <v>3284</v>
      </c>
      <c r="F162" s="194" t="s">
        <v>3285</v>
      </c>
      <c r="G162" s="195" t="s">
        <v>253</v>
      </c>
      <c r="H162" s="196">
        <v>50.86</v>
      </c>
      <c r="I162" s="197"/>
      <c r="J162" s="198">
        <f>ROUND(I162*H162,2)</f>
        <v>0</v>
      </c>
      <c r="K162" s="194" t="s">
        <v>173</v>
      </c>
      <c r="L162" s="60"/>
      <c r="M162" s="199" t="s">
        <v>21</v>
      </c>
      <c r="N162" s="259" t="s">
        <v>41</v>
      </c>
      <c r="O162" s="260"/>
      <c r="P162" s="261">
        <f>O162*H162</f>
        <v>0</v>
      </c>
      <c r="Q162" s="261">
        <v>0</v>
      </c>
      <c r="R162" s="261">
        <f>Q162*H162</f>
        <v>0</v>
      </c>
      <c r="S162" s="261">
        <v>0</v>
      </c>
      <c r="T162" s="262">
        <f>S162*H162</f>
        <v>0</v>
      </c>
      <c r="AR162" s="23" t="s">
        <v>174</v>
      </c>
      <c r="AT162" s="23" t="s">
        <v>169</v>
      </c>
      <c r="AU162" s="23" t="s">
        <v>175</v>
      </c>
      <c r="AY162" s="23" t="s">
        <v>167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175</v>
      </c>
      <c r="BK162" s="203">
        <f>ROUND(I162*H162,2)</f>
        <v>0</v>
      </c>
      <c r="BL162" s="23" t="s">
        <v>174</v>
      </c>
      <c r="BM162" s="23" t="s">
        <v>3286</v>
      </c>
    </row>
    <row r="163" spans="2:65" s="1" customFormat="1" ht="6.95" customHeight="1">
      <c r="B163" s="55"/>
      <c r="C163" s="56"/>
      <c r="D163" s="56"/>
      <c r="E163" s="56"/>
      <c r="F163" s="56"/>
      <c r="G163" s="56"/>
      <c r="H163" s="56"/>
      <c r="I163" s="138"/>
      <c r="J163" s="56"/>
      <c r="K163" s="56"/>
      <c r="L163" s="60"/>
    </row>
  </sheetData>
  <sheetProtection algorithmName="SHA-512" hashValue="38EeWHB209tk1y67nx3abif0Rvy0raadC5Ey8MEKh31Nxz2TCOfRyZ+Q/af5TB/Yk7y7efiKvJ8k0pDDrRYgRQ==" saltValue="T6jWw5hV3GXWGTcjDKO6NA==" spinCount="100000" sheet="1" objects="1" scenarios="1" formatCells="0" formatColumns="0" formatRows="0" sort="0" autoFilter="0"/>
  <autoFilter ref="C80:K16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100</v>
      </c>
      <c r="G1" s="385" t="s">
        <v>101</v>
      </c>
      <c r="H1" s="385"/>
      <c r="I1" s="114"/>
      <c r="J1" s="113" t="s">
        <v>102</v>
      </c>
      <c r="K1" s="112" t="s">
        <v>103</v>
      </c>
      <c r="L1" s="113" t="s">
        <v>104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96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105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86" t="str">
        <f>'Rekapitulace stavby'!K6</f>
        <v>Krásný Studenec - RD</v>
      </c>
      <c r="F7" s="387"/>
      <c r="G7" s="387"/>
      <c r="H7" s="387"/>
      <c r="I7" s="116"/>
      <c r="J7" s="28"/>
      <c r="K7" s="30"/>
    </row>
    <row r="8" spans="1:70" s="1" customFormat="1" ht="15">
      <c r="B8" s="40"/>
      <c r="C8" s="41"/>
      <c r="D8" s="36" t="s">
        <v>106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8" t="s">
        <v>3287</v>
      </c>
      <c r="F9" s="389"/>
      <c r="G9" s="389"/>
      <c r="H9" s="38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12. 3. 2017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ROUND(SUM(BE88:BE231), 2)</f>
        <v>0</v>
      </c>
      <c r="G30" s="41"/>
      <c r="H30" s="41"/>
      <c r="I30" s="130">
        <v>0.21</v>
      </c>
      <c r="J30" s="129">
        <f>ROUND(ROUND((SUM(BE88:BE231)),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ROUND(SUM(BF88:BF231), 2)</f>
        <v>0</v>
      </c>
      <c r="G31" s="41"/>
      <c r="H31" s="41"/>
      <c r="I31" s="130">
        <v>0.15</v>
      </c>
      <c r="J31" s="129">
        <f>ROUND(ROUND((SUM(BF88:BF231)),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ROUND(SUM(BG88:BG231),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ROUND(SUM(BH88:BH231),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ROUND(SUM(BI88:BI231),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Krásný Studenec - RD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008 - SO 08 - zastřešené parkovací stání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12. 3. 2017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111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112</v>
      </c>
    </row>
    <row r="57" spans="2:47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47" s="8" customFormat="1" ht="19.89999999999999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47" s="8" customFormat="1" ht="19.899999999999999" customHeight="1">
      <c r="B59" s="155"/>
      <c r="C59" s="156"/>
      <c r="D59" s="157" t="s">
        <v>115</v>
      </c>
      <c r="E59" s="158"/>
      <c r="F59" s="158"/>
      <c r="G59" s="158"/>
      <c r="H59" s="158"/>
      <c r="I59" s="159"/>
      <c r="J59" s="160">
        <f>J103</f>
        <v>0</v>
      </c>
      <c r="K59" s="161"/>
    </row>
    <row r="60" spans="2:47" s="8" customFormat="1" ht="19.899999999999999" customHeight="1">
      <c r="B60" s="155"/>
      <c r="C60" s="156"/>
      <c r="D60" s="157" t="s">
        <v>119</v>
      </c>
      <c r="E60" s="158"/>
      <c r="F60" s="158"/>
      <c r="G60" s="158"/>
      <c r="H60" s="158"/>
      <c r="I60" s="159"/>
      <c r="J60" s="160">
        <f>J118</f>
        <v>0</v>
      </c>
      <c r="K60" s="161"/>
    </row>
    <row r="61" spans="2:47" s="8" customFormat="1" ht="19.89999999999999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J123</f>
        <v>0</v>
      </c>
      <c r="K61" s="161"/>
    </row>
    <row r="62" spans="2:47" s="7" customFormat="1" ht="24.95" customHeight="1">
      <c r="B62" s="148"/>
      <c r="C62" s="149"/>
      <c r="D62" s="150" t="s">
        <v>121</v>
      </c>
      <c r="E62" s="151"/>
      <c r="F62" s="151"/>
      <c r="G62" s="151"/>
      <c r="H62" s="151"/>
      <c r="I62" s="152"/>
      <c r="J62" s="153">
        <f>J125</f>
        <v>0</v>
      </c>
      <c r="K62" s="154"/>
    </row>
    <row r="63" spans="2:47" s="8" customFormat="1" ht="19.899999999999999" customHeight="1">
      <c r="B63" s="155"/>
      <c r="C63" s="156"/>
      <c r="D63" s="157" t="s">
        <v>135</v>
      </c>
      <c r="E63" s="158"/>
      <c r="F63" s="158"/>
      <c r="G63" s="158"/>
      <c r="H63" s="158"/>
      <c r="I63" s="159"/>
      <c r="J63" s="160">
        <f>J126</f>
        <v>0</v>
      </c>
      <c r="K63" s="161"/>
    </row>
    <row r="64" spans="2:47" s="8" customFormat="1" ht="19.899999999999999" customHeight="1">
      <c r="B64" s="155"/>
      <c r="C64" s="156"/>
      <c r="D64" s="157" t="s">
        <v>136</v>
      </c>
      <c r="E64" s="158"/>
      <c r="F64" s="158"/>
      <c r="G64" s="158"/>
      <c r="H64" s="158"/>
      <c r="I64" s="159"/>
      <c r="J64" s="160">
        <f>J169</f>
        <v>0</v>
      </c>
      <c r="K64" s="161"/>
    </row>
    <row r="65" spans="2:12" s="8" customFormat="1" ht="19.899999999999999" customHeight="1">
      <c r="B65" s="155"/>
      <c r="C65" s="156"/>
      <c r="D65" s="157" t="s">
        <v>137</v>
      </c>
      <c r="E65" s="158"/>
      <c r="F65" s="158"/>
      <c r="G65" s="158"/>
      <c r="H65" s="158"/>
      <c r="I65" s="159"/>
      <c r="J65" s="160">
        <f>J176</f>
        <v>0</v>
      </c>
      <c r="K65" s="161"/>
    </row>
    <row r="66" spans="2:12" s="8" customFormat="1" ht="19.899999999999999" customHeight="1">
      <c r="B66" s="155"/>
      <c r="C66" s="156"/>
      <c r="D66" s="157" t="s">
        <v>138</v>
      </c>
      <c r="E66" s="158"/>
      <c r="F66" s="158"/>
      <c r="G66" s="158"/>
      <c r="H66" s="158"/>
      <c r="I66" s="159"/>
      <c r="J66" s="160">
        <f>J186</f>
        <v>0</v>
      </c>
      <c r="K66" s="161"/>
    </row>
    <row r="67" spans="2:12" s="8" customFormat="1" ht="19.899999999999999" customHeight="1">
      <c r="B67" s="155"/>
      <c r="C67" s="156"/>
      <c r="D67" s="157" t="s">
        <v>139</v>
      </c>
      <c r="E67" s="158"/>
      <c r="F67" s="158"/>
      <c r="G67" s="158"/>
      <c r="H67" s="158"/>
      <c r="I67" s="159"/>
      <c r="J67" s="160">
        <f>J199</f>
        <v>0</v>
      </c>
      <c r="K67" s="161"/>
    </row>
    <row r="68" spans="2:12" s="8" customFormat="1" ht="19.899999999999999" customHeight="1">
      <c r="B68" s="155"/>
      <c r="C68" s="156"/>
      <c r="D68" s="157" t="s">
        <v>145</v>
      </c>
      <c r="E68" s="158"/>
      <c r="F68" s="158"/>
      <c r="G68" s="158"/>
      <c r="H68" s="158"/>
      <c r="I68" s="159"/>
      <c r="J68" s="160">
        <f>J209</f>
        <v>0</v>
      </c>
      <c r="K68" s="161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0000000000003" customHeight="1">
      <c r="B75" s="40"/>
      <c r="C75" s="61" t="s">
        <v>151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2" t="str">
        <f>E7</f>
        <v>Krásný Studenec - RD</v>
      </c>
      <c r="F78" s="383"/>
      <c r="G78" s="383"/>
      <c r="H78" s="383"/>
      <c r="I78" s="162"/>
      <c r="J78" s="62"/>
      <c r="K78" s="62"/>
      <c r="L78" s="60"/>
    </row>
    <row r="79" spans="2:12" s="1" customFormat="1" ht="14.45" customHeight="1">
      <c r="B79" s="40"/>
      <c r="C79" s="64" t="s">
        <v>106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50" t="str">
        <f>E9</f>
        <v>008 - SO 08 - zastřešené parkovací stání</v>
      </c>
      <c r="F80" s="384"/>
      <c r="G80" s="384"/>
      <c r="H80" s="384"/>
      <c r="I80" s="162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8" customHeight="1">
      <c r="B82" s="40"/>
      <c r="C82" s="64" t="s">
        <v>23</v>
      </c>
      <c r="D82" s="62"/>
      <c r="E82" s="62"/>
      <c r="F82" s="163" t="str">
        <f>F12</f>
        <v xml:space="preserve"> </v>
      </c>
      <c r="G82" s="62"/>
      <c r="H82" s="62"/>
      <c r="I82" s="164" t="s">
        <v>25</v>
      </c>
      <c r="J82" s="72" t="str">
        <f>IF(J12="","",J12)</f>
        <v>12. 3. 2017</v>
      </c>
      <c r="K82" s="62"/>
      <c r="L82" s="60"/>
    </row>
    <row r="83" spans="2:65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 ht="15">
      <c r="B84" s="40"/>
      <c r="C84" s="64" t="s">
        <v>27</v>
      </c>
      <c r="D84" s="62"/>
      <c r="E84" s="62"/>
      <c r="F84" s="163" t="str">
        <f>E15</f>
        <v xml:space="preserve"> </v>
      </c>
      <c r="G84" s="62"/>
      <c r="H84" s="62"/>
      <c r="I84" s="164" t="s">
        <v>32</v>
      </c>
      <c r="J84" s="163" t="str">
        <f>E21</f>
        <v xml:space="preserve"> </v>
      </c>
      <c r="K84" s="62"/>
      <c r="L84" s="60"/>
    </row>
    <row r="85" spans="2:65" s="1" customFormat="1" ht="14.45" customHeight="1">
      <c r="B85" s="40"/>
      <c r="C85" s="64" t="s">
        <v>30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65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9" customFormat="1" ht="29.25" customHeight="1">
      <c r="B87" s="165"/>
      <c r="C87" s="166" t="s">
        <v>152</v>
      </c>
      <c r="D87" s="167" t="s">
        <v>54</v>
      </c>
      <c r="E87" s="167" t="s">
        <v>50</v>
      </c>
      <c r="F87" s="167" t="s">
        <v>153</v>
      </c>
      <c r="G87" s="167" t="s">
        <v>154</v>
      </c>
      <c r="H87" s="167" t="s">
        <v>155</v>
      </c>
      <c r="I87" s="168" t="s">
        <v>156</v>
      </c>
      <c r="J87" s="167" t="s">
        <v>110</v>
      </c>
      <c r="K87" s="169" t="s">
        <v>157</v>
      </c>
      <c r="L87" s="170"/>
      <c r="M87" s="80" t="s">
        <v>158</v>
      </c>
      <c r="N87" s="81" t="s">
        <v>39</v>
      </c>
      <c r="O87" s="81" t="s">
        <v>159</v>
      </c>
      <c r="P87" s="81" t="s">
        <v>160</v>
      </c>
      <c r="Q87" s="81" t="s">
        <v>161</v>
      </c>
      <c r="R87" s="81" t="s">
        <v>162</v>
      </c>
      <c r="S87" s="81" t="s">
        <v>163</v>
      </c>
      <c r="T87" s="82" t="s">
        <v>164</v>
      </c>
    </row>
    <row r="88" spans="2:65" s="1" customFormat="1" ht="29.25" customHeight="1">
      <c r="B88" s="40"/>
      <c r="C88" s="86" t="s">
        <v>111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P89+P125</f>
        <v>0</v>
      </c>
      <c r="Q88" s="84"/>
      <c r="R88" s="172">
        <f>R89+R125</f>
        <v>7.0815797400000005</v>
      </c>
      <c r="S88" s="84"/>
      <c r="T88" s="173">
        <f>T89+T125</f>
        <v>0</v>
      </c>
      <c r="AT88" s="23" t="s">
        <v>68</v>
      </c>
      <c r="AU88" s="23" t="s">
        <v>112</v>
      </c>
      <c r="BK88" s="174">
        <f>BK89+BK125</f>
        <v>0</v>
      </c>
    </row>
    <row r="89" spans="2:65" s="10" customFormat="1" ht="37.35" customHeight="1">
      <c r="B89" s="175"/>
      <c r="C89" s="176"/>
      <c r="D89" s="177" t="s">
        <v>68</v>
      </c>
      <c r="E89" s="178" t="s">
        <v>165</v>
      </c>
      <c r="F89" s="178" t="s">
        <v>166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P90+P103+P118+P123</f>
        <v>0</v>
      </c>
      <c r="Q89" s="183"/>
      <c r="R89" s="184">
        <f>R90+R103+R118+R123</f>
        <v>3.0814863999999997</v>
      </c>
      <c r="S89" s="183"/>
      <c r="T89" s="185">
        <f>T90+T103+T118+T123</f>
        <v>0</v>
      </c>
      <c r="AR89" s="186" t="s">
        <v>77</v>
      </c>
      <c r="AT89" s="187" t="s">
        <v>68</v>
      </c>
      <c r="AU89" s="187" t="s">
        <v>69</v>
      </c>
      <c r="AY89" s="186" t="s">
        <v>167</v>
      </c>
      <c r="BK89" s="188">
        <f>BK90+BK103+BK118+BK123</f>
        <v>0</v>
      </c>
    </row>
    <row r="90" spans="2:65" s="10" customFormat="1" ht="19.899999999999999" customHeight="1">
      <c r="B90" s="175"/>
      <c r="C90" s="176"/>
      <c r="D90" s="189" t="s">
        <v>68</v>
      </c>
      <c r="E90" s="190" t="s">
        <v>77</v>
      </c>
      <c r="F90" s="190" t="s">
        <v>168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SUM(P91:P102)</f>
        <v>0</v>
      </c>
      <c r="Q90" s="183"/>
      <c r="R90" s="184">
        <f>SUM(R91:R102)</f>
        <v>0</v>
      </c>
      <c r="S90" s="183"/>
      <c r="T90" s="185">
        <f>SUM(T91:T102)</f>
        <v>0</v>
      </c>
      <c r="AR90" s="186" t="s">
        <v>77</v>
      </c>
      <c r="AT90" s="187" t="s">
        <v>68</v>
      </c>
      <c r="AU90" s="187" t="s">
        <v>77</v>
      </c>
      <c r="AY90" s="186" t="s">
        <v>167</v>
      </c>
      <c r="BK90" s="188">
        <f>SUM(BK91:BK102)</f>
        <v>0</v>
      </c>
    </row>
    <row r="91" spans="2:65" s="1" customFormat="1" ht="44.25" customHeight="1">
      <c r="B91" s="40"/>
      <c r="C91" s="192" t="s">
        <v>77</v>
      </c>
      <c r="D91" s="192" t="s">
        <v>169</v>
      </c>
      <c r="E91" s="193" t="s">
        <v>3210</v>
      </c>
      <c r="F91" s="194" t="s">
        <v>3211</v>
      </c>
      <c r="G91" s="195" t="s">
        <v>172</v>
      </c>
      <c r="H91" s="196">
        <v>1.5</v>
      </c>
      <c r="I91" s="197"/>
      <c r="J91" s="198">
        <f>ROUND(I91*H91,2)</f>
        <v>0</v>
      </c>
      <c r="K91" s="194" t="s">
        <v>173</v>
      </c>
      <c r="L91" s="60"/>
      <c r="M91" s="199" t="s">
        <v>21</v>
      </c>
      <c r="N91" s="200" t="s">
        <v>41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174</v>
      </c>
      <c r="AT91" s="23" t="s">
        <v>169</v>
      </c>
      <c r="AU91" s="23" t="s">
        <v>175</v>
      </c>
      <c r="AY91" s="23" t="s">
        <v>167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175</v>
      </c>
      <c r="BK91" s="203">
        <f>ROUND(I91*H91,2)</f>
        <v>0</v>
      </c>
      <c r="BL91" s="23" t="s">
        <v>174</v>
      </c>
      <c r="BM91" s="23" t="s">
        <v>3288</v>
      </c>
    </row>
    <row r="92" spans="2:65" s="11" customFormat="1">
      <c r="B92" s="204"/>
      <c r="C92" s="205"/>
      <c r="D92" s="206" t="s">
        <v>177</v>
      </c>
      <c r="E92" s="207" t="s">
        <v>21</v>
      </c>
      <c r="F92" s="208" t="s">
        <v>3289</v>
      </c>
      <c r="G92" s="205"/>
      <c r="H92" s="209" t="s">
        <v>21</v>
      </c>
      <c r="I92" s="210"/>
      <c r="J92" s="205"/>
      <c r="K92" s="205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177</v>
      </c>
      <c r="AU92" s="215" t="s">
        <v>175</v>
      </c>
      <c r="AV92" s="11" t="s">
        <v>77</v>
      </c>
      <c r="AW92" s="11" t="s">
        <v>33</v>
      </c>
      <c r="AX92" s="11" t="s">
        <v>69</v>
      </c>
      <c r="AY92" s="215" t="s">
        <v>167</v>
      </c>
    </row>
    <row r="93" spans="2:65" s="12" customFormat="1">
      <c r="B93" s="216"/>
      <c r="C93" s="217"/>
      <c r="D93" s="206" t="s">
        <v>177</v>
      </c>
      <c r="E93" s="218" t="s">
        <v>21</v>
      </c>
      <c r="F93" s="219" t="s">
        <v>3290</v>
      </c>
      <c r="G93" s="217"/>
      <c r="H93" s="220">
        <v>1.5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177</v>
      </c>
      <c r="AU93" s="226" t="s">
        <v>175</v>
      </c>
      <c r="AV93" s="12" t="s">
        <v>175</v>
      </c>
      <c r="AW93" s="12" t="s">
        <v>33</v>
      </c>
      <c r="AX93" s="12" t="s">
        <v>69</v>
      </c>
      <c r="AY93" s="226" t="s">
        <v>167</v>
      </c>
    </row>
    <row r="94" spans="2:65" s="13" customFormat="1">
      <c r="B94" s="227"/>
      <c r="C94" s="228"/>
      <c r="D94" s="229" t="s">
        <v>177</v>
      </c>
      <c r="E94" s="230" t="s">
        <v>21</v>
      </c>
      <c r="F94" s="231" t="s">
        <v>181</v>
      </c>
      <c r="G94" s="228"/>
      <c r="H94" s="232">
        <v>1.5</v>
      </c>
      <c r="I94" s="233"/>
      <c r="J94" s="228"/>
      <c r="K94" s="228"/>
      <c r="L94" s="234"/>
      <c r="M94" s="235"/>
      <c r="N94" s="236"/>
      <c r="O94" s="236"/>
      <c r="P94" s="236"/>
      <c r="Q94" s="236"/>
      <c r="R94" s="236"/>
      <c r="S94" s="236"/>
      <c r="T94" s="237"/>
      <c r="AT94" s="238" t="s">
        <v>177</v>
      </c>
      <c r="AU94" s="238" t="s">
        <v>175</v>
      </c>
      <c r="AV94" s="13" t="s">
        <v>174</v>
      </c>
      <c r="AW94" s="13" t="s">
        <v>33</v>
      </c>
      <c r="AX94" s="13" t="s">
        <v>77</v>
      </c>
      <c r="AY94" s="238" t="s">
        <v>167</v>
      </c>
    </row>
    <row r="95" spans="2:65" s="1" customFormat="1" ht="44.25" customHeight="1">
      <c r="B95" s="40"/>
      <c r="C95" s="192" t="s">
        <v>175</v>
      </c>
      <c r="D95" s="192" t="s">
        <v>169</v>
      </c>
      <c r="E95" s="193" t="s">
        <v>3217</v>
      </c>
      <c r="F95" s="194" t="s">
        <v>3218</v>
      </c>
      <c r="G95" s="195" t="s">
        <v>172</v>
      </c>
      <c r="H95" s="196">
        <v>1.5</v>
      </c>
      <c r="I95" s="197"/>
      <c r="J95" s="198">
        <f>ROUND(I95*H95,2)</f>
        <v>0</v>
      </c>
      <c r="K95" s="194" t="s">
        <v>173</v>
      </c>
      <c r="L95" s="60"/>
      <c r="M95" s="199" t="s">
        <v>21</v>
      </c>
      <c r="N95" s="200" t="s">
        <v>41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174</v>
      </c>
      <c r="AT95" s="23" t="s">
        <v>169</v>
      </c>
      <c r="AU95" s="23" t="s">
        <v>175</v>
      </c>
      <c r="AY95" s="23" t="s">
        <v>167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175</v>
      </c>
      <c r="BK95" s="203">
        <f>ROUND(I95*H95,2)</f>
        <v>0</v>
      </c>
      <c r="BL95" s="23" t="s">
        <v>174</v>
      </c>
      <c r="BM95" s="23" t="s">
        <v>3291</v>
      </c>
    </row>
    <row r="96" spans="2:65" s="11" customFormat="1">
      <c r="B96" s="204"/>
      <c r="C96" s="205"/>
      <c r="D96" s="206" t="s">
        <v>177</v>
      </c>
      <c r="E96" s="207" t="s">
        <v>21</v>
      </c>
      <c r="F96" s="208" t="s">
        <v>194</v>
      </c>
      <c r="G96" s="205"/>
      <c r="H96" s="209" t="s">
        <v>21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177</v>
      </c>
      <c r="AU96" s="215" t="s">
        <v>175</v>
      </c>
      <c r="AV96" s="11" t="s">
        <v>77</v>
      </c>
      <c r="AW96" s="11" t="s">
        <v>33</v>
      </c>
      <c r="AX96" s="11" t="s">
        <v>69</v>
      </c>
      <c r="AY96" s="215" t="s">
        <v>167</v>
      </c>
    </row>
    <row r="97" spans="2:65" s="12" customFormat="1">
      <c r="B97" s="216"/>
      <c r="C97" s="217"/>
      <c r="D97" s="206" t="s">
        <v>177</v>
      </c>
      <c r="E97" s="218" t="s">
        <v>21</v>
      </c>
      <c r="F97" s="219" t="s">
        <v>498</v>
      </c>
      <c r="G97" s="217"/>
      <c r="H97" s="220">
        <v>1.5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177</v>
      </c>
      <c r="AU97" s="226" t="s">
        <v>175</v>
      </c>
      <c r="AV97" s="12" t="s">
        <v>175</v>
      </c>
      <c r="AW97" s="12" t="s">
        <v>33</v>
      </c>
      <c r="AX97" s="12" t="s">
        <v>69</v>
      </c>
      <c r="AY97" s="226" t="s">
        <v>167</v>
      </c>
    </row>
    <row r="98" spans="2:65" s="13" customFormat="1">
      <c r="B98" s="227"/>
      <c r="C98" s="228"/>
      <c r="D98" s="229" t="s">
        <v>177</v>
      </c>
      <c r="E98" s="230" t="s">
        <v>21</v>
      </c>
      <c r="F98" s="231" t="s">
        <v>181</v>
      </c>
      <c r="G98" s="228"/>
      <c r="H98" s="232">
        <v>1.5</v>
      </c>
      <c r="I98" s="233"/>
      <c r="J98" s="228"/>
      <c r="K98" s="228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177</v>
      </c>
      <c r="AU98" s="238" t="s">
        <v>175</v>
      </c>
      <c r="AV98" s="13" t="s">
        <v>174</v>
      </c>
      <c r="AW98" s="13" t="s">
        <v>33</v>
      </c>
      <c r="AX98" s="13" t="s">
        <v>77</v>
      </c>
      <c r="AY98" s="238" t="s">
        <v>167</v>
      </c>
    </row>
    <row r="99" spans="2:65" s="1" customFormat="1" ht="44.25" customHeight="1">
      <c r="B99" s="40"/>
      <c r="C99" s="192" t="s">
        <v>190</v>
      </c>
      <c r="D99" s="192" t="s">
        <v>169</v>
      </c>
      <c r="E99" s="193" t="s">
        <v>210</v>
      </c>
      <c r="F99" s="194" t="s">
        <v>211</v>
      </c>
      <c r="G99" s="195" t="s">
        <v>172</v>
      </c>
      <c r="H99" s="196">
        <v>1.5</v>
      </c>
      <c r="I99" s="197"/>
      <c r="J99" s="198">
        <f>ROUND(I99*H99,2)</f>
        <v>0</v>
      </c>
      <c r="K99" s="194" t="s">
        <v>173</v>
      </c>
      <c r="L99" s="60"/>
      <c r="M99" s="199" t="s">
        <v>21</v>
      </c>
      <c r="N99" s="200" t="s">
        <v>41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174</v>
      </c>
      <c r="AT99" s="23" t="s">
        <v>169</v>
      </c>
      <c r="AU99" s="23" t="s">
        <v>175</v>
      </c>
      <c r="AY99" s="23" t="s">
        <v>167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175</v>
      </c>
      <c r="BK99" s="203">
        <f>ROUND(I99*H99,2)</f>
        <v>0</v>
      </c>
      <c r="BL99" s="23" t="s">
        <v>174</v>
      </c>
      <c r="BM99" s="23" t="s">
        <v>3292</v>
      </c>
    </row>
    <row r="100" spans="2:65" s="11" customFormat="1">
      <c r="B100" s="204"/>
      <c r="C100" s="205"/>
      <c r="D100" s="206" t="s">
        <v>177</v>
      </c>
      <c r="E100" s="207" t="s">
        <v>21</v>
      </c>
      <c r="F100" s="208" t="s">
        <v>194</v>
      </c>
      <c r="G100" s="205"/>
      <c r="H100" s="209" t="s">
        <v>21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177</v>
      </c>
      <c r="AU100" s="215" t="s">
        <v>175</v>
      </c>
      <c r="AV100" s="11" t="s">
        <v>77</v>
      </c>
      <c r="AW100" s="11" t="s">
        <v>33</v>
      </c>
      <c r="AX100" s="11" t="s">
        <v>69</v>
      </c>
      <c r="AY100" s="215" t="s">
        <v>167</v>
      </c>
    </row>
    <row r="101" spans="2:65" s="12" customFormat="1">
      <c r="B101" s="216"/>
      <c r="C101" s="217"/>
      <c r="D101" s="206" t="s">
        <v>177</v>
      </c>
      <c r="E101" s="218" t="s">
        <v>21</v>
      </c>
      <c r="F101" s="219" t="s">
        <v>498</v>
      </c>
      <c r="G101" s="217"/>
      <c r="H101" s="220">
        <v>1.5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177</v>
      </c>
      <c r="AU101" s="226" t="s">
        <v>175</v>
      </c>
      <c r="AV101" s="12" t="s">
        <v>175</v>
      </c>
      <c r="AW101" s="12" t="s">
        <v>33</v>
      </c>
      <c r="AX101" s="12" t="s">
        <v>69</v>
      </c>
      <c r="AY101" s="226" t="s">
        <v>167</v>
      </c>
    </row>
    <row r="102" spans="2:65" s="13" customFormat="1">
      <c r="B102" s="227"/>
      <c r="C102" s="228"/>
      <c r="D102" s="206" t="s">
        <v>177</v>
      </c>
      <c r="E102" s="239" t="s">
        <v>21</v>
      </c>
      <c r="F102" s="240" t="s">
        <v>181</v>
      </c>
      <c r="G102" s="228"/>
      <c r="H102" s="241">
        <v>1.5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177</v>
      </c>
      <c r="AU102" s="238" t="s">
        <v>175</v>
      </c>
      <c r="AV102" s="13" t="s">
        <v>174</v>
      </c>
      <c r="AW102" s="13" t="s">
        <v>33</v>
      </c>
      <c r="AX102" s="13" t="s">
        <v>77</v>
      </c>
      <c r="AY102" s="238" t="s">
        <v>167</v>
      </c>
    </row>
    <row r="103" spans="2:65" s="10" customFormat="1" ht="29.85" customHeight="1">
      <c r="B103" s="175"/>
      <c r="C103" s="176"/>
      <c r="D103" s="189" t="s">
        <v>68</v>
      </c>
      <c r="E103" s="190" t="s">
        <v>175</v>
      </c>
      <c r="F103" s="190" t="s">
        <v>222</v>
      </c>
      <c r="G103" s="176"/>
      <c r="H103" s="176"/>
      <c r="I103" s="179"/>
      <c r="J103" s="191">
        <f>BK103</f>
        <v>0</v>
      </c>
      <c r="K103" s="176"/>
      <c r="L103" s="181"/>
      <c r="M103" s="182"/>
      <c r="N103" s="183"/>
      <c r="O103" s="183"/>
      <c r="P103" s="184">
        <f>SUM(P104:P117)</f>
        <v>0</v>
      </c>
      <c r="Q103" s="183"/>
      <c r="R103" s="184">
        <f>SUM(R104:R117)</f>
        <v>3.0770763999999997</v>
      </c>
      <c r="S103" s="183"/>
      <c r="T103" s="185">
        <f>SUM(T104:T117)</f>
        <v>0</v>
      </c>
      <c r="AR103" s="186" t="s">
        <v>77</v>
      </c>
      <c r="AT103" s="187" t="s">
        <v>68</v>
      </c>
      <c r="AU103" s="187" t="s">
        <v>77</v>
      </c>
      <c r="AY103" s="186" t="s">
        <v>167</v>
      </c>
      <c r="BK103" s="188">
        <f>SUM(BK104:BK117)</f>
        <v>0</v>
      </c>
    </row>
    <row r="104" spans="2:65" s="1" customFormat="1" ht="22.5" customHeight="1">
      <c r="B104" s="40"/>
      <c r="C104" s="192" t="s">
        <v>174</v>
      </c>
      <c r="D104" s="192" t="s">
        <v>169</v>
      </c>
      <c r="E104" s="193" t="s">
        <v>3223</v>
      </c>
      <c r="F104" s="194" t="s">
        <v>3224</v>
      </c>
      <c r="G104" s="195" t="s">
        <v>172</v>
      </c>
      <c r="H104" s="196">
        <v>0.86299999999999999</v>
      </c>
      <c r="I104" s="197"/>
      <c r="J104" s="198">
        <f>ROUND(I104*H104,2)</f>
        <v>0</v>
      </c>
      <c r="K104" s="194" t="s">
        <v>173</v>
      </c>
      <c r="L104" s="60"/>
      <c r="M104" s="199" t="s">
        <v>21</v>
      </c>
      <c r="N104" s="200" t="s">
        <v>41</v>
      </c>
      <c r="O104" s="41"/>
      <c r="P104" s="201">
        <f>O104*H104</f>
        <v>0</v>
      </c>
      <c r="Q104" s="201">
        <v>2.2563399999999998</v>
      </c>
      <c r="R104" s="201">
        <f>Q104*H104</f>
        <v>1.9472214199999998</v>
      </c>
      <c r="S104" s="201">
        <v>0</v>
      </c>
      <c r="T104" s="202">
        <f>S104*H104</f>
        <v>0</v>
      </c>
      <c r="AR104" s="23" t="s">
        <v>174</v>
      </c>
      <c r="AT104" s="23" t="s">
        <v>169</v>
      </c>
      <c r="AU104" s="23" t="s">
        <v>175</v>
      </c>
      <c r="AY104" s="23" t="s">
        <v>167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175</v>
      </c>
      <c r="BK104" s="203">
        <f>ROUND(I104*H104,2)</f>
        <v>0</v>
      </c>
      <c r="BL104" s="23" t="s">
        <v>174</v>
      </c>
      <c r="BM104" s="23" t="s">
        <v>3293</v>
      </c>
    </row>
    <row r="105" spans="2:65" s="11" customFormat="1">
      <c r="B105" s="204"/>
      <c r="C105" s="205"/>
      <c r="D105" s="206" t="s">
        <v>177</v>
      </c>
      <c r="E105" s="207" t="s">
        <v>21</v>
      </c>
      <c r="F105" s="208" t="s">
        <v>3294</v>
      </c>
      <c r="G105" s="205"/>
      <c r="H105" s="209" t="s">
        <v>21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177</v>
      </c>
      <c r="AU105" s="215" t="s">
        <v>175</v>
      </c>
      <c r="AV105" s="11" t="s">
        <v>77</v>
      </c>
      <c r="AW105" s="11" t="s">
        <v>33</v>
      </c>
      <c r="AX105" s="11" t="s">
        <v>69</v>
      </c>
      <c r="AY105" s="215" t="s">
        <v>167</v>
      </c>
    </row>
    <row r="106" spans="2:65" s="12" customFormat="1">
      <c r="B106" s="216"/>
      <c r="C106" s="217"/>
      <c r="D106" s="206" t="s">
        <v>177</v>
      </c>
      <c r="E106" s="218" t="s">
        <v>21</v>
      </c>
      <c r="F106" s="219" t="s">
        <v>3295</v>
      </c>
      <c r="G106" s="217"/>
      <c r="H106" s="220">
        <v>0.75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177</v>
      </c>
      <c r="AU106" s="226" t="s">
        <v>175</v>
      </c>
      <c r="AV106" s="12" t="s">
        <v>175</v>
      </c>
      <c r="AW106" s="12" t="s">
        <v>33</v>
      </c>
      <c r="AX106" s="12" t="s">
        <v>69</v>
      </c>
      <c r="AY106" s="226" t="s">
        <v>167</v>
      </c>
    </row>
    <row r="107" spans="2:65" s="11" customFormat="1">
      <c r="B107" s="204"/>
      <c r="C107" s="205"/>
      <c r="D107" s="206" t="s">
        <v>177</v>
      </c>
      <c r="E107" s="207" t="s">
        <v>21</v>
      </c>
      <c r="F107" s="208" t="s">
        <v>240</v>
      </c>
      <c r="G107" s="205"/>
      <c r="H107" s="209" t="s">
        <v>21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175</v>
      </c>
      <c r="AV107" s="11" t="s">
        <v>77</v>
      </c>
      <c r="AW107" s="11" t="s">
        <v>33</v>
      </c>
      <c r="AX107" s="11" t="s">
        <v>69</v>
      </c>
      <c r="AY107" s="215" t="s">
        <v>167</v>
      </c>
    </row>
    <row r="108" spans="2:65" s="12" customFormat="1">
      <c r="B108" s="216"/>
      <c r="C108" s="217"/>
      <c r="D108" s="206" t="s">
        <v>177</v>
      </c>
      <c r="E108" s="218" t="s">
        <v>21</v>
      </c>
      <c r="F108" s="219" t="s">
        <v>3296</v>
      </c>
      <c r="G108" s="217"/>
      <c r="H108" s="220">
        <v>0.113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175</v>
      </c>
      <c r="AV108" s="12" t="s">
        <v>175</v>
      </c>
      <c r="AW108" s="12" t="s">
        <v>33</v>
      </c>
      <c r="AX108" s="12" t="s">
        <v>69</v>
      </c>
      <c r="AY108" s="226" t="s">
        <v>167</v>
      </c>
    </row>
    <row r="109" spans="2:65" s="13" customFormat="1">
      <c r="B109" s="227"/>
      <c r="C109" s="228"/>
      <c r="D109" s="229" t="s">
        <v>177</v>
      </c>
      <c r="E109" s="230" t="s">
        <v>21</v>
      </c>
      <c r="F109" s="231" t="s">
        <v>181</v>
      </c>
      <c r="G109" s="228"/>
      <c r="H109" s="232">
        <v>0.86299999999999999</v>
      </c>
      <c r="I109" s="233"/>
      <c r="J109" s="228"/>
      <c r="K109" s="228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177</v>
      </c>
      <c r="AU109" s="238" t="s">
        <v>175</v>
      </c>
      <c r="AV109" s="13" t="s">
        <v>174</v>
      </c>
      <c r="AW109" s="13" t="s">
        <v>33</v>
      </c>
      <c r="AX109" s="13" t="s">
        <v>77</v>
      </c>
      <c r="AY109" s="238" t="s">
        <v>167</v>
      </c>
    </row>
    <row r="110" spans="2:65" s="1" customFormat="1" ht="31.5" customHeight="1">
      <c r="B110" s="40"/>
      <c r="C110" s="192" t="s">
        <v>204</v>
      </c>
      <c r="D110" s="192" t="s">
        <v>169</v>
      </c>
      <c r="E110" s="193" t="s">
        <v>3297</v>
      </c>
      <c r="F110" s="194" t="s">
        <v>3298</v>
      </c>
      <c r="G110" s="195" t="s">
        <v>245</v>
      </c>
      <c r="H110" s="196">
        <v>1.2</v>
      </c>
      <c r="I110" s="197"/>
      <c r="J110" s="198">
        <f>ROUND(I110*H110,2)</f>
        <v>0</v>
      </c>
      <c r="K110" s="194" t="s">
        <v>173</v>
      </c>
      <c r="L110" s="60"/>
      <c r="M110" s="199" t="s">
        <v>21</v>
      </c>
      <c r="N110" s="200" t="s">
        <v>41</v>
      </c>
      <c r="O110" s="41"/>
      <c r="P110" s="201">
        <f>O110*H110</f>
        <v>0</v>
      </c>
      <c r="Q110" s="201">
        <v>0.90802000000000005</v>
      </c>
      <c r="R110" s="201">
        <f>Q110*H110</f>
        <v>1.0896239999999999</v>
      </c>
      <c r="S110" s="201">
        <v>0</v>
      </c>
      <c r="T110" s="202">
        <f>S110*H110</f>
        <v>0</v>
      </c>
      <c r="AR110" s="23" t="s">
        <v>174</v>
      </c>
      <c r="AT110" s="23" t="s">
        <v>169</v>
      </c>
      <c r="AU110" s="23" t="s">
        <v>175</v>
      </c>
      <c r="AY110" s="23" t="s">
        <v>167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175</v>
      </c>
      <c r="BK110" s="203">
        <f>ROUND(I110*H110,2)</f>
        <v>0</v>
      </c>
      <c r="BL110" s="23" t="s">
        <v>174</v>
      </c>
      <c r="BM110" s="23" t="s">
        <v>3299</v>
      </c>
    </row>
    <row r="111" spans="2:65" s="11" customFormat="1">
      <c r="B111" s="204"/>
      <c r="C111" s="205"/>
      <c r="D111" s="206" t="s">
        <v>177</v>
      </c>
      <c r="E111" s="207" t="s">
        <v>21</v>
      </c>
      <c r="F111" s="208" t="s">
        <v>3300</v>
      </c>
      <c r="G111" s="205"/>
      <c r="H111" s="209" t="s">
        <v>21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177</v>
      </c>
      <c r="AU111" s="215" t="s">
        <v>175</v>
      </c>
      <c r="AV111" s="11" t="s">
        <v>77</v>
      </c>
      <c r="AW111" s="11" t="s">
        <v>33</v>
      </c>
      <c r="AX111" s="11" t="s">
        <v>69</v>
      </c>
      <c r="AY111" s="215" t="s">
        <v>167</v>
      </c>
    </row>
    <row r="112" spans="2:65" s="12" customFormat="1">
      <c r="B112" s="216"/>
      <c r="C112" s="217"/>
      <c r="D112" s="206" t="s">
        <v>177</v>
      </c>
      <c r="E112" s="218" t="s">
        <v>21</v>
      </c>
      <c r="F112" s="219" t="s">
        <v>3301</v>
      </c>
      <c r="G112" s="217"/>
      <c r="H112" s="220">
        <v>1.2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177</v>
      </c>
      <c r="AU112" s="226" t="s">
        <v>175</v>
      </c>
      <c r="AV112" s="12" t="s">
        <v>175</v>
      </c>
      <c r="AW112" s="12" t="s">
        <v>33</v>
      </c>
      <c r="AX112" s="12" t="s">
        <v>69</v>
      </c>
      <c r="AY112" s="226" t="s">
        <v>167</v>
      </c>
    </row>
    <row r="113" spans="2:65" s="13" customFormat="1">
      <c r="B113" s="227"/>
      <c r="C113" s="228"/>
      <c r="D113" s="229" t="s">
        <v>177</v>
      </c>
      <c r="E113" s="230" t="s">
        <v>21</v>
      </c>
      <c r="F113" s="231" t="s">
        <v>181</v>
      </c>
      <c r="G113" s="228"/>
      <c r="H113" s="232">
        <v>1.2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177</v>
      </c>
      <c r="AU113" s="238" t="s">
        <v>175</v>
      </c>
      <c r="AV113" s="13" t="s">
        <v>174</v>
      </c>
      <c r="AW113" s="13" t="s">
        <v>33</v>
      </c>
      <c r="AX113" s="13" t="s">
        <v>77</v>
      </c>
      <c r="AY113" s="238" t="s">
        <v>167</v>
      </c>
    </row>
    <row r="114" spans="2:65" s="1" customFormat="1" ht="44.25" customHeight="1">
      <c r="B114" s="40"/>
      <c r="C114" s="192" t="s">
        <v>209</v>
      </c>
      <c r="D114" s="192" t="s">
        <v>169</v>
      </c>
      <c r="E114" s="193" t="s">
        <v>251</v>
      </c>
      <c r="F114" s="194" t="s">
        <v>252</v>
      </c>
      <c r="G114" s="195" t="s">
        <v>253</v>
      </c>
      <c r="H114" s="196">
        <v>3.7999999999999999E-2</v>
      </c>
      <c r="I114" s="197"/>
      <c r="J114" s="198">
        <f>ROUND(I114*H114,2)</f>
        <v>0</v>
      </c>
      <c r="K114" s="194" t="s">
        <v>173</v>
      </c>
      <c r="L114" s="60"/>
      <c r="M114" s="199" t="s">
        <v>21</v>
      </c>
      <c r="N114" s="200" t="s">
        <v>41</v>
      </c>
      <c r="O114" s="41"/>
      <c r="P114" s="201">
        <f>O114*H114</f>
        <v>0</v>
      </c>
      <c r="Q114" s="201">
        <v>1.05871</v>
      </c>
      <c r="R114" s="201">
        <f>Q114*H114</f>
        <v>4.023098E-2</v>
      </c>
      <c r="S114" s="201">
        <v>0</v>
      </c>
      <c r="T114" s="202">
        <f>S114*H114</f>
        <v>0</v>
      </c>
      <c r="AR114" s="23" t="s">
        <v>174</v>
      </c>
      <c r="AT114" s="23" t="s">
        <v>169</v>
      </c>
      <c r="AU114" s="23" t="s">
        <v>175</v>
      </c>
      <c r="AY114" s="23" t="s">
        <v>167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175</v>
      </c>
      <c r="BK114" s="203">
        <f>ROUND(I114*H114,2)</f>
        <v>0</v>
      </c>
      <c r="BL114" s="23" t="s">
        <v>174</v>
      </c>
      <c r="BM114" s="23" t="s">
        <v>3302</v>
      </c>
    </row>
    <row r="115" spans="2:65" s="11" customFormat="1">
      <c r="B115" s="204"/>
      <c r="C115" s="205"/>
      <c r="D115" s="206" t="s">
        <v>177</v>
      </c>
      <c r="E115" s="207" t="s">
        <v>21</v>
      </c>
      <c r="F115" s="208" t="s">
        <v>3300</v>
      </c>
      <c r="G115" s="205"/>
      <c r="H115" s="209" t="s">
        <v>21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175</v>
      </c>
      <c r="AV115" s="11" t="s">
        <v>77</v>
      </c>
      <c r="AW115" s="11" t="s">
        <v>33</v>
      </c>
      <c r="AX115" s="11" t="s">
        <v>69</v>
      </c>
      <c r="AY115" s="215" t="s">
        <v>167</v>
      </c>
    </row>
    <row r="116" spans="2:65" s="12" customFormat="1">
      <c r="B116" s="216"/>
      <c r="C116" s="217"/>
      <c r="D116" s="206" t="s">
        <v>177</v>
      </c>
      <c r="E116" s="218" t="s">
        <v>21</v>
      </c>
      <c r="F116" s="219" t="s">
        <v>3303</v>
      </c>
      <c r="G116" s="217"/>
      <c r="H116" s="220">
        <v>3.7999999999999999E-2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175</v>
      </c>
      <c r="AV116" s="12" t="s">
        <v>175</v>
      </c>
      <c r="AW116" s="12" t="s">
        <v>33</v>
      </c>
      <c r="AX116" s="12" t="s">
        <v>69</v>
      </c>
      <c r="AY116" s="226" t="s">
        <v>167</v>
      </c>
    </row>
    <row r="117" spans="2:65" s="13" customFormat="1">
      <c r="B117" s="227"/>
      <c r="C117" s="228"/>
      <c r="D117" s="206" t="s">
        <v>177</v>
      </c>
      <c r="E117" s="239" t="s">
        <v>21</v>
      </c>
      <c r="F117" s="240" t="s">
        <v>181</v>
      </c>
      <c r="G117" s="228"/>
      <c r="H117" s="241">
        <v>3.7999999999999999E-2</v>
      </c>
      <c r="I117" s="233"/>
      <c r="J117" s="228"/>
      <c r="K117" s="228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177</v>
      </c>
      <c r="AU117" s="238" t="s">
        <v>175</v>
      </c>
      <c r="AV117" s="13" t="s">
        <v>174</v>
      </c>
      <c r="AW117" s="13" t="s">
        <v>33</v>
      </c>
      <c r="AX117" s="13" t="s">
        <v>77</v>
      </c>
      <c r="AY117" s="238" t="s">
        <v>167</v>
      </c>
    </row>
    <row r="118" spans="2:65" s="10" customFormat="1" ht="29.85" customHeight="1">
      <c r="B118" s="175"/>
      <c r="C118" s="176"/>
      <c r="D118" s="189" t="s">
        <v>68</v>
      </c>
      <c r="E118" s="190" t="s">
        <v>242</v>
      </c>
      <c r="F118" s="190" t="s">
        <v>814</v>
      </c>
      <c r="G118" s="176"/>
      <c r="H118" s="176"/>
      <c r="I118" s="179"/>
      <c r="J118" s="191">
        <f>BK118</f>
        <v>0</v>
      </c>
      <c r="K118" s="176"/>
      <c r="L118" s="181"/>
      <c r="M118" s="182"/>
      <c r="N118" s="183"/>
      <c r="O118" s="183"/>
      <c r="P118" s="184">
        <f>SUM(P119:P122)</f>
        <v>0</v>
      </c>
      <c r="Q118" s="183"/>
      <c r="R118" s="184">
        <f>SUM(R119:R122)</f>
        <v>4.4099999999999999E-3</v>
      </c>
      <c r="S118" s="183"/>
      <c r="T118" s="185">
        <f>SUM(T119:T122)</f>
        <v>0</v>
      </c>
      <c r="AR118" s="186" t="s">
        <v>77</v>
      </c>
      <c r="AT118" s="187" t="s">
        <v>68</v>
      </c>
      <c r="AU118" s="187" t="s">
        <v>77</v>
      </c>
      <c r="AY118" s="186" t="s">
        <v>167</v>
      </c>
      <c r="BK118" s="188">
        <f>SUM(BK119:BK122)</f>
        <v>0</v>
      </c>
    </row>
    <row r="119" spans="2:65" s="1" customFormat="1" ht="31.5" customHeight="1">
      <c r="B119" s="40"/>
      <c r="C119" s="192" t="s">
        <v>223</v>
      </c>
      <c r="D119" s="192" t="s">
        <v>169</v>
      </c>
      <c r="E119" s="193" t="s">
        <v>3304</v>
      </c>
      <c r="F119" s="194" t="s">
        <v>3305</v>
      </c>
      <c r="G119" s="195" t="s">
        <v>245</v>
      </c>
      <c r="H119" s="196">
        <v>21</v>
      </c>
      <c r="I119" s="197"/>
      <c r="J119" s="198">
        <f>ROUND(I119*H119,2)</f>
        <v>0</v>
      </c>
      <c r="K119" s="194" t="s">
        <v>173</v>
      </c>
      <c r="L119" s="60"/>
      <c r="M119" s="199" t="s">
        <v>21</v>
      </c>
      <c r="N119" s="200" t="s">
        <v>41</v>
      </c>
      <c r="O119" s="41"/>
      <c r="P119" s="201">
        <f>O119*H119</f>
        <v>0</v>
      </c>
      <c r="Q119" s="201">
        <v>2.1000000000000001E-4</v>
      </c>
      <c r="R119" s="201">
        <f>Q119*H119</f>
        <v>4.4099999999999999E-3</v>
      </c>
      <c r="S119" s="201">
        <v>0</v>
      </c>
      <c r="T119" s="202">
        <f>S119*H119</f>
        <v>0</v>
      </c>
      <c r="AR119" s="23" t="s">
        <v>174</v>
      </c>
      <c r="AT119" s="23" t="s">
        <v>169</v>
      </c>
      <c r="AU119" s="23" t="s">
        <v>175</v>
      </c>
      <c r="AY119" s="23" t="s">
        <v>167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175</v>
      </c>
      <c r="BK119" s="203">
        <f>ROUND(I119*H119,2)</f>
        <v>0</v>
      </c>
      <c r="BL119" s="23" t="s">
        <v>174</v>
      </c>
      <c r="BM119" s="23" t="s">
        <v>3306</v>
      </c>
    </row>
    <row r="120" spans="2:65" s="11" customFormat="1">
      <c r="B120" s="204"/>
      <c r="C120" s="205"/>
      <c r="D120" s="206" t="s">
        <v>177</v>
      </c>
      <c r="E120" s="207" t="s">
        <v>21</v>
      </c>
      <c r="F120" s="208" t="s">
        <v>3307</v>
      </c>
      <c r="G120" s="205"/>
      <c r="H120" s="209" t="s">
        <v>21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177</v>
      </c>
      <c r="AU120" s="215" t="s">
        <v>175</v>
      </c>
      <c r="AV120" s="11" t="s">
        <v>77</v>
      </c>
      <c r="AW120" s="11" t="s">
        <v>33</v>
      </c>
      <c r="AX120" s="11" t="s">
        <v>69</v>
      </c>
      <c r="AY120" s="215" t="s">
        <v>167</v>
      </c>
    </row>
    <row r="121" spans="2:65" s="12" customFormat="1">
      <c r="B121" s="216"/>
      <c r="C121" s="217"/>
      <c r="D121" s="206" t="s">
        <v>177</v>
      </c>
      <c r="E121" s="218" t="s">
        <v>21</v>
      </c>
      <c r="F121" s="219" t="s">
        <v>3308</v>
      </c>
      <c r="G121" s="217"/>
      <c r="H121" s="220">
        <v>21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177</v>
      </c>
      <c r="AU121" s="226" t="s">
        <v>175</v>
      </c>
      <c r="AV121" s="12" t="s">
        <v>175</v>
      </c>
      <c r="AW121" s="12" t="s">
        <v>33</v>
      </c>
      <c r="AX121" s="12" t="s">
        <v>69</v>
      </c>
      <c r="AY121" s="226" t="s">
        <v>167</v>
      </c>
    </row>
    <row r="122" spans="2:65" s="13" customFormat="1">
      <c r="B122" s="227"/>
      <c r="C122" s="228"/>
      <c r="D122" s="206" t="s">
        <v>177</v>
      </c>
      <c r="E122" s="239" t="s">
        <v>21</v>
      </c>
      <c r="F122" s="240" t="s">
        <v>181</v>
      </c>
      <c r="G122" s="228"/>
      <c r="H122" s="241">
        <v>21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177</v>
      </c>
      <c r="AU122" s="238" t="s">
        <v>175</v>
      </c>
      <c r="AV122" s="13" t="s">
        <v>174</v>
      </c>
      <c r="AW122" s="13" t="s">
        <v>33</v>
      </c>
      <c r="AX122" s="13" t="s">
        <v>77</v>
      </c>
      <c r="AY122" s="238" t="s">
        <v>167</v>
      </c>
    </row>
    <row r="123" spans="2:65" s="10" customFormat="1" ht="29.85" customHeight="1">
      <c r="B123" s="175"/>
      <c r="C123" s="176"/>
      <c r="D123" s="189" t="s">
        <v>68</v>
      </c>
      <c r="E123" s="190" t="s">
        <v>858</v>
      </c>
      <c r="F123" s="190" t="s">
        <v>859</v>
      </c>
      <c r="G123" s="176"/>
      <c r="H123" s="176"/>
      <c r="I123" s="179"/>
      <c r="J123" s="191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77</v>
      </c>
      <c r="AT123" s="187" t="s">
        <v>68</v>
      </c>
      <c r="AU123" s="187" t="s">
        <v>77</v>
      </c>
      <c r="AY123" s="186" t="s">
        <v>167</v>
      </c>
      <c r="BK123" s="188">
        <f>BK124</f>
        <v>0</v>
      </c>
    </row>
    <row r="124" spans="2:65" s="1" customFormat="1" ht="44.25" customHeight="1">
      <c r="B124" s="40"/>
      <c r="C124" s="192" t="s">
        <v>229</v>
      </c>
      <c r="D124" s="192" t="s">
        <v>169</v>
      </c>
      <c r="E124" s="193" t="s">
        <v>3309</v>
      </c>
      <c r="F124" s="194" t="s">
        <v>3310</v>
      </c>
      <c r="G124" s="195" t="s">
        <v>253</v>
      </c>
      <c r="H124" s="196">
        <v>3.081</v>
      </c>
      <c r="I124" s="197"/>
      <c r="J124" s="198">
        <f>ROUND(I124*H124,2)</f>
        <v>0</v>
      </c>
      <c r="K124" s="194" t="s">
        <v>173</v>
      </c>
      <c r="L124" s="60"/>
      <c r="M124" s="199" t="s">
        <v>21</v>
      </c>
      <c r="N124" s="200" t="s">
        <v>41</v>
      </c>
      <c r="O124" s="4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174</v>
      </c>
      <c r="AT124" s="23" t="s">
        <v>169</v>
      </c>
      <c r="AU124" s="23" t="s">
        <v>175</v>
      </c>
      <c r="AY124" s="23" t="s">
        <v>167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175</v>
      </c>
      <c r="BK124" s="203">
        <f>ROUND(I124*H124,2)</f>
        <v>0</v>
      </c>
      <c r="BL124" s="23" t="s">
        <v>174</v>
      </c>
      <c r="BM124" s="23" t="s">
        <v>3311</v>
      </c>
    </row>
    <row r="125" spans="2:65" s="10" customFormat="1" ht="37.35" customHeight="1">
      <c r="B125" s="175"/>
      <c r="C125" s="176"/>
      <c r="D125" s="177" t="s">
        <v>68</v>
      </c>
      <c r="E125" s="178" t="s">
        <v>864</v>
      </c>
      <c r="F125" s="178" t="s">
        <v>865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P126+P169+P176+P186+P199+P209</f>
        <v>0</v>
      </c>
      <c r="Q125" s="183"/>
      <c r="R125" s="184">
        <f>R126+R169+R176+R186+R199+R209</f>
        <v>4.0000933400000003</v>
      </c>
      <c r="S125" s="183"/>
      <c r="T125" s="185">
        <f>T126+T169+T176+T186+T199+T209</f>
        <v>0</v>
      </c>
      <c r="AR125" s="186" t="s">
        <v>175</v>
      </c>
      <c r="AT125" s="187" t="s">
        <v>68</v>
      </c>
      <c r="AU125" s="187" t="s">
        <v>69</v>
      </c>
      <c r="AY125" s="186" t="s">
        <v>167</v>
      </c>
      <c r="BK125" s="188">
        <f>BK126+BK169+BK176+BK186+BK199+BK209</f>
        <v>0</v>
      </c>
    </row>
    <row r="126" spans="2:65" s="10" customFormat="1" ht="19.899999999999999" customHeight="1">
      <c r="B126" s="175"/>
      <c r="C126" s="176"/>
      <c r="D126" s="189" t="s">
        <v>68</v>
      </c>
      <c r="E126" s="190" t="s">
        <v>2054</v>
      </c>
      <c r="F126" s="190" t="s">
        <v>2055</v>
      </c>
      <c r="G126" s="176"/>
      <c r="H126" s="176"/>
      <c r="I126" s="179"/>
      <c r="J126" s="191">
        <f>BK126</f>
        <v>0</v>
      </c>
      <c r="K126" s="176"/>
      <c r="L126" s="181"/>
      <c r="M126" s="182"/>
      <c r="N126" s="183"/>
      <c r="O126" s="183"/>
      <c r="P126" s="184">
        <f>SUM(P127:P168)</f>
        <v>0</v>
      </c>
      <c r="Q126" s="183"/>
      <c r="R126" s="184">
        <f>SUM(R127:R168)</f>
        <v>1.3247835799999998</v>
      </c>
      <c r="S126" s="183"/>
      <c r="T126" s="185">
        <f>SUM(T127:T168)</f>
        <v>0</v>
      </c>
      <c r="AR126" s="186" t="s">
        <v>175</v>
      </c>
      <c r="AT126" s="187" t="s">
        <v>68</v>
      </c>
      <c r="AU126" s="187" t="s">
        <v>77</v>
      </c>
      <c r="AY126" s="186" t="s">
        <v>167</v>
      </c>
      <c r="BK126" s="188">
        <f>SUM(BK127:BK168)</f>
        <v>0</v>
      </c>
    </row>
    <row r="127" spans="2:65" s="1" customFormat="1" ht="31.5" customHeight="1">
      <c r="B127" s="40"/>
      <c r="C127" s="192" t="s">
        <v>242</v>
      </c>
      <c r="D127" s="192" t="s">
        <v>169</v>
      </c>
      <c r="E127" s="193" t="s">
        <v>3312</v>
      </c>
      <c r="F127" s="194" t="s">
        <v>3313</v>
      </c>
      <c r="G127" s="195" t="s">
        <v>1893</v>
      </c>
      <c r="H127" s="196">
        <v>21.3</v>
      </c>
      <c r="I127" s="197"/>
      <c r="J127" s="198">
        <f>ROUND(I127*H127,2)</f>
        <v>0</v>
      </c>
      <c r="K127" s="194" t="s">
        <v>173</v>
      </c>
      <c r="L127" s="60"/>
      <c r="M127" s="199" t="s">
        <v>21</v>
      </c>
      <c r="N127" s="200" t="s">
        <v>41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308</v>
      </c>
      <c r="AT127" s="23" t="s">
        <v>169</v>
      </c>
      <c r="AU127" s="23" t="s">
        <v>175</v>
      </c>
      <c r="AY127" s="23" t="s">
        <v>167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175</v>
      </c>
      <c r="BK127" s="203">
        <f>ROUND(I127*H127,2)</f>
        <v>0</v>
      </c>
      <c r="BL127" s="23" t="s">
        <v>308</v>
      </c>
      <c r="BM127" s="23" t="s">
        <v>3314</v>
      </c>
    </row>
    <row r="128" spans="2:65" s="11" customFormat="1">
      <c r="B128" s="204"/>
      <c r="C128" s="205"/>
      <c r="D128" s="206" t="s">
        <v>177</v>
      </c>
      <c r="E128" s="207" t="s">
        <v>21</v>
      </c>
      <c r="F128" s="208" t="s">
        <v>3315</v>
      </c>
      <c r="G128" s="205"/>
      <c r="H128" s="209" t="s">
        <v>21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175</v>
      </c>
      <c r="AV128" s="11" t="s">
        <v>77</v>
      </c>
      <c r="AW128" s="11" t="s">
        <v>33</v>
      </c>
      <c r="AX128" s="11" t="s">
        <v>69</v>
      </c>
      <c r="AY128" s="215" t="s">
        <v>167</v>
      </c>
    </row>
    <row r="129" spans="2:65" s="12" customFormat="1">
      <c r="B129" s="216"/>
      <c r="C129" s="217"/>
      <c r="D129" s="206" t="s">
        <v>177</v>
      </c>
      <c r="E129" s="218" t="s">
        <v>21</v>
      </c>
      <c r="F129" s="219" t="s">
        <v>3316</v>
      </c>
      <c r="G129" s="217"/>
      <c r="H129" s="220">
        <v>21.3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177</v>
      </c>
      <c r="AU129" s="226" t="s">
        <v>175</v>
      </c>
      <c r="AV129" s="12" t="s">
        <v>175</v>
      </c>
      <c r="AW129" s="12" t="s">
        <v>33</v>
      </c>
      <c r="AX129" s="12" t="s">
        <v>69</v>
      </c>
      <c r="AY129" s="226" t="s">
        <v>167</v>
      </c>
    </row>
    <row r="130" spans="2:65" s="13" customFormat="1">
      <c r="B130" s="227"/>
      <c r="C130" s="228"/>
      <c r="D130" s="229" t="s">
        <v>177</v>
      </c>
      <c r="E130" s="230" t="s">
        <v>21</v>
      </c>
      <c r="F130" s="231" t="s">
        <v>181</v>
      </c>
      <c r="G130" s="228"/>
      <c r="H130" s="232">
        <v>21.3</v>
      </c>
      <c r="I130" s="233"/>
      <c r="J130" s="228"/>
      <c r="K130" s="228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177</v>
      </c>
      <c r="AU130" s="238" t="s">
        <v>175</v>
      </c>
      <c r="AV130" s="13" t="s">
        <v>174</v>
      </c>
      <c r="AW130" s="13" t="s">
        <v>33</v>
      </c>
      <c r="AX130" s="13" t="s">
        <v>77</v>
      </c>
      <c r="AY130" s="238" t="s">
        <v>167</v>
      </c>
    </row>
    <row r="131" spans="2:65" s="1" customFormat="1" ht="22.5" customHeight="1">
      <c r="B131" s="40"/>
      <c r="C131" s="242" t="s">
        <v>250</v>
      </c>
      <c r="D131" s="242" t="s">
        <v>364</v>
      </c>
      <c r="E131" s="243" t="s">
        <v>3317</v>
      </c>
      <c r="F131" s="244" t="s">
        <v>3318</v>
      </c>
      <c r="G131" s="245" t="s">
        <v>226</v>
      </c>
      <c r="H131" s="246">
        <v>6</v>
      </c>
      <c r="I131" s="247"/>
      <c r="J131" s="248">
        <f>ROUND(I131*H131,2)</f>
        <v>0</v>
      </c>
      <c r="K131" s="244" t="s">
        <v>21</v>
      </c>
      <c r="L131" s="249"/>
      <c r="M131" s="250" t="s">
        <v>21</v>
      </c>
      <c r="N131" s="251" t="s">
        <v>41</v>
      </c>
      <c r="O131" s="4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426</v>
      </c>
      <c r="AT131" s="23" t="s">
        <v>364</v>
      </c>
      <c r="AU131" s="23" t="s">
        <v>175</v>
      </c>
      <c r="AY131" s="23" t="s">
        <v>167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175</v>
      </c>
      <c r="BK131" s="203">
        <f>ROUND(I131*H131,2)</f>
        <v>0</v>
      </c>
      <c r="BL131" s="23" t="s">
        <v>308</v>
      </c>
      <c r="BM131" s="23" t="s">
        <v>3319</v>
      </c>
    </row>
    <row r="132" spans="2:65" s="1" customFormat="1" ht="31.5" customHeight="1">
      <c r="B132" s="40"/>
      <c r="C132" s="192" t="s">
        <v>260</v>
      </c>
      <c r="D132" s="192" t="s">
        <v>169</v>
      </c>
      <c r="E132" s="193" t="s">
        <v>3320</v>
      </c>
      <c r="F132" s="194" t="s">
        <v>3321</v>
      </c>
      <c r="G132" s="195" t="s">
        <v>245</v>
      </c>
      <c r="H132" s="196">
        <v>50.777000000000001</v>
      </c>
      <c r="I132" s="197"/>
      <c r="J132" s="198">
        <f>ROUND(I132*H132,2)</f>
        <v>0</v>
      </c>
      <c r="K132" s="194" t="s">
        <v>173</v>
      </c>
      <c r="L132" s="60"/>
      <c r="M132" s="199" t="s">
        <v>21</v>
      </c>
      <c r="N132" s="200" t="s">
        <v>41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308</v>
      </c>
      <c r="AT132" s="23" t="s">
        <v>169</v>
      </c>
      <c r="AU132" s="23" t="s">
        <v>175</v>
      </c>
      <c r="AY132" s="23" t="s">
        <v>167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175</v>
      </c>
      <c r="BK132" s="203">
        <f>ROUND(I132*H132,2)</f>
        <v>0</v>
      </c>
      <c r="BL132" s="23" t="s">
        <v>308</v>
      </c>
      <c r="BM132" s="23" t="s">
        <v>3322</v>
      </c>
    </row>
    <row r="133" spans="2:65" s="11" customFormat="1">
      <c r="B133" s="204"/>
      <c r="C133" s="205"/>
      <c r="D133" s="206" t="s">
        <v>177</v>
      </c>
      <c r="E133" s="207" t="s">
        <v>21</v>
      </c>
      <c r="F133" s="208" t="s">
        <v>2195</v>
      </c>
      <c r="G133" s="205"/>
      <c r="H133" s="209" t="s">
        <v>21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177</v>
      </c>
      <c r="AU133" s="215" t="s">
        <v>175</v>
      </c>
      <c r="AV133" s="11" t="s">
        <v>77</v>
      </c>
      <c r="AW133" s="11" t="s">
        <v>33</v>
      </c>
      <c r="AX133" s="11" t="s">
        <v>69</v>
      </c>
      <c r="AY133" s="215" t="s">
        <v>167</v>
      </c>
    </row>
    <row r="134" spans="2:65" s="12" customFormat="1">
      <c r="B134" s="216"/>
      <c r="C134" s="217"/>
      <c r="D134" s="206" t="s">
        <v>177</v>
      </c>
      <c r="E134" s="218" t="s">
        <v>21</v>
      </c>
      <c r="F134" s="219" t="s">
        <v>3323</v>
      </c>
      <c r="G134" s="217"/>
      <c r="H134" s="220">
        <v>50.777000000000001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177</v>
      </c>
      <c r="AU134" s="226" t="s">
        <v>175</v>
      </c>
      <c r="AV134" s="12" t="s">
        <v>175</v>
      </c>
      <c r="AW134" s="12" t="s">
        <v>33</v>
      </c>
      <c r="AX134" s="12" t="s">
        <v>69</v>
      </c>
      <c r="AY134" s="226" t="s">
        <v>167</v>
      </c>
    </row>
    <row r="135" spans="2:65" s="13" customFormat="1">
      <c r="B135" s="227"/>
      <c r="C135" s="228"/>
      <c r="D135" s="229" t="s">
        <v>177</v>
      </c>
      <c r="E135" s="230" t="s">
        <v>21</v>
      </c>
      <c r="F135" s="231" t="s">
        <v>181</v>
      </c>
      <c r="G135" s="228"/>
      <c r="H135" s="232">
        <v>50.777000000000001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177</v>
      </c>
      <c r="AU135" s="238" t="s">
        <v>175</v>
      </c>
      <c r="AV135" s="13" t="s">
        <v>174</v>
      </c>
      <c r="AW135" s="13" t="s">
        <v>33</v>
      </c>
      <c r="AX135" s="13" t="s">
        <v>77</v>
      </c>
      <c r="AY135" s="238" t="s">
        <v>167</v>
      </c>
    </row>
    <row r="136" spans="2:65" s="1" customFormat="1" ht="22.5" customHeight="1">
      <c r="B136" s="40"/>
      <c r="C136" s="242" t="s">
        <v>266</v>
      </c>
      <c r="D136" s="242" t="s">
        <v>364</v>
      </c>
      <c r="E136" s="243" t="s">
        <v>2114</v>
      </c>
      <c r="F136" s="244" t="s">
        <v>2115</v>
      </c>
      <c r="G136" s="245" t="s">
        <v>172</v>
      </c>
      <c r="H136" s="246">
        <v>0.53600000000000003</v>
      </c>
      <c r="I136" s="247"/>
      <c r="J136" s="248">
        <f>ROUND(I136*H136,2)</f>
        <v>0</v>
      </c>
      <c r="K136" s="244" t="s">
        <v>173</v>
      </c>
      <c r="L136" s="249"/>
      <c r="M136" s="250" t="s">
        <v>21</v>
      </c>
      <c r="N136" s="251" t="s">
        <v>41</v>
      </c>
      <c r="O136" s="41"/>
      <c r="P136" s="201">
        <f>O136*H136</f>
        <v>0</v>
      </c>
      <c r="Q136" s="201">
        <v>0.55000000000000004</v>
      </c>
      <c r="R136" s="201">
        <f>Q136*H136</f>
        <v>0.29480000000000006</v>
      </c>
      <c r="S136" s="201">
        <v>0</v>
      </c>
      <c r="T136" s="202">
        <f>S136*H136</f>
        <v>0</v>
      </c>
      <c r="AR136" s="23" t="s">
        <v>426</v>
      </c>
      <c r="AT136" s="23" t="s">
        <v>364</v>
      </c>
      <c r="AU136" s="23" t="s">
        <v>175</v>
      </c>
      <c r="AY136" s="23" t="s">
        <v>167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175</v>
      </c>
      <c r="BK136" s="203">
        <f>ROUND(I136*H136,2)</f>
        <v>0</v>
      </c>
      <c r="BL136" s="23" t="s">
        <v>308</v>
      </c>
      <c r="BM136" s="23" t="s">
        <v>3324</v>
      </c>
    </row>
    <row r="137" spans="2:65" s="11" customFormat="1">
      <c r="B137" s="204"/>
      <c r="C137" s="205"/>
      <c r="D137" s="206" t="s">
        <v>177</v>
      </c>
      <c r="E137" s="207" t="s">
        <v>21</v>
      </c>
      <c r="F137" s="208" t="s">
        <v>901</v>
      </c>
      <c r="G137" s="205"/>
      <c r="H137" s="209" t="s">
        <v>21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175</v>
      </c>
      <c r="AV137" s="11" t="s">
        <v>77</v>
      </c>
      <c r="AW137" s="11" t="s">
        <v>33</v>
      </c>
      <c r="AX137" s="11" t="s">
        <v>69</v>
      </c>
      <c r="AY137" s="215" t="s">
        <v>167</v>
      </c>
    </row>
    <row r="138" spans="2:65" s="12" customFormat="1">
      <c r="B138" s="216"/>
      <c r="C138" s="217"/>
      <c r="D138" s="206" t="s">
        <v>177</v>
      </c>
      <c r="E138" s="218" t="s">
        <v>21</v>
      </c>
      <c r="F138" s="219" t="s">
        <v>3325</v>
      </c>
      <c r="G138" s="217"/>
      <c r="H138" s="220">
        <v>0.53600000000000003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177</v>
      </c>
      <c r="AU138" s="226" t="s">
        <v>175</v>
      </c>
      <c r="AV138" s="12" t="s">
        <v>175</v>
      </c>
      <c r="AW138" s="12" t="s">
        <v>33</v>
      </c>
      <c r="AX138" s="12" t="s">
        <v>69</v>
      </c>
      <c r="AY138" s="226" t="s">
        <v>167</v>
      </c>
    </row>
    <row r="139" spans="2:65" s="13" customFormat="1">
      <c r="B139" s="227"/>
      <c r="C139" s="228"/>
      <c r="D139" s="229" t="s">
        <v>177</v>
      </c>
      <c r="E139" s="230" t="s">
        <v>21</v>
      </c>
      <c r="F139" s="231" t="s">
        <v>181</v>
      </c>
      <c r="G139" s="228"/>
      <c r="H139" s="232">
        <v>0.53600000000000003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177</v>
      </c>
      <c r="AU139" s="238" t="s">
        <v>175</v>
      </c>
      <c r="AV139" s="13" t="s">
        <v>174</v>
      </c>
      <c r="AW139" s="13" t="s">
        <v>33</v>
      </c>
      <c r="AX139" s="13" t="s">
        <v>77</v>
      </c>
      <c r="AY139" s="238" t="s">
        <v>167</v>
      </c>
    </row>
    <row r="140" spans="2:65" s="1" customFormat="1" ht="31.5" customHeight="1">
      <c r="B140" s="40"/>
      <c r="C140" s="192" t="s">
        <v>291</v>
      </c>
      <c r="D140" s="192" t="s">
        <v>169</v>
      </c>
      <c r="E140" s="193" t="s">
        <v>2211</v>
      </c>
      <c r="F140" s="194" t="s">
        <v>2212</v>
      </c>
      <c r="G140" s="195" t="s">
        <v>172</v>
      </c>
      <c r="H140" s="196">
        <v>0.53600000000000003</v>
      </c>
      <c r="I140" s="197"/>
      <c r="J140" s="198">
        <f>ROUND(I140*H140,2)</f>
        <v>0</v>
      </c>
      <c r="K140" s="194" t="s">
        <v>173</v>
      </c>
      <c r="L140" s="60"/>
      <c r="M140" s="199" t="s">
        <v>21</v>
      </c>
      <c r="N140" s="200" t="s">
        <v>41</v>
      </c>
      <c r="O140" s="41"/>
      <c r="P140" s="201">
        <f>O140*H140</f>
        <v>0</v>
      </c>
      <c r="Q140" s="201">
        <v>2.3369999999999998E-2</v>
      </c>
      <c r="R140" s="201">
        <f>Q140*H140</f>
        <v>1.2526320000000001E-2</v>
      </c>
      <c r="S140" s="201">
        <v>0</v>
      </c>
      <c r="T140" s="202">
        <f>S140*H140</f>
        <v>0</v>
      </c>
      <c r="AR140" s="23" t="s">
        <v>308</v>
      </c>
      <c r="AT140" s="23" t="s">
        <v>169</v>
      </c>
      <c r="AU140" s="23" t="s">
        <v>175</v>
      </c>
      <c r="AY140" s="23" t="s">
        <v>167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175</v>
      </c>
      <c r="BK140" s="203">
        <f>ROUND(I140*H140,2)</f>
        <v>0</v>
      </c>
      <c r="BL140" s="23" t="s">
        <v>308</v>
      </c>
      <c r="BM140" s="23" t="s">
        <v>3326</v>
      </c>
    </row>
    <row r="141" spans="2:65" s="11" customFormat="1">
      <c r="B141" s="204"/>
      <c r="C141" s="205"/>
      <c r="D141" s="206" t="s">
        <v>177</v>
      </c>
      <c r="E141" s="207" t="s">
        <v>21</v>
      </c>
      <c r="F141" s="208" t="s">
        <v>2073</v>
      </c>
      <c r="G141" s="205"/>
      <c r="H141" s="209" t="s">
        <v>21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177</v>
      </c>
      <c r="AU141" s="215" t="s">
        <v>175</v>
      </c>
      <c r="AV141" s="11" t="s">
        <v>77</v>
      </c>
      <c r="AW141" s="11" t="s">
        <v>33</v>
      </c>
      <c r="AX141" s="11" t="s">
        <v>69</v>
      </c>
      <c r="AY141" s="215" t="s">
        <v>167</v>
      </c>
    </row>
    <row r="142" spans="2:65" s="12" customFormat="1">
      <c r="B142" s="216"/>
      <c r="C142" s="217"/>
      <c r="D142" s="206" t="s">
        <v>177</v>
      </c>
      <c r="E142" s="218" t="s">
        <v>21</v>
      </c>
      <c r="F142" s="219" t="s">
        <v>3327</v>
      </c>
      <c r="G142" s="217"/>
      <c r="H142" s="220">
        <v>0.53600000000000003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177</v>
      </c>
      <c r="AU142" s="226" t="s">
        <v>175</v>
      </c>
      <c r="AV142" s="12" t="s">
        <v>175</v>
      </c>
      <c r="AW142" s="12" t="s">
        <v>33</v>
      </c>
      <c r="AX142" s="12" t="s">
        <v>69</v>
      </c>
      <c r="AY142" s="226" t="s">
        <v>167</v>
      </c>
    </row>
    <row r="143" spans="2:65" s="13" customFormat="1">
      <c r="B143" s="227"/>
      <c r="C143" s="228"/>
      <c r="D143" s="229" t="s">
        <v>177</v>
      </c>
      <c r="E143" s="230" t="s">
        <v>21</v>
      </c>
      <c r="F143" s="231" t="s">
        <v>181</v>
      </c>
      <c r="G143" s="228"/>
      <c r="H143" s="232">
        <v>0.53600000000000003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177</v>
      </c>
      <c r="AU143" s="238" t="s">
        <v>175</v>
      </c>
      <c r="AV143" s="13" t="s">
        <v>174</v>
      </c>
      <c r="AW143" s="13" t="s">
        <v>33</v>
      </c>
      <c r="AX143" s="13" t="s">
        <v>77</v>
      </c>
      <c r="AY143" s="238" t="s">
        <v>167</v>
      </c>
    </row>
    <row r="144" spans="2:65" s="1" customFormat="1" ht="31.5" customHeight="1">
      <c r="B144" s="40"/>
      <c r="C144" s="192" t="s">
        <v>298</v>
      </c>
      <c r="D144" s="192" t="s">
        <v>169</v>
      </c>
      <c r="E144" s="193" t="s">
        <v>3328</v>
      </c>
      <c r="F144" s="194" t="s">
        <v>3329</v>
      </c>
      <c r="G144" s="195" t="s">
        <v>305</v>
      </c>
      <c r="H144" s="196">
        <v>56.8</v>
      </c>
      <c r="I144" s="197"/>
      <c r="J144" s="198">
        <f>ROUND(I144*H144,2)</f>
        <v>0</v>
      </c>
      <c r="K144" s="194" t="s">
        <v>173</v>
      </c>
      <c r="L144" s="60"/>
      <c r="M144" s="199" t="s">
        <v>21</v>
      </c>
      <c r="N144" s="200" t="s">
        <v>41</v>
      </c>
      <c r="O144" s="4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308</v>
      </c>
      <c r="AT144" s="23" t="s">
        <v>169</v>
      </c>
      <c r="AU144" s="23" t="s">
        <v>175</v>
      </c>
      <c r="AY144" s="23" t="s">
        <v>167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175</v>
      </c>
      <c r="BK144" s="203">
        <f>ROUND(I144*H144,2)</f>
        <v>0</v>
      </c>
      <c r="BL144" s="23" t="s">
        <v>308</v>
      </c>
      <c r="BM144" s="23" t="s">
        <v>3330</v>
      </c>
    </row>
    <row r="145" spans="2:65" s="11" customFormat="1">
      <c r="B145" s="204"/>
      <c r="C145" s="205"/>
      <c r="D145" s="206" t="s">
        <v>177</v>
      </c>
      <c r="E145" s="207" t="s">
        <v>21</v>
      </c>
      <c r="F145" s="208" t="s">
        <v>3331</v>
      </c>
      <c r="G145" s="205"/>
      <c r="H145" s="209" t="s">
        <v>21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177</v>
      </c>
      <c r="AU145" s="215" t="s">
        <v>175</v>
      </c>
      <c r="AV145" s="11" t="s">
        <v>77</v>
      </c>
      <c r="AW145" s="11" t="s">
        <v>33</v>
      </c>
      <c r="AX145" s="11" t="s">
        <v>69</v>
      </c>
      <c r="AY145" s="215" t="s">
        <v>167</v>
      </c>
    </row>
    <row r="146" spans="2:65" s="12" customFormat="1">
      <c r="B146" s="216"/>
      <c r="C146" s="217"/>
      <c r="D146" s="206" t="s">
        <v>177</v>
      </c>
      <c r="E146" s="218" t="s">
        <v>21</v>
      </c>
      <c r="F146" s="219" t="s">
        <v>3332</v>
      </c>
      <c r="G146" s="217"/>
      <c r="H146" s="220">
        <v>13.8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177</v>
      </c>
      <c r="AU146" s="226" t="s">
        <v>175</v>
      </c>
      <c r="AV146" s="12" t="s">
        <v>175</v>
      </c>
      <c r="AW146" s="12" t="s">
        <v>33</v>
      </c>
      <c r="AX146" s="12" t="s">
        <v>69</v>
      </c>
      <c r="AY146" s="226" t="s">
        <v>167</v>
      </c>
    </row>
    <row r="147" spans="2:65" s="11" customFormat="1">
      <c r="B147" s="204"/>
      <c r="C147" s="205"/>
      <c r="D147" s="206" t="s">
        <v>177</v>
      </c>
      <c r="E147" s="207" t="s">
        <v>21</v>
      </c>
      <c r="F147" s="208" t="s">
        <v>3333</v>
      </c>
      <c r="G147" s="205"/>
      <c r="H147" s="209" t="s">
        <v>21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177</v>
      </c>
      <c r="AU147" s="215" t="s">
        <v>175</v>
      </c>
      <c r="AV147" s="11" t="s">
        <v>77</v>
      </c>
      <c r="AW147" s="11" t="s">
        <v>33</v>
      </c>
      <c r="AX147" s="11" t="s">
        <v>69</v>
      </c>
      <c r="AY147" s="215" t="s">
        <v>167</v>
      </c>
    </row>
    <row r="148" spans="2:65" s="12" customFormat="1">
      <c r="B148" s="216"/>
      <c r="C148" s="217"/>
      <c r="D148" s="206" t="s">
        <v>177</v>
      </c>
      <c r="E148" s="218" t="s">
        <v>21</v>
      </c>
      <c r="F148" s="219" t="s">
        <v>3334</v>
      </c>
      <c r="G148" s="217"/>
      <c r="H148" s="220">
        <v>18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177</v>
      </c>
      <c r="AU148" s="226" t="s">
        <v>175</v>
      </c>
      <c r="AV148" s="12" t="s">
        <v>175</v>
      </c>
      <c r="AW148" s="12" t="s">
        <v>33</v>
      </c>
      <c r="AX148" s="12" t="s">
        <v>69</v>
      </c>
      <c r="AY148" s="226" t="s">
        <v>167</v>
      </c>
    </row>
    <row r="149" spans="2:65" s="11" customFormat="1">
      <c r="B149" s="204"/>
      <c r="C149" s="205"/>
      <c r="D149" s="206" t="s">
        <v>177</v>
      </c>
      <c r="E149" s="207" t="s">
        <v>21</v>
      </c>
      <c r="F149" s="208" t="s">
        <v>3335</v>
      </c>
      <c r="G149" s="205"/>
      <c r="H149" s="209" t="s">
        <v>21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177</v>
      </c>
      <c r="AU149" s="215" t="s">
        <v>175</v>
      </c>
      <c r="AV149" s="11" t="s">
        <v>77</v>
      </c>
      <c r="AW149" s="11" t="s">
        <v>33</v>
      </c>
      <c r="AX149" s="11" t="s">
        <v>69</v>
      </c>
      <c r="AY149" s="215" t="s">
        <v>167</v>
      </c>
    </row>
    <row r="150" spans="2:65" s="12" customFormat="1">
      <c r="B150" s="216"/>
      <c r="C150" s="217"/>
      <c r="D150" s="206" t="s">
        <v>177</v>
      </c>
      <c r="E150" s="218" t="s">
        <v>21</v>
      </c>
      <c r="F150" s="219" t="s">
        <v>3336</v>
      </c>
      <c r="G150" s="217"/>
      <c r="H150" s="220">
        <v>25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177</v>
      </c>
      <c r="AU150" s="226" t="s">
        <v>175</v>
      </c>
      <c r="AV150" s="12" t="s">
        <v>175</v>
      </c>
      <c r="AW150" s="12" t="s">
        <v>33</v>
      </c>
      <c r="AX150" s="12" t="s">
        <v>69</v>
      </c>
      <c r="AY150" s="226" t="s">
        <v>167</v>
      </c>
    </row>
    <row r="151" spans="2:65" s="13" customFormat="1">
      <c r="B151" s="227"/>
      <c r="C151" s="228"/>
      <c r="D151" s="229" t="s">
        <v>177</v>
      </c>
      <c r="E151" s="230" t="s">
        <v>21</v>
      </c>
      <c r="F151" s="231" t="s">
        <v>181</v>
      </c>
      <c r="G151" s="228"/>
      <c r="H151" s="232">
        <v>56.8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177</v>
      </c>
      <c r="AU151" s="238" t="s">
        <v>175</v>
      </c>
      <c r="AV151" s="13" t="s">
        <v>174</v>
      </c>
      <c r="AW151" s="13" t="s">
        <v>33</v>
      </c>
      <c r="AX151" s="13" t="s">
        <v>77</v>
      </c>
      <c r="AY151" s="238" t="s">
        <v>167</v>
      </c>
    </row>
    <row r="152" spans="2:65" s="1" customFormat="1" ht="22.5" customHeight="1">
      <c r="B152" s="40"/>
      <c r="C152" s="242" t="s">
        <v>10</v>
      </c>
      <c r="D152" s="242" t="s">
        <v>364</v>
      </c>
      <c r="E152" s="243" t="s">
        <v>3337</v>
      </c>
      <c r="F152" s="244" t="s">
        <v>3338</v>
      </c>
      <c r="G152" s="245" t="s">
        <v>305</v>
      </c>
      <c r="H152" s="246">
        <v>34.979999999999997</v>
      </c>
      <c r="I152" s="247"/>
      <c r="J152" s="248">
        <f>ROUND(I152*H152,2)</f>
        <v>0</v>
      </c>
      <c r="K152" s="244" t="s">
        <v>173</v>
      </c>
      <c r="L152" s="249"/>
      <c r="M152" s="250" t="s">
        <v>21</v>
      </c>
      <c r="N152" s="251" t="s">
        <v>41</v>
      </c>
      <c r="O152" s="41"/>
      <c r="P152" s="201">
        <f>O152*H152</f>
        <v>0</v>
      </c>
      <c r="Q152" s="201">
        <v>1.426E-2</v>
      </c>
      <c r="R152" s="201">
        <f>Q152*H152</f>
        <v>0.49881479999999995</v>
      </c>
      <c r="S152" s="201">
        <v>0</v>
      </c>
      <c r="T152" s="202">
        <f>S152*H152</f>
        <v>0</v>
      </c>
      <c r="AR152" s="23" t="s">
        <v>426</v>
      </c>
      <c r="AT152" s="23" t="s">
        <v>364</v>
      </c>
      <c r="AU152" s="23" t="s">
        <v>175</v>
      </c>
      <c r="AY152" s="23" t="s">
        <v>167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175</v>
      </c>
      <c r="BK152" s="203">
        <f>ROUND(I152*H152,2)</f>
        <v>0</v>
      </c>
      <c r="BL152" s="23" t="s">
        <v>308</v>
      </c>
      <c r="BM152" s="23" t="s">
        <v>3339</v>
      </c>
    </row>
    <row r="153" spans="2:65" s="11" customFormat="1">
      <c r="B153" s="204"/>
      <c r="C153" s="205"/>
      <c r="D153" s="206" t="s">
        <v>177</v>
      </c>
      <c r="E153" s="207" t="s">
        <v>21</v>
      </c>
      <c r="F153" s="208" t="s">
        <v>901</v>
      </c>
      <c r="G153" s="205"/>
      <c r="H153" s="209" t="s">
        <v>21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177</v>
      </c>
      <c r="AU153" s="215" t="s">
        <v>175</v>
      </c>
      <c r="AV153" s="11" t="s">
        <v>77</v>
      </c>
      <c r="AW153" s="11" t="s">
        <v>33</v>
      </c>
      <c r="AX153" s="11" t="s">
        <v>69</v>
      </c>
      <c r="AY153" s="215" t="s">
        <v>167</v>
      </c>
    </row>
    <row r="154" spans="2:65" s="11" customFormat="1">
      <c r="B154" s="204"/>
      <c r="C154" s="205"/>
      <c r="D154" s="206" t="s">
        <v>177</v>
      </c>
      <c r="E154" s="207" t="s">
        <v>21</v>
      </c>
      <c r="F154" s="208" t="s">
        <v>3331</v>
      </c>
      <c r="G154" s="205"/>
      <c r="H154" s="209" t="s">
        <v>21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175</v>
      </c>
      <c r="AV154" s="11" t="s">
        <v>77</v>
      </c>
      <c r="AW154" s="11" t="s">
        <v>33</v>
      </c>
      <c r="AX154" s="11" t="s">
        <v>69</v>
      </c>
      <c r="AY154" s="215" t="s">
        <v>167</v>
      </c>
    </row>
    <row r="155" spans="2:65" s="12" customFormat="1">
      <c r="B155" s="216"/>
      <c r="C155" s="217"/>
      <c r="D155" s="206" t="s">
        <v>177</v>
      </c>
      <c r="E155" s="218" t="s">
        <v>21</v>
      </c>
      <c r="F155" s="219" t="s">
        <v>3340</v>
      </c>
      <c r="G155" s="217"/>
      <c r="H155" s="220">
        <v>15.18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177</v>
      </c>
      <c r="AU155" s="226" t="s">
        <v>175</v>
      </c>
      <c r="AV155" s="12" t="s">
        <v>175</v>
      </c>
      <c r="AW155" s="12" t="s">
        <v>33</v>
      </c>
      <c r="AX155" s="12" t="s">
        <v>69</v>
      </c>
      <c r="AY155" s="226" t="s">
        <v>167</v>
      </c>
    </row>
    <row r="156" spans="2:65" s="11" customFormat="1">
      <c r="B156" s="204"/>
      <c r="C156" s="205"/>
      <c r="D156" s="206" t="s">
        <v>177</v>
      </c>
      <c r="E156" s="207" t="s">
        <v>21</v>
      </c>
      <c r="F156" s="208" t="s">
        <v>3333</v>
      </c>
      <c r="G156" s="205"/>
      <c r="H156" s="209" t="s">
        <v>21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177</v>
      </c>
      <c r="AU156" s="215" t="s">
        <v>175</v>
      </c>
      <c r="AV156" s="11" t="s">
        <v>77</v>
      </c>
      <c r="AW156" s="11" t="s">
        <v>33</v>
      </c>
      <c r="AX156" s="11" t="s">
        <v>69</v>
      </c>
      <c r="AY156" s="215" t="s">
        <v>167</v>
      </c>
    </row>
    <row r="157" spans="2:65" s="12" customFormat="1">
      <c r="B157" s="216"/>
      <c r="C157" s="217"/>
      <c r="D157" s="206" t="s">
        <v>177</v>
      </c>
      <c r="E157" s="218" t="s">
        <v>21</v>
      </c>
      <c r="F157" s="219" t="s">
        <v>3341</v>
      </c>
      <c r="G157" s="217"/>
      <c r="H157" s="220">
        <v>19.8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177</v>
      </c>
      <c r="AU157" s="226" t="s">
        <v>175</v>
      </c>
      <c r="AV157" s="12" t="s">
        <v>175</v>
      </c>
      <c r="AW157" s="12" t="s">
        <v>33</v>
      </c>
      <c r="AX157" s="12" t="s">
        <v>69</v>
      </c>
      <c r="AY157" s="226" t="s">
        <v>167</v>
      </c>
    </row>
    <row r="158" spans="2:65" s="13" customFormat="1">
      <c r="B158" s="227"/>
      <c r="C158" s="228"/>
      <c r="D158" s="229" t="s">
        <v>177</v>
      </c>
      <c r="E158" s="230" t="s">
        <v>21</v>
      </c>
      <c r="F158" s="231" t="s">
        <v>181</v>
      </c>
      <c r="G158" s="228"/>
      <c r="H158" s="232">
        <v>34.979999999999997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177</v>
      </c>
      <c r="AU158" s="238" t="s">
        <v>175</v>
      </c>
      <c r="AV158" s="13" t="s">
        <v>174</v>
      </c>
      <c r="AW158" s="13" t="s">
        <v>33</v>
      </c>
      <c r="AX158" s="13" t="s">
        <v>77</v>
      </c>
      <c r="AY158" s="238" t="s">
        <v>167</v>
      </c>
    </row>
    <row r="159" spans="2:65" s="1" customFormat="1" ht="22.5" customHeight="1">
      <c r="B159" s="40"/>
      <c r="C159" s="242" t="s">
        <v>308</v>
      </c>
      <c r="D159" s="242" t="s">
        <v>364</v>
      </c>
      <c r="E159" s="243" t="s">
        <v>3342</v>
      </c>
      <c r="F159" s="244" t="s">
        <v>3343</v>
      </c>
      <c r="G159" s="245" t="s">
        <v>305</v>
      </c>
      <c r="H159" s="246">
        <v>27.5</v>
      </c>
      <c r="I159" s="247"/>
      <c r="J159" s="248">
        <f>ROUND(I159*H159,2)</f>
        <v>0</v>
      </c>
      <c r="K159" s="244" t="s">
        <v>173</v>
      </c>
      <c r="L159" s="249"/>
      <c r="M159" s="250" t="s">
        <v>21</v>
      </c>
      <c r="N159" s="251" t="s">
        <v>41</v>
      </c>
      <c r="O159" s="41"/>
      <c r="P159" s="201">
        <f>O159*H159</f>
        <v>0</v>
      </c>
      <c r="Q159" s="201">
        <v>1.7420000000000001E-2</v>
      </c>
      <c r="R159" s="201">
        <f>Q159*H159</f>
        <v>0.47905000000000003</v>
      </c>
      <c r="S159" s="201">
        <v>0</v>
      </c>
      <c r="T159" s="202">
        <f>S159*H159</f>
        <v>0</v>
      </c>
      <c r="AR159" s="23" t="s">
        <v>426</v>
      </c>
      <c r="AT159" s="23" t="s">
        <v>364</v>
      </c>
      <c r="AU159" s="23" t="s">
        <v>175</v>
      </c>
      <c r="AY159" s="23" t="s">
        <v>167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175</v>
      </c>
      <c r="BK159" s="203">
        <f>ROUND(I159*H159,2)</f>
        <v>0</v>
      </c>
      <c r="BL159" s="23" t="s">
        <v>308</v>
      </c>
      <c r="BM159" s="23" t="s">
        <v>3344</v>
      </c>
    </row>
    <row r="160" spans="2:65" s="11" customFormat="1">
      <c r="B160" s="204"/>
      <c r="C160" s="205"/>
      <c r="D160" s="206" t="s">
        <v>177</v>
      </c>
      <c r="E160" s="207" t="s">
        <v>21</v>
      </c>
      <c r="F160" s="208" t="s">
        <v>901</v>
      </c>
      <c r="G160" s="205"/>
      <c r="H160" s="209" t="s">
        <v>21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177</v>
      </c>
      <c r="AU160" s="215" t="s">
        <v>175</v>
      </c>
      <c r="AV160" s="11" t="s">
        <v>77</v>
      </c>
      <c r="AW160" s="11" t="s">
        <v>33</v>
      </c>
      <c r="AX160" s="11" t="s">
        <v>69</v>
      </c>
      <c r="AY160" s="215" t="s">
        <v>167</v>
      </c>
    </row>
    <row r="161" spans="2:65" s="11" customFormat="1">
      <c r="B161" s="204"/>
      <c r="C161" s="205"/>
      <c r="D161" s="206" t="s">
        <v>177</v>
      </c>
      <c r="E161" s="207" t="s">
        <v>21</v>
      </c>
      <c r="F161" s="208" t="s">
        <v>3335</v>
      </c>
      <c r="G161" s="205"/>
      <c r="H161" s="209" t="s">
        <v>21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177</v>
      </c>
      <c r="AU161" s="215" t="s">
        <v>175</v>
      </c>
      <c r="AV161" s="11" t="s">
        <v>77</v>
      </c>
      <c r="AW161" s="11" t="s">
        <v>33</v>
      </c>
      <c r="AX161" s="11" t="s">
        <v>69</v>
      </c>
      <c r="AY161" s="215" t="s">
        <v>167</v>
      </c>
    </row>
    <row r="162" spans="2:65" s="12" customFormat="1">
      <c r="B162" s="216"/>
      <c r="C162" s="217"/>
      <c r="D162" s="206" t="s">
        <v>177</v>
      </c>
      <c r="E162" s="218" t="s">
        <v>21</v>
      </c>
      <c r="F162" s="219" t="s">
        <v>3345</v>
      </c>
      <c r="G162" s="217"/>
      <c r="H162" s="220">
        <v>27.5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177</v>
      </c>
      <c r="AU162" s="226" t="s">
        <v>175</v>
      </c>
      <c r="AV162" s="12" t="s">
        <v>175</v>
      </c>
      <c r="AW162" s="12" t="s">
        <v>33</v>
      </c>
      <c r="AX162" s="12" t="s">
        <v>69</v>
      </c>
      <c r="AY162" s="226" t="s">
        <v>167</v>
      </c>
    </row>
    <row r="163" spans="2:65" s="13" customFormat="1">
      <c r="B163" s="227"/>
      <c r="C163" s="228"/>
      <c r="D163" s="229" t="s">
        <v>177</v>
      </c>
      <c r="E163" s="230" t="s">
        <v>21</v>
      </c>
      <c r="F163" s="231" t="s">
        <v>181</v>
      </c>
      <c r="G163" s="228"/>
      <c r="H163" s="232">
        <v>27.5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177</v>
      </c>
      <c r="AU163" s="238" t="s">
        <v>175</v>
      </c>
      <c r="AV163" s="13" t="s">
        <v>174</v>
      </c>
      <c r="AW163" s="13" t="s">
        <v>33</v>
      </c>
      <c r="AX163" s="13" t="s">
        <v>77</v>
      </c>
      <c r="AY163" s="238" t="s">
        <v>167</v>
      </c>
    </row>
    <row r="164" spans="2:65" s="1" customFormat="1" ht="22.5" customHeight="1">
      <c r="B164" s="40"/>
      <c r="C164" s="192" t="s">
        <v>312</v>
      </c>
      <c r="D164" s="192" t="s">
        <v>169</v>
      </c>
      <c r="E164" s="193" t="s">
        <v>3346</v>
      </c>
      <c r="F164" s="194" t="s">
        <v>3347</v>
      </c>
      <c r="G164" s="195" t="s">
        <v>172</v>
      </c>
      <c r="H164" s="196">
        <v>1.6180000000000001</v>
      </c>
      <c r="I164" s="197"/>
      <c r="J164" s="198">
        <f>ROUND(I164*H164,2)</f>
        <v>0</v>
      </c>
      <c r="K164" s="194" t="s">
        <v>173</v>
      </c>
      <c r="L164" s="60"/>
      <c r="M164" s="199" t="s">
        <v>21</v>
      </c>
      <c r="N164" s="200" t="s">
        <v>41</v>
      </c>
      <c r="O164" s="41"/>
      <c r="P164" s="201">
        <f>O164*H164</f>
        <v>0</v>
      </c>
      <c r="Q164" s="201">
        <v>2.4469999999999999E-2</v>
      </c>
      <c r="R164" s="201">
        <f>Q164*H164</f>
        <v>3.9592460000000003E-2</v>
      </c>
      <c r="S164" s="201">
        <v>0</v>
      </c>
      <c r="T164" s="202">
        <f>S164*H164</f>
        <v>0</v>
      </c>
      <c r="AR164" s="23" t="s">
        <v>308</v>
      </c>
      <c r="AT164" s="23" t="s">
        <v>169</v>
      </c>
      <c r="AU164" s="23" t="s">
        <v>175</v>
      </c>
      <c r="AY164" s="23" t="s">
        <v>167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175</v>
      </c>
      <c r="BK164" s="203">
        <f>ROUND(I164*H164,2)</f>
        <v>0</v>
      </c>
      <c r="BL164" s="23" t="s">
        <v>308</v>
      </c>
      <c r="BM164" s="23" t="s">
        <v>3348</v>
      </c>
    </row>
    <row r="165" spans="2:65" s="11" customFormat="1">
      <c r="B165" s="204"/>
      <c r="C165" s="205"/>
      <c r="D165" s="206" t="s">
        <v>177</v>
      </c>
      <c r="E165" s="207" t="s">
        <v>21</v>
      </c>
      <c r="F165" s="208" t="s">
        <v>2073</v>
      </c>
      <c r="G165" s="205"/>
      <c r="H165" s="209" t="s">
        <v>21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177</v>
      </c>
      <c r="AU165" s="215" t="s">
        <v>175</v>
      </c>
      <c r="AV165" s="11" t="s">
        <v>77</v>
      </c>
      <c r="AW165" s="11" t="s">
        <v>33</v>
      </c>
      <c r="AX165" s="11" t="s">
        <v>69</v>
      </c>
      <c r="AY165" s="215" t="s">
        <v>167</v>
      </c>
    </row>
    <row r="166" spans="2:65" s="12" customFormat="1">
      <c r="B166" s="216"/>
      <c r="C166" s="217"/>
      <c r="D166" s="206" t="s">
        <v>177</v>
      </c>
      <c r="E166" s="218" t="s">
        <v>21</v>
      </c>
      <c r="F166" s="219" t="s">
        <v>3349</v>
      </c>
      <c r="G166" s="217"/>
      <c r="H166" s="220">
        <v>1.6180000000000001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177</v>
      </c>
      <c r="AU166" s="226" t="s">
        <v>175</v>
      </c>
      <c r="AV166" s="12" t="s">
        <v>175</v>
      </c>
      <c r="AW166" s="12" t="s">
        <v>33</v>
      </c>
      <c r="AX166" s="12" t="s">
        <v>69</v>
      </c>
      <c r="AY166" s="226" t="s">
        <v>167</v>
      </c>
    </row>
    <row r="167" spans="2:65" s="13" customFormat="1">
      <c r="B167" s="227"/>
      <c r="C167" s="228"/>
      <c r="D167" s="229" t="s">
        <v>177</v>
      </c>
      <c r="E167" s="230" t="s">
        <v>21</v>
      </c>
      <c r="F167" s="231" t="s">
        <v>181</v>
      </c>
      <c r="G167" s="228"/>
      <c r="H167" s="232">
        <v>1.6180000000000001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177</v>
      </c>
      <c r="AU167" s="238" t="s">
        <v>175</v>
      </c>
      <c r="AV167" s="13" t="s">
        <v>174</v>
      </c>
      <c r="AW167" s="13" t="s">
        <v>33</v>
      </c>
      <c r="AX167" s="13" t="s">
        <v>77</v>
      </c>
      <c r="AY167" s="238" t="s">
        <v>167</v>
      </c>
    </row>
    <row r="168" spans="2:65" s="1" customFormat="1" ht="31.5" customHeight="1">
      <c r="B168" s="40"/>
      <c r="C168" s="192" t="s">
        <v>316</v>
      </c>
      <c r="D168" s="192" t="s">
        <v>169</v>
      </c>
      <c r="E168" s="193" t="s">
        <v>2243</v>
      </c>
      <c r="F168" s="194" t="s">
        <v>2244</v>
      </c>
      <c r="G168" s="195" t="s">
        <v>944</v>
      </c>
      <c r="H168" s="256"/>
      <c r="I168" s="197"/>
      <c r="J168" s="198">
        <f>ROUND(I168*H168,2)</f>
        <v>0</v>
      </c>
      <c r="K168" s="194" t="s">
        <v>173</v>
      </c>
      <c r="L168" s="60"/>
      <c r="M168" s="199" t="s">
        <v>21</v>
      </c>
      <c r="N168" s="200" t="s">
        <v>41</v>
      </c>
      <c r="O168" s="4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3" t="s">
        <v>308</v>
      </c>
      <c r="AT168" s="23" t="s">
        <v>169</v>
      </c>
      <c r="AU168" s="23" t="s">
        <v>175</v>
      </c>
      <c r="AY168" s="23" t="s">
        <v>167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175</v>
      </c>
      <c r="BK168" s="203">
        <f>ROUND(I168*H168,2)</f>
        <v>0</v>
      </c>
      <c r="BL168" s="23" t="s">
        <v>308</v>
      </c>
      <c r="BM168" s="23" t="s">
        <v>3350</v>
      </c>
    </row>
    <row r="169" spans="2:65" s="10" customFormat="1" ht="29.85" customHeight="1">
      <c r="B169" s="175"/>
      <c r="C169" s="176"/>
      <c r="D169" s="189" t="s">
        <v>68</v>
      </c>
      <c r="E169" s="190" t="s">
        <v>2246</v>
      </c>
      <c r="F169" s="190" t="s">
        <v>2247</v>
      </c>
      <c r="G169" s="176"/>
      <c r="H169" s="176"/>
      <c r="I169" s="179"/>
      <c r="J169" s="191">
        <f>BK169</f>
        <v>0</v>
      </c>
      <c r="K169" s="176"/>
      <c r="L169" s="181"/>
      <c r="M169" s="182"/>
      <c r="N169" s="183"/>
      <c r="O169" s="183"/>
      <c r="P169" s="184">
        <f>SUM(P170:P175)</f>
        <v>0</v>
      </c>
      <c r="Q169" s="183"/>
      <c r="R169" s="184">
        <f>SUM(R170:R175)</f>
        <v>0</v>
      </c>
      <c r="S169" s="183"/>
      <c r="T169" s="185">
        <f>SUM(T170:T175)</f>
        <v>0</v>
      </c>
      <c r="AR169" s="186" t="s">
        <v>175</v>
      </c>
      <c r="AT169" s="187" t="s">
        <v>68</v>
      </c>
      <c r="AU169" s="187" t="s">
        <v>77</v>
      </c>
      <c r="AY169" s="186" t="s">
        <v>167</v>
      </c>
      <c r="BK169" s="188">
        <f>SUM(BK170:BK175)</f>
        <v>0</v>
      </c>
    </row>
    <row r="170" spans="2:65" s="1" customFormat="1" ht="31.5" customHeight="1">
      <c r="B170" s="40"/>
      <c r="C170" s="192" t="s">
        <v>320</v>
      </c>
      <c r="D170" s="192" t="s">
        <v>169</v>
      </c>
      <c r="E170" s="193" t="s">
        <v>3351</v>
      </c>
      <c r="F170" s="194" t="s">
        <v>3352</v>
      </c>
      <c r="G170" s="195" t="s">
        <v>305</v>
      </c>
      <c r="H170" s="196">
        <v>65.114999999999995</v>
      </c>
      <c r="I170" s="197"/>
      <c r="J170" s="198">
        <f>ROUND(I170*H170,2)</f>
        <v>0</v>
      </c>
      <c r="K170" s="194" t="s">
        <v>173</v>
      </c>
      <c r="L170" s="60"/>
      <c r="M170" s="199" t="s">
        <v>21</v>
      </c>
      <c r="N170" s="200" t="s">
        <v>41</v>
      </c>
      <c r="O170" s="4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308</v>
      </c>
      <c r="AT170" s="23" t="s">
        <v>169</v>
      </c>
      <c r="AU170" s="23" t="s">
        <v>175</v>
      </c>
      <c r="AY170" s="23" t="s">
        <v>167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175</v>
      </c>
      <c r="BK170" s="203">
        <f>ROUND(I170*H170,2)</f>
        <v>0</v>
      </c>
      <c r="BL170" s="23" t="s">
        <v>308</v>
      </c>
      <c r="BM170" s="23" t="s">
        <v>3353</v>
      </c>
    </row>
    <row r="171" spans="2:65" s="11" customFormat="1">
      <c r="B171" s="204"/>
      <c r="C171" s="205"/>
      <c r="D171" s="206" t="s">
        <v>177</v>
      </c>
      <c r="E171" s="207" t="s">
        <v>21</v>
      </c>
      <c r="F171" s="208" t="s">
        <v>3354</v>
      </c>
      <c r="G171" s="205"/>
      <c r="H171" s="209" t="s">
        <v>21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177</v>
      </c>
      <c r="AU171" s="215" t="s">
        <v>175</v>
      </c>
      <c r="AV171" s="11" t="s">
        <v>77</v>
      </c>
      <c r="AW171" s="11" t="s">
        <v>33</v>
      </c>
      <c r="AX171" s="11" t="s">
        <v>69</v>
      </c>
      <c r="AY171" s="215" t="s">
        <v>167</v>
      </c>
    </row>
    <row r="172" spans="2:65" s="12" customFormat="1">
      <c r="B172" s="216"/>
      <c r="C172" s="217"/>
      <c r="D172" s="206" t="s">
        <v>177</v>
      </c>
      <c r="E172" s="218" t="s">
        <v>21</v>
      </c>
      <c r="F172" s="219" t="s">
        <v>3355</v>
      </c>
      <c r="G172" s="217"/>
      <c r="H172" s="220">
        <v>65.114999999999995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177</v>
      </c>
      <c r="AU172" s="226" t="s">
        <v>175</v>
      </c>
      <c r="AV172" s="12" t="s">
        <v>175</v>
      </c>
      <c r="AW172" s="12" t="s">
        <v>33</v>
      </c>
      <c r="AX172" s="12" t="s">
        <v>69</v>
      </c>
      <c r="AY172" s="226" t="s">
        <v>167</v>
      </c>
    </row>
    <row r="173" spans="2:65" s="13" customFormat="1">
      <c r="B173" s="227"/>
      <c r="C173" s="228"/>
      <c r="D173" s="229" t="s">
        <v>177</v>
      </c>
      <c r="E173" s="230" t="s">
        <v>21</v>
      </c>
      <c r="F173" s="231" t="s">
        <v>181</v>
      </c>
      <c r="G173" s="228"/>
      <c r="H173" s="232">
        <v>65.114999999999995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177</v>
      </c>
      <c r="AU173" s="238" t="s">
        <v>175</v>
      </c>
      <c r="AV173" s="13" t="s">
        <v>174</v>
      </c>
      <c r="AW173" s="13" t="s">
        <v>33</v>
      </c>
      <c r="AX173" s="13" t="s">
        <v>77</v>
      </c>
      <c r="AY173" s="238" t="s">
        <v>167</v>
      </c>
    </row>
    <row r="174" spans="2:65" s="1" customFormat="1" ht="22.5" customHeight="1">
      <c r="B174" s="40"/>
      <c r="C174" s="242" t="s">
        <v>326</v>
      </c>
      <c r="D174" s="242" t="s">
        <v>364</v>
      </c>
      <c r="E174" s="243" t="s">
        <v>3356</v>
      </c>
      <c r="F174" s="244" t="s">
        <v>3357</v>
      </c>
      <c r="G174" s="245" t="s">
        <v>305</v>
      </c>
      <c r="H174" s="246">
        <v>65.114999999999995</v>
      </c>
      <c r="I174" s="247"/>
      <c r="J174" s="248">
        <f>ROUND(I174*H174,2)</f>
        <v>0</v>
      </c>
      <c r="K174" s="244" t="s">
        <v>21</v>
      </c>
      <c r="L174" s="249"/>
      <c r="M174" s="250" t="s">
        <v>21</v>
      </c>
      <c r="N174" s="251" t="s">
        <v>41</v>
      </c>
      <c r="O174" s="41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426</v>
      </c>
      <c r="AT174" s="23" t="s">
        <v>364</v>
      </c>
      <c r="AU174" s="23" t="s">
        <v>175</v>
      </c>
      <c r="AY174" s="23" t="s">
        <v>167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175</v>
      </c>
      <c r="BK174" s="203">
        <f>ROUND(I174*H174,2)</f>
        <v>0</v>
      </c>
      <c r="BL174" s="23" t="s">
        <v>308</v>
      </c>
      <c r="BM174" s="23" t="s">
        <v>3358</v>
      </c>
    </row>
    <row r="175" spans="2:65" s="1" customFormat="1" ht="31.5" customHeight="1">
      <c r="B175" s="40"/>
      <c r="C175" s="192" t="s">
        <v>9</v>
      </c>
      <c r="D175" s="192" t="s">
        <v>169</v>
      </c>
      <c r="E175" s="193" t="s">
        <v>2303</v>
      </c>
      <c r="F175" s="194" t="s">
        <v>2304</v>
      </c>
      <c r="G175" s="195" t="s">
        <v>944</v>
      </c>
      <c r="H175" s="256"/>
      <c r="I175" s="197"/>
      <c r="J175" s="198">
        <f>ROUND(I175*H175,2)</f>
        <v>0</v>
      </c>
      <c r="K175" s="194" t="s">
        <v>173</v>
      </c>
      <c r="L175" s="60"/>
      <c r="M175" s="199" t="s">
        <v>21</v>
      </c>
      <c r="N175" s="200" t="s">
        <v>41</v>
      </c>
      <c r="O175" s="4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308</v>
      </c>
      <c r="AT175" s="23" t="s">
        <v>169</v>
      </c>
      <c r="AU175" s="23" t="s">
        <v>175</v>
      </c>
      <c r="AY175" s="23" t="s">
        <v>167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175</v>
      </c>
      <c r="BK175" s="203">
        <f>ROUND(I175*H175,2)</f>
        <v>0</v>
      </c>
      <c r="BL175" s="23" t="s">
        <v>308</v>
      </c>
      <c r="BM175" s="23" t="s">
        <v>3359</v>
      </c>
    </row>
    <row r="176" spans="2:65" s="10" customFormat="1" ht="29.85" customHeight="1">
      <c r="B176" s="175"/>
      <c r="C176" s="176"/>
      <c r="D176" s="189" t="s">
        <v>68</v>
      </c>
      <c r="E176" s="190" t="s">
        <v>2306</v>
      </c>
      <c r="F176" s="190" t="s">
        <v>2307</v>
      </c>
      <c r="G176" s="176"/>
      <c r="H176" s="176"/>
      <c r="I176" s="179"/>
      <c r="J176" s="191">
        <f>BK176</f>
        <v>0</v>
      </c>
      <c r="K176" s="176"/>
      <c r="L176" s="181"/>
      <c r="M176" s="182"/>
      <c r="N176" s="183"/>
      <c r="O176" s="183"/>
      <c r="P176" s="184">
        <f>SUM(P177:P185)</f>
        <v>0</v>
      </c>
      <c r="Q176" s="183"/>
      <c r="R176" s="184">
        <f>SUM(R177:R185)</f>
        <v>4.7981399999999993E-2</v>
      </c>
      <c r="S176" s="183"/>
      <c r="T176" s="185">
        <f>SUM(T177:T185)</f>
        <v>0</v>
      </c>
      <c r="AR176" s="186" t="s">
        <v>175</v>
      </c>
      <c r="AT176" s="187" t="s">
        <v>68</v>
      </c>
      <c r="AU176" s="187" t="s">
        <v>77</v>
      </c>
      <c r="AY176" s="186" t="s">
        <v>167</v>
      </c>
      <c r="BK176" s="188">
        <f>SUM(BK177:BK185)</f>
        <v>0</v>
      </c>
    </row>
    <row r="177" spans="2:65" s="1" customFormat="1" ht="31.5" customHeight="1">
      <c r="B177" s="40"/>
      <c r="C177" s="192" t="s">
        <v>337</v>
      </c>
      <c r="D177" s="192" t="s">
        <v>169</v>
      </c>
      <c r="E177" s="193" t="s">
        <v>3360</v>
      </c>
      <c r="F177" s="194" t="s">
        <v>3361</v>
      </c>
      <c r="G177" s="195" t="s">
        <v>305</v>
      </c>
      <c r="H177" s="196">
        <v>13.19</v>
      </c>
      <c r="I177" s="197"/>
      <c r="J177" s="198">
        <f>ROUND(I177*H177,2)</f>
        <v>0</v>
      </c>
      <c r="K177" s="194" t="s">
        <v>173</v>
      </c>
      <c r="L177" s="60"/>
      <c r="M177" s="199" t="s">
        <v>21</v>
      </c>
      <c r="N177" s="200" t="s">
        <v>41</v>
      </c>
      <c r="O177" s="41"/>
      <c r="P177" s="201">
        <f>O177*H177</f>
        <v>0</v>
      </c>
      <c r="Q177" s="201">
        <v>2.8600000000000001E-3</v>
      </c>
      <c r="R177" s="201">
        <f>Q177*H177</f>
        <v>3.7723399999999997E-2</v>
      </c>
      <c r="S177" s="201">
        <v>0</v>
      </c>
      <c r="T177" s="202">
        <f>S177*H177</f>
        <v>0</v>
      </c>
      <c r="AR177" s="23" t="s">
        <v>308</v>
      </c>
      <c r="AT177" s="23" t="s">
        <v>169</v>
      </c>
      <c r="AU177" s="23" t="s">
        <v>175</v>
      </c>
      <c r="AY177" s="23" t="s">
        <v>167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175</v>
      </c>
      <c r="BK177" s="203">
        <f>ROUND(I177*H177,2)</f>
        <v>0</v>
      </c>
      <c r="BL177" s="23" t="s">
        <v>308</v>
      </c>
      <c r="BM177" s="23" t="s">
        <v>3362</v>
      </c>
    </row>
    <row r="178" spans="2:65" s="11" customFormat="1">
      <c r="B178" s="204"/>
      <c r="C178" s="205"/>
      <c r="D178" s="206" t="s">
        <v>177</v>
      </c>
      <c r="E178" s="207" t="s">
        <v>21</v>
      </c>
      <c r="F178" s="208" t="s">
        <v>2359</v>
      </c>
      <c r="G178" s="205"/>
      <c r="H178" s="209" t="s">
        <v>21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177</v>
      </c>
      <c r="AU178" s="215" t="s">
        <v>175</v>
      </c>
      <c r="AV178" s="11" t="s">
        <v>77</v>
      </c>
      <c r="AW178" s="11" t="s">
        <v>33</v>
      </c>
      <c r="AX178" s="11" t="s">
        <v>69</v>
      </c>
      <c r="AY178" s="215" t="s">
        <v>167</v>
      </c>
    </row>
    <row r="179" spans="2:65" s="12" customFormat="1">
      <c r="B179" s="216"/>
      <c r="C179" s="217"/>
      <c r="D179" s="206" t="s">
        <v>177</v>
      </c>
      <c r="E179" s="218" t="s">
        <v>21</v>
      </c>
      <c r="F179" s="219" t="s">
        <v>3363</v>
      </c>
      <c r="G179" s="217"/>
      <c r="H179" s="220">
        <v>13.19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177</v>
      </c>
      <c r="AU179" s="226" t="s">
        <v>175</v>
      </c>
      <c r="AV179" s="12" t="s">
        <v>175</v>
      </c>
      <c r="AW179" s="12" t="s">
        <v>33</v>
      </c>
      <c r="AX179" s="12" t="s">
        <v>69</v>
      </c>
      <c r="AY179" s="226" t="s">
        <v>167</v>
      </c>
    </row>
    <row r="180" spans="2:65" s="13" customFormat="1">
      <c r="B180" s="227"/>
      <c r="C180" s="228"/>
      <c r="D180" s="229" t="s">
        <v>177</v>
      </c>
      <c r="E180" s="230" t="s">
        <v>21</v>
      </c>
      <c r="F180" s="231" t="s">
        <v>181</v>
      </c>
      <c r="G180" s="228"/>
      <c r="H180" s="232">
        <v>13.19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177</v>
      </c>
      <c r="AU180" s="238" t="s">
        <v>175</v>
      </c>
      <c r="AV180" s="13" t="s">
        <v>174</v>
      </c>
      <c r="AW180" s="13" t="s">
        <v>33</v>
      </c>
      <c r="AX180" s="13" t="s">
        <v>77</v>
      </c>
      <c r="AY180" s="238" t="s">
        <v>167</v>
      </c>
    </row>
    <row r="181" spans="2:65" s="1" customFormat="1" ht="31.5" customHeight="1">
      <c r="B181" s="40"/>
      <c r="C181" s="192" t="s">
        <v>343</v>
      </c>
      <c r="D181" s="192" t="s">
        <v>169</v>
      </c>
      <c r="E181" s="193" t="s">
        <v>2375</v>
      </c>
      <c r="F181" s="194" t="s">
        <v>2376</v>
      </c>
      <c r="G181" s="195" t="s">
        <v>305</v>
      </c>
      <c r="H181" s="196">
        <v>4.5999999999999996</v>
      </c>
      <c r="I181" s="197"/>
      <c r="J181" s="198">
        <f>ROUND(I181*H181,2)</f>
        <v>0</v>
      </c>
      <c r="K181" s="194" t="s">
        <v>173</v>
      </c>
      <c r="L181" s="60"/>
      <c r="M181" s="199" t="s">
        <v>21</v>
      </c>
      <c r="N181" s="200" t="s">
        <v>41</v>
      </c>
      <c r="O181" s="41"/>
      <c r="P181" s="201">
        <f>O181*H181</f>
        <v>0</v>
      </c>
      <c r="Q181" s="201">
        <v>2.2300000000000002E-3</v>
      </c>
      <c r="R181" s="201">
        <f>Q181*H181</f>
        <v>1.0258E-2</v>
      </c>
      <c r="S181" s="201">
        <v>0</v>
      </c>
      <c r="T181" s="202">
        <f>S181*H181</f>
        <v>0</v>
      </c>
      <c r="AR181" s="23" t="s">
        <v>308</v>
      </c>
      <c r="AT181" s="23" t="s">
        <v>169</v>
      </c>
      <c r="AU181" s="23" t="s">
        <v>175</v>
      </c>
      <c r="AY181" s="23" t="s">
        <v>167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175</v>
      </c>
      <c r="BK181" s="203">
        <f>ROUND(I181*H181,2)</f>
        <v>0</v>
      </c>
      <c r="BL181" s="23" t="s">
        <v>308</v>
      </c>
      <c r="BM181" s="23" t="s">
        <v>3364</v>
      </c>
    </row>
    <row r="182" spans="2:65" s="11" customFormat="1">
      <c r="B182" s="204"/>
      <c r="C182" s="205"/>
      <c r="D182" s="206" t="s">
        <v>177</v>
      </c>
      <c r="E182" s="207" t="s">
        <v>21</v>
      </c>
      <c r="F182" s="208" t="s">
        <v>2378</v>
      </c>
      <c r="G182" s="205"/>
      <c r="H182" s="209" t="s">
        <v>21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177</v>
      </c>
      <c r="AU182" s="215" t="s">
        <v>175</v>
      </c>
      <c r="AV182" s="11" t="s">
        <v>77</v>
      </c>
      <c r="AW182" s="11" t="s">
        <v>33</v>
      </c>
      <c r="AX182" s="11" t="s">
        <v>69</v>
      </c>
      <c r="AY182" s="215" t="s">
        <v>167</v>
      </c>
    </row>
    <row r="183" spans="2:65" s="12" customFormat="1">
      <c r="B183" s="216"/>
      <c r="C183" s="217"/>
      <c r="D183" s="206" t="s">
        <v>177</v>
      </c>
      <c r="E183" s="218" t="s">
        <v>21</v>
      </c>
      <c r="F183" s="219" t="s">
        <v>3365</v>
      </c>
      <c r="G183" s="217"/>
      <c r="H183" s="220">
        <v>4.5999999999999996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177</v>
      </c>
      <c r="AU183" s="226" t="s">
        <v>175</v>
      </c>
      <c r="AV183" s="12" t="s">
        <v>175</v>
      </c>
      <c r="AW183" s="12" t="s">
        <v>33</v>
      </c>
      <c r="AX183" s="12" t="s">
        <v>69</v>
      </c>
      <c r="AY183" s="226" t="s">
        <v>167</v>
      </c>
    </row>
    <row r="184" spans="2:65" s="13" customFormat="1">
      <c r="B184" s="227"/>
      <c r="C184" s="228"/>
      <c r="D184" s="229" t="s">
        <v>177</v>
      </c>
      <c r="E184" s="230" t="s">
        <v>21</v>
      </c>
      <c r="F184" s="231" t="s">
        <v>181</v>
      </c>
      <c r="G184" s="228"/>
      <c r="H184" s="232">
        <v>4.5999999999999996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177</v>
      </c>
      <c r="AU184" s="238" t="s">
        <v>175</v>
      </c>
      <c r="AV184" s="13" t="s">
        <v>174</v>
      </c>
      <c r="AW184" s="13" t="s">
        <v>33</v>
      </c>
      <c r="AX184" s="13" t="s">
        <v>77</v>
      </c>
      <c r="AY184" s="238" t="s">
        <v>167</v>
      </c>
    </row>
    <row r="185" spans="2:65" s="1" customFormat="1" ht="31.5" customHeight="1">
      <c r="B185" s="40"/>
      <c r="C185" s="192" t="s">
        <v>349</v>
      </c>
      <c r="D185" s="192" t="s">
        <v>169</v>
      </c>
      <c r="E185" s="193" t="s">
        <v>2382</v>
      </c>
      <c r="F185" s="194" t="s">
        <v>2383</v>
      </c>
      <c r="G185" s="195" t="s">
        <v>944</v>
      </c>
      <c r="H185" s="256"/>
      <c r="I185" s="197"/>
      <c r="J185" s="198">
        <f>ROUND(I185*H185,2)</f>
        <v>0</v>
      </c>
      <c r="K185" s="194" t="s">
        <v>173</v>
      </c>
      <c r="L185" s="60"/>
      <c r="M185" s="199" t="s">
        <v>21</v>
      </c>
      <c r="N185" s="200" t="s">
        <v>41</v>
      </c>
      <c r="O185" s="41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308</v>
      </c>
      <c r="AT185" s="23" t="s">
        <v>169</v>
      </c>
      <c r="AU185" s="23" t="s">
        <v>175</v>
      </c>
      <c r="AY185" s="23" t="s">
        <v>167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175</v>
      </c>
      <c r="BK185" s="203">
        <f>ROUND(I185*H185,2)</f>
        <v>0</v>
      </c>
      <c r="BL185" s="23" t="s">
        <v>308</v>
      </c>
      <c r="BM185" s="23" t="s">
        <v>3366</v>
      </c>
    </row>
    <row r="186" spans="2:65" s="10" customFormat="1" ht="29.85" customHeight="1">
      <c r="B186" s="175"/>
      <c r="C186" s="176"/>
      <c r="D186" s="189" t="s">
        <v>68</v>
      </c>
      <c r="E186" s="190" t="s">
        <v>2385</v>
      </c>
      <c r="F186" s="190" t="s">
        <v>2386</v>
      </c>
      <c r="G186" s="176"/>
      <c r="H186" s="176"/>
      <c r="I186" s="179"/>
      <c r="J186" s="191">
        <f>BK186</f>
        <v>0</v>
      </c>
      <c r="K186" s="176"/>
      <c r="L186" s="181"/>
      <c r="M186" s="182"/>
      <c r="N186" s="183"/>
      <c r="O186" s="183"/>
      <c r="P186" s="184">
        <f>SUM(P187:P198)</f>
        <v>0</v>
      </c>
      <c r="Q186" s="183"/>
      <c r="R186" s="184">
        <f>SUM(R187:R198)</f>
        <v>2.4696544200000003</v>
      </c>
      <c r="S186" s="183"/>
      <c r="T186" s="185">
        <f>SUM(T187:T198)</f>
        <v>0</v>
      </c>
      <c r="AR186" s="186" t="s">
        <v>175</v>
      </c>
      <c r="AT186" s="187" t="s">
        <v>68</v>
      </c>
      <c r="AU186" s="187" t="s">
        <v>77</v>
      </c>
      <c r="AY186" s="186" t="s">
        <v>167</v>
      </c>
      <c r="BK186" s="188">
        <f>SUM(BK187:BK198)</f>
        <v>0</v>
      </c>
    </row>
    <row r="187" spans="2:65" s="1" customFormat="1" ht="31.5" customHeight="1">
      <c r="B187" s="40"/>
      <c r="C187" s="192" t="s">
        <v>356</v>
      </c>
      <c r="D187" s="192" t="s">
        <v>169</v>
      </c>
      <c r="E187" s="193" t="s">
        <v>2388</v>
      </c>
      <c r="F187" s="194" t="s">
        <v>2389</v>
      </c>
      <c r="G187" s="195" t="s">
        <v>245</v>
      </c>
      <c r="H187" s="196">
        <v>50.777000000000001</v>
      </c>
      <c r="I187" s="197"/>
      <c r="J187" s="198">
        <f>ROUND(I187*H187,2)</f>
        <v>0</v>
      </c>
      <c r="K187" s="194" t="s">
        <v>173</v>
      </c>
      <c r="L187" s="60"/>
      <c r="M187" s="199" t="s">
        <v>21</v>
      </c>
      <c r="N187" s="200" t="s">
        <v>41</v>
      </c>
      <c r="O187" s="41"/>
      <c r="P187" s="201">
        <f>O187*H187</f>
        <v>0</v>
      </c>
      <c r="Q187" s="201">
        <v>4.4499999999999998E-2</v>
      </c>
      <c r="R187" s="201">
        <f>Q187*H187</f>
        <v>2.2595765000000001</v>
      </c>
      <c r="S187" s="201">
        <v>0</v>
      </c>
      <c r="T187" s="202">
        <f>S187*H187</f>
        <v>0</v>
      </c>
      <c r="AR187" s="23" t="s">
        <v>308</v>
      </c>
      <c r="AT187" s="23" t="s">
        <v>169</v>
      </c>
      <c r="AU187" s="23" t="s">
        <v>175</v>
      </c>
      <c r="AY187" s="23" t="s">
        <v>167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175</v>
      </c>
      <c r="BK187" s="203">
        <f>ROUND(I187*H187,2)</f>
        <v>0</v>
      </c>
      <c r="BL187" s="23" t="s">
        <v>308</v>
      </c>
      <c r="BM187" s="23" t="s">
        <v>3367</v>
      </c>
    </row>
    <row r="188" spans="2:65" s="11" customFormat="1">
      <c r="B188" s="204"/>
      <c r="C188" s="205"/>
      <c r="D188" s="206" t="s">
        <v>177</v>
      </c>
      <c r="E188" s="207" t="s">
        <v>21</v>
      </c>
      <c r="F188" s="208" t="s">
        <v>2195</v>
      </c>
      <c r="G188" s="205"/>
      <c r="H188" s="209" t="s">
        <v>21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177</v>
      </c>
      <c r="AU188" s="215" t="s">
        <v>175</v>
      </c>
      <c r="AV188" s="11" t="s">
        <v>77</v>
      </c>
      <c r="AW188" s="11" t="s">
        <v>33</v>
      </c>
      <c r="AX188" s="11" t="s">
        <v>69</v>
      </c>
      <c r="AY188" s="215" t="s">
        <v>167</v>
      </c>
    </row>
    <row r="189" spans="2:65" s="12" customFormat="1">
      <c r="B189" s="216"/>
      <c r="C189" s="217"/>
      <c r="D189" s="206" t="s">
        <v>177</v>
      </c>
      <c r="E189" s="218" t="s">
        <v>21</v>
      </c>
      <c r="F189" s="219" t="s">
        <v>3323</v>
      </c>
      <c r="G189" s="217"/>
      <c r="H189" s="220">
        <v>50.777000000000001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177</v>
      </c>
      <c r="AU189" s="226" t="s">
        <v>175</v>
      </c>
      <c r="AV189" s="12" t="s">
        <v>175</v>
      </c>
      <c r="AW189" s="12" t="s">
        <v>33</v>
      </c>
      <c r="AX189" s="12" t="s">
        <v>69</v>
      </c>
      <c r="AY189" s="226" t="s">
        <v>167</v>
      </c>
    </row>
    <row r="190" spans="2:65" s="13" customFormat="1">
      <c r="B190" s="227"/>
      <c r="C190" s="228"/>
      <c r="D190" s="229" t="s">
        <v>177</v>
      </c>
      <c r="E190" s="230" t="s">
        <v>21</v>
      </c>
      <c r="F190" s="231" t="s">
        <v>181</v>
      </c>
      <c r="G190" s="228"/>
      <c r="H190" s="232">
        <v>50.777000000000001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177</v>
      </c>
      <c r="AU190" s="238" t="s">
        <v>175</v>
      </c>
      <c r="AV190" s="13" t="s">
        <v>174</v>
      </c>
      <c r="AW190" s="13" t="s">
        <v>33</v>
      </c>
      <c r="AX190" s="13" t="s">
        <v>77</v>
      </c>
      <c r="AY190" s="238" t="s">
        <v>167</v>
      </c>
    </row>
    <row r="191" spans="2:65" s="1" customFormat="1" ht="31.5" customHeight="1">
      <c r="B191" s="40"/>
      <c r="C191" s="192" t="s">
        <v>363</v>
      </c>
      <c r="D191" s="192" t="s">
        <v>169</v>
      </c>
      <c r="E191" s="193" t="s">
        <v>3368</v>
      </c>
      <c r="F191" s="194" t="s">
        <v>3369</v>
      </c>
      <c r="G191" s="195" t="s">
        <v>305</v>
      </c>
      <c r="H191" s="196">
        <v>6.5949999999999998</v>
      </c>
      <c r="I191" s="197"/>
      <c r="J191" s="198">
        <f>ROUND(I191*H191,2)</f>
        <v>0</v>
      </c>
      <c r="K191" s="194" t="s">
        <v>173</v>
      </c>
      <c r="L191" s="60"/>
      <c r="M191" s="199" t="s">
        <v>21</v>
      </c>
      <c r="N191" s="200" t="s">
        <v>41</v>
      </c>
      <c r="O191" s="41"/>
      <c r="P191" s="201">
        <f>O191*H191</f>
        <v>0</v>
      </c>
      <c r="Q191" s="201">
        <v>1.1469999999999999E-2</v>
      </c>
      <c r="R191" s="201">
        <f>Q191*H191</f>
        <v>7.5644649999999994E-2</v>
      </c>
      <c r="S191" s="201">
        <v>0</v>
      </c>
      <c r="T191" s="202">
        <f>S191*H191</f>
        <v>0</v>
      </c>
      <c r="AR191" s="23" t="s">
        <v>308</v>
      </c>
      <c r="AT191" s="23" t="s">
        <v>169</v>
      </c>
      <c r="AU191" s="23" t="s">
        <v>175</v>
      </c>
      <c r="AY191" s="23" t="s">
        <v>167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175</v>
      </c>
      <c r="BK191" s="203">
        <f>ROUND(I191*H191,2)</f>
        <v>0</v>
      </c>
      <c r="BL191" s="23" t="s">
        <v>308</v>
      </c>
      <c r="BM191" s="23" t="s">
        <v>3370</v>
      </c>
    </row>
    <row r="192" spans="2:65" s="11" customFormat="1">
      <c r="B192" s="204"/>
      <c r="C192" s="205"/>
      <c r="D192" s="206" t="s">
        <v>177</v>
      </c>
      <c r="E192" s="207" t="s">
        <v>21</v>
      </c>
      <c r="F192" s="208" t="s">
        <v>2404</v>
      </c>
      <c r="G192" s="205"/>
      <c r="H192" s="209" t="s">
        <v>21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177</v>
      </c>
      <c r="AU192" s="215" t="s">
        <v>175</v>
      </c>
      <c r="AV192" s="11" t="s">
        <v>77</v>
      </c>
      <c r="AW192" s="11" t="s">
        <v>33</v>
      </c>
      <c r="AX192" s="11" t="s">
        <v>69</v>
      </c>
      <c r="AY192" s="215" t="s">
        <v>167</v>
      </c>
    </row>
    <row r="193" spans="2:65" s="12" customFormat="1">
      <c r="B193" s="216"/>
      <c r="C193" s="217"/>
      <c r="D193" s="206" t="s">
        <v>177</v>
      </c>
      <c r="E193" s="218" t="s">
        <v>21</v>
      </c>
      <c r="F193" s="219" t="s">
        <v>3371</v>
      </c>
      <c r="G193" s="217"/>
      <c r="H193" s="220">
        <v>6.5949999999999998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177</v>
      </c>
      <c r="AU193" s="226" t="s">
        <v>175</v>
      </c>
      <c r="AV193" s="12" t="s">
        <v>175</v>
      </c>
      <c r="AW193" s="12" t="s">
        <v>33</v>
      </c>
      <c r="AX193" s="12" t="s">
        <v>69</v>
      </c>
      <c r="AY193" s="226" t="s">
        <v>167</v>
      </c>
    </row>
    <row r="194" spans="2:65" s="13" customFormat="1">
      <c r="B194" s="227"/>
      <c r="C194" s="228"/>
      <c r="D194" s="229" t="s">
        <v>177</v>
      </c>
      <c r="E194" s="230" t="s">
        <v>21</v>
      </c>
      <c r="F194" s="231" t="s">
        <v>181</v>
      </c>
      <c r="G194" s="228"/>
      <c r="H194" s="232">
        <v>6.5949999999999998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177</v>
      </c>
      <c r="AU194" s="238" t="s">
        <v>175</v>
      </c>
      <c r="AV194" s="13" t="s">
        <v>174</v>
      </c>
      <c r="AW194" s="13" t="s">
        <v>33</v>
      </c>
      <c r="AX194" s="13" t="s">
        <v>77</v>
      </c>
      <c r="AY194" s="238" t="s">
        <v>167</v>
      </c>
    </row>
    <row r="195" spans="2:65" s="1" customFormat="1" ht="31.5" customHeight="1">
      <c r="B195" s="40"/>
      <c r="C195" s="192" t="s">
        <v>372</v>
      </c>
      <c r="D195" s="192" t="s">
        <v>169</v>
      </c>
      <c r="E195" s="193" t="s">
        <v>2411</v>
      </c>
      <c r="F195" s="194" t="s">
        <v>2412</v>
      </c>
      <c r="G195" s="195" t="s">
        <v>305</v>
      </c>
      <c r="H195" s="196">
        <v>15.398999999999999</v>
      </c>
      <c r="I195" s="197"/>
      <c r="J195" s="198">
        <f>ROUND(I195*H195,2)</f>
        <v>0</v>
      </c>
      <c r="K195" s="194" t="s">
        <v>173</v>
      </c>
      <c r="L195" s="60"/>
      <c r="M195" s="199" t="s">
        <v>21</v>
      </c>
      <c r="N195" s="200" t="s">
        <v>41</v>
      </c>
      <c r="O195" s="41"/>
      <c r="P195" s="201">
        <f>O195*H195</f>
        <v>0</v>
      </c>
      <c r="Q195" s="201">
        <v>8.7299999999999999E-3</v>
      </c>
      <c r="R195" s="201">
        <f>Q195*H195</f>
        <v>0.13443326999999999</v>
      </c>
      <c r="S195" s="201">
        <v>0</v>
      </c>
      <c r="T195" s="202">
        <f>S195*H195</f>
        <v>0</v>
      </c>
      <c r="AR195" s="23" t="s">
        <v>308</v>
      </c>
      <c r="AT195" s="23" t="s">
        <v>169</v>
      </c>
      <c r="AU195" s="23" t="s">
        <v>175</v>
      </c>
      <c r="AY195" s="23" t="s">
        <v>167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175</v>
      </c>
      <c r="BK195" s="203">
        <f>ROUND(I195*H195,2)</f>
        <v>0</v>
      </c>
      <c r="BL195" s="23" t="s">
        <v>308</v>
      </c>
      <c r="BM195" s="23" t="s">
        <v>3372</v>
      </c>
    </row>
    <row r="196" spans="2:65" s="11" customFormat="1">
      <c r="B196" s="204"/>
      <c r="C196" s="205"/>
      <c r="D196" s="206" t="s">
        <v>177</v>
      </c>
      <c r="E196" s="207" t="s">
        <v>21</v>
      </c>
      <c r="F196" s="208" t="s">
        <v>2414</v>
      </c>
      <c r="G196" s="205"/>
      <c r="H196" s="209" t="s">
        <v>21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177</v>
      </c>
      <c r="AU196" s="215" t="s">
        <v>175</v>
      </c>
      <c r="AV196" s="11" t="s">
        <v>77</v>
      </c>
      <c r="AW196" s="11" t="s">
        <v>33</v>
      </c>
      <c r="AX196" s="11" t="s">
        <v>69</v>
      </c>
      <c r="AY196" s="215" t="s">
        <v>167</v>
      </c>
    </row>
    <row r="197" spans="2:65" s="12" customFormat="1">
      <c r="B197" s="216"/>
      <c r="C197" s="217"/>
      <c r="D197" s="206" t="s">
        <v>177</v>
      </c>
      <c r="E197" s="218" t="s">
        <v>21</v>
      </c>
      <c r="F197" s="219" t="s">
        <v>3373</v>
      </c>
      <c r="G197" s="217"/>
      <c r="H197" s="220">
        <v>15.398999999999999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177</v>
      </c>
      <c r="AU197" s="226" t="s">
        <v>175</v>
      </c>
      <c r="AV197" s="12" t="s">
        <v>175</v>
      </c>
      <c r="AW197" s="12" t="s">
        <v>33</v>
      </c>
      <c r="AX197" s="12" t="s">
        <v>69</v>
      </c>
      <c r="AY197" s="226" t="s">
        <v>167</v>
      </c>
    </row>
    <row r="198" spans="2:65" s="13" customFormat="1">
      <c r="B198" s="227"/>
      <c r="C198" s="228"/>
      <c r="D198" s="206" t="s">
        <v>177</v>
      </c>
      <c r="E198" s="239" t="s">
        <v>21</v>
      </c>
      <c r="F198" s="240" t="s">
        <v>181</v>
      </c>
      <c r="G198" s="228"/>
      <c r="H198" s="241">
        <v>15.398999999999999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177</v>
      </c>
      <c r="AU198" s="238" t="s">
        <v>175</v>
      </c>
      <c r="AV198" s="13" t="s">
        <v>174</v>
      </c>
      <c r="AW198" s="13" t="s">
        <v>33</v>
      </c>
      <c r="AX198" s="13" t="s">
        <v>77</v>
      </c>
      <c r="AY198" s="238" t="s">
        <v>167</v>
      </c>
    </row>
    <row r="199" spans="2:65" s="10" customFormat="1" ht="29.85" customHeight="1">
      <c r="B199" s="175"/>
      <c r="C199" s="176"/>
      <c r="D199" s="189" t="s">
        <v>68</v>
      </c>
      <c r="E199" s="190" t="s">
        <v>2471</v>
      </c>
      <c r="F199" s="190" t="s">
        <v>2472</v>
      </c>
      <c r="G199" s="176"/>
      <c r="H199" s="176"/>
      <c r="I199" s="179"/>
      <c r="J199" s="191">
        <f>BK199</f>
        <v>0</v>
      </c>
      <c r="K199" s="176"/>
      <c r="L199" s="181"/>
      <c r="M199" s="182"/>
      <c r="N199" s="183"/>
      <c r="O199" s="183"/>
      <c r="P199" s="184">
        <f>SUM(P200:P208)</f>
        <v>0</v>
      </c>
      <c r="Q199" s="183"/>
      <c r="R199" s="184">
        <f>SUM(R200:R208)</f>
        <v>0.10507266</v>
      </c>
      <c r="S199" s="183"/>
      <c r="T199" s="185">
        <f>SUM(T200:T208)</f>
        <v>0</v>
      </c>
      <c r="AR199" s="186" t="s">
        <v>175</v>
      </c>
      <c r="AT199" s="187" t="s">
        <v>68</v>
      </c>
      <c r="AU199" s="187" t="s">
        <v>77</v>
      </c>
      <c r="AY199" s="186" t="s">
        <v>167</v>
      </c>
      <c r="BK199" s="188">
        <f>SUM(BK200:BK208)</f>
        <v>0</v>
      </c>
    </row>
    <row r="200" spans="2:65" s="1" customFormat="1" ht="31.5" customHeight="1">
      <c r="B200" s="40"/>
      <c r="C200" s="192" t="s">
        <v>378</v>
      </c>
      <c r="D200" s="192" t="s">
        <v>169</v>
      </c>
      <c r="E200" s="193" t="s">
        <v>3374</v>
      </c>
      <c r="F200" s="194" t="s">
        <v>3375</v>
      </c>
      <c r="G200" s="195" t="s">
        <v>245</v>
      </c>
      <c r="H200" s="196">
        <v>10.26</v>
      </c>
      <c r="I200" s="197"/>
      <c r="J200" s="198">
        <f>ROUND(I200*H200,2)</f>
        <v>0</v>
      </c>
      <c r="K200" s="194" t="s">
        <v>173</v>
      </c>
      <c r="L200" s="60"/>
      <c r="M200" s="199" t="s">
        <v>21</v>
      </c>
      <c r="N200" s="200" t="s">
        <v>41</v>
      </c>
      <c r="O200" s="41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308</v>
      </c>
      <c r="AT200" s="23" t="s">
        <v>169</v>
      </c>
      <c r="AU200" s="23" t="s">
        <v>175</v>
      </c>
      <c r="AY200" s="23" t="s">
        <v>167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175</v>
      </c>
      <c r="BK200" s="203">
        <f>ROUND(I200*H200,2)</f>
        <v>0</v>
      </c>
      <c r="BL200" s="23" t="s">
        <v>308</v>
      </c>
      <c r="BM200" s="23" t="s">
        <v>3376</v>
      </c>
    </row>
    <row r="201" spans="2:65" s="11" customFormat="1">
      <c r="B201" s="204"/>
      <c r="C201" s="205"/>
      <c r="D201" s="206" t="s">
        <v>177</v>
      </c>
      <c r="E201" s="207" t="s">
        <v>21</v>
      </c>
      <c r="F201" s="208" t="s">
        <v>3377</v>
      </c>
      <c r="G201" s="205"/>
      <c r="H201" s="209" t="s">
        <v>21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177</v>
      </c>
      <c r="AU201" s="215" t="s">
        <v>175</v>
      </c>
      <c r="AV201" s="11" t="s">
        <v>77</v>
      </c>
      <c r="AW201" s="11" t="s">
        <v>33</v>
      </c>
      <c r="AX201" s="11" t="s">
        <v>69</v>
      </c>
      <c r="AY201" s="215" t="s">
        <v>167</v>
      </c>
    </row>
    <row r="202" spans="2:65" s="12" customFormat="1">
      <c r="B202" s="216"/>
      <c r="C202" s="217"/>
      <c r="D202" s="206" t="s">
        <v>177</v>
      </c>
      <c r="E202" s="218" t="s">
        <v>21</v>
      </c>
      <c r="F202" s="219" t="s">
        <v>3378</v>
      </c>
      <c r="G202" s="217"/>
      <c r="H202" s="220">
        <v>10.26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177</v>
      </c>
      <c r="AU202" s="226" t="s">
        <v>175</v>
      </c>
      <c r="AV202" s="12" t="s">
        <v>175</v>
      </c>
      <c r="AW202" s="12" t="s">
        <v>33</v>
      </c>
      <c r="AX202" s="12" t="s">
        <v>69</v>
      </c>
      <c r="AY202" s="226" t="s">
        <v>167</v>
      </c>
    </row>
    <row r="203" spans="2:65" s="13" customFormat="1">
      <c r="B203" s="227"/>
      <c r="C203" s="228"/>
      <c r="D203" s="229" t="s">
        <v>177</v>
      </c>
      <c r="E203" s="230" t="s">
        <v>21</v>
      </c>
      <c r="F203" s="231" t="s">
        <v>181</v>
      </c>
      <c r="G203" s="228"/>
      <c r="H203" s="232">
        <v>10.26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177</v>
      </c>
      <c r="AU203" s="238" t="s">
        <v>175</v>
      </c>
      <c r="AV203" s="13" t="s">
        <v>174</v>
      </c>
      <c r="AW203" s="13" t="s">
        <v>33</v>
      </c>
      <c r="AX203" s="13" t="s">
        <v>77</v>
      </c>
      <c r="AY203" s="238" t="s">
        <v>167</v>
      </c>
    </row>
    <row r="204" spans="2:65" s="1" customFormat="1" ht="22.5" customHeight="1">
      <c r="B204" s="40"/>
      <c r="C204" s="242" t="s">
        <v>399</v>
      </c>
      <c r="D204" s="242" t="s">
        <v>364</v>
      </c>
      <c r="E204" s="243" t="s">
        <v>2233</v>
      </c>
      <c r="F204" s="244" t="s">
        <v>2234</v>
      </c>
      <c r="G204" s="245" t="s">
        <v>245</v>
      </c>
      <c r="H204" s="246">
        <v>11.286</v>
      </c>
      <c r="I204" s="247"/>
      <c r="J204" s="248">
        <f>ROUND(I204*H204,2)</f>
        <v>0</v>
      </c>
      <c r="K204" s="244" t="s">
        <v>173</v>
      </c>
      <c r="L204" s="249"/>
      <c r="M204" s="250" t="s">
        <v>21</v>
      </c>
      <c r="N204" s="251" t="s">
        <v>41</v>
      </c>
      <c r="O204" s="41"/>
      <c r="P204" s="201">
        <f>O204*H204</f>
        <v>0</v>
      </c>
      <c r="Q204" s="201">
        <v>9.3100000000000006E-3</v>
      </c>
      <c r="R204" s="201">
        <f>Q204*H204</f>
        <v>0.10507266</v>
      </c>
      <c r="S204" s="201">
        <v>0</v>
      </c>
      <c r="T204" s="202">
        <f>S204*H204</f>
        <v>0</v>
      </c>
      <c r="AR204" s="23" t="s">
        <v>426</v>
      </c>
      <c r="AT204" s="23" t="s">
        <v>364</v>
      </c>
      <c r="AU204" s="23" t="s">
        <v>175</v>
      </c>
      <c r="AY204" s="23" t="s">
        <v>167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175</v>
      </c>
      <c r="BK204" s="203">
        <f>ROUND(I204*H204,2)</f>
        <v>0</v>
      </c>
      <c r="BL204" s="23" t="s">
        <v>308</v>
      </c>
      <c r="BM204" s="23" t="s">
        <v>3379</v>
      </c>
    </row>
    <row r="205" spans="2:65" s="11" customFormat="1">
      <c r="B205" s="204"/>
      <c r="C205" s="205"/>
      <c r="D205" s="206" t="s">
        <v>177</v>
      </c>
      <c r="E205" s="207" t="s">
        <v>21</v>
      </c>
      <c r="F205" s="208" t="s">
        <v>901</v>
      </c>
      <c r="G205" s="205"/>
      <c r="H205" s="209" t="s">
        <v>21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177</v>
      </c>
      <c r="AU205" s="215" t="s">
        <v>175</v>
      </c>
      <c r="AV205" s="11" t="s">
        <v>77</v>
      </c>
      <c r="AW205" s="11" t="s">
        <v>33</v>
      </c>
      <c r="AX205" s="11" t="s">
        <v>69</v>
      </c>
      <c r="AY205" s="215" t="s">
        <v>167</v>
      </c>
    </row>
    <row r="206" spans="2:65" s="12" customFormat="1">
      <c r="B206" s="216"/>
      <c r="C206" s="217"/>
      <c r="D206" s="206" t="s">
        <v>177</v>
      </c>
      <c r="E206" s="218" t="s">
        <v>21</v>
      </c>
      <c r="F206" s="219" t="s">
        <v>3380</v>
      </c>
      <c r="G206" s="217"/>
      <c r="H206" s="220">
        <v>11.286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177</v>
      </c>
      <c r="AU206" s="226" t="s">
        <v>175</v>
      </c>
      <c r="AV206" s="12" t="s">
        <v>175</v>
      </c>
      <c r="AW206" s="12" t="s">
        <v>33</v>
      </c>
      <c r="AX206" s="12" t="s">
        <v>69</v>
      </c>
      <c r="AY206" s="226" t="s">
        <v>167</v>
      </c>
    </row>
    <row r="207" spans="2:65" s="13" customFormat="1">
      <c r="B207" s="227"/>
      <c r="C207" s="228"/>
      <c r="D207" s="229" t="s">
        <v>177</v>
      </c>
      <c r="E207" s="230" t="s">
        <v>21</v>
      </c>
      <c r="F207" s="231" t="s">
        <v>181</v>
      </c>
      <c r="G207" s="228"/>
      <c r="H207" s="232">
        <v>11.286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177</v>
      </c>
      <c r="AU207" s="238" t="s">
        <v>175</v>
      </c>
      <c r="AV207" s="13" t="s">
        <v>174</v>
      </c>
      <c r="AW207" s="13" t="s">
        <v>33</v>
      </c>
      <c r="AX207" s="13" t="s">
        <v>77</v>
      </c>
      <c r="AY207" s="238" t="s">
        <v>167</v>
      </c>
    </row>
    <row r="208" spans="2:65" s="1" customFormat="1" ht="31.5" customHeight="1">
      <c r="B208" s="40"/>
      <c r="C208" s="192" t="s">
        <v>414</v>
      </c>
      <c r="D208" s="192" t="s">
        <v>169</v>
      </c>
      <c r="E208" s="193" t="s">
        <v>3381</v>
      </c>
      <c r="F208" s="194" t="s">
        <v>3382</v>
      </c>
      <c r="G208" s="195" t="s">
        <v>944</v>
      </c>
      <c r="H208" s="256"/>
      <c r="I208" s="197"/>
      <c r="J208" s="198">
        <f>ROUND(I208*H208,2)</f>
        <v>0</v>
      </c>
      <c r="K208" s="194" t="s">
        <v>173</v>
      </c>
      <c r="L208" s="60"/>
      <c r="M208" s="199" t="s">
        <v>21</v>
      </c>
      <c r="N208" s="200" t="s">
        <v>41</v>
      </c>
      <c r="O208" s="41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3" t="s">
        <v>308</v>
      </c>
      <c r="AT208" s="23" t="s">
        <v>169</v>
      </c>
      <c r="AU208" s="23" t="s">
        <v>175</v>
      </c>
      <c r="AY208" s="23" t="s">
        <v>167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175</v>
      </c>
      <c r="BK208" s="203">
        <f>ROUND(I208*H208,2)</f>
        <v>0</v>
      </c>
      <c r="BL208" s="23" t="s">
        <v>308</v>
      </c>
      <c r="BM208" s="23" t="s">
        <v>3383</v>
      </c>
    </row>
    <row r="209" spans="2:65" s="10" customFormat="1" ht="29.85" customHeight="1">
      <c r="B209" s="175"/>
      <c r="C209" s="176"/>
      <c r="D209" s="189" t="s">
        <v>68</v>
      </c>
      <c r="E209" s="190" t="s">
        <v>2828</v>
      </c>
      <c r="F209" s="190" t="s">
        <v>2829</v>
      </c>
      <c r="G209" s="176"/>
      <c r="H209" s="176"/>
      <c r="I209" s="179"/>
      <c r="J209" s="191">
        <f>BK209</f>
        <v>0</v>
      </c>
      <c r="K209" s="176"/>
      <c r="L209" s="181"/>
      <c r="M209" s="182"/>
      <c r="N209" s="183"/>
      <c r="O209" s="183"/>
      <c r="P209" s="184">
        <f>SUM(P210:P231)</f>
        <v>0</v>
      </c>
      <c r="Q209" s="183"/>
      <c r="R209" s="184">
        <f>SUM(R210:R231)</f>
        <v>5.260128E-2</v>
      </c>
      <c r="S209" s="183"/>
      <c r="T209" s="185">
        <f>SUM(T210:T231)</f>
        <v>0</v>
      </c>
      <c r="AR209" s="186" t="s">
        <v>175</v>
      </c>
      <c r="AT209" s="187" t="s">
        <v>68</v>
      </c>
      <c r="AU209" s="187" t="s">
        <v>77</v>
      </c>
      <c r="AY209" s="186" t="s">
        <v>167</v>
      </c>
      <c r="BK209" s="188">
        <f>SUM(BK210:BK231)</f>
        <v>0</v>
      </c>
    </row>
    <row r="210" spans="2:65" s="1" customFormat="1" ht="31.5" customHeight="1">
      <c r="B210" s="40"/>
      <c r="C210" s="192" t="s">
        <v>420</v>
      </c>
      <c r="D210" s="192" t="s">
        <v>169</v>
      </c>
      <c r="E210" s="193" t="s">
        <v>2831</v>
      </c>
      <c r="F210" s="194" t="s">
        <v>2832</v>
      </c>
      <c r="G210" s="195" t="s">
        <v>245</v>
      </c>
      <c r="H210" s="196">
        <v>109.586</v>
      </c>
      <c r="I210" s="197"/>
      <c r="J210" s="198">
        <f>ROUND(I210*H210,2)</f>
        <v>0</v>
      </c>
      <c r="K210" s="194" t="s">
        <v>173</v>
      </c>
      <c r="L210" s="60"/>
      <c r="M210" s="199" t="s">
        <v>21</v>
      </c>
      <c r="N210" s="200" t="s">
        <v>41</v>
      </c>
      <c r="O210" s="41"/>
      <c r="P210" s="201">
        <f>O210*H210</f>
        <v>0</v>
      </c>
      <c r="Q210" s="201">
        <v>1.3999999999999999E-4</v>
      </c>
      <c r="R210" s="201">
        <f>Q210*H210</f>
        <v>1.5342039999999998E-2</v>
      </c>
      <c r="S210" s="201">
        <v>0</v>
      </c>
      <c r="T210" s="202">
        <f>S210*H210</f>
        <v>0</v>
      </c>
      <c r="AR210" s="23" t="s">
        <v>308</v>
      </c>
      <c r="AT210" s="23" t="s">
        <v>169</v>
      </c>
      <c r="AU210" s="23" t="s">
        <v>175</v>
      </c>
      <c r="AY210" s="23" t="s">
        <v>167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175</v>
      </c>
      <c r="BK210" s="203">
        <f>ROUND(I210*H210,2)</f>
        <v>0</v>
      </c>
      <c r="BL210" s="23" t="s">
        <v>308</v>
      </c>
      <c r="BM210" s="23" t="s">
        <v>3384</v>
      </c>
    </row>
    <row r="211" spans="2:65" s="11" customFormat="1">
      <c r="B211" s="204"/>
      <c r="C211" s="205"/>
      <c r="D211" s="206" t="s">
        <v>177</v>
      </c>
      <c r="E211" s="207" t="s">
        <v>21</v>
      </c>
      <c r="F211" s="208" t="s">
        <v>3385</v>
      </c>
      <c r="G211" s="205"/>
      <c r="H211" s="209" t="s">
        <v>21</v>
      </c>
      <c r="I211" s="210"/>
      <c r="J211" s="205"/>
      <c r="K211" s="205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177</v>
      </c>
      <c r="AU211" s="215" t="s">
        <v>175</v>
      </c>
      <c r="AV211" s="11" t="s">
        <v>77</v>
      </c>
      <c r="AW211" s="11" t="s">
        <v>33</v>
      </c>
      <c r="AX211" s="11" t="s">
        <v>69</v>
      </c>
      <c r="AY211" s="215" t="s">
        <v>167</v>
      </c>
    </row>
    <row r="212" spans="2:65" s="11" customFormat="1">
      <c r="B212" s="204"/>
      <c r="C212" s="205"/>
      <c r="D212" s="206" t="s">
        <v>177</v>
      </c>
      <c r="E212" s="207" t="s">
        <v>21</v>
      </c>
      <c r="F212" s="208" t="s">
        <v>3331</v>
      </c>
      <c r="G212" s="205"/>
      <c r="H212" s="209" t="s">
        <v>21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177</v>
      </c>
      <c r="AU212" s="215" t="s">
        <v>175</v>
      </c>
      <c r="AV212" s="11" t="s">
        <v>77</v>
      </c>
      <c r="AW212" s="11" t="s">
        <v>33</v>
      </c>
      <c r="AX212" s="11" t="s">
        <v>69</v>
      </c>
      <c r="AY212" s="215" t="s">
        <v>167</v>
      </c>
    </row>
    <row r="213" spans="2:65" s="12" customFormat="1">
      <c r="B213" s="216"/>
      <c r="C213" s="217"/>
      <c r="D213" s="206" t="s">
        <v>177</v>
      </c>
      <c r="E213" s="218" t="s">
        <v>21</v>
      </c>
      <c r="F213" s="219" t="s">
        <v>3386</v>
      </c>
      <c r="G213" s="217"/>
      <c r="H213" s="220">
        <v>9.9359999999999999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177</v>
      </c>
      <c r="AU213" s="226" t="s">
        <v>175</v>
      </c>
      <c r="AV213" s="12" t="s">
        <v>175</v>
      </c>
      <c r="AW213" s="12" t="s">
        <v>33</v>
      </c>
      <c r="AX213" s="12" t="s">
        <v>69</v>
      </c>
      <c r="AY213" s="226" t="s">
        <v>167</v>
      </c>
    </row>
    <row r="214" spans="2:65" s="11" customFormat="1">
      <c r="B214" s="204"/>
      <c r="C214" s="205"/>
      <c r="D214" s="206" t="s">
        <v>177</v>
      </c>
      <c r="E214" s="207" t="s">
        <v>21</v>
      </c>
      <c r="F214" s="208" t="s">
        <v>3333</v>
      </c>
      <c r="G214" s="205"/>
      <c r="H214" s="209" t="s">
        <v>21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177</v>
      </c>
      <c r="AU214" s="215" t="s">
        <v>175</v>
      </c>
      <c r="AV214" s="11" t="s">
        <v>77</v>
      </c>
      <c r="AW214" s="11" t="s">
        <v>33</v>
      </c>
      <c r="AX214" s="11" t="s">
        <v>69</v>
      </c>
      <c r="AY214" s="215" t="s">
        <v>167</v>
      </c>
    </row>
    <row r="215" spans="2:65" s="12" customFormat="1">
      <c r="B215" s="216"/>
      <c r="C215" s="217"/>
      <c r="D215" s="206" t="s">
        <v>177</v>
      </c>
      <c r="E215" s="218" t="s">
        <v>21</v>
      </c>
      <c r="F215" s="219" t="s">
        <v>3387</v>
      </c>
      <c r="G215" s="217"/>
      <c r="H215" s="220">
        <v>12.96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177</v>
      </c>
      <c r="AU215" s="226" t="s">
        <v>175</v>
      </c>
      <c r="AV215" s="12" t="s">
        <v>175</v>
      </c>
      <c r="AW215" s="12" t="s">
        <v>33</v>
      </c>
      <c r="AX215" s="12" t="s">
        <v>69</v>
      </c>
      <c r="AY215" s="226" t="s">
        <v>167</v>
      </c>
    </row>
    <row r="216" spans="2:65" s="11" customFormat="1">
      <c r="B216" s="204"/>
      <c r="C216" s="205"/>
      <c r="D216" s="206" t="s">
        <v>177</v>
      </c>
      <c r="E216" s="207" t="s">
        <v>21</v>
      </c>
      <c r="F216" s="208" t="s">
        <v>3335</v>
      </c>
      <c r="G216" s="205"/>
      <c r="H216" s="209" t="s">
        <v>21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177</v>
      </c>
      <c r="AU216" s="215" t="s">
        <v>175</v>
      </c>
      <c r="AV216" s="11" t="s">
        <v>77</v>
      </c>
      <c r="AW216" s="11" t="s">
        <v>33</v>
      </c>
      <c r="AX216" s="11" t="s">
        <v>69</v>
      </c>
      <c r="AY216" s="215" t="s">
        <v>167</v>
      </c>
    </row>
    <row r="217" spans="2:65" s="12" customFormat="1">
      <c r="B217" s="216"/>
      <c r="C217" s="217"/>
      <c r="D217" s="206" t="s">
        <v>177</v>
      </c>
      <c r="E217" s="218" t="s">
        <v>21</v>
      </c>
      <c r="F217" s="219" t="s">
        <v>3388</v>
      </c>
      <c r="G217" s="217"/>
      <c r="H217" s="220">
        <v>20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177</v>
      </c>
      <c r="AU217" s="226" t="s">
        <v>175</v>
      </c>
      <c r="AV217" s="12" t="s">
        <v>175</v>
      </c>
      <c r="AW217" s="12" t="s">
        <v>33</v>
      </c>
      <c r="AX217" s="12" t="s">
        <v>69</v>
      </c>
      <c r="AY217" s="226" t="s">
        <v>167</v>
      </c>
    </row>
    <row r="218" spans="2:65" s="11" customFormat="1">
      <c r="B218" s="204"/>
      <c r="C218" s="205"/>
      <c r="D218" s="206" t="s">
        <v>177</v>
      </c>
      <c r="E218" s="207" t="s">
        <v>21</v>
      </c>
      <c r="F218" s="208" t="s">
        <v>3389</v>
      </c>
      <c r="G218" s="205"/>
      <c r="H218" s="209" t="s">
        <v>21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177</v>
      </c>
      <c r="AU218" s="215" t="s">
        <v>175</v>
      </c>
      <c r="AV218" s="11" t="s">
        <v>77</v>
      </c>
      <c r="AW218" s="11" t="s">
        <v>33</v>
      </c>
      <c r="AX218" s="11" t="s">
        <v>69</v>
      </c>
      <c r="AY218" s="215" t="s">
        <v>167</v>
      </c>
    </row>
    <row r="219" spans="2:65" s="12" customFormat="1">
      <c r="B219" s="216"/>
      <c r="C219" s="217"/>
      <c r="D219" s="206" t="s">
        <v>177</v>
      </c>
      <c r="E219" s="218" t="s">
        <v>21</v>
      </c>
      <c r="F219" s="219" t="s">
        <v>3390</v>
      </c>
      <c r="G219" s="217"/>
      <c r="H219" s="220">
        <v>66.69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177</v>
      </c>
      <c r="AU219" s="226" t="s">
        <v>175</v>
      </c>
      <c r="AV219" s="12" t="s">
        <v>175</v>
      </c>
      <c r="AW219" s="12" t="s">
        <v>33</v>
      </c>
      <c r="AX219" s="12" t="s">
        <v>69</v>
      </c>
      <c r="AY219" s="226" t="s">
        <v>167</v>
      </c>
    </row>
    <row r="220" spans="2:65" s="13" customFormat="1">
      <c r="B220" s="227"/>
      <c r="C220" s="228"/>
      <c r="D220" s="229" t="s">
        <v>177</v>
      </c>
      <c r="E220" s="230" t="s">
        <v>21</v>
      </c>
      <c r="F220" s="231" t="s">
        <v>181</v>
      </c>
      <c r="G220" s="228"/>
      <c r="H220" s="232">
        <v>109.586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177</v>
      </c>
      <c r="AU220" s="238" t="s">
        <v>175</v>
      </c>
      <c r="AV220" s="13" t="s">
        <v>174</v>
      </c>
      <c r="AW220" s="13" t="s">
        <v>33</v>
      </c>
      <c r="AX220" s="13" t="s">
        <v>77</v>
      </c>
      <c r="AY220" s="238" t="s">
        <v>167</v>
      </c>
    </row>
    <row r="221" spans="2:65" s="1" customFormat="1" ht="22.5" customHeight="1">
      <c r="B221" s="40"/>
      <c r="C221" s="192" t="s">
        <v>426</v>
      </c>
      <c r="D221" s="192" t="s">
        <v>169</v>
      </c>
      <c r="E221" s="193" t="s">
        <v>2843</v>
      </c>
      <c r="F221" s="194" t="s">
        <v>2844</v>
      </c>
      <c r="G221" s="195" t="s">
        <v>245</v>
      </c>
      <c r="H221" s="196">
        <v>109.586</v>
      </c>
      <c r="I221" s="197"/>
      <c r="J221" s="198">
        <f>ROUND(I221*H221,2)</f>
        <v>0</v>
      </c>
      <c r="K221" s="194" t="s">
        <v>173</v>
      </c>
      <c r="L221" s="60"/>
      <c r="M221" s="199" t="s">
        <v>21</v>
      </c>
      <c r="N221" s="200" t="s">
        <v>41</v>
      </c>
      <c r="O221" s="41"/>
      <c r="P221" s="201">
        <f>O221*H221</f>
        <v>0</v>
      </c>
      <c r="Q221" s="201">
        <v>3.4000000000000002E-4</v>
      </c>
      <c r="R221" s="201">
        <f>Q221*H221</f>
        <v>3.7259239999999999E-2</v>
      </c>
      <c r="S221" s="201">
        <v>0</v>
      </c>
      <c r="T221" s="202">
        <f>S221*H221</f>
        <v>0</v>
      </c>
      <c r="AR221" s="23" t="s">
        <v>308</v>
      </c>
      <c r="AT221" s="23" t="s">
        <v>169</v>
      </c>
      <c r="AU221" s="23" t="s">
        <v>175</v>
      </c>
      <c r="AY221" s="23" t="s">
        <v>167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175</v>
      </c>
      <c r="BK221" s="203">
        <f>ROUND(I221*H221,2)</f>
        <v>0</v>
      </c>
      <c r="BL221" s="23" t="s">
        <v>308</v>
      </c>
      <c r="BM221" s="23" t="s">
        <v>3391</v>
      </c>
    </row>
    <row r="222" spans="2:65" s="11" customFormat="1">
      <c r="B222" s="204"/>
      <c r="C222" s="205"/>
      <c r="D222" s="206" t="s">
        <v>177</v>
      </c>
      <c r="E222" s="207" t="s">
        <v>21</v>
      </c>
      <c r="F222" s="208" t="s">
        <v>3385</v>
      </c>
      <c r="G222" s="205"/>
      <c r="H222" s="209" t="s">
        <v>21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177</v>
      </c>
      <c r="AU222" s="215" t="s">
        <v>175</v>
      </c>
      <c r="AV222" s="11" t="s">
        <v>77</v>
      </c>
      <c r="AW222" s="11" t="s">
        <v>33</v>
      </c>
      <c r="AX222" s="11" t="s">
        <v>69</v>
      </c>
      <c r="AY222" s="215" t="s">
        <v>167</v>
      </c>
    </row>
    <row r="223" spans="2:65" s="11" customFormat="1">
      <c r="B223" s="204"/>
      <c r="C223" s="205"/>
      <c r="D223" s="206" t="s">
        <v>177</v>
      </c>
      <c r="E223" s="207" t="s">
        <v>21</v>
      </c>
      <c r="F223" s="208" t="s">
        <v>3331</v>
      </c>
      <c r="G223" s="205"/>
      <c r="H223" s="209" t="s">
        <v>21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177</v>
      </c>
      <c r="AU223" s="215" t="s">
        <v>175</v>
      </c>
      <c r="AV223" s="11" t="s">
        <v>77</v>
      </c>
      <c r="AW223" s="11" t="s">
        <v>33</v>
      </c>
      <c r="AX223" s="11" t="s">
        <v>69</v>
      </c>
      <c r="AY223" s="215" t="s">
        <v>167</v>
      </c>
    </row>
    <row r="224" spans="2:65" s="12" customFormat="1">
      <c r="B224" s="216"/>
      <c r="C224" s="217"/>
      <c r="D224" s="206" t="s">
        <v>177</v>
      </c>
      <c r="E224" s="218" t="s">
        <v>21</v>
      </c>
      <c r="F224" s="219" t="s">
        <v>3386</v>
      </c>
      <c r="G224" s="217"/>
      <c r="H224" s="220">
        <v>9.9359999999999999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177</v>
      </c>
      <c r="AU224" s="226" t="s">
        <v>175</v>
      </c>
      <c r="AV224" s="12" t="s">
        <v>175</v>
      </c>
      <c r="AW224" s="12" t="s">
        <v>33</v>
      </c>
      <c r="AX224" s="12" t="s">
        <v>69</v>
      </c>
      <c r="AY224" s="226" t="s">
        <v>167</v>
      </c>
    </row>
    <row r="225" spans="2:51" s="11" customFormat="1">
      <c r="B225" s="204"/>
      <c r="C225" s="205"/>
      <c r="D225" s="206" t="s">
        <v>177</v>
      </c>
      <c r="E225" s="207" t="s">
        <v>21</v>
      </c>
      <c r="F225" s="208" t="s">
        <v>3333</v>
      </c>
      <c r="G225" s="205"/>
      <c r="H225" s="209" t="s">
        <v>21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177</v>
      </c>
      <c r="AU225" s="215" t="s">
        <v>175</v>
      </c>
      <c r="AV225" s="11" t="s">
        <v>77</v>
      </c>
      <c r="AW225" s="11" t="s">
        <v>33</v>
      </c>
      <c r="AX225" s="11" t="s">
        <v>69</v>
      </c>
      <c r="AY225" s="215" t="s">
        <v>167</v>
      </c>
    </row>
    <row r="226" spans="2:51" s="12" customFormat="1">
      <c r="B226" s="216"/>
      <c r="C226" s="217"/>
      <c r="D226" s="206" t="s">
        <v>177</v>
      </c>
      <c r="E226" s="218" t="s">
        <v>21</v>
      </c>
      <c r="F226" s="219" t="s">
        <v>3387</v>
      </c>
      <c r="G226" s="217"/>
      <c r="H226" s="220">
        <v>12.96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177</v>
      </c>
      <c r="AU226" s="226" t="s">
        <v>175</v>
      </c>
      <c r="AV226" s="12" t="s">
        <v>175</v>
      </c>
      <c r="AW226" s="12" t="s">
        <v>33</v>
      </c>
      <c r="AX226" s="12" t="s">
        <v>69</v>
      </c>
      <c r="AY226" s="226" t="s">
        <v>167</v>
      </c>
    </row>
    <row r="227" spans="2:51" s="11" customFormat="1">
      <c r="B227" s="204"/>
      <c r="C227" s="205"/>
      <c r="D227" s="206" t="s">
        <v>177</v>
      </c>
      <c r="E227" s="207" t="s">
        <v>21</v>
      </c>
      <c r="F227" s="208" t="s">
        <v>3335</v>
      </c>
      <c r="G227" s="205"/>
      <c r="H227" s="209" t="s">
        <v>21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177</v>
      </c>
      <c r="AU227" s="215" t="s">
        <v>175</v>
      </c>
      <c r="AV227" s="11" t="s">
        <v>77</v>
      </c>
      <c r="AW227" s="11" t="s">
        <v>33</v>
      </c>
      <c r="AX227" s="11" t="s">
        <v>69</v>
      </c>
      <c r="AY227" s="215" t="s">
        <v>167</v>
      </c>
    </row>
    <row r="228" spans="2:51" s="12" customFormat="1">
      <c r="B228" s="216"/>
      <c r="C228" s="217"/>
      <c r="D228" s="206" t="s">
        <v>177</v>
      </c>
      <c r="E228" s="218" t="s">
        <v>21</v>
      </c>
      <c r="F228" s="219" t="s">
        <v>3388</v>
      </c>
      <c r="G228" s="217"/>
      <c r="H228" s="220">
        <v>20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177</v>
      </c>
      <c r="AU228" s="226" t="s">
        <v>175</v>
      </c>
      <c r="AV228" s="12" t="s">
        <v>175</v>
      </c>
      <c r="AW228" s="12" t="s">
        <v>33</v>
      </c>
      <c r="AX228" s="12" t="s">
        <v>69</v>
      </c>
      <c r="AY228" s="226" t="s">
        <v>167</v>
      </c>
    </row>
    <row r="229" spans="2:51" s="11" customFormat="1">
      <c r="B229" s="204"/>
      <c r="C229" s="205"/>
      <c r="D229" s="206" t="s">
        <v>177</v>
      </c>
      <c r="E229" s="207" t="s">
        <v>21</v>
      </c>
      <c r="F229" s="208" t="s">
        <v>3389</v>
      </c>
      <c r="G229" s="205"/>
      <c r="H229" s="209" t="s">
        <v>21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177</v>
      </c>
      <c r="AU229" s="215" t="s">
        <v>175</v>
      </c>
      <c r="AV229" s="11" t="s">
        <v>77</v>
      </c>
      <c r="AW229" s="11" t="s">
        <v>33</v>
      </c>
      <c r="AX229" s="11" t="s">
        <v>69</v>
      </c>
      <c r="AY229" s="215" t="s">
        <v>167</v>
      </c>
    </row>
    <row r="230" spans="2:51" s="12" customFormat="1">
      <c r="B230" s="216"/>
      <c r="C230" s="217"/>
      <c r="D230" s="206" t="s">
        <v>177</v>
      </c>
      <c r="E230" s="218" t="s">
        <v>21</v>
      </c>
      <c r="F230" s="219" t="s">
        <v>3390</v>
      </c>
      <c r="G230" s="217"/>
      <c r="H230" s="220">
        <v>66.69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177</v>
      </c>
      <c r="AU230" s="226" t="s">
        <v>175</v>
      </c>
      <c r="AV230" s="12" t="s">
        <v>175</v>
      </c>
      <c r="AW230" s="12" t="s">
        <v>33</v>
      </c>
      <c r="AX230" s="12" t="s">
        <v>69</v>
      </c>
      <c r="AY230" s="226" t="s">
        <v>167</v>
      </c>
    </row>
    <row r="231" spans="2:51" s="13" customFormat="1">
      <c r="B231" s="227"/>
      <c r="C231" s="228"/>
      <c r="D231" s="206" t="s">
        <v>177</v>
      </c>
      <c r="E231" s="239" t="s">
        <v>21</v>
      </c>
      <c r="F231" s="240" t="s">
        <v>181</v>
      </c>
      <c r="G231" s="228"/>
      <c r="H231" s="241">
        <v>109.586</v>
      </c>
      <c r="I231" s="233"/>
      <c r="J231" s="228"/>
      <c r="K231" s="228"/>
      <c r="L231" s="234"/>
      <c r="M231" s="263"/>
      <c r="N231" s="264"/>
      <c r="O231" s="264"/>
      <c r="P231" s="264"/>
      <c r="Q231" s="264"/>
      <c r="R231" s="264"/>
      <c r="S231" s="264"/>
      <c r="T231" s="265"/>
      <c r="AT231" s="238" t="s">
        <v>177</v>
      </c>
      <c r="AU231" s="238" t="s">
        <v>175</v>
      </c>
      <c r="AV231" s="13" t="s">
        <v>174</v>
      </c>
      <c r="AW231" s="13" t="s">
        <v>33</v>
      </c>
      <c r="AX231" s="13" t="s">
        <v>77</v>
      </c>
      <c r="AY231" s="238" t="s">
        <v>167</v>
      </c>
    </row>
    <row r="232" spans="2:51" s="1" customFormat="1" ht="6.95" customHeight="1">
      <c r="B232" s="55"/>
      <c r="C232" s="56"/>
      <c r="D232" s="56"/>
      <c r="E232" s="56"/>
      <c r="F232" s="56"/>
      <c r="G232" s="56"/>
      <c r="H232" s="56"/>
      <c r="I232" s="138"/>
      <c r="J232" s="56"/>
      <c r="K232" s="56"/>
      <c r="L232" s="60"/>
    </row>
  </sheetData>
  <sheetProtection algorithmName="SHA-512" hashValue="8bxD8iiF8rBWWmIxoI8h4X5/osFAViZieyxoLfne9Wu6ClOuWLS3e8y50yL6erHoa8zDM9Gk9/PHEcNNrILC4Q==" saltValue="dScKUxqB3HL6c9STmI592g==" spinCount="100000" sheet="1" objects="1" scenarios="1" formatCells="0" formatColumns="0" formatRows="0" sort="0" autoFilter="0"/>
  <autoFilter ref="C87:K231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100</v>
      </c>
      <c r="G1" s="385" t="s">
        <v>101</v>
      </c>
      <c r="H1" s="385"/>
      <c r="I1" s="114"/>
      <c r="J1" s="113" t="s">
        <v>102</v>
      </c>
      <c r="K1" s="112" t="s">
        <v>103</v>
      </c>
      <c r="L1" s="113" t="s">
        <v>104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3" t="s">
        <v>99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105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86" t="str">
        <f>'Rekapitulace stavby'!K6</f>
        <v>Krásný Studenec - RD</v>
      </c>
      <c r="F7" s="387"/>
      <c r="G7" s="387"/>
      <c r="H7" s="387"/>
      <c r="I7" s="116"/>
      <c r="J7" s="28"/>
      <c r="K7" s="30"/>
    </row>
    <row r="8" spans="1:70" s="1" customFormat="1" ht="15">
      <c r="B8" s="40"/>
      <c r="C8" s="41"/>
      <c r="D8" s="36" t="s">
        <v>106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8" t="s">
        <v>3392</v>
      </c>
      <c r="F9" s="389"/>
      <c r="G9" s="389"/>
      <c r="H9" s="38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12. 3. 2017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ROUND(SUM(BE80:BE87), 2)</f>
        <v>0</v>
      </c>
      <c r="G30" s="41"/>
      <c r="H30" s="41"/>
      <c r="I30" s="130">
        <v>0.21</v>
      </c>
      <c r="J30" s="129">
        <f>ROUND(ROUND((SUM(BE80:BE87)),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ROUND(SUM(BF80:BF87), 2)</f>
        <v>0</v>
      </c>
      <c r="G31" s="41"/>
      <c r="H31" s="41"/>
      <c r="I31" s="130">
        <v>0.15</v>
      </c>
      <c r="J31" s="129">
        <f>ROUND(ROUND((SUM(BF80:BF87)),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ROUND(SUM(BG80:BG87),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ROUND(SUM(BH80:BH87),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ROUND(SUM(BI80:BI87),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6" t="str">
        <f>E7</f>
        <v>Krásný Studenec - RD</v>
      </c>
      <c r="F45" s="387"/>
      <c r="G45" s="387"/>
      <c r="H45" s="387"/>
      <c r="I45" s="117"/>
      <c r="J45" s="41"/>
      <c r="K45" s="44"/>
    </row>
    <row r="46" spans="2:11" s="1" customFormat="1" ht="14.45" customHeight="1">
      <c r="B46" s="40"/>
      <c r="C46" s="36" t="s">
        <v>106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8" t="str">
        <f>E9</f>
        <v>099 - SO 99 - vedlejší a ostatní náklady stavby</v>
      </c>
      <c r="F47" s="389"/>
      <c r="G47" s="389"/>
      <c r="H47" s="38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12. 3. 2017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111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3" t="s">
        <v>112</v>
      </c>
    </row>
    <row r="57" spans="2:47" s="7" customFormat="1" ht="24.95" customHeight="1">
      <c r="B57" s="148"/>
      <c r="C57" s="149"/>
      <c r="D57" s="150" t="s">
        <v>3393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47" s="8" customFormat="1" ht="19.899999999999999" customHeight="1">
      <c r="B58" s="155"/>
      <c r="C58" s="156"/>
      <c r="D58" s="157" t="s">
        <v>3394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47" s="8" customFormat="1" ht="19.899999999999999" customHeight="1">
      <c r="B59" s="155"/>
      <c r="C59" s="156"/>
      <c r="D59" s="157" t="s">
        <v>3395</v>
      </c>
      <c r="E59" s="158"/>
      <c r="F59" s="158"/>
      <c r="G59" s="158"/>
      <c r="H59" s="158"/>
      <c r="I59" s="159"/>
      <c r="J59" s="160">
        <f>J84</f>
        <v>0</v>
      </c>
      <c r="K59" s="161"/>
    </row>
    <row r="60" spans="2:47" s="8" customFormat="1" ht="19.899999999999999" customHeight="1">
      <c r="B60" s="155"/>
      <c r="C60" s="156"/>
      <c r="D60" s="157" t="s">
        <v>3396</v>
      </c>
      <c r="E60" s="158"/>
      <c r="F60" s="158"/>
      <c r="G60" s="158"/>
      <c r="H60" s="158"/>
      <c r="I60" s="159"/>
      <c r="J60" s="160">
        <f>J86</f>
        <v>0</v>
      </c>
      <c r="K60" s="161"/>
    </row>
    <row r="61" spans="2:47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47" s="1" customFormat="1" ht="6.9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63" s="1" customFormat="1" ht="6.9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63" s="1" customFormat="1" ht="36.950000000000003" customHeight="1">
      <c r="B67" s="40"/>
      <c r="C67" s="61" t="s">
        <v>151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63" s="1" customFormat="1" ht="6.9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63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63" s="1" customFormat="1" ht="22.5" customHeight="1">
      <c r="B70" s="40"/>
      <c r="C70" s="62"/>
      <c r="D70" s="62"/>
      <c r="E70" s="382" t="str">
        <f>E7</f>
        <v>Krásný Studenec - RD</v>
      </c>
      <c r="F70" s="383"/>
      <c r="G70" s="383"/>
      <c r="H70" s="383"/>
      <c r="I70" s="162"/>
      <c r="J70" s="62"/>
      <c r="K70" s="62"/>
      <c r="L70" s="60"/>
    </row>
    <row r="71" spans="2:63" s="1" customFormat="1" ht="14.45" customHeight="1">
      <c r="B71" s="40"/>
      <c r="C71" s="64" t="s">
        <v>106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63" s="1" customFormat="1" ht="23.25" customHeight="1">
      <c r="B72" s="40"/>
      <c r="C72" s="62"/>
      <c r="D72" s="62"/>
      <c r="E72" s="350" t="str">
        <f>E9</f>
        <v>099 - SO 99 - vedlejší a ostatní náklady stavby</v>
      </c>
      <c r="F72" s="384"/>
      <c r="G72" s="384"/>
      <c r="H72" s="384"/>
      <c r="I72" s="162"/>
      <c r="J72" s="62"/>
      <c r="K72" s="62"/>
      <c r="L72" s="60"/>
    </row>
    <row r="73" spans="2:63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63" s="1" customFormat="1" ht="18" customHeight="1">
      <c r="B74" s="40"/>
      <c r="C74" s="64" t="s">
        <v>23</v>
      </c>
      <c r="D74" s="62"/>
      <c r="E74" s="62"/>
      <c r="F74" s="163" t="str">
        <f>F12</f>
        <v xml:space="preserve"> </v>
      </c>
      <c r="G74" s="62"/>
      <c r="H74" s="62"/>
      <c r="I74" s="164" t="s">
        <v>25</v>
      </c>
      <c r="J74" s="72" t="str">
        <f>IF(J12="","",J12)</f>
        <v>12. 3. 2017</v>
      </c>
      <c r="K74" s="62"/>
      <c r="L74" s="60"/>
    </row>
    <row r="75" spans="2:63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63" s="1" customFormat="1" ht="15">
      <c r="B76" s="40"/>
      <c r="C76" s="64" t="s">
        <v>27</v>
      </c>
      <c r="D76" s="62"/>
      <c r="E76" s="62"/>
      <c r="F76" s="163" t="str">
        <f>E15</f>
        <v xml:space="preserve"> </v>
      </c>
      <c r="G76" s="62"/>
      <c r="H76" s="62"/>
      <c r="I76" s="164" t="s">
        <v>32</v>
      </c>
      <c r="J76" s="163" t="str">
        <f>E21</f>
        <v xml:space="preserve"> </v>
      </c>
      <c r="K76" s="62"/>
      <c r="L76" s="60"/>
    </row>
    <row r="77" spans="2:63" s="1" customFormat="1" ht="14.45" customHeight="1">
      <c r="B77" s="40"/>
      <c r="C77" s="64" t="s">
        <v>30</v>
      </c>
      <c r="D77" s="62"/>
      <c r="E77" s="62"/>
      <c r="F77" s="163" t="str">
        <f>IF(E18="","",E18)</f>
        <v/>
      </c>
      <c r="G77" s="62"/>
      <c r="H77" s="62"/>
      <c r="I77" s="162"/>
      <c r="J77" s="62"/>
      <c r="K77" s="62"/>
      <c r="L77" s="60"/>
    </row>
    <row r="78" spans="2:63" s="1" customFormat="1" ht="10.3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63" s="9" customFormat="1" ht="29.25" customHeight="1">
      <c r="B79" s="165"/>
      <c r="C79" s="166" t="s">
        <v>152</v>
      </c>
      <c r="D79" s="167" t="s">
        <v>54</v>
      </c>
      <c r="E79" s="167" t="s">
        <v>50</v>
      </c>
      <c r="F79" s="167" t="s">
        <v>153</v>
      </c>
      <c r="G79" s="167" t="s">
        <v>154</v>
      </c>
      <c r="H79" s="167" t="s">
        <v>155</v>
      </c>
      <c r="I79" s="168" t="s">
        <v>156</v>
      </c>
      <c r="J79" s="167" t="s">
        <v>110</v>
      </c>
      <c r="K79" s="169" t="s">
        <v>157</v>
      </c>
      <c r="L79" s="170"/>
      <c r="M79" s="80" t="s">
        <v>158</v>
      </c>
      <c r="N79" s="81" t="s">
        <v>39</v>
      </c>
      <c r="O79" s="81" t="s">
        <v>159</v>
      </c>
      <c r="P79" s="81" t="s">
        <v>160</v>
      </c>
      <c r="Q79" s="81" t="s">
        <v>161</v>
      </c>
      <c r="R79" s="81" t="s">
        <v>162</v>
      </c>
      <c r="S79" s="81" t="s">
        <v>163</v>
      </c>
      <c r="T79" s="82" t="s">
        <v>164</v>
      </c>
    </row>
    <row r="80" spans="2:63" s="1" customFormat="1" ht="29.25" customHeight="1">
      <c r="B80" s="40"/>
      <c r="C80" s="86" t="s">
        <v>111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</f>
        <v>0</v>
      </c>
      <c r="Q80" s="84"/>
      <c r="R80" s="172">
        <f>R81</f>
        <v>0</v>
      </c>
      <c r="S80" s="84"/>
      <c r="T80" s="173">
        <f>T81</f>
        <v>0</v>
      </c>
      <c r="AT80" s="23" t="s">
        <v>68</v>
      </c>
      <c r="AU80" s="23" t="s">
        <v>112</v>
      </c>
      <c r="BK80" s="174">
        <f>BK81</f>
        <v>0</v>
      </c>
    </row>
    <row r="81" spans="2:65" s="10" customFormat="1" ht="37.35" customHeight="1">
      <c r="B81" s="175"/>
      <c r="C81" s="176"/>
      <c r="D81" s="177" t="s">
        <v>68</v>
      </c>
      <c r="E81" s="178" t="s">
        <v>3397</v>
      </c>
      <c r="F81" s="178" t="s">
        <v>3398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P82+P84+P86</f>
        <v>0</v>
      </c>
      <c r="Q81" s="183"/>
      <c r="R81" s="184">
        <f>R82+R84+R86</f>
        <v>0</v>
      </c>
      <c r="S81" s="183"/>
      <c r="T81" s="185">
        <f>T82+T84+T86</f>
        <v>0</v>
      </c>
      <c r="AR81" s="186" t="s">
        <v>204</v>
      </c>
      <c r="AT81" s="187" t="s">
        <v>68</v>
      </c>
      <c r="AU81" s="187" t="s">
        <v>69</v>
      </c>
      <c r="AY81" s="186" t="s">
        <v>167</v>
      </c>
      <c r="BK81" s="188">
        <f>BK82+BK84+BK86</f>
        <v>0</v>
      </c>
    </row>
    <row r="82" spans="2:65" s="10" customFormat="1" ht="19.899999999999999" customHeight="1">
      <c r="B82" s="175"/>
      <c r="C82" s="176"/>
      <c r="D82" s="189" t="s">
        <v>68</v>
      </c>
      <c r="E82" s="190" t="s">
        <v>3399</v>
      </c>
      <c r="F82" s="190" t="s">
        <v>3400</v>
      </c>
      <c r="G82" s="176"/>
      <c r="H82" s="176"/>
      <c r="I82" s="179"/>
      <c r="J82" s="191">
        <f>BK82</f>
        <v>0</v>
      </c>
      <c r="K82" s="176"/>
      <c r="L82" s="181"/>
      <c r="M82" s="182"/>
      <c r="N82" s="183"/>
      <c r="O82" s="183"/>
      <c r="P82" s="184">
        <f>P83</f>
        <v>0</v>
      </c>
      <c r="Q82" s="183"/>
      <c r="R82" s="184">
        <f>R83</f>
        <v>0</v>
      </c>
      <c r="S82" s="183"/>
      <c r="T82" s="185">
        <f>T83</f>
        <v>0</v>
      </c>
      <c r="AR82" s="186" t="s">
        <v>204</v>
      </c>
      <c r="AT82" s="187" t="s">
        <v>68</v>
      </c>
      <c r="AU82" s="187" t="s">
        <v>77</v>
      </c>
      <c r="AY82" s="186" t="s">
        <v>167</v>
      </c>
      <c r="BK82" s="188">
        <f>BK83</f>
        <v>0</v>
      </c>
    </row>
    <row r="83" spans="2:65" s="1" customFormat="1" ht="22.5" customHeight="1">
      <c r="B83" s="40"/>
      <c r="C83" s="192" t="s">
        <v>77</v>
      </c>
      <c r="D83" s="192" t="s">
        <v>169</v>
      </c>
      <c r="E83" s="193" t="s">
        <v>3401</v>
      </c>
      <c r="F83" s="194" t="s">
        <v>3402</v>
      </c>
      <c r="G83" s="195" t="s">
        <v>944</v>
      </c>
      <c r="H83" s="256"/>
      <c r="I83" s="197"/>
      <c r="J83" s="198">
        <f>ROUND(I83*H83,2)</f>
        <v>0</v>
      </c>
      <c r="K83" s="194" t="s">
        <v>173</v>
      </c>
      <c r="L83" s="60"/>
      <c r="M83" s="199" t="s">
        <v>21</v>
      </c>
      <c r="N83" s="200" t="s">
        <v>41</v>
      </c>
      <c r="O83" s="41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3" t="s">
        <v>3403</v>
      </c>
      <c r="AT83" s="23" t="s">
        <v>169</v>
      </c>
      <c r="AU83" s="23" t="s">
        <v>175</v>
      </c>
      <c r="AY83" s="23" t="s">
        <v>167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3" t="s">
        <v>175</v>
      </c>
      <c r="BK83" s="203">
        <f>ROUND(I83*H83,2)</f>
        <v>0</v>
      </c>
      <c r="BL83" s="23" t="s">
        <v>3403</v>
      </c>
      <c r="BM83" s="23" t="s">
        <v>3404</v>
      </c>
    </row>
    <row r="84" spans="2:65" s="10" customFormat="1" ht="29.85" customHeight="1">
      <c r="B84" s="175"/>
      <c r="C84" s="176"/>
      <c r="D84" s="189" t="s">
        <v>68</v>
      </c>
      <c r="E84" s="190" t="s">
        <v>3405</v>
      </c>
      <c r="F84" s="190" t="s">
        <v>3406</v>
      </c>
      <c r="G84" s="176"/>
      <c r="H84" s="176"/>
      <c r="I84" s="179"/>
      <c r="J84" s="191">
        <f>BK84</f>
        <v>0</v>
      </c>
      <c r="K84" s="176"/>
      <c r="L84" s="181"/>
      <c r="M84" s="182"/>
      <c r="N84" s="183"/>
      <c r="O84" s="183"/>
      <c r="P84" s="184">
        <f>P85</f>
        <v>0</v>
      </c>
      <c r="Q84" s="183"/>
      <c r="R84" s="184">
        <f>R85</f>
        <v>0</v>
      </c>
      <c r="S84" s="183"/>
      <c r="T84" s="185">
        <f>T85</f>
        <v>0</v>
      </c>
      <c r="AR84" s="186" t="s">
        <v>204</v>
      </c>
      <c r="AT84" s="187" t="s">
        <v>68</v>
      </c>
      <c r="AU84" s="187" t="s">
        <v>77</v>
      </c>
      <c r="AY84" s="186" t="s">
        <v>167</v>
      </c>
      <c r="BK84" s="188">
        <f>BK85</f>
        <v>0</v>
      </c>
    </row>
    <row r="85" spans="2:65" s="1" customFormat="1" ht="22.5" customHeight="1">
      <c r="B85" s="40"/>
      <c r="C85" s="192" t="s">
        <v>175</v>
      </c>
      <c r="D85" s="192" t="s">
        <v>169</v>
      </c>
      <c r="E85" s="193" t="s">
        <v>3407</v>
      </c>
      <c r="F85" s="194" t="s">
        <v>3408</v>
      </c>
      <c r="G85" s="195" t="s">
        <v>944</v>
      </c>
      <c r="H85" s="256"/>
      <c r="I85" s="197"/>
      <c r="J85" s="198">
        <f>ROUND(I85*H85,2)</f>
        <v>0</v>
      </c>
      <c r="K85" s="194" t="s">
        <v>173</v>
      </c>
      <c r="L85" s="60"/>
      <c r="M85" s="199" t="s">
        <v>21</v>
      </c>
      <c r="N85" s="200" t="s">
        <v>41</v>
      </c>
      <c r="O85" s="41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3403</v>
      </c>
      <c r="AT85" s="23" t="s">
        <v>169</v>
      </c>
      <c r="AU85" s="23" t="s">
        <v>175</v>
      </c>
      <c r="AY85" s="23" t="s">
        <v>167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175</v>
      </c>
      <c r="BK85" s="203">
        <f>ROUND(I85*H85,2)</f>
        <v>0</v>
      </c>
      <c r="BL85" s="23" t="s">
        <v>3403</v>
      </c>
      <c r="BM85" s="23" t="s">
        <v>3409</v>
      </c>
    </row>
    <row r="86" spans="2:65" s="10" customFormat="1" ht="29.85" customHeight="1">
      <c r="B86" s="175"/>
      <c r="C86" s="176"/>
      <c r="D86" s="189" t="s">
        <v>68</v>
      </c>
      <c r="E86" s="190" t="s">
        <v>3410</v>
      </c>
      <c r="F86" s="190" t="s">
        <v>3411</v>
      </c>
      <c r="G86" s="176"/>
      <c r="H86" s="176"/>
      <c r="I86" s="179"/>
      <c r="J86" s="191">
        <f>BK86</f>
        <v>0</v>
      </c>
      <c r="K86" s="176"/>
      <c r="L86" s="181"/>
      <c r="M86" s="182"/>
      <c r="N86" s="183"/>
      <c r="O86" s="183"/>
      <c r="P86" s="184">
        <f>P87</f>
        <v>0</v>
      </c>
      <c r="Q86" s="183"/>
      <c r="R86" s="184">
        <f>R87</f>
        <v>0</v>
      </c>
      <c r="S86" s="183"/>
      <c r="T86" s="185">
        <f>T87</f>
        <v>0</v>
      </c>
      <c r="AR86" s="186" t="s">
        <v>204</v>
      </c>
      <c r="AT86" s="187" t="s">
        <v>68</v>
      </c>
      <c r="AU86" s="187" t="s">
        <v>77</v>
      </c>
      <c r="AY86" s="186" t="s">
        <v>167</v>
      </c>
      <c r="BK86" s="188">
        <f>BK87</f>
        <v>0</v>
      </c>
    </row>
    <row r="87" spans="2:65" s="1" customFormat="1" ht="22.5" customHeight="1">
      <c r="B87" s="40"/>
      <c r="C87" s="192" t="s">
        <v>190</v>
      </c>
      <c r="D87" s="192" t="s">
        <v>169</v>
      </c>
      <c r="E87" s="193" t="s">
        <v>3412</v>
      </c>
      <c r="F87" s="194" t="s">
        <v>3413</v>
      </c>
      <c r="G87" s="195" t="s">
        <v>944</v>
      </c>
      <c r="H87" s="256"/>
      <c r="I87" s="197"/>
      <c r="J87" s="198">
        <f>ROUND(I87*H87,2)</f>
        <v>0</v>
      </c>
      <c r="K87" s="194" t="s">
        <v>173</v>
      </c>
      <c r="L87" s="60"/>
      <c r="M87" s="199" t="s">
        <v>21</v>
      </c>
      <c r="N87" s="259" t="s">
        <v>41</v>
      </c>
      <c r="O87" s="260"/>
      <c r="P87" s="261">
        <f>O87*H87</f>
        <v>0</v>
      </c>
      <c r="Q87" s="261">
        <v>0</v>
      </c>
      <c r="R87" s="261">
        <f>Q87*H87</f>
        <v>0</v>
      </c>
      <c r="S87" s="261">
        <v>0</v>
      </c>
      <c r="T87" s="262">
        <f>S87*H87</f>
        <v>0</v>
      </c>
      <c r="AR87" s="23" t="s">
        <v>3403</v>
      </c>
      <c r="AT87" s="23" t="s">
        <v>169</v>
      </c>
      <c r="AU87" s="23" t="s">
        <v>175</v>
      </c>
      <c r="AY87" s="23" t="s">
        <v>167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175</v>
      </c>
      <c r="BK87" s="203">
        <f>ROUND(I87*H87,2)</f>
        <v>0</v>
      </c>
      <c r="BL87" s="23" t="s">
        <v>3403</v>
      </c>
      <c r="BM87" s="23" t="s">
        <v>3414</v>
      </c>
    </row>
    <row r="88" spans="2:65" s="1" customFormat="1" ht="6.95" customHeight="1">
      <c r="B88" s="55"/>
      <c r="C88" s="56"/>
      <c r="D88" s="56"/>
      <c r="E88" s="56"/>
      <c r="F88" s="56"/>
      <c r="G88" s="56"/>
      <c r="H88" s="56"/>
      <c r="I88" s="138"/>
      <c r="J88" s="56"/>
      <c r="K88" s="56"/>
      <c r="L88" s="60"/>
    </row>
  </sheetData>
  <sheetProtection algorithmName="SHA-512" hashValue="xXaXt4LQi/j/uToQS9NpqODNiatkqFyRUD98hoEnC32lazWhSLQaYnliM2+ZpZMRR/gr+UTLCS6ooaRwk0pngA==" saltValue="WXoaWZ7L3ngQm7ZjeIs9fA==" spinCount="100000" sheet="1" objects="1" scenarios="1" formatCells="0" formatColumns="0" formatRows="0" sort="0" autoFilter="0"/>
  <autoFilter ref="C79:K87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19</vt:i4>
      </vt:variant>
    </vt:vector>
  </HeadingPairs>
  <TitlesOfParts>
    <vt:vector size="29" baseType="lpstr">
      <vt:lpstr>Rekapitulace stavby</vt:lpstr>
      <vt:lpstr>001 - SO 01 - rodinný dům</vt:lpstr>
      <vt:lpstr>002 - SO 02 - vodovodní p...</vt:lpstr>
      <vt:lpstr>003 - SO 03 - splašková k...</vt:lpstr>
      <vt:lpstr>005 - SO 05 - dešťová kan...</vt:lpstr>
      <vt:lpstr>006 - SO 06 - zpevněné pl...</vt:lpstr>
      <vt:lpstr>007 - SO 07 - oplocení po...</vt:lpstr>
      <vt:lpstr>008 - SO 08 - zastřešené ...</vt:lpstr>
      <vt:lpstr>099 - SO 99 - vedlejší a ...</vt:lpstr>
      <vt:lpstr>Pokyny pro vyplnění</vt:lpstr>
      <vt:lpstr>'001 - SO 01 - rodinný dům'!Názvy_tisku</vt:lpstr>
      <vt:lpstr>'002 - SO 02 - vodovodní p...'!Názvy_tisku</vt:lpstr>
      <vt:lpstr>'003 - SO 03 - splašková k...'!Názvy_tisku</vt:lpstr>
      <vt:lpstr>'005 - SO 05 - dešťová kan...'!Názvy_tisku</vt:lpstr>
      <vt:lpstr>'006 - SO 06 - zpevněné pl...'!Názvy_tisku</vt:lpstr>
      <vt:lpstr>'007 - SO 07 - oplocení po...'!Názvy_tisku</vt:lpstr>
      <vt:lpstr>'008 - SO 08 - zastřešené ...'!Názvy_tisku</vt:lpstr>
      <vt:lpstr>'099 - SO 99 - vedlejší a ...'!Názvy_tisku</vt:lpstr>
      <vt:lpstr>'Rekapitulace stavby'!Názvy_tisku</vt:lpstr>
      <vt:lpstr>'001 - SO 01 - rodinný dům'!Oblast_tisku</vt:lpstr>
      <vt:lpstr>'002 - SO 02 - vodovodní p...'!Oblast_tisku</vt:lpstr>
      <vt:lpstr>'003 - SO 03 - splašková k...'!Oblast_tisku</vt:lpstr>
      <vt:lpstr>'005 - SO 05 - dešťová kan...'!Oblast_tisku</vt:lpstr>
      <vt:lpstr>'006 - SO 06 - zpevněné pl...'!Oblast_tisku</vt:lpstr>
      <vt:lpstr>'007 - SO 07 - oplocení po...'!Oblast_tisku</vt:lpstr>
      <vt:lpstr>'008 - SO 08 - zastřešené ...'!Oblast_tisku</vt:lpstr>
      <vt:lpstr>'099 - SO 99 - vedlejší a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Bažant František</dc:creator>
  <cp:lastModifiedBy>bazant</cp:lastModifiedBy>
  <cp:lastPrinted>2017-03-21T05:17:59Z</cp:lastPrinted>
  <dcterms:created xsi:type="dcterms:W3CDTF">2017-03-21T05:16:59Z</dcterms:created>
  <dcterms:modified xsi:type="dcterms:W3CDTF">2017-03-21T05:24:26Z</dcterms:modified>
</cp:coreProperties>
</file>