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0730" windowHeight="117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'Rekapitulace'!$G$29</definedName>
    <definedName name="Dodavka0">'Položky'!#REF!</definedName>
    <definedName name="HSV">'Rekapitulace'!$E$29</definedName>
    <definedName name="HSV0">'Položky'!#REF!</definedName>
    <definedName name="HZS">'Rekapitulace'!$I$29</definedName>
    <definedName name="HZS0">'Položky'!#REF!</definedName>
    <definedName name="JKSO">'Krycí list'!$G$2</definedName>
    <definedName name="MJ">'Krycí list'!$G$5</definedName>
    <definedName name="Mont">'Rekapitulace'!$H$29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'Položky'!$A$1:$G$252</definedName>
    <definedName name="_xlnm.Print_Area" localSheetId="1">'Rekapitulace'!$A$1:$I$43</definedName>
    <definedName name="PocetMJ">'Krycí list'!$G$6</definedName>
    <definedName name="Poznamka">'Krycí list'!$B$37</definedName>
    <definedName name="Projektant">'Krycí list'!$C$8</definedName>
    <definedName name="PSV">'Rekapitulace'!$F$29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<sst xmlns="http://schemas.openxmlformats.org/spreadsheetml/2006/main" count="696" uniqueCount="435">
  <si>
    <t>m2 plochy</t>
  </si>
  <si>
    <t>položkový</t>
  </si>
  <si>
    <t xml:space="preserve">  únor  2015</t>
  </si>
  <si>
    <t xml:space="preserve"> předpoklad realizace</t>
  </si>
  <si>
    <t xml:space="preserve">  Dle studie z  1 / 2016</t>
  </si>
  <si>
    <t>Přípravné práce pro rekonstrukci</t>
  </si>
  <si>
    <t>Svislé konstrukce</t>
  </si>
  <si>
    <t>Úprava vnitřních stěn aktivovaným štukem  - přeštukování stěn po úpravě perlinkou</t>
  </si>
  <si>
    <t>Podlahové konstrukce</t>
  </si>
  <si>
    <t xml:space="preserve">Lešení </t>
  </si>
  <si>
    <t xml:space="preserve">Vstupní dveře, výkladce </t>
  </si>
  <si>
    <t>kpl</t>
  </si>
  <si>
    <t xml:space="preserve">Přesun hmot pro zámečnické konstr., výšky do 24 m </t>
  </si>
  <si>
    <t>776</t>
  </si>
  <si>
    <t>Podlahy povlakové</t>
  </si>
  <si>
    <t>776101115R00</t>
  </si>
  <si>
    <t xml:space="preserve">Vyrovnání podkladů samonivelační hmotou </t>
  </si>
  <si>
    <t>776421100RU8</t>
  </si>
  <si>
    <t xml:space="preserve">Lepení podlahových soklíků </t>
  </si>
  <si>
    <t>776521100RT8</t>
  </si>
  <si>
    <t>Lepení povlak.podlah z marmolea pouze položení - marmoleum  ve specifikaci</t>
  </si>
  <si>
    <t>776972122R00</t>
  </si>
  <si>
    <t>Rohož z Al profilů Topwell standard tl. 22 mm vstupní rohož</t>
  </si>
  <si>
    <t>1*0,9*2</t>
  </si>
  <si>
    <t>776976365R00</t>
  </si>
  <si>
    <t xml:space="preserve">Náběhový rám Al široký šířky 65 mm </t>
  </si>
  <si>
    <t>(1+0,9)*2*2</t>
  </si>
  <si>
    <t>28410102</t>
  </si>
  <si>
    <t>Marmoleum Forbo Real tl. 2,5 mm, š. 2 m dl. 32 m</t>
  </si>
  <si>
    <t>227,5+227,5*0,025+0,8125</t>
  </si>
  <si>
    <t>28416080.A</t>
  </si>
  <si>
    <t>Lišta soklová  k  marmoleu</t>
  </si>
  <si>
    <t>998776203R00</t>
  </si>
  <si>
    <t xml:space="preserve">Přesun hmot pro podlahy povlakové, výšky do 24 m </t>
  </si>
  <si>
    <t>781</t>
  </si>
  <si>
    <t>Obklady keramické</t>
  </si>
  <si>
    <t>781415015RT6</t>
  </si>
  <si>
    <t>Montáž obkladů stěn, porovin.,tmel, 20x20,30x15 cm P 22 (lep.)</t>
  </si>
  <si>
    <t>koupelny, WC vlevo:(1,6+0,9+2,1+1,7+1+1,2)*2*2-(3*0,7+0,8)*2</t>
  </si>
  <si>
    <t>koupelny, WC vpravo:(1,4+1,2+1,6+0,8+1,8+1,6+0,9+1,6+1,4+0,8)*2*2-(6*0,7+0,8)*2</t>
  </si>
  <si>
    <t>ordinace za umyvadly:(9*2*2)</t>
  </si>
  <si>
    <t>781419706RT2</t>
  </si>
  <si>
    <t>Příplatek za spárovací vodotěsnou hmotu - plošně Aso-flexfuge (Schomburg)</t>
  </si>
  <si>
    <t>597813761</t>
  </si>
  <si>
    <t>Obkládačka   - určí architekt</t>
  </si>
  <si>
    <t>106,6</t>
  </si>
  <si>
    <t>107*0,05+0,05</t>
  </si>
  <si>
    <t>998781203R00</t>
  </si>
  <si>
    <t xml:space="preserve">Přesun hmot pro obklady keramické, výšky do 24 m </t>
  </si>
  <si>
    <t>784</t>
  </si>
  <si>
    <t>Malby</t>
  </si>
  <si>
    <t>784161101R00</t>
  </si>
  <si>
    <t xml:space="preserve">Penetrace podkladu </t>
  </si>
  <si>
    <t>784165522R00</t>
  </si>
  <si>
    <t xml:space="preserve">Malba tekutá HET Klasik, barva, bez penetrace, 2 x </t>
  </si>
  <si>
    <t>332,5+18,5</t>
  </si>
  <si>
    <t>784165622R00</t>
  </si>
  <si>
    <t>Malba tekutá HET , barva, bez penetrace,2x sádrokarton stěny, strop</t>
  </si>
  <si>
    <t>149*2+3+16+228</t>
  </si>
  <si>
    <t>M21</t>
  </si>
  <si>
    <t>Elektromontáže</t>
  </si>
  <si>
    <t>210 01</t>
  </si>
  <si>
    <t>D+M rozvody elektro,  vypínače, rozvaděče revize</t>
  </si>
  <si>
    <t>210 02</t>
  </si>
  <si>
    <t xml:space="preserve">D+M  svítidla - dle výpisu </t>
  </si>
  <si>
    <t>M24</t>
  </si>
  <si>
    <t>Montáže vzduchotechnických zařízení</t>
  </si>
  <si>
    <t>24 01</t>
  </si>
  <si>
    <t xml:space="preserve">D+M VZT odvětrání - předpoklad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</si>
  <si>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</si>
  <si>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</si>
  <si>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</si>
  <si>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</si>
  <si>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</si>
  <si>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</si>
  <si>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</si>
  <si>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</si>
  <si>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998733203R03</t>
  </si>
  <si>
    <t xml:space="preserve">Přesun hmot pro rozvody potrubí, výšky do 24 m </t>
  </si>
  <si>
    <t>766</t>
  </si>
  <si>
    <t>Konstrukce truhlářské</t>
  </si>
  <si>
    <t>766 01</t>
  </si>
  <si>
    <t xml:space="preserve">D+M  lavice v chodbě </t>
  </si>
  <si>
    <t>levá strana:1,5</t>
  </si>
  <si>
    <t>pravá strana:3+1,5</t>
  </si>
  <si>
    <t>766 02</t>
  </si>
  <si>
    <t xml:space="preserve">D+M vestavěné  skříně  do stropu </t>
  </si>
  <si>
    <t>0,8+2,4+2,6+0,4+3,7+1,2</t>
  </si>
  <si>
    <t>1,6+1,2+1,8+1,3*2+0,7</t>
  </si>
  <si>
    <t>766 14</t>
  </si>
  <si>
    <t>766 15</t>
  </si>
  <si>
    <t>998766203R00</t>
  </si>
  <si>
    <t xml:space="preserve">Přesun hmot pro truhlářské konstr., výšky do 24 m </t>
  </si>
  <si>
    <t>7663</t>
  </si>
  <si>
    <t>Truhlářské  kce  -  dveře</t>
  </si>
  <si>
    <t>766 3001</t>
  </si>
  <si>
    <t>D+M  dveře 1kř.  prosklené do obložkové zárubně včetně kování - do ordinací   800 x 1970 mm</t>
  </si>
  <si>
    <t>9</t>
  </si>
  <si>
    <t>766 3003</t>
  </si>
  <si>
    <t>D+M  dveře 1kř.  plné  do obložkové zárubně bezpeč. kování, vstup do chodby   80 x 197cm</t>
  </si>
  <si>
    <t>766 3010</t>
  </si>
  <si>
    <t>D+M  1kř. dveře plné, hladké lamino do oblož. zárubně, kování WC   800 x 1970 mm   WC invalidé</t>
  </si>
  <si>
    <t>7663 004</t>
  </si>
  <si>
    <t>D+M  1kř. dveře plné, hladké lamino do oblož. zárubně, kování WC   700 x 1970 mm</t>
  </si>
  <si>
    <t>7663 01</t>
  </si>
  <si>
    <t>D+M vnitřní okna FIX, zasklená bezp. sklem chodby - ordinace / prosklení prostor</t>
  </si>
  <si>
    <t>výška oken  900 mm  vlevo:(3+2+3)*0,9</t>
  </si>
  <si>
    <t>výška oken  900 mm  vpravo:(2+3+2+2)*0,9</t>
  </si>
  <si>
    <t>7664</t>
  </si>
  <si>
    <t>Výplně otvorů hliníkové s přeruš. tepel. mostem dle tab. PD fasád. výplně  - přesný popis položek</t>
  </si>
  <si>
    <t>2,25*2,15+1,25*2,15+1,4*2,15+0,025</t>
  </si>
  <si>
    <t>2,7*2,15+0,9*2,15</t>
  </si>
  <si>
    <t>767</t>
  </si>
  <si>
    <t>Konstrukce zámečnické</t>
  </si>
  <si>
    <t>767 003</t>
  </si>
  <si>
    <t xml:space="preserve">D+M   WC madlo pro invalidy sklopné, dl. 845mm </t>
  </si>
  <si>
    <t>767 006</t>
  </si>
  <si>
    <t>D+M  zrcadel na stěny lepením  - soc. zařízení vč.  přípravy stěny na lepení  1250 x 750mm</t>
  </si>
  <si>
    <t>767 007</t>
  </si>
  <si>
    <t>D+M  zrcadel na stěny lepením - orinace vč. přípravy stěny na lepení   500 x  1000mm</t>
  </si>
  <si>
    <t>7</t>
  </si>
  <si>
    <t>767 008</t>
  </si>
  <si>
    <t>D+M   X 19 - zrcadlo v rámu naklápěcí  X 19 WC pro invalidy  400 x 600 mm</t>
  </si>
  <si>
    <t>998767203R00</t>
  </si>
  <si>
    <t xml:space="preserve">Přesun hmot pro izolace proti vodě, výšky do 24 m </t>
  </si>
  <si>
    <t>713</t>
  </si>
  <si>
    <t>Izolace tepelné</t>
  </si>
  <si>
    <t>713111111RT1</t>
  </si>
  <si>
    <t>Izolace tepel. stropů vrchem kladené nad podhled 1 vrstva - materiál ve specifikaci</t>
  </si>
  <si>
    <t>713121118RT1</t>
  </si>
  <si>
    <t>Montáž dilatačního pásku podél stěn materiál ve specifikaci</t>
  </si>
  <si>
    <t>713121121RT1</t>
  </si>
  <si>
    <t>Izolace tepelná podlah na sucho, dvouvrstvá materiál ve specifikaci</t>
  </si>
  <si>
    <t>levá strana:(18,6+17,8+1,8+15,8+2,7+16,25+3,55+1,2+27,3)-0,9</t>
  </si>
  <si>
    <t>pravá strana:(17,7+1,8+22,15+18,15+3,35+2,6+2,2+18,2+36,35)-0,9</t>
  </si>
  <si>
    <t>283754801</t>
  </si>
  <si>
    <t>Deska polystyrenová XPS Austrotherm TOP30 SF 30mm podlahy</t>
  </si>
  <si>
    <t>225,7*0,025+0,6575</t>
  </si>
  <si>
    <t>63150894</t>
  </si>
  <si>
    <t>Plsť příčková ISOVER PIANO TWIN 10/5 100 mm zvuková izolace vložená do podhledů</t>
  </si>
  <si>
    <t>rezerva:227,5*0,025-0,1875+1</t>
  </si>
  <si>
    <t>63152700</t>
  </si>
  <si>
    <t>Pásek podlahový   N/PP 15 x  50 x 1000 mm</t>
  </si>
  <si>
    <t>998713203R00</t>
  </si>
  <si>
    <t xml:space="preserve">Přesun hmot pro izolace tepelné, výšky do 24 m </t>
  </si>
  <si>
    <t>720</t>
  </si>
  <si>
    <t>Zdravotechnická instalace  vnitřní</t>
  </si>
  <si>
    <t>720 01</t>
  </si>
  <si>
    <t xml:space="preserve">D+M  ZTI  - instalace  vnitřní kanalizace </t>
  </si>
  <si>
    <t>720 02</t>
  </si>
  <si>
    <t xml:space="preserve">D+ M  ZTI - instalace  vnitřní  vodovod </t>
  </si>
  <si>
    <t>720 03</t>
  </si>
  <si>
    <t>D+M  ZTI  zařizovací předměty -  umyvadla ordinace včetně baterií</t>
  </si>
  <si>
    <t>ordinace, počet umyvadel:7*2+1*4</t>
  </si>
  <si>
    <t>720 04</t>
  </si>
  <si>
    <t xml:space="preserve">D+M  ZTI zařizov. předměty - vybavení WC invalidé </t>
  </si>
  <si>
    <t>720 05</t>
  </si>
  <si>
    <t xml:space="preserve">D+M  ZTI  zařizovací předměty -  WC </t>
  </si>
  <si>
    <t>720 06</t>
  </si>
  <si>
    <t xml:space="preserve">D+M  ZTI zařizovací předměty -  sprcha vč. baterie </t>
  </si>
  <si>
    <t>720 07</t>
  </si>
  <si>
    <t>D+M  ZTI zařizovací předměty -  umyvadla včetně baterií</t>
  </si>
  <si>
    <t>6</t>
  </si>
  <si>
    <t>720 08</t>
  </si>
  <si>
    <t>D+M  ZTI zařizovací předměty -  výlevka vč. baterie</t>
  </si>
  <si>
    <t>720 09</t>
  </si>
  <si>
    <t xml:space="preserve">Stavební přípomoce pro provedení  ZTI </t>
  </si>
  <si>
    <t>998721203R00</t>
  </si>
  <si>
    <t xml:space="preserve">Přesun hmot pro vnitřní  ZTI, výšky do 24 m </t>
  </si>
  <si>
    <t>730</t>
  </si>
  <si>
    <t>Ústřední vytápění</t>
  </si>
  <si>
    <t>730 01</t>
  </si>
  <si>
    <t>Provedení ÚT- kotel, odkouření kpl. dodání</t>
  </si>
  <si>
    <t>730 02</t>
  </si>
  <si>
    <t xml:space="preserve">Provedení ÚT- otopná tělesa </t>
  </si>
  <si>
    <t>tělesa místnosti, chodby:16+3*2</t>
  </si>
  <si>
    <t>tělesa koupelny, WC:8</t>
  </si>
  <si>
    <t>730 03</t>
  </si>
  <si>
    <t>Provedení ÚT-  rozvody, armatury předpoklad cca 240mb potrubí vč. TI</t>
  </si>
  <si>
    <t>730010</t>
  </si>
  <si>
    <t xml:space="preserve">Stavební přípomoce a koordinace pro práce ÚT </t>
  </si>
  <si>
    <t>levá část:(18,6+18,7+1,8+48+16,2+3,55+1,9+2,7+27,35)*0,05</t>
  </si>
  <si>
    <t>pravá část:(17,7+1,9+1,7+22,15+3,35+2,6+2,2+18,15*2+36,3)*0,05</t>
  </si>
  <si>
    <t>965081713R00</t>
  </si>
  <si>
    <t xml:space="preserve">Bourání dlaždic keramických tl. 1 cm, nad 1 m2 </t>
  </si>
  <si>
    <t>levá část:(18,6+18,7+1,8+48+16,2+3,55+1,9+2,7+27,35)</t>
  </si>
  <si>
    <t>pravá část:(17,7+1,9+1,7+22,15+3,35+2,6+2,2+18,15*2+36,3)</t>
  </si>
  <si>
    <t>968061125R00</t>
  </si>
  <si>
    <t xml:space="preserve">Vyvěšení dřevěných dveřních křídel pl. do 2 m2 </t>
  </si>
  <si>
    <t>12+9</t>
  </si>
  <si>
    <t>968072455R00</t>
  </si>
  <si>
    <t xml:space="preserve">Vybourání kovových dveřních zárubní pl. do 2 m2 </t>
  </si>
  <si>
    <t>(12+9)*0,8*2</t>
  </si>
  <si>
    <t>968083012R00</t>
  </si>
  <si>
    <t>Vybourání plastových prosklených dveří pl.nad 2 m2 vybourání plastových dveří a výkladců</t>
  </si>
  <si>
    <t>1,4*2,2+(4,6*2,3+0,9*3)*2+0,06</t>
  </si>
  <si>
    <t>970051160R00</t>
  </si>
  <si>
    <t>Vrtání jádrové do ŽB do D 160 mm prostupy stropy, stěnami - vedení ZTI, ÚT</t>
  </si>
  <si>
    <t>prostupy - předpoklad:12*0,25*2</t>
  </si>
  <si>
    <t>974031121R00</t>
  </si>
  <si>
    <t>Vysekání rýh ve zdi cihelné 3 x 3 cm ( vedení elektro )</t>
  </si>
  <si>
    <t>180</t>
  </si>
  <si>
    <t>974031666R00</t>
  </si>
  <si>
    <t xml:space="preserve">Vysekání rýh zeď cihelná vtah. nosníků 15 x 20 cm </t>
  </si>
  <si>
    <t>(2,8*2+3,1*2)+5,5*2</t>
  </si>
  <si>
    <t>978059521R00</t>
  </si>
  <si>
    <t>Odsekání vnitřních obkladů stěn do 2 m2 1. np</t>
  </si>
  <si>
    <t>(5+2,6+2,5+3)*2</t>
  </si>
  <si>
    <t>96 01</t>
  </si>
  <si>
    <t>Demontáž elektro rozvodů včetně  svítidel a koncových elementů</t>
  </si>
  <si>
    <t>96 02</t>
  </si>
  <si>
    <t xml:space="preserve">Demontáž těles ÚT včetně rozvodů </t>
  </si>
  <si>
    <t>979081111R00</t>
  </si>
  <si>
    <t xml:space="preserve">Odvoz suti a vybour. hmot na skládku do 1 km </t>
  </si>
  <si>
    <t>979081121R00</t>
  </si>
  <si>
    <t>Příplatek k odvozu za každý další 1 km odvoz do 20 km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</si>
  <si>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</si>
  <si>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</si>
  <si>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</si>
  <si>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</si>
  <si>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</si>
  <si>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</si>
  <si>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</si>
  <si>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</si>
  <si>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</si>
  <si>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</si>
  <si>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</si>
  <si>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</si>
  <si>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</si>
  <si>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</si>
  <si>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711212002RT2</t>
  </si>
  <si>
    <t>Hydroizolační povlak - nátěr nebo stěrka Aquafin 2K (fa Schömburg),proti tlak.vodě,tl.2,5mm</t>
  </si>
  <si>
    <t>podlahy:3,6+1,9+3,3+2,6+2,2+1</t>
  </si>
  <si>
    <t>sokly:15*0,2</t>
  </si>
  <si>
    <t>stěny - sprcha:3*0,9*2</t>
  </si>
  <si>
    <t>998711202R00</t>
  </si>
  <si>
    <t>pravá str.:(1,1+2,1)*3,1+0,08</t>
  </si>
  <si>
    <t>612481211RT2</t>
  </si>
  <si>
    <t>Montáž výztužné sítě (perlinky) do stěrky-stěny vč. výztuž. sítě a stěrkového tmelu  - ÚPRAVA STĚN</t>
  </si>
  <si>
    <t>levá strana:(12+9+3,8*2+5,5*2+14+12)*3-(3,5*1,5+3*0,8*2)</t>
  </si>
  <si>
    <t>pravá strana:(4,7*2+6+3+14,5+11+8)*3-(4,5*1,5+0,8*2*2)</t>
  </si>
  <si>
    <t>63</t>
  </si>
  <si>
    <t>630251121R00</t>
  </si>
  <si>
    <t>Očištění stávajících betonových ploch event vyspravení</t>
  </si>
  <si>
    <t>63041235R02</t>
  </si>
  <si>
    <t>Zbroušení betonových podlah - zarovnání stávající betonové konstrukce po domolici bet. vrst.</t>
  </si>
  <si>
    <t>632415115RT2</t>
  </si>
  <si>
    <t>Potěr Morfico samonivelační ručně tl. 15 mm MFC Level 320 - vyrovnávací</t>
  </si>
  <si>
    <t>227,5</t>
  </si>
  <si>
    <t>94</t>
  </si>
  <si>
    <t>941955003R00</t>
  </si>
  <si>
    <t xml:space="preserve">Lešení lehké pomocné, výška podlahy do 2,5 m </t>
  </si>
  <si>
    <t>levá strana:(18,6+17,8+1,8+15,8+2,7+16,25+3,55+1,2+27,3)*0,8</t>
  </si>
  <si>
    <t>pravá strana:(17,7+1,8+22,15+18,15+3,35+2,6+2,2+18,2+36,35)*0,8</t>
  </si>
  <si>
    <t>95</t>
  </si>
  <si>
    <t>Dokončovací konstrukce na pozemních stavbách</t>
  </si>
  <si>
    <t>952901111R00</t>
  </si>
  <si>
    <t xml:space="preserve">Vyčištění budov o výšce podlaží do 4 m </t>
  </si>
  <si>
    <t>levá strana:(18,6+17,8+1,8+15,8+2,7+16,25+3,55+1,2+27,3)*1</t>
  </si>
  <si>
    <t>pravá strana:(17,7+1,8+22,15+18,15+3,35+2,6+2,2+18,2+36,35)*1</t>
  </si>
  <si>
    <t>953943122R00</t>
  </si>
  <si>
    <t>Osazení kovových předmětů do betonu, 5 kg / kus předpoklad</t>
  </si>
  <si>
    <t>953943124R00</t>
  </si>
  <si>
    <t xml:space="preserve">Osazení kovových předmětů do betonu, 30 kg / kus </t>
  </si>
  <si>
    <t>95 01</t>
  </si>
  <si>
    <t>Těsnění prostupů kabelových tras - systém HILTI protipožární opatření - otvory ZTI v šachtě</t>
  </si>
  <si>
    <t>95 02</t>
  </si>
  <si>
    <t xml:space="preserve">D+M přenosné hasící přístroje PHP </t>
  </si>
  <si>
    <t>96</t>
  </si>
  <si>
    <t>Bourání konstrukcí</t>
  </si>
  <si>
    <t>962023391R00</t>
  </si>
  <si>
    <t xml:space="preserve">Bourání zdiva nadzákladového cihelného na MVC </t>
  </si>
  <si>
    <t>m3</t>
  </si>
  <si>
    <t>(2,4+2,9)*3,1*0,5+5,2*3,1*0,3+0,009</t>
  </si>
  <si>
    <t>962031132R00</t>
  </si>
  <si>
    <t xml:space="preserve">Bourání příček cihelných tl. 10 cm </t>
  </si>
  <si>
    <t>vlevo:(1,6+2,7+1,5*2+2,7+2,4+1,2)*3,1-6*0,7*2</t>
  </si>
  <si>
    <t>vpravo:(1,9+1,3+1)*3,1-(0,7+0,6)*2+0,02</t>
  </si>
  <si>
    <t>962031133R00</t>
  </si>
  <si>
    <t xml:space="preserve">Bourání přizdívek - příček  tl. 15 cm </t>
  </si>
  <si>
    <t>levá strana:0,9*2,1*5+3*1,25*3,1+4,75*3,1</t>
  </si>
  <si>
    <t>pravá strana:(5,6+3,8+1,7+3+4)*3,1-4*0,8*2+0,09</t>
  </si>
  <si>
    <t>965042141R00</t>
  </si>
  <si>
    <t>Bourání mazanin betonových tl. 5 cm, nad 4 m2 ubourání částí mazaniny  50 mm</t>
  </si>
  <si>
    <t>Příčky POROTHERM 14 P+D na MVC 5, tl. 140 mm obezdění stání popelnic</t>
  </si>
  <si>
    <t>m2</t>
  </si>
  <si>
    <t>(3*3,1)</t>
  </si>
  <si>
    <t>342248141R00</t>
  </si>
  <si>
    <t>Příčky POROTHERM 11,5 Profi na DBM, tl. 115 mm zazdění otvorů v příčkách</t>
  </si>
  <si>
    <t>(0,8+0,4+0,8)*2,1</t>
  </si>
  <si>
    <t>346244382RT2</t>
  </si>
  <si>
    <t>Plentování ocelových nosníků výšky 20 - 30 cm s použitím suché maltové směsi</t>
  </si>
  <si>
    <t>(2,8+3,2)*1,2</t>
  </si>
  <si>
    <t>342</t>
  </si>
  <si>
    <t>Sádrokartonové  konstrukce</t>
  </si>
  <si>
    <t>342012332RT2</t>
  </si>
  <si>
    <t>Příčka SDK tl.150 mm,ocel.kce,1x oplášť., RF 15mm izolace tloušťky 50 mm  - u vstupu</t>
  </si>
  <si>
    <t>levá strana:(2,5+0,6+8,3+1,7+1,3+1,8+3,1)*3,1-(0,8*3*0,7)*2+0,03</t>
  </si>
  <si>
    <t>pravá strana:(5,2+2,9+7,8+1,55+4,1+3,3*2+4,9)*3,1-(3*0,8+4*0,7)*2+0,045</t>
  </si>
  <si>
    <t>342013324R05</t>
  </si>
  <si>
    <t>Předstěna  SDK,ocel.kce, 1x oplášťěná 1x GKFi   tl. 15mm ;  předstěna instalační</t>
  </si>
  <si>
    <t>0,9*1,5*2</t>
  </si>
  <si>
    <t>342015224R00</t>
  </si>
  <si>
    <t xml:space="preserve">Příčka SDK tl.180mm,ocel.kce,2x oplášť.,RFI 12,5mm </t>
  </si>
  <si>
    <t>levo:0,7*3</t>
  </si>
  <si>
    <t>pravo:0,7*3*2</t>
  </si>
  <si>
    <t>342263310RT2</t>
  </si>
  <si>
    <t>Úprava sádrokartonové příčky pro osazení umývadla výlevky  do ocelové konstrukce</t>
  </si>
  <si>
    <t>kus</t>
  </si>
  <si>
    <t>8</t>
  </si>
  <si>
    <t>342263320RT1</t>
  </si>
  <si>
    <t>Úprava sádrokartonové příčky pro osazení WC WC - univerzální rám, typ 1.10.00</t>
  </si>
  <si>
    <t>342263360R00</t>
  </si>
  <si>
    <t>Úprava sádrokartonové příčky pro osazení baterie ( umývadlo, výlevky )</t>
  </si>
  <si>
    <t>347016132R00</t>
  </si>
  <si>
    <t>Předstěna SDK,tl.150mm, ocel. kce CW, 1x RF 12,5mm vč. akustické izolace tl. 80 mm / modré ticho</t>
  </si>
  <si>
    <t>(2,2+0,8)*3,1</t>
  </si>
  <si>
    <t>416021125R00</t>
  </si>
  <si>
    <t xml:space="preserve">Podhledy SDK, kovová.kce CD. 1x deska RB 15 mm </t>
  </si>
  <si>
    <t>levá strana:(18,6+17,8+1,8+15,8+2,7+16,25+3,55+1,2+27,3)</t>
  </si>
  <si>
    <t>pravá strana:(17,7+1,8+22,15+18,15+3,35+2,6+2,2+18,2+36,35)</t>
  </si>
  <si>
    <t>342 01</t>
  </si>
  <si>
    <t xml:space="preserve">D+M revizní dvířka do SDK kce  600 x 600 mm </t>
  </si>
  <si>
    <t>61</t>
  </si>
  <si>
    <t>Upravy povrchů vnitřní</t>
  </si>
  <si>
    <t>612403380R00</t>
  </si>
  <si>
    <t>Hrubá výplň rýh ve stěnách do 3x3 cm maltou ze SMS vyspravení po opravách elektro</t>
  </si>
  <si>
    <t>m</t>
  </si>
  <si>
    <t>110*2</t>
  </si>
  <si>
    <t>612471411R00</t>
  </si>
  <si>
    <t>612473181R00</t>
  </si>
  <si>
    <t>Omítka vnitřního zdiva ze suché směsi, hladká pod obklady</t>
  </si>
  <si>
    <t>(2,3+2,1+1,8+1,5+1,2+1,5+1,2)*2</t>
  </si>
  <si>
    <t>612473182R00</t>
  </si>
  <si>
    <t>Omítka vnitřního zdiva ze suché směsi, štuková nově dozdívané stěny</t>
  </si>
  <si>
    <t>levá str.:(2*2,2)*2</t>
  </si>
  <si>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</si>
  <si>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</si>
  <si>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</si>
  <si>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</si>
  <si>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</si>
  <si>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</si>
  <si>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</si>
  <si>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</si>
  <si>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</si>
  <si>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</si>
  <si>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</si>
  <si>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</si>
  <si>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</si>
  <si>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</si>
  <si>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</si>
  <si>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</si>
  <si>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</si>
  <si>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</si>
  <si>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</si>
  <si>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</si>
  <si>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</si>
  <si>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</si>
  <si>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</si>
  <si>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</si>
  <si>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</si>
  <si>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</si>
  <si>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</si>
  <si>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</si>
  <si>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</si>
  <si>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</si>
  <si>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</si>
  <si>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</si>
  <si>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</si>
  <si>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</si>
  <si>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</si>
  <si>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</si>
  <si>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</si>
  <si>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</si>
  <si>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</si>
  <si>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</si>
  <si>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</si>
  <si>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</si>
  <si>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</si>
  <si>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</si>
  <si>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</si>
  <si>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</si>
  <si>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</si>
  <si>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</si>
  <si>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</si>
  <si>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</si>
  <si>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</si>
  <si>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</si>
  <si>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</si>
  <si>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</si>
  <si>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</si>
  <si>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</si>
  <si>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</si>
  <si>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</si>
  <si>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</si>
  <si>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</si>
  <si>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</si>
  <si>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</si>
  <si>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</si>
  <si>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</si>
  <si>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</si>
  <si>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</si>
  <si>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</si>
  <si>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</si>
  <si>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</si>
  <si>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</si>
  <si>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</si>
  <si>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</si>
  <si>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</si>
  <si>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</si>
  <si>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</si>
  <si>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</si>
  <si>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</si>
  <si>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</si>
  <si>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SO 01</t>
  </si>
  <si>
    <t>Přestavba  1.np</t>
  </si>
  <si>
    <t>01</t>
  </si>
  <si>
    <t>011 01</t>
  </si>
  <si>
    <t>Odpojení  elektroinstalace, ÚT  v daném prostoru nezbytné pro provedení stavebních úprav</t>
  </si>
  <si>
    <t>kpl</t>
  </si>
  <si>
    <t>011 02</t>
  </si>
  <si>
    <t>Odstranění stávajícího vybavení z rekonstr prostor včetně odvozu</t>
  </si>
  <si>
    <t>hod</t>
  </si>
  <si>
    <t>011 03</t>
  </si>
  <si>
    <t>3</t>
  </si>
  <si>
    <t>317941123RT4</t>
  </si>
  <si>
    <t>Osazení ocelových válcovaných nosníků  č. 18 včetně dodávky profilu I č.18</t>
  </si>
  <si>
    <t>t</t>
  </si>
  <si>
    <t>4 x I č. 20  dl. 2,8:2,8*4*0,0224</t>
  </si>
  <si>
    <t>4 x I č. 20  dl. 3,2:3,2*4*0,0224</t>
  </si>
  <si>
    <t>2 x I č. 18  dl. 5,6:2*5,6*0,0186</t>
  </si>
  <si>
    <t>chodba  20 m  I č. 12:20*0,0104</t>
  </si>
  <si>
    <t>rezerva  5%:0,95*0,05-0,0014</t>
  </si>
  <si>
    <t>342248114R00</t>
  </si>
  <si>
    <t>Rekonstrukce 1. np  P 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</si>
</sst>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#,##0.000"/>
    <numFmt numFmtId="173" formatCode="0.00000"/>
    <numFmt numFmtId="174" formatCode="0.0"/>
    <numFmt numFmtId="175" formatCode="#,##0\ &quot;Kč&quot;"/>
    <numFmt numFmtId="176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4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74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74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74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75" fontId="23" fillId="0" borderId="59" xfId="0" applyNumberFormat="1" applyFont="1" applyBorder="1" applyAlignment="1">
      <alignment horizontal="right" indent="2"/>
    </xf>
    <xf numFmtId="175" fontId="23" fillId="0" borderId="24" xfId="0" applyNumberFormat="1" applyFont="1" applyBorder="1" applyAlignment="1">
      <alignment horizontal="right" indent="2"/>
    </xf>
    <xf numFmtId="175" fontId="27" fillId="18" borderId="63" xfId="0" applyNumberFormat="1" applyFont="1" applyFill="1" applyBorder="1" applyAlignment="1">
      <alignment horizontal="right" indent="2"/>
    </xf>
    <xf numFmtId="175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49">
      <selection activeCell="L18" sqref="L18"/>
    </sheetView>
  </sheetViews>
  <sheetFormatPr defaultColWidth="8.75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336</v>
      </c>
      <c r="B1" s="2"/>
      <c r="C1" s="2"/>
      <c r="D1" s="2"/>
      <c r="E1" s="2"/>
      <c r="F1" s="2"/>
      <c r="G1" s="2"/>
    </row>
    <row r="2" spans="1:7" ht="12.75" customHeight="1">
      <c r="A2" s="3" t="s">
        <v>337</v>
      </c>
      <c r="B2" s="4"/>
      <c r="C2" s="5" t="str">
        <f>Rekapitulace!H1</f>
        <v> předpoklad realizace</v>
      </c>
      <c r="D2" s="5" t="str">
        <f>Rekapitulace!G2</f>
        <v>  Dle studie z  1 / 2016</v>
      </c>
      <c r="E2" s="6"/>
      <c r="F2" s="7" t="s">
        <v>338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339</v>
      </c>
      <c r="B4" s="10"/>
      <c r="C4" s="11" t="s">
        <v>340</v>
      </c>
      <c r="D4" s="11"/>
      <c r="E4" s="12"/>
      <c r="F4" s="13" t="s">
        <v>341</v>
      </c>
      <c r="G4" s="16"/>
    </row>
    <row r="5" spans="1:7" ht="12.75" customHeight="1">
      <c r="A5" s="17" t="s">
        <v>414</v>
      </c>
      <c r="B5" s="18"/>
      <c r="C5" s="19" t="s">
        <v>415</v>
      </c>
      <c r="D5" s="20"/>
      <c r="E5" s="18"/>
      <c r="F5" s="13" t="s">
        <v>343</v>
      </c>
      <c r="G5" s="14" t="s">
        <v>0</v>
      </c>
    </row>
    <row r="6" spans="1:15" ht="12.75" customHeight="1">
      <c r="A6" s="15" t="s">
        <v>344</v>
      </c>
      <c r="B6" s="10"/>
      <c r="C6" s="11" t="s">
        <v>345</v>
      </c>
      <c r="D6" s="11"/>
      <c r="E6" s="12"/>
      <c r="F6" s="21" t="s">
        <v>346</v>
      </c>
      <c r="G6" s="22">
        <v>227</v>
      </c>
      <c r="O6" s="23"/>
    </row>
    <row r="7" spans="1:7" ht="12.75" customHeight="1">
      <c r="A7" s="24"/>
      <c r="B7" s="25"/>
      <c r="C7" s="26" t="s">
        <v>434</v>
      </c>
      <c r="D7" s="27"/>
      <c r="E7" s="27"/>
      <c r="F7" s="28" t="s">
        <v>347</v>
      </c>
      <c r="G7" s="22">
        <f>IF(PocetMJ=0,,ROUND((F30+F32)/PocetMJ,1))</f>
        <v>0</v>
      </c>
    </row>
    <row r="8" spans="1:9" ht="12.75">
      <c r="A8" s="29" t="s">
        <v>348</v>
      </c>
      <c r="B8" s="13"/>
      <c r="C8" s="204"/>
      <c r="D8" s="204"/>
      <c r="E8" s="205"/>
      <c r="F8" s="30" t="s">
        <v>349</v>
      </c>
      <c r="G8" s="31" t="s">
        <v>1</v>
      </c>
      <c r="H8" s="32"/>
      <c r="I8" s="33"/>
    </row>
    <row r="9" spans="1:8" ht="12.75">
      <c r="A9" s="29" t="s">
        <v>350</v>
      </c>
      <c r="B9" s="13"/>
      <c r="C9" s="204"/>
      <c r="D9" s="204"/>
      <c r="E9" s="205"/>
      <c r="F9" s="13"/>
      <c r="G9" s="34"/>
      <c r="H9" s="35"/>
    </row>
    <row r="10" spans="1:8" ht="12.75">
      <c r="A10" s="29" t="s">
        <v>351</v>
      </c>
      <c r="B10" s="13"/>
      <c r="C10" s="204"/>
      <c r="D10" s="204"/>
      <c r="E10" s="204"/>
      <c r="F10" s="36"/>
      <c r="G10" s="37"/>
      <c r="H10" s="38"/>
    </row>
    <row r="11" spans="1:57" ht="13.5" customHeight="1">
      <c r="A11" s="29" t="s">
        <v>352</v>
      </c>
      <c r="B11" s="13"/>
      <c r="C11" s="204"/>
      <c r="D11" s="204"/>
      <c r="E11" s="204"/>
      <c r="F11" s="39" t="s">
        <v>353</v>
      </c>
      <c r="G11" s="40" t="s">
        <v>2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354</v>
      </c>
      <c r="B12" s="10"/>
      <c r="C12" s="206"/>
      <c r="D12" s="206"/>
      <c r="E12" s="206"/>
      <c r="F12" s="43" t="s">
        <v>355</v>
      </c>
      <c r="G12" s="44"/>
      <c r="H12" s="35"/>
    </row>
    <row r="13" spans="1:8" ht="28.5" customHeight="1" thickBot="1">
      <c r="A13" s="45" t="s">
        <v>356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357</v>
      </c>
      <c r="B14" s="50"/>
      <c r="C14" s="51"/>
      <c r="D14" s="52" t="s">
        <v>358</v>
      </c>
      <c r="E14" s="53"/>
      <c r="F14" s="53"/>
      <c r="G14" s="51"/>
    </row>
    <row r="15" spans="1:7" ht="15.75" customHeight="1">
      <c r="A15" s="54"/>
      <c r="B15" s="55" t="s">
        <v>359</v>
      </c>
      <c r="C15" s="56">
        <f>HSV</f>
        <v>0</v>
      </c>
      <c r="D15" s="57" t="str">
        <f>Rekapitulace!A34</f>
        <v>Ztížené výrobní podmínky</v>
      </c>
      <c r="E15" s="58"/>
      <c r="F15" s="59"/>
      <c r="G15" s="56">
        <f>Rekapitulace!I34</f>
        <v>0</v>
      </c>
    </row>
    <row r="16" spans="1:7" ht="15.75" customHeight="1">
      <c r="A16" s="54" t="s">
        <v>360</v>
      </c>
      <c r="B16" s="55" t="s">
        <v>361</v>
      </c>
      <c r="C16" s="56">
        <f>PSV</f>
        <v>0</v>
      </c>
      <c r="D16" s="9" t="str">
        <f>Rekapitulace!A35</f>
        <v>Oborová přirážka</v>
      </c>
      <c r="E16" s="60"/>
      <c r="F16" s="61"/>
      <c r="G16" s="56">
        <f>Rekapitulace!I35</f>
        <v>0</v>
      </c>
    </row>
    <row r="17" spans="1:7" ht="15.75" customHeight="1">
      <c r="A17" s="54" t="s">
        <v>362</v>
      </c>
      <c r="B17" s="55" t="s">
        <v>363</v>
      </c>
      <c r="C17" s="56">
        <f>Mont</f>
        <v>0</v>
      </c>
      <c r="D17" s="9" t="str">
        <f>Rekapitulace!A36</f>
        <v>Přesun stavebních kapacit</v>
      </c>
      <c r="E17" s="60"/>
      <c r="F17" s="61"/>
      <c r="G17" s="56">
        <f>Rekapitulace!I36</f>
        <v>0</v>
      </c>
    </row>
    <row r="18" spans="1:7" ht="15.75" customHeight="1">
      <c r="A18" s="62" t="s">
        <v>364</v>
      </c>
      <c r="B18" s="63" t="s">
        <v>365</v>
      </c>
      <c r="C18" s="56">
        <f>Dodavka</f>
        <v>0</v>
      </c>
      <c r="D18" s="9" t="str">
        <f>Rekapitulace!A37</f>
        <v>Mimostaveništní doprava</v>
      </c>
      <c r="E18" s="60"/>
      <c r="F18" s="61"/>
      <c r="G18" s="56">
        <f>Rekapitulace!I37</f>
        <v>0</v>
      </c>
    </row>
    <row r="19" spans="1:7" ht="15.75" customHeight="1">
      <c r="A19" s="64" t="s">
        <v>366</v>
      </c>
      <c r="B19" s="55"/>
      <c r="C19" s="56">
        <f>SUM(C15:C18)</f>
        <v>0</v>
      </c>
      <c r="D19" s="9" t="str">
        <f>Rekapitulace!A38</f>
        <v>Zařízení staveniště</v>
      </c>
      <c r="E19" s="60"/>
      <c r="F19" s="61"/>
      <c r="G19" s="56">
        <f>Rekapitulace!I38</f>
        <v>0</v>
      </c>
    </row>
    <row r="20" spans="1:7" ht="15.75" customHeight="1">
      <c r="A20" s="64"/>
      <c r="B20" s="55"/>
      <c r="C20" s="56"/>
      <c r="D20" s="9" t="str">
        <f>Rekapitulace!A39</f>
        <v>Provoz investora</v>
      </c>
      <c r="E20" s="60"/>
      <c r="F20" s="61"/>
      <c r="G20" s="56">
        <f>Rekapitulace!I39</f>
        <v>0</v>
      </c>
    </row>
    <row r="21" spans="1:7" ht="15.75" customHeight="1">
      <c r="A21" s="64" t="s">
        <v>367</v>
      </c>
      <c r="B21" s="55"/>
      <c r="C21" s="56">
        <f>HZS</f>
        <v>0</v>
      </c>
      <c r="D21" s="9" t="str">
        <f>Rekapitulace!A40</f>
        <v>Kompletační činnost (IČD)</v>
      </c>
      <c r="E21" s="60"/>
      <c r="F21" s="61"/>
      <c r="G21" s="56">
        <f>Rekapitulace!I40</f>
        <v>0</v>
      </c>
    </row>
    <row r="22" spans="1:7" ht="15.75" customHeight="1">
      <c r="A22" s="65" t="s">
        <v>368</v>
      </c>
      <c r="B22" s="66"/>
      <c r="C22" s="56">
        <f>C19+C21</f>
        <v>0</v>
      </c>
      <c r="D22" s="9" t="s">
        <v>369</v>
      </c>
      <c r="E22" s="60"/>
      <c r="F22" s="61"/>
      <c r="G22" s="56">
        <f>G23-SUM(G15:G21)</f>
        <v>0</v>
      </c>
    </row>
    <row r="23" spans="1:7" ht="15.75" customHeight="1" thickBot="1">
      <c r="A23" s="207" t="s">
        <v>370</v>
      </c>
      <c r="B23" s="208"/>
      <c r="C23" s="67">
        <f>C22+G23</f>
        <v>0</v>
      </c>
      <c r="D23" s="68" t="s">
        <v>371</v>
      </c>
      <c r="E23" s="69"/>
      <c r="F23" s="70"/>
      <c r="G23" s="56">
        <f>VRN</f>
        <v>0</v>
      </c>
    </row>
    <row r="24" spans="1:7" ht="12.75">
      <c r="A24" s="71" t="s">
        <v>372</v>
      </c>
      <c r="B24" s="72"/>
      <c r="C24" s="73"/>
      <c r="D24" s="72" t="s">
        <v>373</v>
      </c>
      <c r="E24" s="72"/>
      <c r="F24" s="74" t="s">
        <v>374</v>
      </c>
      <c r="G24" s="75"/>
    </row>
    <row r="25" spans="1:7" ht="12.75">
      <c r="A25" s="65" t="s">
        <v>375</v>
      </c>
      <c r="B25" s="66"/>
      <c r="C25" s="76"/>
      <c r="D25" s="66" t="s">
        <v>375</v>
      </c>
      <c r="E25" s="77"/>
      <c r="F25" s="78" t="s">
        <v>375</v>
      </c>
      <c r="G25" s="79"/>
    </row>
    <row r="26" spans="1:7" ht="37.5" customHeight="1">
      <c r="A26" s="65" t="s">
        <v>376</v>
      </c>
      <c r="B26" s="80"/>
      <c r="C26" s="76"/>
      <c r="D26" s="66" t="s">
        <v>376</v>
      </c>
      <c r="E26" s="77"/>
      <c r="F26" s="78" t="s">
        <v>376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377</v>
      </c>
      <c r="B28" s="66"/>
      <c r="C28" s="76"/>
      <c r="D28" s="78" t="s">
        <v>378</v>
      </c>
      <c r="E28" s="76"/>
      <c r="F28" s="82" t="s">
        <v>378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379</v>
      </c>
      <c r="B30" s="86"/>
      <c r="C30" s="87">
        <v>15</v>
      </c>
      <c r="D30" s="86" t="s">
        <v>380</v>
      </c>
      <c r="E30" s="88"/>
      <c r="F30" s="209">
        <f>C23-F32</f>
        <v>0</v>
      </c>
      <c r="G30" s="210"/>
    </row>
    <row r="31" spans="1:7" ht="12.75">
      <c r="A31" s="85" t="s">
        <v>381</v>
      </c>
      <c r="B31" s="86"/>
      <c r="C31" s="87">
        <f>SazbaDPH1</f>
        <v>15</v>
      </c>
      <c r="D31" s="86" t="s">
        <v>382</v>
      </c>
      <c r="E31" s="88"/>
      <c r="F31" s="209">
        <f>ROUND(PRODUCT(F30,C31/100),0)</f>
        <v>0</v>
      </c>
      <c r="G31" s="210"/>
    </row>
    <row r="32" spans="1:7" ht="12.75">
      <c r="A32" s="85" t="s">
        <v>379</v>
      </c>
      <c r="B32" s="86"/>
      <c r="C32" s="87">
        <v>0</v>
      </c>
      <c r="D32" s="86" t="s">
        <v>382</v>
      </c>
      <c r="E32" s="88"/>
      <c r="F32" s="209">
        <v>0</v>
      </c>
      <c r="G32" s="210"/>
    </row>
    <row r="33" spans="1:7" ht="12.75">
      <c r="A33" s="85" t="s">
        <v>381</v>
      </c>
      <c r="B33" s="89"/>
      <c r="C33" s="90">
        <f>SazbaDPH2</f>
        <v>0</v>
      </c>
      <c r="D33" s="86" t="s">
        <v>382</v>
      </c>
      <c r="E33" s="61"/>
      <c r="F33" s="209">
        <f>ROUND(PRODUCT(F32,C33/100),0)</f>
        <v>0</v>
      </c>
      <c r="G33" s="210"/>
    </row>
    <row r="34" spans="1:7" s="94" customFormat="1" ht="19.5" customHeight="1" thickBot="1">
      <c r="A34" s="91" t="s">
        <v>383</v>
      </c>
      <c r="B34" s="92"/>
      <c r="C34" s="92"/>
      <c r="D34" s="92"/>
      <c r="E34" s="93"/>
      <c r="F34" s="211">
        <f>ROUND(SUM(F30:F33),0)</f>
        <v>0</v>
      </c>
      <c r="G34" s="212"/>
    </row>
    <row r="36" spans="1:8" ht="12.75">
      <c r="A36" s="95" t="s">
        <v>384</v>
      </c>
      <c r="B36" s="95"/>
      <c r="C36" s="95"/>
      <c r="D36" s="95"/>
      <c r="E36" s="95"/>
      <c r="F36" s="95"/>
      <c r="G36" s="95"/>
      <c r="H36" t="s">
        <v>342</v>
      </c>
    </row>
    <row r="37" spans="1:8" ht="14.25" customHeight="1">
      <c r="A37" s="95"/>
      <c r="B37" s="203"/>
      <c r="C37" s="203"/>
      <c r="D37" s="203"/>
      <c r="E37" s="203"/>
      <c r="F37" s="203"/>
      <c r="G37" s="203"/>
      <c r="H37" t="s">
        <v>342</v>
      </c>
    </row>
    <row r="38" spans="1:8" ht="12.75" customHeight="1">
      <c r="A38" s="96"/>
      <c r="B38" s="203"/>
      <c r="C38" s="203"/>
      <c r="D38" s="203"/>
      <c r="E38" s="203"/>
      <c r="F38" s="203"/>
      <c r="G38" s="203"/>
      <c r="H38" t="s">
        <v>342</v>
      </c>
    </row>
    <row r="39" spans="1:8" ht="12.75">
      <c r="A39" s="96"/>
      <c r="B39" s="203"/>
      <c r="C39" s="203"/>
      <c r="D39" s="203"/>
      <c r="E39" s="203"/>
      <c r="F39" s="203"/>
      <c r="G39" s="203"/>
      <c r="H39" t="s">
        <v>342</v>
      </c>
    </row>
    <row r="40" spans="1:8" ht="12.75">
      <c r="A40" s="96"/>
      <c r="B40" s="203"/>
      <c r="C40" s="203"/>
      <c r="D40" s="203"/>
      <c r="E40" s="203"/>
      <c r="F40" s="203"/>
      <c r="G40" s="203"/>
      <c r="H40" t="s">
        <v>342</v>
      </c>
    </row>
    <row r="41" spans="1:8" ht="12.75">
      <c r="A41" s="96"/>
      <c r="B41" s="203"/>
      <c r="C41" s="203"/>
      <c r="D41" s="203"/>
      <c r="E41" s="203"/>
      <c r="F41" s="203"/>
      <c r="G41" s="203"/>
      <c r="H41" t="s">
        <v>342</v>
      </c>
    </row>
    <row r="42" spans="1:8" ht="12.75">
      <c r="A42" s="96"/>
      <c r="B42" s="203"/>
      <c r="C42" s="203"/>
      <c r="D42" s="203"/>
      <c r="E42" s="203"/>
      <c r="F42" s="203"/>
      <c r="G42" s="203"/>
      <c r="H42" t="s">
        <v>342</v>
      </c>
    </row>
    <row r="43" spans="1:8" ht="12.75">
      <c r="A43" s="96"/>
      <c r="B43" s="203"/>
      <c r="C43" s="203"/>
      <c r="D43" s="203"/>
      <c r="E43" s="203"/>
      <c r="F43" s="203"/>
      <c r="G43" s="203"/>
      <c r="H43" t="s">
        <v>342</v>
      </c>
    </row>
    <row r="44" spans="1:8" ht="12.75">
      <c r="A44" s="96"/>
      <c r="B44" s="203"/>
      <c r="C44" s="203"/>
      <c r="D44" s="203"/>
      <c r="E44" s="203"/>
      <c r="F44" s="203"/>
      <c r="G44" s="203"/>
      <c r="H44" t="s">
        <v>342</v>
      </c>
    </row>
    <row r="45" spans="1:8" ht="0.75" customHeight="1">
      <c r="A45" s="96"/>
      <c r="B45" s="203"/>
      <c r="C45" s="203"/>
      <c r="D45" s="203"/>
      <c r="E45" s="203"/>
      <c r="F45" s="203"/>
      <c r="G45" s="203"/>
      <c r="H45" t="s">
        <v>342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3"/>
  <sheetViews>
    <sheetView zoomScalePageLayoutView="0" workbookViewId="0" topLeftCell="A1">
      <selection activeCell="N9" sqref="N9"/>
    </sheetView>
  </sheetViews>
  <sheetFormatPr defaultColWidth="8.75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385</v>
      </c>
      <c r="B1" s="216"/>
      <c r="C1" s="97" t="s">
        <v>434</v>
      </c>
      <c r="D1" s="98"/>
      <c r="E1" s="99"/>
      <c r="F1" s="98"/>
      <c r="G1" s="100" t="s">
        <v>386</v>
      </c>
      <c r="H1" s="101" t="s">
        <v>3</v>
      </c>
      <c r="I1" s="102"/>
    </row>
    <row r="2" spans="1:9" ht="13.5" thickBot="1">
      <c r="A2" s="217" t="s">
        <v>387</v>
      </c>
      <c r="B2" s="218"/>
      <c r="C2" s="103"/>
      <c r="D2" s="104"/>
      <c r="E2" s="105"/>
      <c r="F2" s="104"/>
      <c r="G2" s="219" t="s">
        <v>4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388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389</v>
      </c>
      <c r="C6" s="110"/>
      <c r="D6" s="111"/>
      <c r="E6" s="112" t="s">
        <v>390</v>
      </c>
      <c r="F6" s="113" t="s">
        <v>391</v>
      </c>
      <c r="G6" s="113" t="s">
        <v>392</v>
      </c>
      <c r="H6" s="113" t="s">
        <v>393</v>
      </c>
      <c r="I6" s="114" t="s">
        <v>367</v>
      </c>
    </row>
    <row r="7" spans="1:9" s="35" customFormat="1" ht="12.75">
      <c r="A7" s="198" t="str">
        <f>Položky!B7</f>
        <v>01</v>
      </c>
      <c r="B7" s="115" t="str">
        <f>Položky!C7</f>
        <v>Přípravné práce pro rekonstrukci</v>
      </c>
      <c r="C7" s="66"/>
      <c r="D7" s="116"/>
      <c r="E7" s="199">
        <f>Položky!BA11</f>
        <v>0</v>
      </c>
      <c r="F7" s="200">
        <f>Položky!BB11</f>
        <v>0</v>
      </c>
      <c r="G7" s="200">
        <f>Položky!BC11</f>
        <v>0</v>
      </c>
      <c r="H7" s="200">
        <f>Položky!BD11</f>
        <v>0</v>
      </c>
      <c r="I7" s="201">
        <f>Položky!BE11</f>
        <v>0</v>
      </c>
    </row>
    <row r="8" spans="1:9" s="35" customFormat="1" ht="12.75">
      <c r="A8" s="198" t="str">
        <f>Položky!B12</f>
        <v>3</v>
      </c>
      <c r="B8" s="115" t="str">
        <f>Položky!C12</f>
        <v>Svislé konstrukce</v>
      </c>
      <c r="C8" s="66"/>
      <c r="D8" s="116"/>
      <c r="E8" s="199">
        <f>Položky!BA25</f>
        <v>0</v>
      </c>
      <c r="F8" s="200">
        <f>Položky!BB25</f>
        <v>0</v>
      </c>
      <c r="G8" s="200">
        <f>Položky!BC25</f>
        <v>0</v>
      </c>
      <c r="H8" s="200">
        <f>Položky!BD25</f>
        <v>0</v>
      </c>
      <c r="I8" s="201">
        <f>Položky!BE25</f>
        <v>0</v>
      </c>
    </row>
    <row r="9" spans="1:9" s="35" customFormat="1" ht="12.75">
      <c r="A9" s="198" t="str">
        <f>Položky!B26</f>
        <v>342</v>
      </c>
      <c r="B9" s="115" t="str">
        <f>Položky!C26</f>
        <v>Sádrokartonové  konstrukce</v>
      </c>
      <c r="C9" s="66"/>
      <c r="D9" s="116"/>
      <c r="E9" s="199">
        <f>Položky!BA46</f>
        <v>0</v>
      </c>
      <c r="F9" s="200">
        <f>Položky!BB46</f>
        <v>0</v>
      </c>
      <c r="G9" s="200">
        <f>Položky!BC46</f>
        <v>0</v>
      </c>
      <c r="H9" s="200">
        <f>Položky!BD46</f>
        <v>0</v>
      </c>
      <c r="I9" s="201">
        <f>Položky!BE46</f>
        <v>0</v>
      </c>
    </row>
    <row r="10" spans="1:9" s="35" customFormat="1" ht="12.75">
      <c r="A10" s="198" t="str">
        <f>Položky!B47</f>
        <v>61</v>
      </c>
      <c r="B10" s="115" t="str">
        <f>Položky!C47</f>
        <v>Upravy povrchů vnitřní</v>
      </c>
      <c r="C10" s="66"/>
      <c r="D10" s="116"/>
      <c r="E10" s="199">
        <f>Položky!BA59</f>
        <v>0</v>
      </c>
      <c r="F10" s="200">
        <f>Položky!BB59</f>
        <v>0</v>
      </c>
      <c r="G10" s="200">
        <f>Položky!BC59</f>
        <v>0</v>
      </c>
      <c r="H10" s="200">
        <f>Položky!BD59</f>
        <v>0</v>
      </c>
      <c r="I10" s="201">
        <f>Položky!BE59</f>
        <v>0</v>
      </c>
    </row>
    <row r="11" spans="1:9" s="35" customFormat="1" ht="12.75">
      <c r="A11" s="198" t="str">
        <f>Položky!B60</f>
        <v>63</v>
      </c>
      <c r="B11" s="115" t="str">
        <f>Položky!C60</f>
        <v>Podlahové konstrukce</v>
      </c>
      <c r="C11" s="66"/>
      <c r="D11" s="116"/>
      <c r="E11" s="199">
        <f>Položky!BA67</f>
        <v>0</v>
      </c>
      <c r="F11" s="200">
        <f>Položky!BB67</f>
        <v>0</v>
      </c>
      <c r="G11" s="200">
        <f>Položky!BC67</f>
        <v>0</v>
      </c>
      <c r="H11" s="200">
        <f>Položky!BD67</f>
        <v>0</v>
      </c>
      <c r="I11" s="201">
        <f>Položky!BE67</f>
        <v>0</v>
      </c>
    </row>
    <row r="12" spans="1:9" s="35" customFormat="1" ht="12.75">
      <c r="A12" s="198" t="str">
        <f>Položky!B68</f>
        <v>94</v>
      </c>
      <c r="B12" s="115" t="str">
        <f>Položky!C68</f>
        <v>Lešení </v>
      </c>
      <c r="C12" s="66"/>
      <c r="D12" s="116"/>
      <c r="E12" s="199">
        <f>Položky!BA72</f>
        <v>0</v>
      </c>
      <c r="F12" s="200">
        <f>Položky!BB72</f>
        <v>0</v>
      </c>
      <c r="G12" s="200">
        <f>Položky!BC72</f>
        <v>0</v>
      </c>
      <c r="H12" s="200">
        <f>Položky!BD72</f>
        <v>0</v>
      </c>
      <c r="I12" s="201">
        <f>Položky!BE72</f>
        <v>0</v>
      </c>
    </row>
    <row r="13" spans="1:9" s="35" customFormat="1" ht="12.75">
      <c r="A13" s="198" t="str">
        <f>Položky!B73</f>
        <v>95</v>
      </c>
      <c r="B13" s="115" t="str">
        <f>Položky!C73</f>
        <v>Dokončovací konstrukce na pozemních stavbách</v>
      </c>
      <c r="C13" s="66"/>
      <c r="D13" s="116"/>
      <c r="E13" s="199">
        <f>Položky!BA81</f>
        <v>0</v>
      </c>
      <c r="F13" s="200">
        <f>Položky!BB81</f>
        <v>0</v>
      </c>
      <c r="G13" s="200">
        <f>Položky!BC81</f>
        <v>0</v>
      </c>
      <c r="H13" s="200">
        <f>Položky!BD81</f>
        <v>0</v>
      </c>
      <c r="I13" s="201">
        <f>Položky!BE81</f>
        <v>0</v>
      </c>
    </row>
    <row r="14" spans="1:9" s="35" customFormat="1" ht="12.75">
      <c r="A14" s="198" t="str">
        <f>Položky!B82</f>
        <v>96</v>
      </c>
      <c r="B14" s="115" t="str">
        <f>Položky!C82</f>
        <v>Bourání konstrukcí</v>
      </c>
      <c r="C14" s="66"/>
      <c r="D14" s="116"/>
      <c r="E14" s="199">
        <f>Položky!BA119</f>
        <v>0</v>
      </c>
      <c r="F14" s="200">
        <f>Položky!BB119</f>
        <v>0</v>
      </c>
      <c r="G14" s="200">
        <f>Položky!BC119</f>
        <v>0</v>
      </c>
      <c r="H14" s="200">
        <f>Položky!BD119</f>
        <v>0</v>
      </c>
      <c r="I14" s="201">
        <f>Položky!BE119</f>
        <v>0</v>
      </c>
    </row>
    <row r="15" spans="1:9" s="35" customFormat="1" ht="12.75">
      <c r="A15" s="198" t="str">
        <f>Položky!B120</f>
        <v>99</v>
      </c>
      <c r="B15" s="115" t="str">
        <f>Položky!C120</f>
        <v>Staveništní přesun hmot</v>
      </c>
      <c r="C15" s="66"/>
      <c r="D15" s="116"/>
      <c r="E15" s="199">
        <f>Položky!BA122</f>
        <v>0</v>
      </c>
      <c r="F15" s="200">
        <f>Položky!BB122</f>
        <v>0</v>
      </c>
      <c r="G15" s="200">
        <f>Položky!BC122</f>
        <v>0</v>
      </c>
      <c r="H15" s="200">
        <f>Položky!BD122</f>
        <v>0</v>
      </c>
      <c r="I15" s="201">
        <f>Položky!BE122</f>
        <v>0</v>
      </c>
    </row>
    <row r="16" spans="1:9" s="35" customFormat="1" ht="12.75">
      <c r="A16" s="198" t="str">
        <f>Položky!B123</f>
        <v>711</v>
      </c>
      <c r="B16" s="115" t="str">
        <f>Položky!C123</f>
        <v>Izolace proti vodě</v>
      </c>
      <c r="C16" s="66"/>
      <c r="D16" s="116"/>
      <c r="E16" s="199">
        <f>Položky!BA129</f>
        <v>0</v>
      </c>
      <c r="F16" s="200">
        <f>Položky!BB129</f>
        <v>0</v>
      </c>
      <c r="G16" s="200">
        <f>Položky!BC129</f>
        <v>0</v>
      </c>
      <c r="H16" s="200">
        <f>Položky!BD129</f>
        <v>0</v>
      </c>
      <c r="I16" s="201">
        <f>Položky!BE129</f>
        <v>0</v>
      </c>
    </row>
    <row r="17" spans="1:9" s="35" customFormat="1" ht="12.75">
      <c r="A17" s="198" t="str">
        <f>Položky!B130</f>
        <v>713</v>
      </c>
      <c r="B17" s="115" t="str">
        <f>Položky!C130</f>
        <v>Izolace tepelné</v>
      </c>
      <c r="C17" s="66"/>
      <c r="D17" s="116"/>
      <c r="E17" s="199">
        <f>Položky!BA148</f>
        <v>0</v>
      </c>
      <c r="F17" s="200">
        <f>Položky!BB148</f>
        <v>0</v>
      </c>
      <c r="G17" s="200">
        <f>Položky!BC148</f>
        <v>0</v>
      </c>
      <c r="H17" s="200">
        <f>Položky!BD148</f>
        <v>0</v>
      </c>
      <c r="I17" s="201">
        <f>Položky!BE148</f>
        <v>0</v>
      </c>
    </row>
    <row r="18" spans="1:9" s="35" customFormat="1" ht="12.75">
      <c r="A18" s="198" t="str">
        <f>Položky!B149</f>
        <v>720</v>
      </c>
      <c r="B18" s="115" t="str">
        <f>Položky!C149</f>
        <v>Zdravotechnická instalace  vnitřní</v>
      </c>
      <c r="C18" s="66"/>
      <c r="D18" s="116"/>
      <c r="E18" s="199">
        <f>Položky!BA162</f>
        <v>0</v>
      </c>
      <c r="F18" s="200">
        <f>Položky!BB162</f>
        <v>0</v>
      </c>
      <c r="G18" s="200">
        <f>Položky!BC162</f>
        <v>0</v>
      </c>
      <c r="H18" s="200">
        <f>Položky!BD162</f>
        <v>0</v>
      </c>
      <c r="I18" s="201">
        <f>Položky!BE162</f>
        <v>0</v>
      </c>
    </row>
    <row r="19" spans="1:9" s="35" customFormat="1" ht="12.75">
      <c r="A19" s="198" t="str">
        <f>Položky!B163</f>
        <v>730</v>
      </c>
      <c r="B19" s="115" t="str">
        <f>Položky!C163</f>
        <v>Ústřední vytápění</v>
      </c>
      <c r="C19" s="66"/>
      <c r="D19" s="116"/>
      <c r="E19" s="199">
        <f>Položky!BA171</f>
        <v>0</v>
      </c>
      <c r="F19" s="200">
        <f>Položky!BB171</f>
        <v>0</v>
      </c>
      <c r="G19" s="200">
        <f>Položky!BC171</f>
        <v>0</v>
      </c>
      <c r="H19" s="200">
        <f>Položky!BD171</f>
        <v>0</v>
      </c>
      <c r="I19" s="201">
        <f>Položky!BE171</f>
        <v>0</v>
      </c>
    </row>
    <row r="20" spans="1:9" s="35" customFormat="1" ht="12.75">
      <c r="A20" s="198" t="str">
        <f>Položky!B172</f>
        <v>766</v>
      </c>
      <c r="B20" s="115" t="str">
        <f>Položky!C172</f>
        <v>Konstrukce truhlářské</v>
      </c>
      <c r="C20" s="66"/>
      <c r="D20" s="116"/>
      <c r="E20" s="199">
        <f>Položky!BA182</f>
        <v>0</v>
      </c>
      <c r="F20" s="200">
        <f>Položky!BB182</f>
        <v>0</v>
      </c>
      <c r="G20" s="200">
        <f>Položky!BC182</f>
        <v>0</v>
      </c>
      <c r="H20" s="200">
        <f>Položky!BD182</f>
        <v>0</v>
      </c>
      <c r="I20" s="201">
        <f>Položky!BE182</f>
        <v>0</v>
      </c>
    </row>
    <row r="21" spans="1:9" s="35" customFormat="1" ht="12.75">
      <c r="A21" s="198" t="str">
        <f>Položky!B183</f>
        <v>7663</v>
      </c>
      <c r="B21" s="115" t="str">
        <f>Položky!C183</f>
        <v>Truhlářské  kce  -  dveře</v>
      </c>
      <c r="C21" s="66"/>
      <c r="D21" s="116"/>
      <c r="E21" s="199">
        <f>Položky!BA194</f>
        <v>0</v>
      </c>
      <c r="F21" s="200">
        <f>Položky!BB194</f>
        <v>0</v>
      </c>
      <c r="G21" s="200">
        <f>Položky!BC194</f>
        <v>0</v>
      </c>
      <c r="H21" s="200">
        <f>Položky!BD194</f>
        <v>0</v>
      </c>
      <c r="I21" s="201">
        <f>Položky!BE194</f>
        <v>0</v>
      </c>
    </row>
    <row r="22" spans="1:9" s="35" customFormat="1" ht="12.75">
      <c r="A22" s="198" t="str">
        <f>Položky!B195</f>
        <v>7664</v>
      </c>
      <c r="B22" s="115" t="str">
        <f>Položky!C195</f>
        <v>Vstupní dveře, výkladce </v>
      </c>
      <c r="C22" s="66"/>
      <c r="D22" s="116"/>
      <c r="E22" s="199">
        <f>Položky!BA203</f>
        <v>0</v>
      </c>
      <c r="F22" s="200">
        <f>Položky!BB203</f>
        <v>0</v>
      </c>
      <c r="G22" s="200">
        <f>Položky!BC203</f>
        <v>0</v>
      </c>
      <c r="H22" s="200">
        <f>Položky!BD203</f>
        <v>0</v>
      </c>
      <c r="I22" s="201">
        <f>Položky!BE203</f>
        <v>0</v>
      </c>
    </row>
    <row r="23" spans="1:9" s="35" customFormat="1" ht="12.75">
      <c r="A23" s="198" t="str">
        <f>Položky!B204</f>
        <v>767</v>
      </c>
      <c r="B23" s="115" t="str">
        <f>Položky!C204</f>
        <v>Konstrukce zámečnické</v>
      </c>
      <c r="C23" s="66"/>
      <c r="D23" s="116"/>
      <c r="E23" s="199">
        <f>Položky!BA211</f>
        <v>0</v>
      </c>
      <c r="F23" s="200">
        <f>Položky!BB211</f>
        <v>0</v>
      </c>
      <c r="G23" s="200">
        <f>Položky!BC211</f>
        <v>0</v>
      </c>
      <c r="H23" s="200">
        <f>Položky!BD211</f>
        <v>0</v>
      </c>
      <c r="I23" s="201">
        <f>Položky!BE211</f>
        <v>0</v>
      </c>
    </row>
    <row r="24" spans="1:9" s="35" customFormat="1" ht="12.75">
      <c r="A24" s="198" t="str">
        <f>Položky!B212</f>
        <v>776</v>
      </c>
      <c r="B24" s="115" t="str">
        <f>Položky!C212</f>
        <v>Podlahy povlakové</v>
      </c>
      <c r="C24" s="66"/>
      <c r="D24" s="116"/>
      <c r="E24" s="199">
        <f>Položky!BA226</f>
        <v>0</v>
      </c>
      <c r="F24" s="200">
        <f>Položky!BB226</f>
        <v>0</v>
      </c>
      <c r="G24" s="200">
        <f>Položky!BC226</f>
        <v>0</v>
      </c>
      <c r="H24" s="200">
        <f>Položky!BD226</f>
        <v>0</v>
      </c>
      <c r="I24" s="201">
        <f>Položky!BE226</f>
        <v>0</v>
      </c>
    </row>
    <row r="25" spans="1:9" s="35" customFormat="1" ht="12.75">
      <c r="A25" s="198" t="str">
        <f>Položky!B227</f>
        <v>781</v>
      </c>
      <c r="B25" s="115" t="str">
        <f>Položky!C227</f>
        <v>Obklady keramické</v>
      </c>
      <c r="C25" s="66"/>
      <c r="D25" s="116"/>
      <c r="E25" s="199">
        <f>Položky!BA237</f>
        <v>0</v>
      </c>
      <c r="F25" s="200">
        <f>Položky!BB237</f>
        <v>0</v>
      </c>
      <c r="G25" s="200">
        <f>Položky!BC237</f>
        <v>0</v>
      </c>
      <c r="H25" s="200">
        <f>Položky!BD237</f>
        <v>0</v>
      </c>
      <c r="I25" s="201">
        <f>Položky!BE237</f>
        <v>0</v>
      </c>
    </row>
    <row r="26" spans="1:9" s="35" customFormat="1" ht="12.75">
      <c r="A26" s="198" t="str">
        <f>Položky!B238</f>
        <v>784</v>
      </c>
      <c r="B26" s="115" t="str">
        <f>Položky!C238</f>
        <v>Malby</v>
      </c>
      <c r="C26" s="66"/>
      <c r="D26" s="116"/>
      <c r="E26" s="199">
        <f>Položky!BA244</f>
        <v>0</v>
      </c>
      <c r="F26" s="200">
        <f>Položky!BB244</f>
        <v>0</v>
      </c>
      <c r="G26" s="200">
        <f>Položky!BC244</f>
        <v>0</v>
      </c>
      <c r="H26" s="200">
        <f>Položky!BD244</f>
        <v>0</v>
      </c>
      <c r="I26" s="201">
        <f>Položky!BE244</f>
        <v>0</v>
      </c>
    </row>
    <row r="27" spans="1:9" s="35" customFormat="1" ht="12.75">
      <c r="A27" s="198" t="str">
        <f>Položky!B245</f>
        <v>M21</v>
      </c>
      <c r="B27" s="115" t="str">
        <f>Položky!C245</f>
        <v>Elektromontáže</v>
      </c>
      <c r="C27" s="66"/>
      <c r="D27" s="116"/>
      <c r="E27" s="199">
        <f>Položky!BA249</f>
        <v>0</v>
      </c>
      <c r="F27" s="200">
        <f>Položky!BB249</f>
        <v>0</v>
      </c>
      <c r="G27" s="200">
        <f>Položky!BC249</f>
        <v>0</v>
      </c>
      <c r="H27" s="200">
        <f>Položky!BD249</f>
        <v>0</v>
      </c>
      <c r="I27" s="201">
        <f>Položky!BE249</f>
        <v>0</v>
      </c>
    </row>
    <row r="28" spans="1:9" s="35" customFormat="1" ht="13.5" thickBot="1">
      <c r="A28" s="198" t="str">
        <f>Položky!B250</f>
        <v>M24</v>
      </c>
      <c r="B28" s="115" t="str">
        <f>Položky!C250</f>
        <v>Montáže vzduchotechnických zařízení</v>
      </c>
      <c r="C28" s="66"/>
      <c r="D28" s="116"/>
      <c r="E28" s="199">
        <f>Položky!BA252</f>
        <v>0</v>
      </c>
      <c r="F28" s="200">
        <f>Položky!BB252</f>
        <v>0</v>
      </c>
      <c r="G28" s="200">
        <f>Položky!BC252</f>
        <v>0</v>
      </c>
      <c r="H28" s="200">
        <f>Položky!BD252</f>
        <v>0</v>
      </c>
      <c r="I28" s="201">
        <f>Položky!BE252</f>
        <v>0</v>
      </c>
    </row>
    <row r="29" spans="1:9" s="123" customFormat="1" ht="13.5" thickBot="1">
      <c r="A29" s="117"/>
      <c r="B29" s="118" t="s">
        <v>394</v>
      </c>
      <c r="C29" s="118"/>
      <c r="D29" s="119"/>
      <c r="E29" s="120">
        <f>SUM(E7:E28)</f>
        <v>0</v>
      </c>
      <c r="F29" s="121">
        <f>SUM(F7:F28)</f>
        <v>0</v>
      </c>
      <c r="G29" s="121">
        <f>SUM(G7:G28)</f>
        <v>0</v>
      </c>
      <c r="H29" s="121">
        <f>SUM(H7:H28)</f>
        <v>0</v>
      </c>
      <c r="I29" s="122">
        <f>SUM(I7:I28)</f>
        <v>0</v>
      </c>
    </row>
    <row r="30" spans="1:9" ht="12.75">
      <c r="A30" s="66"/>
      <c r="B30" s="66"/>
      <c r="C30" s="66"/>
      <c r="D30" s="66"/>
      <c r="E30" s="66"/>
      <c r="F30" s="66"/>
      <c r="G30" s="66"/>
      <c r="H30" s="66"/>
      <c r="I30" s="66"/>
    </row>
    <row r="31" spans="1:57" ht="19.5" customHeight="1">
      <c r="A31" s="107" t="s">
        <v>395</v>
      </c>
      <c r="B31" s="107"/>
      <c r="C31" s="107"/>
      <c r="D31" s="107"/>
      <c r="E31" s="107"/>
      <c r="F31" s="107"/>
      <c r="G31" s="124"/>
      <c r="H31" s="107"/>
      <c r="I31" s="107"/>
      <c r="BA31" s="41"/>
      <c r="BB31" s="41"/>
      <c r="BC31" s="41"/>
      <c r="BD31" s="41"/>
      <c r="BE31" s="41"/>
    </row>
    <row r="32" spans="1:9" ht="13.5" thickBot="1">
      <c r="A32" s="77"/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71" t="s">
        <v>396</v>
      </c>
      <c r="B33" s="72"/>
      <c r="C33" s="72"/>
      <c r="D33" s="125"/>
      <c r="E33" s="126" t="s">
        <v>397</v>
      </c>
      <c r="F33" s="127" t="s">
        <v>398</v>
      </c>
      <c r="G33" s="128" t="s">
        <v>399</v>
      </c>
      <c r="H33" s="129"/>
      <c r="I33" s="130" t="s">
        <v>397</v>
      </c>
    </row>
    <row r="34" spans="1:53" ht="12.75">
      <c r="A34" s="64" t="s">
        <v>69</v>
      </c>
      <c r="B34" s="55"/>
      <c r="C34" s="55"/>
      <c r="D34" s="131"/>
      <c r="E34" s="132">
        <v>0</v>
      </c>
      <c r="F34" s="133">
        <v>0</v>
      </c>
      <c r="G34" s="134">
        <f aca="true" t="shared" si="0" ref="G34:G41">CHOOSE(BA34+1,HSV+PSV,HSV+PSV+Mont,HSV+PSV+Dodavka+Mont,HSV,PSV,Mont,Dodavka,Mont+Dodavka,0)</f>
        <v>0</v>
      </c>
      <c r="H34" s="135"/>
      <c r="I34" s="136">
        <f aca="true" t="shared" si="1" ref="I34:I41">E34+F34*G34/100</f>
        <v>0</v>
      </c>
      <c r="BA34">
        <v>0</v>
      </c>
    </row>
    <row r="35" spans="1:53" ht="12.75">
      <c r="A35" s="64" t="s">
        <v>70</v>
      </c>
      <c r="B35" s="55"/>
      <c r="C35" s="55"/>
      <c r="D35" s="131"/>
      <c r="E35" s="132">
        <v>0</v>
      </c>
      <c r="F35" s="133">
        <v>0</v>
      </c>
      <c r="G35" s="134">
        <f t="shared" si="0"/>
        <v>0</v>
      </c>
      <c r="H35" s="135"/>
      <c r="I35" s="136">
        <f t="shared" si="1"/>
        <v>0</v>
      </c>
      <c r="BA35">
        <v>0</v>
      </c>
    </row>
    <row r="36" spans="1:53" ht="12.75">
      <c r="A36" s="64" t="s">
        <v>71</v>
      </c>
      <c r="B36" s="55"/>
      <c r="C36" s="55"/>
      <c r="D36" s="131"/>
      <c r="E36" s="132">
        <v>0</v>
      </c>
      <c r="F36" s="133">
        <v>0</v>
      </c>
      <c r="G36" s="134">
        <f t="shared" si="0"/>
        <v>0</v>
      </c>
      <c r="H36" s="135"/>
      <c r="I36" s="136">
        <f t="shared" si="1"/>
        <v>0</v>
      </c>
      <c r="BA36">
        <v>0</v>
      </c>
    </row>
    <row r="37" spans="1:53" ht="12.75">
      <c r="A37" s="64" t="s">
        <v>72</v>
      </c>
      <c r="B37" s="55"/>
      <c r="C37" s="55"/>
      <c r="D37" s="131"/>
      <c r="E37" s="132">
        <v>0</v>
      </c>
      <c r="F37" s="133">
        <v>0</v>
      </c>
      <c r="G37" s="134">
        <f t="shared" si="0"/>
        <v>0</v>
      </c>
      <c r="H37" s="135"/>
      <c r="I37" s="136">
        <f t="shared" si="1"/>
        <v>0</v>
      </c>
      <c r="BA37">
        <v>0</v>
      </c>
    </row>
    <row r="38" spans="1:53" ht="12.75">
      <c r="A38" s="64" t="s">
        <v>73</v>
      </c>
      <c r="B38" s="55"/>
      <c r="C38" s="55"/>
      <c r="D38" s="131"/>
      <c r="E38" s="132">
        <v>0</v>
      </c>
      <c r="F38" s="133">
        <v>0</v>
      </c>
      <c r="G38" s="134">
        <f t="shared" si="0"/>
        <v>0</v>
      </c>
      <c r="H38" s="135"/>
      <c r="I38" s="136">
        <f t="shared" si="1"/>
        <v>0</v>
      </c>
      <c r="BA38">
        <v>1</v>
      </c>
    </row>
    <row r="39" spans="1:53" ht="12.75">
      <c r="A39" s="64" t="s">
        <v>74</v>
      </c>
      <c r="B39" s="55"/>
      <c r="C39" s="55"/>
      <c r="D39" s="131"/>
      <c r="E39" s="132">
        <v>0</v>
      </c>
      <c r="F39" s="133">
        <v>0</v>
      </c>
      <c r="G39" s="134">
        <f t="shared" si="0"/>
        <v>0</v>
      </c>
      <c r="H39" s="135"/>
      <c r="I39" s="136">
        <f t="shared" si="1"/>
        <v>0</v>
      </c>
      <c r="BA39">
        <v>1</v>
      </c>
    </row>
    <row r="40" spans="1:53" ht="12.75">
      <c r="A40" s="64" t="s">
        <v>75</v>
      </c>
      <c r="B40" s="55"/>
      <c r="C40" s="55"/>
      <c r="D40" s="131"/>
      <c r="E40" s="132">
        <v>0</v>
      </c>
      <c r="F40" s="133">
        <v>0</v>
      </c>
      <c r="G40" s="134">
        <f t="shared" si="0"/>
        <v>0</v>
      </c>
      <c r="H40" s="135"/>
      <c r="I40" s="136">
        <f t="shared" si="1"/>
        <v>0</v>
      </c>
      <c r="BA40">
        <v>2</v>
      </c>
    </row>
    <row r="41" spans="1:53" ht="12.75">
      <c r="A41" s="64" t="s">
        <v>76</v>
      </c>
      <c r="B41" s="55"/>
      <c r="C41" s="55"/>
      <c r="D41" s="131"/>
      <c r="E41" s="132">
        <v>0</v>
      </c>
      <c r="F41" s="133">
        <v>0</v>
      </c>
      <c r="G41" s="134">
        <f t="shared" si="0"/>
        <v>0</v>
      </c>
      <c r="H41" s="135"/>
      <c r="I41" s="136">
        <f t="shared" si="1"/>
        <v>0</v>
      </c>
      <c r="BA41">
        <v>2</v>
      </c>
    </row>
    <row r="42" spans="1:9" ht="13.5" thickBot="1">
      <c r="A42" s="137"/>
      <c r="B42" s="138" t="s">
        <v>400</v>
      </c>
      <c r="C42" s="139"/>
      <c r="D42" s="140"/>
      <c r="E42" s="141"/>
      <c r="F42" s="142"/>
      <c r="G42" s="142"/>
      <c r="H42" s="213">
        <f>SUM(I34:I41)</f>
        <v>0</v>
      </c>
      <c r="I42" s="214"/>
    </row>
    <row r="44" spans="2:9" ht="12.75">
      <c r="B44" s="123"/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  <row r="93" spans="6:9" ht="12.75">
      <c r="F93" s="143"/>
      <c r="G93" s="144"/>
      <c r="H93" s="144"/>
      <c r="I93" s="145"/>
    </row>
  </sheetData>
  <sheetProtection/>
  <mergeCells count="4">
    <mergeCell ref="H42:I42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25"/>
  <sheetViews>
    <sheetView showGridLines="0" showZeros="0" tabSelected="1" zoomScale="125" zoomScaleNormal="125" zoomScalePageLayoutView="0" workbookViewId="0" topLeftCell="A1">
      <selection activeCell="J8" sqref="J8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2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4" t="s">
        <v>401</v>
      </c>
      <c r="B1" s="224"/>
      <c r="C1" s="224"/>
      <c r="D1" s="224"/>
      <c r="E1" s="224"/>
      <c r="F1" s="224"/>
      <c r="G1" s="224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385</v>
      </c>
      <c r="B3" s="216"/>
      <c r="C3" s="97" t="s">
        <v>434</v>
      </c>
      <c r="D3" s="151"/>
      <c r="E3" s="152" t="s">
        <v>402</v>
      </c>
      <c r="F3" s="153" t="str">
        <f>Rekapitulace!H1</f>
        <v> předpoklad realizace</v>
      </c>
      <c r="G3" s="154"/>
    </row>
    <row r="4" spans="1:7" ht="13.5" thickBot="1">
      <c r="A4" s="225" t="s">
        <v>387</v>
      </c>
      <c r="B4" s="218"/>
      <c r="C4" s="103"/>
      <c r="D4" s="155"/>
      <c r="E4" s="226" t="str">
        <f>Rekapitulace!G2</f>
        <v>  Dle studie z  1 / 2016</v>
      </c>
      <c r="F4" s="227"/>
      <c r="G4" s="228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403</v>
      </c>
      <c r="B6" s="160" t="s">
        <v>404</v>
      </c>
      <c r="C6" s="160" t="s">
        <v>405</v>
      </c>
      <c r="D6" s="160" t="s">
        <v>406</v>
      </c>
      <c r="E6" s="161" t="s">
        <v>407</v>
      </c>
      <c r="F6" s="160" t="s">
        <v>408</v>
      </c>
      <c r="G6" s="162" t="s">
        <v>409</v>
      </c>
    </row>
    <row r="7" spans="1:15" ht="12.75">
      <c r="A7" s="163" t="s">
        <v>410</v>
      </c>
      <c r="B7" s="164" t="s">
        <v>416</v>
      </c>
      <c r="C7" s="165" t="s">
        <v>5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417</v>
      </c>
      <c r="C8" s="173" t="s">
        <v>418</v>
      </c>
      <c r="D8" s="174" t="s">
        <v>419</v>
      </c>
      <c r="E8" s="175">
        <v>1</v>
      </c>
      <c r="F8" s="175">
        <v>0</v>
      </c>
      <c r="G8" s="176">
        <f>E8*F8</f>
        <v>0</v>
      </c>
      <c r="O8" s="170">
        <v>2</v>
      </c>
      <c r="AA8" s="146">
        <v>12</v>
      </c>
      <c r="AB8" s="146">
        <v>0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12</v>
      </c>
      <c r="CB8" s="177">
        <v>0</v>
      </c>
      <c r="CZ8" s="146">
        <v>0</v>
      </c>
    </row>
    <row r="9" spans="1:104" ht="22.5">
      <c r="A9" s="171">
        <v>2</v>
      </c>
      <c r="B9" s="172" t="s">
        <v>420</v>
      </c>
      <c r="C9" s="173" t="s">
        <v>421</v>
      </c>
      <c r="D9" s="174" t="s">
        <v>422</v>
      </c>
      <c r="E9" s="175">
        <v>20</v>
      </c>
      <c r="F9" s="175">
        <v>0</v>
      </c>
      <c r="G9" s="176">
        <f>E9*F9</f>
        <v>0</v>
      </c>
      <c r="O9" s="170">
        <v>2</v>
      </c>
      <c r="AA9" s="146">
        <v>12</v>
      </c>
      <c r="AB9" s="146">
        <v>0</v>
      </c>
      <c r="AC9" s="146">
        <v>2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12</v>
      </c>
      <c r="CB9" s="177">
        <v>0</v>
      </c>
      <c r="CZ9" s="146">
        <v>0</v>
      </c>
    </row>
    <row r="10" spans="1:104" ht="12.75">
      <c r="A10" s="171">
        <v>3</v>
      </c>
      <c r="B10" s="172" t="s">
        <v>423</v>
      </c>
      <c r="C10" s="173" t="s">
        <v>342</v>
      </c>
      <c r="D10" s="174"/>
      <c r="E10" s="175">
        <v>0</v>
      </c>
      <c r="F10" s="175">
        <v>0</v>
      </c>
      <c r="G10" s="176">
        <f>E10*F10</f>
        <v>0</v>
      </c>
      <c r="O10" s="170">
        <v>2</v>
      </c>
      <c r="AA10" s="146">
        <v>12</v>
      </c>
      <c r="AB10" s="146">
        <v>0</v>
      </c>
      <c r="AC10" s="146">
        <v>3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12</v>
      </c>
      <c r="CB10" s="177">
        <v>0</v>
      </c>
      <c r="CZ10" s="146">
        <v>0</v>
      </c>
    </row>
    <row r="11" spans="1:57" ht="12.75">
      <c r="A11" s="183"/>
      <c r="B11" s="184" t="s">
        <v>413</v>
      </c>
      <c r="C11" s="185" t="str">
        <f>CONCATENATE(B7," ",C7)</f>
        <v>01 Přípravné práce pro rekonstrukci</v>
      </c>
      <c r="D11" s="186"/>
      <c r="E11" s="187"/>
      <c r="F11" s="175">
        <v>0</v>
      </c>
      <c r="G11" s="188">
        <f>SUM(G7:G10)</f>
        <v>0</v>
      </c>
      <c r="O11" s="170">
        <v>4</v>
      </c>
      <c r="BA11" s="189">
        <f>SUM(BA7:BA10)</f>
        <v>0</v>
      </c>
      <c r="BB11" s="189">
        <f>SUM(BB7:BB10)</f>
        <v>0</v>
      </c>
      <c r="BC11" s="189">
        <f>SUM(BC7:BC10)</f>
        <v>0</v>
      </c>
      <c r="BD11" s="189">
        <f>SUM(BD7:BD10)</f>
        <v>0</v>
      </c>
      <c r="BE11" s="189">
        <f>SUM(BE7:BE10)</f>
        <v>0</v>
      </c>
    </row>
    <row r="12" spans="1:15" ht="12.75">
      <c r="A12" s="163" t="s">
        <v>410</v>
      </c>
      <c r="B12" s="164" t="s">
        <v>424</v>
      </c>
      <c r="C12" s="165" t="s">
        <v>6</v>
      </c>
      <c r="D12" s="166"/>
      <c r="E12" s="167"/>
      <c r="F12" s="175">
        <v>0</v>
      </c>
      <c r="G12" s="168"/>
      <c r="H12" s="169"/>
      <c r="I12" s="169"/>
      <c r="O12" s="170">
        <v>1</v>
      </c>
    </row>
    <row r="13" spans="1:104" ht="22.5">
      <c r="A13" s="171">
        <v>4</v>
      </c>
      <c r="B13" s="172" t="s">
        <v>425</v>
      </c>
      <c r="C13" s="173" t="s">
        <v>426</v>
      </c>
      <c r="D13" s="174" t="s">
        <v>427</v>
      </c>
      <c r="E13" s="175">
        <v>1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1.09709</v>
      </c>
    </row>
    <row r="14" spans="1:15" ht="12.75">
      <c r="A14" s="178"/>
      <c r="B14" s="180"/>
      <c r="C14" s="222" t="s">
        <v>428</v>
      </c>
      <c r="D14" s="223"/>
      <c r="E14" s="181">
        <v>0.2509</v>
      </c>
      <c r="F14" s="175">
        <v>0</v>
      </c>
      <c r="G14" s="182"/>
      <c r="M14" s="179" t="s">
        <v>428</v>
      </c>
      <c r="O14" s="170"/>
    </row>
    <row r="15" spans="1:15" ht="12.75">
      <c r="A15" s="178"/>
      <c r="B15" s="180"/>
      <c r="C15" s="222" t="s">
        <v>429</v>
      </c>
      <c r="D15" s="223"/>
      <c r="E15" s="181">
        <v>0.2867</v>
      </c>
      <c r="F15" s="175">
        <v>0</v>
      </c>
      <c r="G15" s="182"/>
      <c r="M15" s="179" t="s">
        <v>429</v>
      </c>
      <c r="O15" s="170"/>
    </row>
    <row r="16" spans="1:15" ht="12.75">
      <c r="A16" s="178"/>
      <c r="B16" s="180"/>
      <c r="C16" s="222" t="s">
        <v>430</v>
      </c>
      <c r="D16" s="223"/>
      <c r="E16" s="181">
        <v>0.2083</v>
      </c>
      <c r="F16" s="175">
        <v>0</v>
      </c>
      <c r="G16" s="182"/>
      <c r="M16" s="179" t="s">
        <v>430</v>
      </c>
      <c r="O16" s="170"/>
    </row>
    <row r="17" spans="1:15" ht="12.75">
      <c r="A17" s="178"/>
      <c r="B17" s="180"/>
      <c r="C17" s="222" t="s">
        <v>431</v>
      </c>
      <c r="D17" s="223"/>
      <c r="E17" s="181">
        <v>0.208</v>
      </c>
      <c r="F17" s="175">
        <v>0</v>
      </c>
      <c r="G17" s="182"/>
      <c r="M17" s="179" t="s">
        <v>431</v>
      </c>
      <c r="O17" s="170"/>
    </row>
    <row r="18" spans="1:15" ht="12.75">
      <c r="A18" s="178"/>
      <c r="B18" s="180"/>
      <c r="C18" s="222" t="s">
        <v>432</v>
      </c>
      <c r="D18" s="223"/>
      <c r="E18" s="181">
        <v>0.0461</v>
      </c>
      <c r="F18" s="175">
        <v>0</v>
      </c>
      <c r="G18" s="182"/>
      <c r="M18" s="179" t="s">
        <v>432</v>
      </c>
      <c r="O18" s="170"/>
    </row>
    <row r="19" spans="1:104" ht="22.5">
      <c r="A19" s="171">
        <v>5</v>
      </c>
      <c r="B19" s="172" t="s">
        <v>433</v>
      </c>
      <c r="C19" s="173" t="s">
        <v>284</v>
      </c>
      <c r="D19" s="174" t="s">
        <v>285</v>
      </c>
      <c r="E19" s="175">
        <v>9.3</v>
      </c>
      <c r="F19" s="175">
        <v>0</v>
      </c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0.14137</v>
      </c>
    </row>
    <row r="20" spans="1:15" ht="12.75">
      <c r="A20" s="178"/>
      <c r="B20" s="180"/>
      <c r="C20" s="222" t="s">
        <v>286</v>
      </c>
      <c r="D20" s="223"/>
      <c r="E20" s="181">
        <v>9.3</v>
      </c>
      <c r="F20" s="175">
        <v>0</v>
      </c>
      <c r="G20" s="182"/>
      <c r="M20" s="179" t="s">
        <v>286</v>
      </c>
      <c r="O20" s="170"/>
    </row>
    <row r="21" spans="1:104" ht="22.5">
      <c r="A21" s="171">
        <v>6</v>
      </c>
      <c r="B21" s="172" t="s">
        <v>287</v>
      </c>
      <c r="C21" s="173" t="s">
        <v>288</v>
      </c>
      <c r="D21" s="174" t="s">
        <v>285</v>
      </c>
      <c r="E21" s="175">
        <v>4.2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0.09985</v>
      </c>
    </row>
    <row r="22" spans="1:15" ht="12.75">
      <c r="A22" s="178"/>
      <c r="B22" s="180"/>
      <c r="C22" s="222" t="s">
        <v>289</v>
      </c>
      <c r="D22" s="223"/>
      <c r="E22" s="181">
        <v>4.2</v>
      </c>
      <c r="F22" s="175">
        <v>0</v>
      </c>
      <c r="G22" s="182"/>
      <c r="M22" s="179" t="s">
        <v>289</v>
      </c>
      <c r="O22" s="170"/>
    </row>
    <row r="23" spans="1:104" ht="22.5">
      <c r="A23" s="171">
        <v>7</v>
      </c>
      <c r="B23" s="172" t="s">
        <v>290</v>
      </c>
      <c r="C23" s="173" t="s">
        <v>291</v>
      </c>
      <c r="D23" s="174" t="s">
        <v>285</v>
      </c>
      <c r="E23" s="175">
        <v>7.2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0.1619</v>
      </c>
    </row>
    <row r="24" spans="1:15" ht="12.75">
      <c r="A24" s="178"/>
      <c r="B24" s="180"/>
      <c r="C24" s="222" t="s">
        <v>292</v>
      </c>
      <c r="D24" s="223"/>
      <c r="E24" s="181">
        <v>7.2</v>
      </c>
      <c r="F24" s="175">
        <v>0</v>
      </c>
      <c r="G24" s="182"/>
      <c r="M24" s="179" t="s">
        <v>292</v>
      </c>
      <c r="O24" s="170"/>
    </row>
    <row r="25" spans="1:57" ht="12.75">
      <c r="A25" s="183"/>
      <c r="B25" s="184" t="s">
        <v>413</v>
      </c>
      <c r="C25" s="185" t="str">
        <f>CONCATENATE(B12," ",C12)</f>
        <v>3 Svislé konstrukce</v>
      </c>
      <c r="D25" s="186"/>
      <c r="E25" s="187"/>
      <c r="F25" s="175">
        <v>0</v>
      </c>
      <c r="G25" s="188">
        <f>SUM(G12:G24)</f>
        <v>0</v>
      </c>
      <c r="O25" s="170">
        <v>4</v>
      </c>
      <c r="BA25" s="189">
        <f>SUM(BA12:BA24)</f>
        <v>0</v>
      </c>
      <c r="BB25" s="189">
        <f>SUM(BB12:BB24)</f>
        <v>0</v>
      </c>
      <c r="BC25" s="189">
        <f>SUM(BC12:BC24)</f>
        <v>0</v>
      </c>
      <c r="BD25" s="189">
        <f>SUM(BD12:BD24)</f>
        <v>0</v>
      </c>
      <c r="BE25" s="189">
        <f>SUM(BE12:BE24)</f>
        <v>0</v>
      </c>
    </row>
    <row r="26" spans="1:15" ht="12.75">
      <c r="A26" s="163" t="s">
        <v>410</v>
      </c>
      <c r="B26" s="164" t="s">
        <v>293</v>
      </c>
      <c r="C26" s="165" t="s">
        <v>294</v>
      </c>
      <c r="D26" s="166"/>
      <c r="E26" s="167"/>
      <c r="F26" s="175">
        <v>0</v>
      </c>
      <c r="G26" s="168"/>
      <c r="H26" s="169"/>
      <c r="I26" s="169"/>
      <c r="O26" s="170">
        <v>1</v>
      </c>
    </row>
    <row r="27" spans="1:104" ht="22.5">
      <c r="A27" s="171">
        <v>8</v>
      </c>
      <c r="B27" s="172" t="s">
        <v>295</v>
      </c>
      <c r="C27" s="173" t="s">
        <v>296</v>
      </c>
      <c r="D27" s="174" t="s">
        <v>285</v>
      </c>
      <c r="E27" s="175">
        <v>148.6</v>
      </c>
      <c r="F27" s="175">
        <v>0</v>
      </c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0.03515</v>
      </c>
    </row>
    <row r="28" spans="1:15" ht="22.5">
      <c r="A28" s="178"/>
      <c r="B28" s="180"/>
      <c r="C28" s="222" t="s">
        <v>297</v>
      </c>
      <c r="D28" s="223"/>
      <c r="E28" s="181">
        <v>56.5</v>
      </c>
      <c r="F28" s="175">
        <v>0</v>
      </c>
      <c r="G28" s="182"/>
      <c r="M28" s="179" t="s">
        <v>297</v>
      </c>
      <c r="O28" s="170"/>
    </row>
    <row r="29" spans="1:15" ht="22.5">
      <c r="A29" s="178"/>
      <c r="B29" s="180"/>
      <c r="C29" s="222" t="s">
        <v>298</v>
      </c>
      <c r="D29" s="223"/>
      <c r="E29" s="181">
        <v>92.1</v>
      </c>
      <c r="F29" s="175">
        <v>0</v>
      </c>
      <c r="G29" s="182"/>
      <c r="M29" s="179" t="s">
        <v>298</v>
      </c>
      <c r="O29" s="170"/>
    </row>
    <row r="30" spans="1:104" ht="22.5">
      <c r="A30" s="171">
        <v>9</v>
      </c>
      <c r="B30" s="172" t="s">
        <v>299</v>
      </c>
      <c r="C30" s="173" t="s">
        <v>300</v>
      </c>
      <c r="D30" s="174" t="s">
        <v>285</v>
      </c>
      <c r="E30" s="175">
        <v>2.7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0.04771</v>
      </c>
    </row>
    <row r="31" spans="1:15" ht="12.75">
      <c r="A31" s="178"/>
      <c r="B31" s="180"/>
      <c r="C31" s="222" t="s">
        <v>301</v>
      </c>
      <c r="D31" s="223"/>
      <c r="E31" s="181">
        <v>2.7</v>
      </c>
      <c r="F31" s="175">
        <v>0</v>
      </c>
      <c r="G31" s="182"/>
      <c r="M31" s="179" t="s">
        <v>301</v>
      </c>
      <c r="O31" s="170"/>
    </row>
    <row r="32" spans="1:104" ht="12.75">
      <c r="A32" s="171">
        <v>10</v>
      </c>
      <c r="B32" s="172" t="s">
        <v>302</v>
      </c>
      <c r="C32" s="173" t="s">
        <v>303</v>
      </c>
      <c r="D32" s="174" t="s">
        <v>285</v>
      </c>
      <c r="E32" s="175">
        <v>6.3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0.07472</v>
      </c>
    </row>
    <row r="33" spans="1:15" ht="12.75">
      <c r="A33" s="178"/>
      <c r="B33" s="180"/>
      <c r="C33" s="222" t="s">
        <v>304</v>
      </c>
      <c r="D33" s="223"/>
      <c r="E33" s="181">
        <v>2.1</v>
      </c>
      <c r="F33" s="175">
        <v>0</v>
      </c>
      <c r="G33" s="182"/>
      <c r="M33" s="179" t="s">
        <v>304</v>
      </c>
      <c r="O33" s="170"/>
    </row>
    <row r="34" spans="1:15" ht="12.75">
      <c r="A34" s="178"/>
      <c r="B34" s="180"/>
      <c r="C34" s="222" t="s">
        <v>305</v>
      </c>
      <c r="D34" s="223"/>
      <c r="E34" s="181">
        <v>4.2</v>
      </c>
      <c r="F34" s="175">
        <v>0</v>
      </c>
      <c r="G34" s="182"/>
      <c r="M34" s="179" t="s">
        <v>305</v>
      </c>
      <c r="O34" s="170"/>
    </row>
    <row r="35" spans="1:104" ht="22.5">
      <c r="A35" s="171">
        <v>11</v>
      </c>
      <c r="B35" s="172" t="s">
        <v>306</v>
      </c>
      <c r="C35" s="173" t="s">
        <v>307</v>
      </c>
      <c r="D35" s="174" t="s">
        <v>308</v>
      </c>
      <c r="E35" s="175">
        <v>8</v>
      </c>
      <c r="F35" s="175">
        <v>0</v>
      </c>
      <c r="G35" s="176">
        <f>E35*F35</f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1</v>
      </c>
      <c r="CZ35" s="146">
        <v>0.0085</v>
      </c>
    </row>
    <row r="36" spans="1:15" ht="12.75">
      <c r="A36" s="178"/>
      <c r="B36" s="180"/>
      <c r="C36" s="222" t="s">
        <v>309</v>
      </c>
      <c r="D36" s="223"/>
      <c r="E36" s="181">
        <v>8</v>
      </c>
      <c r="F36" s="175">
        <v>0</v>
      </c>
      <c r="G36" s="182"/>
      <c r="M36" s="179">
        <v>8</v>
      </c>
      <c r="O36" s="170"/>
    </row>
    <row r="37" spans="1:104" ht="22.5">
      <c r="A37" s="171">
        <v>12</v>
      </c>
      <c r="B37" s="172" t="s">
        <v>310</v>
      </c>
      <c r="C37" s="173" t="s">
        <v>311</v>
      </c>
      <c r="D37" s="174" t="s">
        <v>308</v>
      </c>
      <c r="E37" s="175">
        <v>1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0.012</v>
      </c>
    </row>
    <row r="38" spans="1:104" ht="22.5">
      <c r="A38" s="171">
        <v>13</v>
      </c>
      <c r="B38" s="172" t="s">
        <v>312</v>
      </c>
      <c r="C38" s="173" t="s">
        <v>313</v>
      </c>
      <c r="D38" s="174" t="s">
        <v>308</v>
      </c>
      <c r="E38" s="175">
        <v>8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0.0005</v>
      </c>
    </row>
    <row r="39" spans="1:15" ht="12.75">
      <c r="A39" s="178"/>
      <c r="B39" s="180"/>
      <c r="C39" s="222" t="s">
        <v>309</v>
      </c>
      <c r="D39" s="223"/>
      <c r="E39" s="181">
        <v>8</v>
      </c>
      <c r="F39" s="175">
        <v>0</v>
      </c>
      <c r="G39" s="182"/>
      <c r="M39" s="179">
        <v>8</v>
      </c>
      <c r="O39" s="170"/>
    </row>
    <row r="40" spans="1:104" ht="22.5">
      <c r="A40" s="171">
        <v>14</v>
      </c>
      <c r="B40" s="172" t="s">
        <v>314</v>
      </c>
      <c r="C40" s="173" t="s">
        <v>315</v>
      </c>
      <c r="D40" s="174" t="s">
        <v>285</v>
      </c>
      <c r="E40" s="175">
        <v>9.3</v>
      </c>
      <c r="F40" s="175">
        <v>0</v>
      </c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0.0141</v>
      </c>
    </row>
    <row r="41" spans="1:15" ht="12.75">
      <c r="A41" s="178"/>
      <c r="B41" s="180"/>
      <c r="C41" s="222" t="s">
        <v>316</v>
      </c>
      <c r="D41" s="223"/>
      <c r="E41" s="181">
        <v>9.3</v>
      </c>
      <c r="F41" s="175">
        <v>0</v>
      </c>
      <c r="G41" s="182"/>
      <c r="M41" s="179" t="s">
        <v>316</v>
      </c>
      <c r="O41" s="170"/>
    </row>
    <row r="42" spans="1:104" ht="12.75">
      <c r="A42" s="171">
        <v>15</v>
      </c>
      <c r="B42" s="172" t="s">
        <v>317</v>
      </c>
      <c r="C42" s="173" t="s">
        <v>318</v>
      </c>
      <c r="D42" s="174" t="s">
        <v>285</v>
      </c>
      <c r="E42" s="175">
        <v>227.5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1</v>
      </c>
      <c r="CZ42" s="146">
        <v>0.01599</v>
      </c>
    </row>
    <row r="43" spans="1:15" ht="12.75">
      <c r="A43" s="178"/>
      <c r="B43" s="180"/>
      <c r="C43" s="222" t="s">
        <v>319</v>
      </c>
      <c r="D43" s="223"/>
      <c r="E43" s="181">
        <v>105</v>
      </c>
      <c r="F43" s="175">
        <v>0</v>
      </c>
      <c r="G43" s="182"/>
      <c r="M43" s="179" t="s">
        <v>319</v>
      </c>
      <c r="O43" s="170"/>
    </row>
    <row r="44" spans="1:15" ht="22.5">
      <c r="A44" s="178"/>
      <c r="B44" s="180"/>
      <c r="C44" s="222" t="s">
        <v>320</v>
      </c>
      <c r="D44" s="223"/>
      <c r="E44" s="181">
        <v>122.5</v>
      </c>
      <c r="F44" s="175">
        <v>0</v>
      </c>
      <c r="G44" s="182"/>
      <c r="M44" s="179" t="s">
        <v>320</v>
      </c>
      <c r="O44" s="170"/>
    </row>
    <row r="45" spans="1:104" ht="12.75">
      <c r="A45" s="171">
        <v>16</v>
      </c>
      <c r="B45" s="172" t="s">
        <v>321</v>
      </c>
      <c r="C45" s="173" t="s">
        <v>322</v>
      </c>
      <c r="D45" s="174" t="s">
        <v>419</v>
      </c>
      <c r="E45" s="175">
        <v>10</v>
      </c>
      <c r="F45" s="175">
        <v>0</v>
      </c>
      <c r="G45" s="176">
        <f>E45*F45</f>
        <v>0</v>
      </c>
      <c r="O45" s="170">
        <v>2</v>
      </c>
      <c r="AA45" s="146">
        <v>12</v>
      </c>
      <c r="AB45" s="146">
        <v>0</v>
      </c>
      <c r="AC45" s="146">
        <v>4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12</v>
      </c>
      <c r="CB45" s="177">
        <v>0</v>
      </c>
      <c r="CZ45" s="146">
        <v>0</v>
      </c>
    </row>
    <row r="46" spans="1:57" ht="12.75">
      <c r="A46" s="183"/>
      <c r="B46" s="184" t="s">
        <v>413</v>
      </c>
      <c r="C46" s="185" t="str">
        <f>CONCATENATE(B26," ",C26)</f>
        <v>342 Sádrokartonové  konstrukce</v>
      </c>
      <c r="D46" s="186"/>
      <c r="E46" s="187"/>
      <c r="F46" s="175">
        <v>0</v>
      </c>
      <c r="G46" s="188">
        <f>SUM(G26:G45)</f>
        <v>0</v>
      </c>
      <c r="O46" s="170">
        <v>4</v>
      </c>
      <c r="BA46" s="189">
        <f>SUM(BA26:BA45)</f>
        <v>0</v>
      </c>
      <c r="BB46" s="189">
        <f>SUM(BB26:BB45)</f>
        <v>0</v>
      </c>
      <c r="BC46" s="189">
        <f>SUM(BC26:BC45)</f>
        <v>0</v>
      </c>
      <c r="BD46" s="189">
        <f>SUM(BD26:BD45)</f>
        <v>0</v>
      </c>
      <c r="BE46" s="189">
        <f>SUM(BE26:BE45)</f>
        <v>0</v>
      </c>
    </row>
    <row r="47" spans="1:15" ht="12.75">
      <c r="A47" s="163" t="s">
        <v>410</v>
      </c>
      <c r="B47" s="164" t="s">
        <v>323</v>
      </c>
      <c r="C47" s="165" t="s">
        <v>324</v>
      </c>
      <c r="D47" s="166"/>
      <c r="E47" s="167"/>
      <c r="F47" s="175">
        <v>0</v>
      </c>
      <c r="G47" s="168"/>
      <c r="H47" s="169"/>
      <c r="I47" s="169"/>
      <c r="O47" s="170">
        <v>1</v>
      </c>
    </row>
    <row r="48" spans="1:104" ht="22.5">
      <c r="A48" s="171">
        <v>17</v>
      </c>
      <c r="B48" s="172" t="s">
        <v>325</v>
      </c>
      <c r="C48" s="173" t="s">
        <v>326</v>
      </c>
      <c r="D48" s="174" t="s">
        <v>327</v>
      </c>
      <c r="E48" s="175">
        <v>220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0.00156</v>
      </c>
    </row>
    <row r="49" spans="1:15" ht="12.75">
      <c r="A49" s="178"/>
      <c r="B49" s="180"/>
      <c r="C49" s="222" t="s">
        <v>328</v>
      </c>
      <c r="D49" s="223"/>
      <c r="E49" s="181">
        <v>220</v>
      </c>
      <c r="F49" s="175">
        <v>0</v>
      </c>
      <c r="G49" s="182"/>
      <c r="M49" s="179" t="s">
        <v>328</v>
      </c>
      <c r="O49" s="170"/>
    </row>
    <row r="50" spans="1:104" ht="22.5">
      <c r="A50" s="171">
        <v>18</v>
      </c>
      <c r="B50" s="172" t="s">
        <v>329</v>
      </c>
      <c r="C50" s="173" t="s">
        <v>7</v>
      </c>
      <c r="D50" s="174" t="s">
        <v>285</v>
      </c>
      <c r="E50" s="175">
        <v>332.5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1</v>
      </c>
      <c r="CZ50" s="146">
        <v>0.00635</v>
      </c>
    </row>
    <row r="51" spans="1:104" ht="22.5">
      <c r="A51" s="171">
        <v>19</v>
      </c>
      <c r="B51" s="172" t="s">
        <v>330</v>
      </c>
      <c r="C51" s="173" t="s">
        <v>331</v>
      </c>
      <c r="D51" s="174" t="s">
        <v>285</v>
      </c>
      <c r="E51" s="175">
        <v>23.2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1</v>
      </c>
      <c r="CZ51" s="146">
        <v>0.03</v>
      </c>
    </row>
    <row r="52" spans="1:15" ht="12.75">
      <c r="A52" s="178"/>
      <c r="B52" s="180"/>
      <c r="C52" s="222" t="s">
        <v>332</v>
      </c>
      <c r="D52" s="223"/>
      <c r="E52" s="181">
        <v>23.2</v>
      </c>
      <c r="F52" s="175">
        <v>0</v>
      </c>
      <c r="G52" s="182"/>
      <c r="M52" s="179" t="s">
        <v>332</v>
      </c>
      <c r="O52" s="170"/>
    </row>
    <row r="53" spans="1:104" ht="22.5">
      <c r="A53" s="171">
        <v>20</v>
      </c>
      <c r="B53" s="172" t="s">
        <v>333</v>
      </c>
      <c r="C53" s="173" t="s">
        <v>334</v>
      </c>
      <c r="D53" s="174" t="s">
        <v>285</v>
      </c>
      <c r="E53" s="175">
        <v>18.8</v>
      </c>
      <c r="F53" s="175">
        <v>0</v>
      </c>
      <c r="G53" s="176">
        <f>E53*F53</f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</v>
      </c>
      <c r="CB53" s="177">
        <v>1</v>
      </c>
      <c r="CZ53" s="146">
        <v>0.02798</v>
      </c>
    </row>
    <row r="54" spans="1:15" ht="12.75">
      <c r="A54" s="178"/>
      <c r="B54" s="180"/>
      <c r="C54" s="222" t="s">
        <v>335</v>
      </c>
      <c r="D54" s="223"/>
      <c r="E54" s="181">
        <v>8.8</v>
      </c>
      <c r="F54" s="175">
        <v>0</v>
      </c>
      <c r="G54" s="182"/>
      <c r="M54" s="179" t="s">
        <v>335</v>
      </c>
      <c r="O54" s="170"/>
    </row>
    <row r="55" spans="1:15" ht="12.75">
      <c r="A55" s="178"/>
      <c r="B55" s="180"/>
      <c r="C55" s="222" t="s">
        <v>236</v>
      </c>
      <c r="D55" s="223"/>
      <c r="E55" s="181">
        <v>10</v>
      </c>
      <c r="F55" s="175">
        <v>0</v>
      </c>
      <c r="G55" s="182"/>
      <c r="M55" s="179" t="s">
        <v>236</v>
      </c>
      <c r="O55" s="170"/>
    </row>
    <row r="56" spans="1:104" ht="22.5">
      <c r="A56" s="171">
        <v>21</v>
      </c>
      <c r="B56" s="172" t="s">
        <v>237</v>
      </c>
      <c r="C56" s="173" t="s">
        <v>238</v>
      </c>
      <c r="D56" s="174" t="s">
        <v>285</v>
      </c>
      <c r="E56" s="175">
        <v>332.5</v>
      </c>
      <c r="F56" s="175">
        <v>0</v>
      </c>
      <c r="G56" s="176">
        <f>E56*F56</f>
        <v>0</v>
      </c>
      <c r="O56" s="170">
        <v>2</v>
      </c>
      <c r="AA56" s="146">
        <v>1</v>
      </c>
      <c r="AB56" s="146">
        <v>1</v>
      </c>
      <c r="AC56" s="146">
        <v>1</v>
      </c>
      <c r="AZ56" s="146">
        <v>1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1</v>
      </c>
      <c r="CB56" s="177">
        <v>1</v>
      </c>
      <c r="CZ56" s="146">
        <v>0.00367</v>
      </c>
    </row>
    <row r="57" spans="1:15" ht="12.75">
      <c r="A57" s="178"/>
      <c r="B57" s="180"/>
      <c r="C57" s="222" t="s">
        <v>239</v>
      </c>
      <c r="D57" s="223"/>
      <c r="E57" s="181">
        <v>186.75</v>
      </c>
      <c r="F57" s="175">
        <v>0</v>
      </c>
      <c r="G57" s="182"/>
      <c r="M57" s="179" t="s">
        <v>239</v>
      </c>
      <c r="O57" s="170"/>
    </row>
    <row r="58" spans="1:15" ht="12.75">
      <c r="A58" s="178"/>
      <c r="B58" s="180"/>
      <c r="C58" s="222" t="s">
        <v>240</v>
      </c>
      <c r="D58" s="223"/>
      <c r="E58" s="181">
        <v>145.75</v>
      </c>
      <c r="F58" s="175">
        <v>0</v>
      </c>
      <c r="G58" s="182"/>
      <c r="M58" s="179" t="s">
        <v>240</v>
      </c>
      <c r="O58" s="170"/>
    </row>
    <row r="59" spans="1:57" ht="12.75">
      <c r="A59" s="183"/>
      <c r="B59" s="184" t="s">
        <v>413</v>
      </c>
      <c r="C59" s="185" t="str">
        <f>CONCATENATE(B47," ",C47)</f>
        <v>61 Upravy povrchů vnitřní</v>
      </c>
      <c r="D59" s="186"/>
      <c r="E59" s="187"/>
      <c r="F59" s="175">
        <v>0</v>
      </c>
      <c r="G59" s="188">
        <f>SUM(G47:G58)</f>
        <v>0</v>
      </c>
      <c r="O59" s="170">
        <v>4</v>
      </c>
      <c r="BA59" s="189">
        <f>SUM(BA47:BA58)</f>
        <v>0</v>
      </c>
      <c r="BB59" s="189">
        <f>SUM(BB47:BB58)</f>
        <v>0</v>
      </c>
      <c r="BC59" s="189">
        <f>SUM(BC47:BC58)</f>
        <v>0</v>
      </c>
      <c r="BD59" s="189">
        <f>SUM(BD47:BD58)</f>
        <v>0</v>
      </c>
      <c r="BE59" s="189">
        <f>SUM(BE47:BE58)</f>
        <v>0</v>
      </c>
    </row>
    <row r="60" spans="1:15" ht="12.75">
      <c r="A60" s="163" t="s">
        <v>410</v>
      </c>
      <c r="B60" s="164" t="s">
        <v>241</v>
      </c>
      <c r="C60" s="165" t="s">
        <v>8</v>
      </c>
      <c r="D60" s="166"/>
      <c r="E60" s="167"/>
      <c r="F60" s="175">
        <v>0</v>
      </c>
      <c r="G60" s="168"/>
      <c r="H60" s="169"/>
      <c r="I60" s="169"/>
      <c r="O60" s="170">
        <v>1</v>
      </c>
    </row>
    <row r="61" spans="1:104" ht="12.75">
      <c r="A61" s="171">
        <v>22</v>
      </c>
      <c r="B61" s="172" t="s">
        <v>242</v>
      </c>
      <c r="C61" s="173" t="s">
        <v>243</v>
      </c>
      <c r="D61" s="174" t="s">
        <v>285</v>
      </c>
      <c r="E61" s="175">
        <v>227.5</v>
      </c>
      <c r="F61" s="175">
        <v>0</v>
      </c>
      <c r="G61" s="176">
        <f>E61*F61</f>
        <v>0</v>
      </c>
      <c r="O61" s="170">
        <v>2</v>
      </c>
      <c r="AA61" s="146">
        <v>1</v>
      </c>
      <c r="AB61" s="146">
        <v>0</v>
      </c>
      <c r="AC61" s="146">
        <v>0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0</v>
      </c>
      <c r="CZ61" s="146">
        <v>0.008</v>
      </c>
    </row>
    <row r="62" spans="1:104" ht="22.5">
      <c r="A62" s="171">
        <v>23</v>
      </c>
      <c r="B62" s="172" t="s">
        <v>244</v>
      </c>
      <c r="C62" s="173" t="s">
        <v>245</v>
      </c>
      <c r="D62" s="174" t="s">
        <v>285</v>
      </c>
      <c r="E62" s="175">
        <v>227.5</v>
      </c>
      <c r="F62" s="175">
        <v>0</v>
      </c>
      <c r="G62" s="176">
        <f>E62*F62</f>
        <v>0</v>
      </c>
      <c r="O62" s="170">
        <v>2</v>
      </c>
      <c r="AA62" s="146">
        <v>1</v>
      </c>
      <c r="AB62" s="146">
        <v>1</v>
      </c>
      <c r="AC62" s="146">
        <v>1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</v>
      </c>
      <c r="CB62" s="177">
        <v>1</v>
      </c>
      <c r="CZ62" s="146">
        <v>0.002</v>
      </c>
    </row>
    <row r="63" spans="1:15" ht="12.75">
      <c r="A63" s="178"/>
      <c r="B63" s="180"/>
      <c r="C63" s="222" t="s">
        <v>319</v>
      </c>
      <c r="D63" s="223"/>
      <c r="E63" s="181">
        <v>105</v>
      </c>
      <c r="F63" s="175">
        <v>0</v>
      </c>
      <c r="G63" s="182"/>
      <c r="M63" s="179" t="s">
        <v>319</v>
      </c>
      <c r="O63" s="170"/>
    </row>
    <row r="64" spans="1:15" ht="22.5">
      <c r="A64" s="178"/>
      <c r="B64" s="180"/>
      <c r="C64" s="222" t="s">
        <v>320</v>
      </c>
      <c r="D64" s="223"/>
      <c r="E64" s="181">
        <v>122.5</v>
      </c>
      <c r="F64" s="175">
        <v>0</v>
      </c>
      <c r="G64" s="182"/>
      <c r="M64" s="179" t="s">
        <v>320</v>
      </c>
      <c r="O64" s="170"/>
    </row>
    <row r="65" spans="1:104" ht="22.5">
      <c r="A65" s="171">
        <v>24</v>
      </c>
      <c r="B65" s="172" t="s">
        <v>246</v>
      </c>
      <c r="C65" s="173" t="s">
        <v>247</v>
      </c>
      <c r="D65" s="174" t="s">
        <v>285</v>
      </c>
      <c r="E65" s="175">
        <v>227.5</v>
      </c>
      <c r="F65" s="175">
        <v>0</v>
      </c>
      <c r="G65" s="176">
        <f>E65*F65</f>
        <v>0</v>
      </c>
      <c r="O65" s="170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1</v>
      </c>
      <c r="CZ65" s="146">
        <v>0.02565</v>
      </c>
    </row>
    <row r="66" spans="1:15" ht="12.75">
      <c r="A66" s="178"/>
      <c r="B66" s="180"/>
      <c r="C66" s="222" t="s">
        <v>248</v>
      </c>
      <c r="D66" s="223"/>
      <c r="E66" s="181">
        <v>227.5</v>
      </c>
      <c r="F66" s="175">
        <v>0</v>
      </c>
      <c r="G66" s="182"/>
      <c r="M66" s="179" t="s">
        <v>248</v>
      </c>
      <c r="O66" s="170"/>
    </row>
    <row r="67" spans="1:57" ht="12.75">
      <c r="A67" s="183"/>
      <c r="B67" s="184" t="s">
        <v>413</v>
      </c>
      <c r="C67" s="185" t="str">
        <f>CONCATENATE(B60," ",C60)</f>
        <v>63 Podlahové konstrukce</v>
      </c>
      <c r="D67" s="186"/>
      <c r="E67" s="187"/>
      <c r="F67" s="175">
        <v>0</v>
      </c>
      <c r="G67" s="188">
        <f>SUM(G60:G66)</f>
        <v>0</v>
      </c>
      <c r="O67" s="170">
        <v>4</v>
      </c>
      <c r="BA67" s="189">
        <f>SUM(BA60:BA66)</f>
        <v>0</v>
      </c>
      <c r="BB67" s="189">
        <f>SUM(BB60:BB66)</f>
        <v>0</v>
      </c>
      <c r="BC67" s="189">
        <f>SUM(BC60:BC66)</f>
        <v>0</v>
      </c>
      <c r="BD67" s="189">
        <f>SUM(BD60:BD66)</f>
        <v>0</v>
      </c>
      <c r="BE67" s="189">
        <f>SUM(BE60:BE66)</f>
        <v>0</v>
      </c>
    </row>
    <row r="68" spans="1:15" ht="12.75">
      <c r="A68" s="163" t="s">
        <v>410</v>
      </c>
      <c r="B68" s="164" t="s">
        <v>249</v>
      </c>
      <c r="C68" s="165" t="s">
        <v>9</v>
      </c>
      <c r="D68" s="166"/>
      <c r="E68" s="167"/>
      <c r="F68" s="175">
        <v>0</v>
      </c>
      <c r="G68" s="168"/>
      <c r="H68" s="169"/>
      <c r="I68" s="169"/>
      <c r="O68" s="170">
        <v>1</v>
      </c>
    </row>
    <row r="69" spans="1:104" ht="12.75">
      <c r="A69" s="171">
        <v>25</v>
      </c>
      <c r="B69" s="172" t="s">
        <v>250</v>
      </c>
      <c r="C69" s="173" t="s">
        <v>251</v>
      </c>
      <c r="D69" s="174" t="s">
        <v>285</v>
      </c>
      <c r="E69" s="175">
        <v>182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1</v>
      </c>
      <c r="CZ69" s="146">
        <v>0.04063</v>
      </c>
    </row>
    <row r="70" spans="1:15" ht="22.5">
      <c r="A70" s="178"/>
      <c r="B70" s="180"/>
      <c r="C70" s="222" t="s">
        <v>252</v>
      </c>
      <c r="D70" s="223"/>
      <c r="E70" s="181">
        <v>84</v>
      </c>
      <c r="F70" s="175">
        <v>0</v>
      </c>
      <c r="G70" s="182"/>
      <c r="M70" s="179" t="s">
        <v>252</v>
      </c>
      <c r="O70" s="170"/>
    </row>
    <row r="71" spans="1:15" ht="22.5">
      <c r="A71" s="178"/>
      <c r="B71" s="180"/>
      <c r="C71" s="222" t="s">
        <v>253</v>
      </c>
      <c r="D71" s="223"/>
      <c r="E71" s="181">
        <v>98</v>
      </c>
      <c r="F71" s="175">
        <v>0</v>
      </c>
      <c r="G71" s="182"/>
      <c r="M71" s="179" t="s">
        <v>253</v>
      </c>
      <c r="O71" s="170"/>
    </row>
    <row r="72" spans="1:57" ht="12.75">
      <c r="A72" s="183"/>
      <c r="B72" s="184" t="s">
        <v>413</v>
      </c>
      <c r="C72" s="185" t="str">
        <f>CONCATENATE(B68," ",C68)</f>
        <v>94 Lešení </v>
      </c>
      <c r="D72" s="186"/>
      <c r="E72" s="187"/>
      <c r="F72" s="175">
        <v>0</v>
      </c>
      <c r="G72" s="188">
        <f>SUM(G68:G71)</f>
        <v>0</v>
      </c>
      <c r="O72" s="170">
        <v>4</v>
      </c>
      <c r="BA72" s="189">
        <f>SUM(BA68:BA71)</f>
        <v>0</v>
      </c>
      <c r="BB72" s="189">
        <f>SUM(BB68:BB71)</f>
        <v>0</v>
      </c>
      <c r="BC72" s="189">
        <f>SUM(BC68:BC71)</f>
        <v>0</v>
      </c>
      <c r="BD72" s="189">
        <f>SUM(BD68:BD71)</f>
        <v>0</v>
      </c>
      <c r="BE72" s="189">
        <f>SUM(BE68:BE71)</f>
        <v>0</v>
      </c>
    </row>
    <row r="73" spans="1:15" ht="12.75">
      <c r="A73" s="163" t="s">
        <v>410</v>
      </c>
      <c r="B73" s="164" t="s">
        <v>254</v>
      </c>
      <c r="C73" s="165" t="s">
        <v>255</v>
      </c>
      <c r="D73" s="166"/>
      <c r="E73" s="167"/>
      <c r="F73" s="175">
        <v>0</v>
      </c>
      <c r="G73" s="168"/>
      <c r="H73" s="169"/>
      <c r="I73" s="169"/>
      <c r="O73" s="170">
        <v>1</v>
      </c>
    </row>
    <row r="74" spans="1:104" ht="12.75">
      <c r="A74" s="171">
        <v>26</v>
      </c>
      <c r="B74" s="172" t="s">
        <v>256</v>
      </c>
      <c r="C74" s="173" t="s">
        <v>257</v>
      </c>
      <c r="D74" s="174" t="s">
        <v>285</v>
      </c>
      <c r="E74" s="175">
        <v>227.5</v>
      </c>
      <c r="F74" s="175">
        <v>0</v>
      </c>
      <c r="G74" s="176">
        <f>E74*F74</f>
        <v>0</v>
      </c>
      <c r="O74" s="170">
        <v>2</v>
      </c>
      <c r="AA74" s="146">
        <v>1</v>
      </c>
      <c r="AB74" s="146">
        <v>1</v>
      </c>
      <c r="AC74" s="146">
        <v>1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1</v>
      </c>
      <c r="CZ74" s="146">
        <v>0.00205</v>
      </c>
    </row>
    <row r="75" spans="1:15" ht="12.75">
      <c r="A75" s="178"/>
      <c r="B75" s="180"/>
      <c r="C75" s="222" t="s">
        <v>258</v>
      </c>
      <c r="D75" s="223"/>
      <c r="E75" s="181">
        <v>105</v>
      </c>
      <c r="F75" s="175">
        <v>0</v>
      </c>
      <c r="G75" s="182"/>
      <c r="M75" s="179" t="s">
        <v>258</v>
      </c>
      <c r="O75" s="170"/>
    </row>
    <row r="76" spans="1:15" ht="22.5">
      <c r="A76" s="178"/>
      <c r="B76" s="180"/>
      <c r="C76" s="222" t="s">
        <v>259</v>
      </c>
      <c r="D76" s="223"/>
      <c r="E76" s="181">
        <v>122.5</v>
      </c>
      <c r="F76" s="175">
        <v>0</v>
      </c>
      <c r="G76" s="182"/>
      <c r="M76" s="179" t="s">
        <v>259</v>
      </c>
      <c r="O76" s="170"/>
    </row>
    <row r="77" spans="1:104" ht="22.5">
      <c r="A77" s="171">
        <v>27</v>
      </c>
      <c r="B77" s="172" t="s">
        <v>260</v>
      </c>
      <c r="C77" s="173" t="s">
        <v>261</v>
      </c>
      <c r="D77" s="174" t="s">
        <v>308</v>
      </c>
      <c r="E77" s="175">
        <v>16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1</v>
      </c>
      <c r="AC77" s="146">
        <v>1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</v>
      </c>
      <c r="CB77" s="177">
        <v>1</v>
      </c>
      <c r="CZ77" s="146">
        <v>0.00015</v>
      </c>
    </row>
    <row r="78" spans="1:104" ht="12.75">
      <c r="A78" s="171">
        <v>28</v>
      </c>
      <c r="B78" s="172" t="s">
        <v>262</v>
      </c>
      <c r="C78" s="173" t="s">
        <v>263</v>
      </c>
      <c r="D78" s="174" t="s">
        <v>308</v>
      </c>
      <c r="E78" s="175">
        <v>2</v>
      </c>
      <c r="F78" s="175">
        <v>0</v>
      </c>
      <c r="G78" s="176">
        <f>E78*F78</f>
        <v>0</v>
      </c>
      <c r="O78" s="170">
        <v>2</v>
      </c>
      <c r="AA78" s="146">
        <v>1</v>
      </c>
      <c r="AB78" s="146">
        <v>1</v>
      </c>
      <c r="AC78" s="146">
        <v>1</v>
      </c>
      <c r="AZ78" s="146">
        <v>1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1</v>
      </c>
      <c r="CB78" s="177">
        <v>1</v>
      </c>
      <c r="CZ78" s="146">
        <v>0</v>
      </c>
    </row>
    <row r="79" spans="1:104" ht="22.5">
      <c r="A79" s="171">
        <v>29</v>
      </c>
      <c r="B79" s="172" t="s">
        <v>264</v>
      </c>
      <c r="C79" s="173" t="s">
        <v>265</v>
      </c>
      <c r="D79" s="174" t="s">
        <v>419</v>
      </c>
      <c r="E79" s="175">
        <v>1</v>
      </c>
      <c r="F79" s="175">
        <v>0</v>
      </c>
      <c r="G79" s="176">
        <f>E79*F79</f>
        <v>0</v>
      </c>
      <c r="O79" s="170">
        <v>2</v>
      </c>
      <c r="AA79" s="146">
        <v>12</v>
      </c>
      <c r="AB79" s="146">
        <v>0</v>
      </c>
      <c r="AC79" s="146">
        <v>151</v>
      </c>
      <c r="AZ79" s="146">
        <v>1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12</v>
      </c>
      <c r="CB79" s="177">
        <v>0</v>
      </c>
      <c r="CZ79" s="146">
        <v>0</v>
      </c>
    </row>
    <row r="80" spans="1:104" ht="12.75">
      <c r="A80" s="171">
        <v>30</v>
      </c>
      <c r="B80" s="172" t="s">
        <v>266</v>
      </c>
      <c r="C80" s="173" t="s">
        <v>267</v>
      </c>
      <c r="D80" s="174" t="s">
        <v>412</v>
      </c>
      <c r="E80" s="175">
        <v>2</v>
      </c>
      <c r="F80" s="175">
        <v>0</v>
      </c>
      <c r="G80" s="176">
        <f>E80*F80</f>
        <v>0</v>
      </c>
      <c r="O80" s="170">
        <v>2</v>
      </c>
      <c r="AA80" s="146">
        <v>12</v>
      </c>
      <c r="AB80" s="146">
        <v>0</v>
      </c>
      <c r="AC80" s="146">
        <v>11</v>
      </c>
      <c r="AZ80" s="146">
        <v>1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12</v>
      </c>
      <c r="CB80" s="177">
        <v>0</v>
      </c>
      <c r="CZ80" s="146">
        <v>0.035</v>
      </c>
    </row>
    <row r="81" spans="1:57" ht="12.75">
      <c r="A81" s="183"/>
      <c r="B81" s="184" t="s">
        <v>413</v>
      </c>
      <c r="C81" s="185" t="str">
        <f>CONCATENATE(B73," ",C73)</f>
        <v>95 Dokončovací konstrukce na pozemních stavbách</v>
      </c>
      <c r="D81" s="186"/>
      <c r="E81" s="187"/>
      <c r="F81" s="175">
        <v>0</v>
      </c>
      <c r="G81" s="188">
        <f>SUM(G73:G80)</f>
        <v>0</v>
      </c>
      <c r="O81" s="170">
        <v>4</v>
      </c>
      <c r="BA81" s="189">
        <f>SUM(BA73:BA80)</f>
        <v>0</v>
      </c>
      <c r="BB81" s="189">
        <f>SUM(BB73:BB80)</f>
        <v>0</v>
      </c>
      <c r="BC81" s="189">
        <f>SUM(BC73:BC80)</f>
        <v>0</v>
      </c>
      <c r="BD81" s="189">
        <f>SUM(BD73:BD80)</f>
        <v>0</v>
      </c>
      <c r="BE81" s="189">
        <f>SUM(BE73:BE80)</f>
        <v>0</v>
      </c>
    </row>
    <row r="82" spans="1:15" ht="12.75">
      <c r="A82" s="163" t="s">
        <v>410</v>
      </c>
      <c r="B82" s="164" t="s">
        <v>268</v>
      </c>
      <c r="C82" s="165" t="s">
        <v>269</v>
      </c>
      <c r="D82" s="166"/>
      <c r="E82" s="167"/>
      <c r="F82" s="175">
        <v>0</v>
      </c>
      <c r="G82" s="168"/>
      <c r="H82" s="169"/>
      <c r="I82" s="169"/>
      <c r="O82" s="170">
        <v>1</v>
      </c>
    </row>
    <row r="83" spans="1:104" ht="12.75">
      <c r="A83" s="171">
        <v>31</v>
      </c>
      <c r="B83" s="172" t="s">
        <v>270</v>
      </c>
      <c r="C83" s="173" t="s">
        <v>271</v>
      </c>
      <c r="D83" s="174" t="s">
        <v>272</v>
      </c>
      <c r="E83" s="175">
        <v>13.06</v>
      </c>
      <c r="F83" s="175">
        <v>0</v>
      </c>
      <c r="G83" s="176">
        <f>E83*F83</f>
        <v>0</v>
      </c>
      <c r="O83" s="170">
        <v>2</v>
      </c>
      <c r="AA83" s="146">
        <v>1</v>
      </c>
      <c r="AB83" s="146">
        <v>1</v>
      </c>
      <c r="AC83" s="146">
        <v>1</v>
      </c>
      <c r="AZ83" s="146">
        <v>1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1</v>
      </c>
      <c r="CZ83" s="146">
        <v>0.00133</v>
      </c>
    </row>
    <row r="84" spans="1:15" ht="12.75">
      <c r="A84" s="178"/>
      <c r="B84" s="180"/>
      <c r="C84" s="222" t="s">
        <v>273</v>
      </c>
      <c r="D84" s="223"/>
      <c r="E84" s="181">
        <v>13.06</v>
      </c>
      <c r="F84" s="175">
        <v>0</v>
      </c>
      <c r="G84" s="182"/>
      <c r="M84" s="179" t="s">
        <v>273</v>
      </c>
      <c r="O84" s="170"/>
    </row>
    <row r="85" spans="1:104" ht="12.75">
      <c r="A85" s="171">
        <v>32</v>
      </c>
      <c r="B85" s="172" t="s">
        <v>274</v>
      </c>
      <c r="C85" s="173" t="s">
        <v>275</v>
      </c>
      <c r="D85" s="174" t="s">
        <v>285</v>
      </c>
      <c r="E85" s="175">
        <v>44.2</v>
      </c>
      <c r="F85" s="175">
        <v>0</v>
      </c>
      <c r="G85" s="176">
        <f>E85*F85</f>
        <v>0</v>
      </c>
      <c r="O85" s="170">
        <v>2</v>
      </c>
      <c r="AA85" s="146">
        <v>1</v>
      </c>
      <c r="AB85" s="146">
        <v>1</v>
      </c>
      <c r="AC85" s="146">
        <v>1</v>
      </c>
      <c r="AZ85" s="146">
        <v>1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</v>
      </c>
      <c r="CB85" s="177">
        <v>1</v>
      </c>
      <c r="CZ85" s="146">
        <v>0</v>
      </c>
    </row>
    <row r="86" spans="1:15" ht="12.75">
      <c r="A86" s="178"/>
      <c r="B86" s="180"/>
      <c r="C86" s="222" t="s">
        <v>276</v>
      </c>
      <c r="D86" s="223"/>
      <c r="E86" s="181">
        <v>33.76</v>
      </c>
      <c r="F86" s="175">
        <v>0</v>
      </c>
      <c r="G86" s="182"/>
      <c r="M86" s="179" t="s">
        <v>276</v>
      </c>
      <c r="O86" s="170"/>
    </row>
    <row r="87" spans="1:15" ht="12.75">
      <c r="A87" s="178"/>
      <c r="B87" s="180"/>
      <c r="C87" s="222" t="s">
        <v>277</v>
      </c>
      <c r="D87" s="223"/>
      <c r="E87" s="181">
        <v>10.44</v>
      </c>
      <c r="F87" s="175">
        <v>0</v>
      </c>
      <c r="G87" s="182"/>
      <c r="M87" s="179" t="s">
        <v>277</v>
      </c>
      <c r="O87" s="170"/>
    </row>
    <row r="88" spans="1:104" ht="12.75">
      <c r="A88" s="171">
        <v>33</v>
      </c>
      <c r="B88" s="172" t="s">
        <v>278</v>
      </c>
      <c r="C88" s="173" t="s">
        <v>279</v>
      </c>
      <c r="D88" s="174" t="s">
        <v>285</v>
      </c>
      <c r="E88" s="175">
        <v>85.6</v>
      </c>
      <c r="F88" s="175">
        <v>0</v>
      </c>
      <c r="G88" s="176">
        <f>E88*F88</f>
        <v>0</v>
      </c>
      <c r="O88" s="170">
        <v>2</v>
      </c>
      <c r="AA88" s="146">
        <v>1</v>
      </c>
      <c r="AB88" s="146">
        <v>1</v>
      </c>
      <c r="AC88" s="146">
        <v>1</v>
      </c>
      <c r="AZ88" s="146">
        <v>1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7">
        <v>1</v>
      </c>
      <c r="CB88" s="177">
        <v>1</v>
      </c>
      <c r="CZ88" s="146">
        <v>0.00067</v>
      </c>
    </row>
    <row r="89" spans="1:15" ht="12.75">
      <c r="A89" s="178"/>
      <c r="B89" s="180"/>
      <c r="C89" s="222" t="s">
        <v>280</v>
      </c>
      <c r="D89" s="223"/>
      <c r="E89" s="181">
        <v>35.8</v>
      </c>
      <c r="F89" s="175">
        <v>0</v>
      </c>
      <c r="G89" s="182"/>
      <c r="M89" s="179" t="s">
        <v>280</v>
      </c>
      <c r="O89" s="170"/>
    </row>
    <row r="90" spans="1:15" ht="12.75">
      <c r="A90" s="178"/>
      <c r="B90" s="180"/>
      <c r="C90" s="222" t="s">
        <v>281</v>
      </c>
      <c r="D90" s="223"/>
      <c r="E90" s="181">
        <v>49.8</v>
      </c>
      <c r="F90" s="175">
        <v>0</v>
      </c>
      <c r="G90" s="182"/>
      <c r="M90" s="179" t="s">
        <v>281</v>
      </c>
      <c r="O90" s="170"/>
    </row>
    <row r="91" spans="1:104" ht="22.5">
      <c r="A91" s="171">
        <v>34</v>
      </c>
      <c r="B91" s="172" t="s">
        <v>282</v>
      </c>
      <c r="C91" s="173" t="s">
        <v>283</v>
      </c>
      <c r="D91" s="174" t="s">
        <v>272</v>
      </c>
      <c r="E91" s="175">
        <v>13.15</v>
      </c>
      <c r="F91" s="175">
        <v>0</v>
      </c>
      <c r="G91" s="176">
        <f>E91*F91</f>
        <v>0</v>
      </c>
      <c r="O91" s="170">
        <v>2</v>
      </c>
      <c r="AA91" s="146">
        <v>1</v>
      </c>
      <c r="AB91" s="146">
        <v>1</v>
      </c>
      <c r="AC91" s="146">
        <v>1</v>
      </c>
      <c r="AZ91" s="146">
        <v>1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7">
        <v>1</v>
      </c>
      <c r="CB91" s="177">
        <v>1</v>
      </c>
      <c r="CZ91" s="146">
        <v>0</v>
      </c>
    </row>
    <row r="92" spans="1:15" ht="12.75">
      <c r="A92" s="178"/>
      <c r="B92" s="180"/>
      <c r="C92" s="222" t="s">
        <v>181</v>
      </c>
      <c r="D92" s="223"/>
      <c r="E92" s="181">
        <v>6.94</v>
      </c>
      <c r="F92" s="175">
        <v>0</v>
      </c>
      <c r="G92" s="182"/>
      <c r="M92" s="179" t="s">
        <v>181</v>
      </c>
      <c r="O92" s="170"/>
    </row>
    <row r="93" spans="1:15" ht="22.5">
      <c r="A93" s="178"/>
      <c r="B93" s="180"/>
      <c r="C93" s="222" t="s">
        <v>182</v>
      </c>
      <c r="D93" s="223"/>
      <c r="E93" s="181">
        <v>6.21</v>
      </c>
      <c r="F93" s="175">
        <v>0</v>
      </c>
      <c r="G93" s="182"/>
      <c r="M93" s="179" t="s">
        <v>182</v>
      </c>
      <c r="O93" s="170"/>
    </row>
    <row r="94" spans="1:104" ht="12.75">
      <c r="A94" s="171">
        <v>35</v>
      </c>
      <c r="B94" s="172" t="s">
        <v>183</v>
      </c>
      <c r="C94" s="173" t="s">
        <v>184</v>
      </c>
      <c r="D94" s="174" t="s">
        <v>285</v>
      </c>
      <c r="E94" s="175">
        <v>263</v>
      </c>
      <c r="F94" s="175">
        <v>0</v>
      </c>
      <c r="G94" s="176">
        <f>E94*F94</f>
        <v>0</v>
      </c>
      <c r="O94" s="170">
        <v>2</v>
      </c>
      <c r="AA94" s="146">
        <v>1</v>
      </c>
      <c r="AB94" s="146">
        <v>1</v>
      </c>
      <c r="AC94" s="146">
        <v>1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</v>
      </c>
      <c r="CB94" s="177">
        <v>1</v>
      </c>
      <c r="CZ94" s="146">
        <v>0</v>
      </c>
    </row>
    <row r="95" spans="1:15" ht="12.75">
      <c r="A95" s="178"/>
      <c r="B95" s="180"/>
      <c r="C95" s="222" t="s">
        <v>185</v>
      </c>
      <c r="D95" s="223"/>
      <c r="E95" s="181">
        <v>138.8</v>
      </c>
      <c r="F95" s="175">
        <v>0</v>
      </c>
      <c r="G95" s="182"/>
      <c r="M95" s="179" t="s">
        <v>185</v>
      </c>
      <c r="O95" s="170"/>
    </row>
    <row r="96" spans="1:15" ht="12.75">
      <c r="A96" s="178"/>
      <c r="B96" s="180"/>
      <c r="C96" s="222" t="s">
        <v>186</v>
      </c>
      <c r="D96" s="223"/>
      <c r="E96" s="181">
        <v>124.2</v>
      </c>
      <c r="F96" s="175">
        <v>0</v>
      </c>
      <c r="G96" s="182"/>
      <c r="M96" s="179" t="s">
        <v>186</v>
      </c>
      <c r="O96" s="170"/>
    </row>
    <row r="97" spans="1:104" ht="12.75">
      <c r="A97" s="171">
        <v>36</v>
      </c>
      <c r="B97" s="172" t="s">
        <v>187</v>
      </c>
      <c r="C97" s="173" t="s">
        <v>188</v>
      </c>
      <c r="D97" s="174" t="s">
        <v>308</v>
      </c>
      <c r="E97" s="175">
        <v>21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1</v>
      </c>
      <c r="AC97" s="146">
        <v>1</v>
      </c>
      <c r="AZ97" s="146">
        <v>1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1</v>
      </c>
      <c r="CZ97" s="146">
        <v>0</v>
      </c>
    </row>
    <row r="98" spans="1:15" ht="12.75">
      <c r="A98" s="178"/>
      <c r="B98" s="180"/>
      <c r="C98" s="222" t="s">
        <v>189</v>
      </c>
      <c r="D98" s="223"/>
      <c r="E98" s="181">
        <v>21</v>
      </c>
      <c r="F98" s="175">
        <v>0</v>
      </c>
      <c r="G98" s="182"/>
      <c r="M98" s="179" t="s">
        <v>189</v>
      </c>
      <c r="O98" s="170"/>
    </row>
    <row r="99" spans="1:104" ht="12.75">
      <c r="A99" s="171">
        <v>37</v>
      </c>
      <c r="B99" s="172" t="s">
        <v>190</v>
      </c>
      <c r="C99" s="173" t="s">
        <v>191</v>
      </c>
      <c r="D99" s="174" t="s">
        <v>285</v>
      </c>
      <c r="E99" s="175">
        <v>33.6</v>
      </c>
      <c r="F99" s="175">
        <v>0</v>
      </c>
      <c r="G99" s="176">
        <f>E99*F99</f>
        <v>0</v>
      </c>
      <c r="O99" s="170">
        <v>2</v>
      </c>
      <c r="AA99" s="146">
        <v>1</v>
      </c>
      <c r="AB99" s="146">
        <v>1</v>
      </c>
      <c r="AC99" s="146">
        <v>1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7">
        <v>1</v>
      </c>
      <c r="CB99" s="177">
        <v>1</v>
      </c>
      <c r="CZ99" s="146">
        <v>0</v>
      </c>
    </row>
    <row r="100" spans="1:15" ht="12.75">
      <c r="A100" s="178"/>
      <c r="B100" s="180"/>
      <c r="C100" s="222" t="s">
        <v>192</v>
      </c>
      <c r="D100" s="223"/>
      <c r="E100" s="181">
        <v>33.6</v>
      </c>
      <c r="F100" s="175">
        <v>0</v>
      </c>
      <c r="G100" s="182"/>
      <c r="M100" s="179" t="s">
        <v>192</v>
      </c>
      <c r="O100" s="170"/>
    </row>
    <row r="101" spans="1:104" ht="22.5">
      <c r="A101" s="171">
        <v>38</v>
      </c>
      <c r="B101" s="172" t="s">
        <v>193</v>
      </c>
      <c r="C101" s="173" t="s">
        <v>194</v>
      </c>
      <c r="D101" s="174" t="s">
        <v>285</v>
      </c>
      <c r="E101" s="175">
        <v>29.7</v>
      </c>
      <c r="F101" s="175">
        <v>0</v>
      </c>
      <c r="G101" s="176">
        <f>E101*F101</f>
        <v>0</v>
      </c>
      <c r="O101" s="170">
        <v>2</v>
      </c>
      <c r="AA101" s="146">
        <v>1</v>
      </c>
      <c r="AB101" s="146">
        <v>1</v>
      </c>
      <c r="AC101" s="146">
        <v>1</v>
      </c>
      <c r="AZ101" s="146">
        <v>1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1</v>
      </c>
      <c r="CB101" s="177">
        <v>1</v>
      </c>
      <c r="CZ101" s="146">
        <v>0.001</v>
      </c>
    </row>
    <row r="102" spans="1:15" ht="12.75">
      <c r="A102" s="178"/>
      <c r="B102" s="180"/>
      <c r="C102" s="222" t="s">
        <v>195</v>
      </c>
      <c r="D102" s="223"/>
      <c r="E102" s="181">
        <v>29.7</v>
      </c>
      <c r="F102" s="175">
        <v>0</v>
      </c>
      <c r="G102" s="182"/>
      <c r="M102" s="179" t="s">
        <v>195</v>
      </c>
      <c r="O102" s="170"/>
    </row>
    <row r="103" spans="1:104" ht="22.5">
      <c r="A103" s="171">
        <v>39</v>
      </c>
      <c r="B103" s="172" t="s">
        <v>196</v>
      </c>
      <c r="C103" s="173" t="s">
        <v>197</v>
      </c>
      <c r="D103" s="174" t="s">
        <v>327</v>
      </c>
      <c r="E103" s="175">
        <v>6</v>
      </c>
      <c r="F103" s="175">
        <v>0</v>
      </c>
      <c r="G103" s="176">
        <f>E103*F103</f>
        <v>0</v>
      </c>
      <c r="O103" s="170">
        <v>2</v>
      </c>
      <c r="AA103" s="146">
        <v>1</v>
      </c>
      <c r="AB103" s="146">
        <v>1</v>
      </c>
      <c r="AC103" s="146">
        <v>1</v>
      </c>
      <c r="AZ103" s="146">
        <v>1</v>
      </c>
      <c r="BA103" s="146">
        <f>IF(AZ103=1,G103,0)</f>
        <v>0</v>
      </c>
      <c r="BB103" s="146">
        <f>IF(AZ103=2,G103,0)</f>
        <v>0</v>
      </c>
      <c r="BC103" s="146">
        <f>IF(AZ103=3,G103,0)</f>
        <v>0</v>
      </c>
      <c r="BD103" s="146">
        <f>IF(AZ103=4,G103,0)</f>
        <v>0</v>
      </c>
      <c r="BE103" s="146">
        <f>IF(AZ103=5,G103,0)</f>
        <v>0</v>
      </c>
      <c r="CA103" s="177">
        <v>1</v>
      </c>
      <c r="CB103" s="177">
        <v>1</v>
      </c>
      <c r="CZ103" s="146">
        <v>0</v>
      </c>
    </row>
    <row r="104" spans="1:15" ht="12.75">
      <c r="A104" s="178"/>
      <c r="B104" s="180"/>
      <c r="C104" s="222" t="s">
        <v>198</v>
      </c>
      <c r="D104" s="223"/>
      <c r="E104" s="181">
        <v>6</v>
      </c>
      <c r="F104" s="175">
        <v>0</v>
      </c>
      <c r="G104" s="182"/>
      <c r="M104" s="179" t="s">
        <v>198</v>
      </c>
      <c r="O104" s="170"/>
    </row>
    <row r="105" spans="1:104" ht="12.75">
      <c r="A105" s="171">
        <v>40</v>
      </c>
      <c r="B105" s="172" t="s">
        <v>199</v>
      </c>
      <c r="C105" s="173" t="s">
        <v>200</v>
      </c>
      <c r="D105" s="174" t="s">
        <v>327</v>
      </c>
      <c r="E105" s="175">
        <v>180</v>
      </c>
      <c r="F105" s="175">
        <v>0</v>
      </c>
      <c r="G105" s="176">
        <f>E105*F105</f>
        <v>0</v>
      </c>
      <c r="O105" s="170">
        <v>2</v>
      </c>
      <c r="AA105" s="146">
        <v>1</v>
      </c>
      <c r="AB105" s="146">
        <v>1</v>
      </c>
      <c r="AC105" s="146">
        <v>1</v>
      </c>
      <c r="AZ105" s="146">
        <v>1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1</v>
      </c>
      <c r="CZ105" s="146">
        <v>0</v>
      </c>
    </row>
    <row r="106" spans="1:15" ht="12.75">
      <c r="A106" s="178"/>
      <c r="B106" s="180"/>
      <c r="C106" s="222" t="s">
        <v>201</v>
      </c>
      <c r="D106" s="223"/>
      <c r="E106" s="181">
        <v>180</v>
      </c>
      <c r="F106" s="175">
        <v>0</v>
      </c>
      <c r="G106" s="182"/>
      <c r="M106" s="179">
        <v>180</v>
      </c>
      <c r="O106" s="170"/>
    </row>
    <row r="107" spans="1:104" ht="12.75">
      <c r="A107" s="171">
        <v>41</v>
      </c>
      <c r="B107" s="172" t="s">
        <v>202</v>
      </c>
      <c r="C107" s="173" t="s">
        <v>203</v>
      </c>
      <c r="D107" s="174" t="s">
        <v>327</v>
      </c>
      <c r="E107" s="175">
        <v>22.8</v>
      </c>
      <c r="F107" s="175">
        <v>0</v>
      </c>
      <c r="G107" s="176">
        <f>E107*F107</f>
        <v>0</v>
      </c>
      <c r="O107" s="170">
        <v>2</v>
      </c>
      <c r="AA107" s="146">
        <v>1</v>
      </c>
      <c r="AB107" s="146">
        <v>1</v>
      </c>
      <c r="AC107" s="146">
        <v>1</v>
      </c>
      <c r="AZ107" s="146">
        <v>1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7">
        <v>1</v>
      </c>
      <c r="CB107" s="177">
        <v>1</v>
      </c>
      <c r="CZ107" s="146">
        <v>0</v>
      </c>
    </row>
    <row r="108" spans="1:15" ht="12.75">
      <c r="A108" s="178"/>
      <c r="B108" s="180"/>
      <c r="C108" s="222" t="s">
        <v>204</v>
      </c>
      <c r="D108" s="223"/>
      <c r="E108" s="181">
        <v>22.8</v>
      </c>
      <c r="F108" s="175">
        <v>0</v>
      </c>
      <c r="G108" s="182"/>
      <c r="M108" s="179" t="s">
        <v>204</v>
      </c>
      <c r="O108" s="170"/>
    </row>
    <row r="109" spans="1:104" ht="12.75">
      <c r="A109" s="171">
        <v>42</v>
      </c>
      <c r="B109" s="172" t="s">
        <v>205</v>
      </c>
      <c r="C109" s="173" t="s">
        <v>206</v>
      </c>
      <c r="D109" s="174" t="s">
        <v>285</v>
      </c>
      <c r="E109" s="175">
        <v>26.2</v>
      </c>
      <c r="F109" s="175">
        <v>0</v>
      </c>
      <c r="G109" s="176">
        <f>E109*F109</f>
        <v>0</v>
      </c>
      <c r="O109" s="170">
        <v>2</v>
      </c>
      <c r="AA109" s="146">
        <v>1</v>
      </c>
      <c r="AB109" s="146">
        <v>1</v>
      </c>
      <c r="AC109" s="146">
        <v>1</v>
      </c>
      <c r="AZ109" s="146">
        <v>1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</v>
      </c>
      <c r="CB109" s="177">
        <v>1</v>
      </c>
      <c r="CZ109" s="146">
        <v>0</v>
      </c>
    </row>
    <row r="110" spans="1:15" ht="12.75">
      <c r="A110" s="178"/>
      <c r="B110" s="180"/>
      <c r="C110" s="222" t="s">
        <v>207</v>
      </c>
      <c r="D110" s="223"/>
      <c r="E110" s="181">
        <v>26.2</v>
      </c>
      <c r="F110" s="175">
        <v>0</v>
      </c>
      <c r="G110" s="182"/>
      <c r="M110" s="179" t="s">
        <v>207</v>
      </c>
      <c r="O110" s="170"/>
    </row>
    <row r="111" spans="1:104" ht="22.5">
      <c r="A111" s="171">
        <v>43</v>
      </c>
      <c r="B111" s="172" t="s">
        <v>208</v>
      </c>
      <c r="C111" s="173" t="s">
        <v>209</v>
      </c>
      <c r="D111" s="174" t="s">
        <v>419</v>
      </c>
      <c r="E111" s="175">
        <v>1</v>
      </c>
      <c r="F111" s="175">
        <v>0</v>
      </c>
      <c r="G111" s="176">
        <f aca="true" t="shared" si="0" ref="G111:G118">E111*F111</f>
        <v>0</v>
      </c>
      <c r="O111" s="170">
        <v>2</v>
      </c>
      <c r="AA111" s="146">
        <v>12</v>
      </c>
      <c r="AB111" s="146">
        <v>0</v>
      </c>
      <c r="AC111" s="146">
        <v>15</v>
      </c>
      <c r="AZ111" s="146">
        <v>1</v>
      </c>
      <c r="BA111" s="146">
        <f aca="true" t="shared" si="1" ref="BA111:BA118">IF(AZ111=1,G111,0)</f>
        <v>0</v>
      </c>
      <c r="BB111" s="146">
        <f aca="true" t="shared" si="2" ref="BB111:BB118">IF(AZ111=2,G111,0)</f>
        <v>0</v>
      </c>
      <c r="BC111" s="146">
        <f aca="true" t="shared" si="3" ref="BC111:BC118">IF(AZ111=3,G111,0)</f>
        <v>0</v>
      </c>
      <c r="BD111" s="146">
        <f aca="true" t="shared" si="4" ref="BD111:BD118">IF(AZ111=4,G111,0)</f>
        <v>0</v>
      </c>
      <c r="BE111" s="146">
        <f aca="true" t="shared" si="5" ref="BE111:BE118">IF(AZ111=5,G111,0)</f>
        <v>0</v>
      </c>
      <c r="CA111" s="177">
        <v>12</v>
      </c>
      <c r="CB111" s="177">
        <v>0</v>
      </c>
      <c r="CZ111" s="146">
        <v>0</v>
      </c>
    </row>
    <row r="112" spans="1:104" ht="12.75">
      <c r="A112" s="171">
        <v>44</v>
      </c>
      <c r="B112" s="172" t="s">
        <v>210</v>
      </c>
      <c r="C112" s="173" t="s">
        <v>211</v>
      </c>
      <c r="D112" s="174" t="s">
        <v>419</v>
      </c>
      <c r="E112" s="175">
        <v>1</v>
      </c>
      <c r="F112" s="175">
        <v>0</v>
      </c>
      <c r="G112" s="176">
        <f t="shared" si="0"/>
        <v>0</v>
      </c>
      <c r="O112" s="170">
        <v>2</v>
      </c>
      <c r="AA112" s="146">
        <v>12</v>
      </c>
      <c r="AB112" s="146">
        <v>0</v>
      </c>
      <c r="AC112" s="146">
        <v>16</v>
      </c>
      <c r="AZ112" s="146">
        <v>1</v>
      </c>
      <c r="BA112" s="146">
        <f t="shared" si="1"/>
        <v>0</v>
      </c>
      <c r="BB112" s="146">
        <f t="shared" si="2"/>
        <v>0</v>
      </c>
      <c r="BC112" s="146">
        <f t="shared" si="3"/>
        <v>0</v>
      </c>
      <c r="BD112" s="146">
        <f t="shared" si="4"/>
        <v>0</v>
      </c>
      <c r="BE112" s="146">
        <f t="shared" si="5"/>
        <v>0</v>
      </c>
      <c r="CA112" s="177">
        <v>12</v>
      </c>
      <c r="CB112" s="177">
        <v>0</v>
      </c>
      <c r="CZ112" s="146">
        <v>0</v>
      </c>
    </row>
    <row r="113" spans="1:104" ht="12.75">
      <c r="A113" s="171">
        <v>45</v>
      </c>
      <c r="B113" s="172" t="s">
        <v>212</v>
      </c>
      <c r="C113" s="173" t="s">
        <v>213</v>
      </c>
      <c r="D113" s="174" t="s">
        <v>427</v>
      </c>
      <c r="E113" s="175">
        <v>102.33606</v>
      </c>
      <c r="F113" s="175">
        <v>0</v>
      </c>
      <c r="G113" s="176">
        <f t="shared" si="0"/>
        <v>0</v>
      </c>
      <c r="O113" s="170">
        <v>2</v>
      </c>
      <c r="AA113" s="146">
        <v>8</v>
      </c>
      <c r="AB113" s="146">
        <v>1</v>
      </c>
      <c r="AC113" s="146">
        <v>3</v>
      </c>
      <c r="AZ113" s="146">
        <v>1</v>
      </c>
      <c r="BA113" s="146">
        <f t="shared" si="1"/>
        <v>0</v>
      </c>
      <c r="BB113" s="146">
        <f t="shared" si="2"/>
        <v>0</v>
      </c>
      <c r="BC113" s="146">
        <f t="shared" si="3"/>
        <v>0</v>
      </c>
      <c r="BD113" s="146">
        <f t="shared" si="4"/>
        <v>0</v>
      </c>
      <c r="BE113" s="146">
        <f t="shared" si="5"/>
        <v>0</v>
      </c>
      <c r="CA113" s="177">
        <v>8</v>
      </c>
      <c r="CB113" s="177">
        <v>1</v>
      </c>
      <c r="CZ113" s="146">
        <v>0</v>
      </c>
    </row>
    <row r="114" spans="1:104" ht="12.75">
      <c r="A114" s="171">
        <v>46</v>
      </c>
      <c r="B114" s="172" t="s">
        <v>214</v>
      </c>
      <c r="C114" s="173" t="s">
        <v>215</v>
      </c>
      <c r="D114" s="174" t="s">
        <v>427</v>
      </c>
      <c r="E114" s="175">
        <v>1944.38514</v>
      </c>
      <c r="F114" s="175">
        <v>0</v>
      </c>
      <c r="G114" s="176">
        <f t="shared" si="0"/>
        <v>0</v>
      </c>
      <c r="O114" s="170">
        <v>2</v>
      </c>
      <c r="AA114" s="146">
        <v>8</v>
      </c>
      <c r="AB114" s="146">
        <v>1</v>
      </c>
      <c r="AC114" s="146">
        <v>3</v>
      </c>
      <c r="AZ114" s="146">
        <v>1</v>
      </c>
      <c r="BA114" s="146">
        <f t="shared" si="1"/>
        <v>0</v>
      </c>
      <c r="BB114" s="146">
        <f t="shared" si="2"/>
        <v>0</v>
      </c>
      <c r="BC114" s="146">
        <f t="shared" si="3"/>
        <v>0</v>
      </c>
      <c r="BD114" s="146">
        <f t="shared" si="4"/>
        <v>0</v>
      </c>
      <c r="BE114" s="146">
        <f t="shared" si="5"/>
        <v>0</v>
      </c>
      <c r="CA114" s="177">
        <v>8</v>
      </c>
      <c r="CB114" s="177">
        <v>1</v>
      </c>
      <c r="CZ114" s="146">
        <v>0</v>
      </c>
    </row>
    <row r="115" spans="1:104" ht="12.75">
      <c r="A115" s="171">
        <v>47</v>
      </c>
      <c r="B115" s="172" t="s">
        <v>216</v>
      </c>
      <c r="C115" s="173" t="s">
        <v>217</v>
      </c>
      <c r="D115" s="174" t="s">
        <v>427</v>
      </c>
      <c r="E115" s="175">
        <v>102.33606</v>
      </c>
      <c r="F115" s="175">
        <v>0</v>
      </c>
      <c r="G115" s="176">
        <f t="shared" si="0"/>
        <v>0</v>
      </c>
      <c r="O115" s="170">
        <v>2</v>
      </c>
      <c r="AA115" s="146">
        <v>8</v>
      </c>
      <c r="AB115" s="146">
        <v>1</v>
      </c>
      <c r="AC115" s="146">
        <v>3</v>
      </c>
      <c r="AZ115" s="146">
        <v>1</v>
      </c>
      <c r="BA115" s="146">
        <f t="shared" si="1"/>
        <v>0</v>
      </c>
      <c r="BB115" s="146">
        <f t="shared" si="2"/>
        <v>0</v>
      </c>
      <c r="BC115" s="146">
        <f t="shared" si="3"/>
        <v>0</v>
      </c>
      <c r="BD115" s="146">
        <f t="shared" si="4"/>
        <v>0</v>
      </c>
      <c r="BE115" s="146">
        <f t="shared" si="5"/>
        <v>0</v>
      </c>
      <c r="CA115" s="177">
        <v>8</v>
      </c>
      <c r="CB115" s="177">
        <v>1</v>
      </c>
      <c r="CZ115" s="146">
        <v>0</v>
      </c>
    </row>
    <row r="116" spans="1:104" ht="12.75">
      <c r="A116" s="171">
        <v>48</v>
      </c>
      <c r="B116" s="172" t="s">
        <v>218</v>
      </c>
      <c r="C116" s="173" t="s">
        <v>219</v>
      </c>
      <c r="D116" s="174" t="s">
        <v>427</v>
      </c>
      <c r="E116" s="175">
        <v>204.67212</v>
      </c>
      <c r="F116" s="175">
        <v>0</v>
      </c>
      <c r="G116" s="176">
        <f t="shared" si="0"/>
        <v>0</v>
      </c>
      <c r="O116" s="170">
        <v>2</v>
      </c>
      <c r="AA116" s="146">
        <v>8</v>
      </c>
      <c r="AB116" s="146">
        <v>1</v>
      </c>
      <c r="AC116" s="146">
        <v>3</v>
      </c>
      <c r="AZ116" s="146">
        <v>1</v>
      </c>
      <c r="BA116" s="146">
        <f t="shared" si="1"/>
        <v>0</v>
      </c>
      <c r="BB116" s="146">
        <f t="shared" si="2"/>
        <v>0</v>
      </c>
      <c r="BC116" s="146">
        <f t="shared" si="3"/>
        <v>0</v>
      </c>
      <c r="BD116" s="146">
        <f t="shared" si="4"/>
        <v>0</v>
      </c>
      <c r="BE116" s="146">
        <f t="shared" si="5"/>
        <v>0</v>
      </c>
      <c r="CA116" s="177">
        <v>8</v>
      </c>
      <c r="CB116" s="177">
        <v>1</v>
      </c>
      <c r="CZ116" s="146">
        <v>0</v>
      </c>
    </row>
    <row r="117" spans="1:104" ht="12.75">
      <c r="A117" s="171">
        <v>49</v>
      </c>
      <c r="B117" s="172" t="s">
        <v>220</v>
      </c>
      <c r="C117" s="173" t="s">
        <v>221</v>
      </c>
      <c r="D117" s="174" t="s">
        <v>427</v>
      </c>
      <c r="E117" s="175">
        <v>102.33606</v>
      </c>
      <c r="F117" s="175">
        <v>0</v>
      </c>
      <c r="G117" s="176">
        <f t="shared" si="0"/>
        <v>0</v>
      </c>
      <c r="O117" s="170">
        <v>2</v>
      </c>
      <c r="AA117" s="146">
        <v>8</v>
      </c>
      <c r="AB117" s="146">
        <v>1</v>
      </c>
      <c r="AC117" s="146">
        <v>3</v>
      </c>
      <c r="AZ117" s="146">
        <v>1</v>
      </c>
      <c r="BA117" s="146">
        <f t="shared" si="1"/>
        <v>0</v>
      </c>
      <c r="BB117" s="146">
        <f t="shared" si="2"/>
        <v>0</v>
      </c>
      <c r="BC117" s="146">
        <f t="shared" si="3"/>
        <v>0</v>
      </c>
      <c r="BD117" s="146">
        <f t="shared" si="4"/>
        <v>0</v>
      </c>
      <c r="BE117" s="146">
        <f t="shared" si="5"/>
        <v>0</v>
      </c>
      <c r="CA117" s="177">
        <v>8</v>
      </c>
      <c r="CB117" s="177">
        <v>1</v>
      </c>
      <c r="CZ117" s="146">
        <v>0</v>
      </c>
    </row>
    <row r="118" spans="1:104" ht="12.75">
      <c r="A118" s="171">
        <v>50</v>
      </c>
      <c r="B118" s="172" t="s">
        <v>222</v>
      </c>
      <c r="C118" s="173" t="s">
        <v>223</v>
      </c>
      <c r="D118" s="174" t="s">
        <v>427</v>
      </c>
      <c r="E118" s="175">
        <v>102.33606</v>
      </c>
      <c r="F118" s="175">
        <v>0</v>
      </c>
      <c r="G118" s="176">
        <f t="shared" si="0"/>
        <v>0</v>
      </c>
      <c r="O118" s="170">
        <v>2</v>
      </c>
      <c r="AA118" s="146">
        <v>8</v>
      </c>
      <c r="AB118" s="146">
        <v>1</v>
      </c>
      <c r="AC118" s="146">
        <v>3</v>
      </c>
      <c r="AZ118" s="146">
        <v>1</v>
      </c>
      <c r="BA118" s="146">
        <f t="shared" si="1"/>
        <v>0</v>
      </c>
      <c r="BB118" s="146">
        <f t="shared" si="2"/>
        <v>0</v>
      </c>
      <c r="BC118" s="146">
        <f t="shared" si="3"/>
        <v>0</v>
      </c>
      <c r="BD118" s="146">
        <f t="shared" si="4"/>
        <v>0</v>
      </c>
      <c r="BE118" s="146">
        <f t="shared" si="5"/>
        <v>0</v>
      </c>
      <c r="CA118" s="177">
        <v>8</v>
      </c>
      <c r="CB118" s="177">
        <v>1</v>
      </c>
      <c r="CZ118" s="146">
        <v>0</v>
      </c>
    </row>
    <row r="119" spans="1:57" ht="12.75">
      <c r="A119" s="183"/>
      <c r="B119" s="184" t="s">
        <v>413</v>
      </c>
      <c r="C119" s="185" t="str">
        <f>CONCATENATE(B82," ",C82)</f>
        <v>96 Bourání konstrukcí</v>
      </c>
      <c r="D119" s="186"/>
      <c r="E119" s="187"/>
      <c r="F119" s="175">
        <v>0</v>
      </c>
      <c r="G119" s="188">
        <f>SUM(G82:G118)</f>
        <v>0</v>
      </c>
      <c r="O119" s="170">
        <v>4</v>
      </c>
      <c r="BA119" s="189">
        <f>SUM(BA82:BA118)</f>
        <v>0</v>
      </c>
      <c r="BB119" s="189">
        <f>SUM(BB82:BB118)</f>
        <v>0</v>
      </c>
      <c r="BC119" s="189">
        <f>SUM(BC82:BC118)</f>
        <v>0</v>
      </c>
      <c r="BD119" s="189">
        <f>SUM(BD82:BD118)</f>
        <v>0</v>
      </c>
      <c r="BE119" s="189">
        <f>SUM(BE82:BE118)</f>
        <v>0</v>
      </c>
    </row>
    <row r="120" spans="1:15" ht="12.75">
      <c r="A120" s="163" t="s">
        <v>410</v>
      </c>
      <c r="B120" s="164" t="s">
        <v>224</v>
      </c>
      <c r="C120" s="165" t="s">
        <v>225</v>
      </c>
      <c r="D120" s="166"/>
      <c r="E120" s="167"/>
      <c r="F120" s="175">
        <v>0</v>
      </c>
      <c r="G120" s="168"/>
      <c r="H120" s="169"/>
      <c r="I120" s="169"/>
      <c r="O120" s="170">
        <v>1</v>
      </c>
    </row>
    <row r="121" spans="1:104" ht="12.75">
      <c r="A121" s="171">
        <v>51</v>
      </c>
      <c r="B121" s="172" t="s">
        <v>226</v>
      </c>
      <c r="C121" s="173" t="s">
        <v>227</v>
      </c>
      <c r="D121" s="174" t="s">
        <v>427</v>
      </c>
      <c r="E121" s="175">
        <v>34.7</v>
      </c>
      <c r="F121" s="175">
        <v>0</v>
      </c>
      <c r="G121" s="176">
        <f>E121*F121</f>
        <v>0</v>
      </c>
      <c r="O121" s="170">
        <v>2</v>
      </c>
      <c r="AA121" s="146">
        <v>7</v>
      </c>
      <c r="AB121" s="146">
        <v>1</v>
      </c>
      <c r="AC121" s="146">
        <v>2</v>
      </c>
      <c r="AZ121" s="146">
        <v>1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7</v>
      </c>
      <c r="CB121" s="177">
        <v>1</v>
      </c>
      <c r="CZ121" s="146">
        <v>0</v>
      </c>
    </row>
    <row r="122" spans="1:57" ht="12.75">
      <c r="A122" s="183"/>
      <c r="B122" s="184" t="s">
        <v>413</v>
      </c>
      <c r="C122" s="185" t="str">
        <f>CONCATENATE(B120," ",C120)</f>
        <v>99 Staveništní přesun hmot</v>
      </c>
      <c r="D122" s="186"/>
      <c r="E122" s="187"/>
      <c r="F122" s="175">
        <v>0</v>
      </c>
      <c r="G122" s="188">
        <f>SUM(G120:G121)</f>
        <v>0</v>
      </c>
      <c r="O122" s="170">
        <v>4</v>
      </c>
      <c r="BA122" s="189">
        <f>SUM(BA120:BA121)</f>
        <v>0</v>
      </c>
      <c r="BB122" s="189">
        <f>SUM(BB120:BB121)</f>
        <v>0</v>
      </c>
      <c r="BC122" s="189">
        <f>SUM(BC120:BC121)</f>
        <v>0</v>
      </c>
      <c r="BD122" s="189">
        <f>SUM(BD120:BD121)</f>
        <v>0</v>
      </c>
      <c r="BE122" s="189">
        <f>SUM(BE120:BE121)</f>
        <v>0</v>
      </c>
    </row>
    <row r="123" spans="1:15" ht="12.75">
      <c r="A123" s="163" t="s">
        <v>410</v>
      </c>
      <c r="B123" s="164" t="s">
        <v>228</v>
      </c>
      <c r="C123" s="165" t="s">
        <v>229</v>
      </c>
      <c r="D123" s="166"/>
      <c r="E123" s="167"/>
      <c r="F123" s="175">
        <v>0</v>
      </c>
      <c r="G123" s="168"/>
      <c r="H123" s="169"/>
      <c r="I123" s="169"/>
      <c r="O123" s="170">
        <v>1</v>
      </c>
    </row>
    <row r="124" spans="1:104" ht="22.5">
      <c r="A124" s="171">
        <v>52</v>
      </c>
      <c r="B124" s="172" t="s">
        <v>230</v>
      </c>
      <c r="C124" s="173" t="s">
        <v>231</v>
      </c>
      <c r="D124" s="174" t="s">
        <v>285</v>
      </c>
      <c r="E124" s="175">
        <v>23</v>
      </c>
      <c r="F124" s="175">
        <v>0</v>
      </c>
      <c r="G124" s="176">
        <f>E124*F124</f>
        <v>0</v>
      </c>
      <c r="O124" s="170">
        <v>2</v>
      </c>
      <c r="AA124" s="146">
        <v>1</v>
      </c>
      <c r="AB124" s="146">
        <v>7</v>
      </c>
      <c r="AC124" s="146">
        <v>7</v>
      </c>
      <c r="AZ124" s="146">
        <v>2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7">
        <v>1</v>
      </c>
      <c r="CB124" s="177">
        <v>7</v>
      </c>
      <c r="CZ124" s="146">
        <v>0.00473</v>
      </c>
    </row>
    <row r="125" spans="1:15" ht="12.75">
      <c r="A125" s="178"/>
      <c r="B125" s="180"/>
      <c r="C125" s="222" t="s">
        <v>232</v>
      </c>
      <c r="D125" s="223"/>
      <c r="E125" s="181">
        <v>14.6</v>
      </c>
      <c r="F125" s="175">
        <v>0</v>
      </c>
      <c r="G125" s="182"/>
      <c r="M125" s="179" t="s">
        <v>232</v>
      </c>
      <c r="O125" s="170"/>
    </row>
    <row r="126" spans="1:15" ht="12.75">
      <c r="A126" s="178"/>
      <c r="B126" s="180"/>
      <c r="C126" s="222" t="s">
        <v>233</v>
      </c>
      <c r="D126" s="223"/>
      <c r="E126" s="181">
        <v>3</v>
      </c>
      <c r="F126" s="175">
        <v>0</v>
      </c>
      <c r="G126" s="182"/>
      <c r="M126" s="179" t="s">
        <v>233</v>
      </c>
      <c r="O126" s="170"/>
    </row>
    <row r="127" spans="1:15" ht="12.75">
      <c r="A127" s="178"/>
      <c r="B127" s="180"/>
      <c r="C127" s="222" t="s">
        <v>234</v>
      </c>
      <c r="D127" s="223"/>
      <c r="E127" s="181">
        <v>5.4</v>
      </c>
      <c r="F127" s="175">
        <v>0</v>
      </c>
      <c r="G127" s="182"/>
      <c r="M127" s="179" t="s">
        <v>234</v>
      </c>
      <c r="O127" s="170"/>
    </row>
    <row r="128" spans="1:104" ht="12.75">
      <c r="A128" s="171">
        <v>53</v>
      </c>
      <c r="B128" s="172" t="s">
        <v>235</v>
      </c>
      <c r="C128" s="173" t="s">
        <v>124</v>
      </c>
      <c r="D128" s="174" t="s">
        <v>398</v>
      </c>
      <c r="E128" s="175">
        <f>SUM(G124:G127)*0.01</f>
        <v>0</v>
      </c>
      <c r="F128" s="175">
        <v>0</v>
      </c>
      <c r="G128" s="176">
        <f>E128*F128</f>
        <v>0</v>
      </c>
      <c r="O128" s="170">
        <v>2</v>
      </c>
      <c r="AA128" s="146">
        <v>7</v>
      </c>
      <c r="AB128" s="146">
        <v>1002</v>
      </c>
      <c r="AC128" s="146">
        <v>5</v>
      </c>
      <c r="AZ128" s="146">
        <v>2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7">
        <v>7</v>
      </c>
      <c r="CB128" s="177">
        <v>1002</v>
      </c>
      <c r="CZ128" s="146">
        <v>0</v>
      </c>
    </row>
    <row r="129" spans="1:57" ht="12.75">
      <c r="A129" s="183"/>
      <c r="B129" s="184" t="s">
        <v>413</v>
      </c>
      <c r="C129" s="185" t="str">
        <f>CONCATENATE(B123," ",C123)</f>
        <v>711 Izolace proti vodě</v>
      </c>
      <c r="D129" s="186"/>
      <c r="E129" s="187"/>
      <c r="F129" s="175">
        <v>0</v>
      </c>
      <c r="G129" s="188">
        <f>SUM(G123:G128)</f>
        <v>0</v>
      </c>
      <c r="O129" s="170">
        <v>4</v>
      </c>
      <c r="BA129" s="189">
        <f>SUM(BA123:BA128)</f>
        <v>0</v>
      </c>
      <c r="BB129" s="189">
        <f>SUM(BB123:BB128)</f>
        <v>0</v>
      </c>
      <c r="BC129" s="189">
        <f>SUM(BC123:BC128)</f>
        <v>0</v>
      </c>
      <c r="BD129" s="189">
        <f>SUM(BD123:BD128)</f>
        <v>0</v>
      </c>
      <c r="BE129" s="189">
        <f>SUM(BE123:BE128)</f>
        <v>0</v>
      </c>
    </row>
    <row r="130" spans="1:15" ht="12.75">
      <c r="A130" s="163" t="s">
        <v>410</v>
      </c>
      <c r="B130" s="164" t="s">
        <v>125</v>
      </c>
      <c r="C130" s="165" t="s">
        <v>126</v>
      </c>
      <c r="D130" s="166"/>
      <c r="E130" s="167"/>
      <c r="F130" s="175">
        <v>0</v>
      </c>
      <c r="G130" s="168"/>
      <c r="H130" s="169"/>
      <c r="I130" s="169"/>
      <c r="O130" s="170">
        <v>1</v>
      </c>
    </row>
    <row r="131" spans="1:104" ht="22.5">
      <c r="A131" s="171">
        <v>54</v>
      </c>
      <c r="B131" s="172" t="s">
        <v>127</v>
      </c>
      <c r="C131" s="173" t="s">
        <v>128</v>
      </c>
      <c r="D131" s="174" t="s">
        <v>285</v>
      </c>
      <c r="E131" s="175">
        <v>227.5</v>
      </c>
      <c r="F131" s="175">
        <v>0</v>
      </c>
      <c r="G131" s="176">
        <f>E131*F131</f>
        <v>0</v>
      </c>
      <c r="O131" s="170">
        <v>2</v>
      </c>
      <c r="AA131" s="146">
        <v>1</v>
      </c>
      <c r="AB131" s="146">
        <v>0</v>
      </c>
      <c r="AC131" s="146">
        <v>0</v>
      </c>
      <c r="AZ131" s="146">
        <v>2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1</v>
      </c>
      <c r="CB131" s="177">
        <v>0</v>
      </c>
      <c r="CZ131" s="146">
        <v>0</v>
      </c>
    </row>
    <row r="132" spans="1:15" ht="12.75">
      <c r="A132" s="178"/>
      <c r="B132" s="180"/>
      <c r="C132" s="222" t="s">
        <v>319</v>
      </c>
      <c r="D132" s="223"/>
      <c r="E132" s="181">
        <v>105</v>
      </c>
      <c r="F132" s="175">
        <v>0</v>
      </c>
      <c r="G132" s="182"/>
      <c r="M132" s="179" t="s">
        <v>319</v>
      </c>
      <c r="O132" s="170"/>
    </row>
    <row r="133" spans="1:15" ht="22.5">
      <c r="A133" s="178"/>
      <c r="B133" s="180"/>
      <c r="C133" s="222" t="s">
        <v>320</v>
      </c>
      <c r="D133" s="223"/>
      <c r="E133" s="181">
        <v>122.5</v>
      </c>
      <c r="F133" s="175">
        <v>0</v>
      </c>
      <c r="G133" s="182"/>
      <c r="M133" s="179" t="s">
        <v>320</v>
      </c>
      <c r="O133" s="170"/>
    </row>
    <row r="134" spans="1:104" ht="22.5">
      <c r="A134" s="171">
        <v>55</v>
      </c>
      <c r="B134" s="172" t="s">
        <v>129</v>
      </c>
      <c r="C134" s="173" t="s">
        <v>130</v>
      </c>
      <c r="D134" s="174" t="s">
        <v>327</v>
      </c>
      <c r="E134" s="175">
        <v>220</v>
      </c>
      <c r="F134" s="175">
        <v>0</v>
      </c>
      <c r="G134" s="176">
        <f>E134*F134</f>
        <v>0</v>
      </c>
      <c r="O134" s="170">
        <v>2</v>
      </c>
      <c r="AA134" s="146">
        <v>1</v>
      </c>
      <c r="AB134" s="146">
        <v>7</v>
      </c>
      <c r="AC134" s="146">
        <v>7</v>
      </c>
      <c r="AZ134" s="146">
        <v>2</v>
      </c>
      <c r="BA134" s="146">
        <f>IF(AZ134=1,G134,0)</f>
        <v>0</v>
      </c>
      <c r="BB134" s="146">
        <f>IF(AZ134=2,G134,0)</f>
        <v>0</v>
      </c>
      <c r="BC134" s="146">
        <f>IF(AZ134=3,G134,0)</f>
        <v>0</v>
      </c>
      <c r="BD134" s="146">
        <f>IF(AZ134=4,G134,0)</f>
        <v>0</v>
      </c>
      <c r="BE134" s="146">
        <f>IF(AZ134=5,G134,0)</f>
        <v>0</v>
      </c>
      <c r="CA134" s="177">
        <v>1</v>
      </c>
      <c r="CB134" s="177">
        <v>7</v>
      </c>
      <c r="CZ134" s="146">
        <v>0</v>
      </c>
    </row>
    <row r="135" spans="1:104" ht="22.5">
      <c r="A135" s="171">
        <v>56</v>
      </c>
      <c r="B135" s="172" t="s">
        <v>131</v>
      </c>
      <c r="C135" s="173" t="s">
        <v>132</v>
      </c>
      <c r="D135" s="174" t="s">
        <v>285</v>
      </c>
      <c r="E135" s="175">
        <v>225.7</v>
      </c>
      <c r="F135" s="175">
        <v>0</v>
      </c>
      <c r="G135" s="176">
        <f>E135*F135</f>
        <v>0</v>
      </c>
      <c r="O135" s="170">
        <v>2</v>
      </c>
      <c r="AA135" s="146">
        <v>1</v>
      </c>
      <c r="AB135" s="146">
        <v>7</v>
      </c>
      <c r="AC135" s="146">
        <v>7</v>
      </c>
      <c r="AZ135" s="146">
        <v>2</v>
      </c>
      <c r="BA135" s="146">
        <f>IF(AZ135=1,G135,0)</f>
        <v>0</v>
      </c>
      <c r="BB135" s="146">
        <f>IF(AZ135=2,G135,0)</f>
        <v>0</v>
      </c>
      <c r="BC135" s="146">
        <f>IF(AZ135=3,G135,0)</f>
        <v>0</v>
      </c>
      <c r="BD135" s="146">
        <f>IF(AZ135=4,G135,0)</f>
        <v>0</v>
      </c>
      <c r="BE135" s="146">
        <f>IF(AZ135=5,G135,0)</f>
        <v>0</v>
      </c>
      <c r="CA135" s="177">
        <v>1</v>
      </c>
      <c r="CB135" s="177">
        <v>7</v>
      </c>
      <c r="CZ135" s="146">
        <v>0</v>
      </c>
    </row>
    <row r="136" spans="1:15" ht="22.5">
      <c r="A136" s="178"/>
      <c r="B136" s="180"/>
      <c r="C136" s="222" t="s">
        <v>133</v>
      </c>
      <c r="D136" s="223"/>
      <c r="E136" s="181">
        <v>104.1</v>
      </c>
      <c r="F136" s="175">
        <v>0</v>
      </c>
      <c r="G136" s="182"/>
      <c r="M136" s="179" t="s">
        <v>133</v>
      </c>
      <c r="O136" s="170"/>
    </row>
    <row r="137" spans="1:15" ht="22.5">
      <c r="A137" s="178"/>
      <c r="B137" s="180"/>
      <c r="C137" s="222" t="s">
        <v>134</v>
      </c>
      <c r="D137" s="223"/>
      <c r="E137" s="181">
        <v>121.6</v>
      </c>
      <c r="F137" s="175">
        <v>0</v>
      </c>
      <c r="G137" s="182"/>
      <c r="M137" s="179" t="s">
        <v>134</v>
      </c>
      <c r="O137" s="170"/>
    </row>
    <row r="138" spans="1:104" ht="22.5">
      <c r="A138" s="171">
        <v>57</v>
      </c>
      <c r="B138" s="172" t="s">
        <v>135</v>
      </c>
      <c r="C138" s="173" t="s">
        <v>136</v>
      </c>
      <c r="D138" s="174" t="s">
        <v>285</v>
      </c>
      <c r="E138" s="175">
        <v>232</v>
      </c>
      <c r="F138" s="175">
        <v>0</v>
      </c>
      <c r="G138" s="176">
        <f>E138*F138</f>
        <v>0</v>
      </c>
      <c r="O138" s="170">
        <v>2</v>
      </c>
      <c r="AA138" s="146">
        <v>3</v>
      </c>
      <c r="AB138" s="146">
        <v>7</v>
      </c>
      <c r="AC138" s="146">
        <v>283754801</v>
      </c>
      <c r="AZ138" s="146">
        <v>2</v>
      </c>
      <c r="BA138" s="146">
        <f>IF(AZ138=1,G138,0)</f>
        <v>0</v>
      </c>
      <c r="BB138" s="146">
        <f>IF(AZ138=2,G138,0)</f>
        <v>0</v>
      </c>
      <c r="BC138" s="146">
        <f>IF(AZ138=3,G138,0)</f>
        <v>0</v>
      </c>
      <c r="BD138" s="146">
        <f>IF(AZ138=4,G138,0)</f>
        <v>0</v>
      </c>
      <c r="BE138" s="146">
        <f>IF(AZ138=5,G138,0)</f>
        <v>0</v>
      </c>
      <c r="CA138" s="177">
        <v>3</v>
      </c>
      <c r="CB138" s="177">
        <v>7</v>
      </c>
      <c r="CZ138" s="146">
        <v>0.00105</v>
      </c>
    </row>
    <row r="139" spans="1:15" ht="22.5">
      <c r="A139" s="178"/>
      <c r="B139" s="180"/>
      <c r="C139" s="222" t="s">
        <v>133</v>
      </c>
      <c r="D139" s="223"/>
      <c r="E139" s="181">
        <v>104.1</v>
      </c>
      <c r="F139" s="175">
        <v>0</v>
      </c>
      <c r="G139" s="182"/>
      <c r="M139" s="179" t="s">
        <v>133</v>
      </c>
      <c r="O139" s="170"/>
    </row>
    <row r="140" spans="1:15" ht="22.5">
      <c r="A140" s="178"/>
      <c r="B140" s="180"/>
      <c r="C140" s="222" t="s">
        <v>134</v>
      </c>
      <c r="D140" s="223"/>
      <c r="E140" s="181">
        <v>121.6</v>
      </c>
      <c r="F140" s="175">
        <v>0</v>
      </c>
      <c r="G140" s="182"/>
      <c r="M140" s="179" t="s">
        <v>134</v>
      </c>
      <c r="O140" s="170"/>
    </row>
    <row r="141" spans="1:15" ht="12.75">
      <c r="A141" s="178"/>
      <c r="B141" s="180"/>
      <c r="C141" s="222" t="s">
        <v>137</v>
      </c>
      <c r="D141" s="223"/>
      <c r="E141" s="181">
        <v>6.3</v>
      </c>
      <c r="F141" s="175">
        <v>0</v>
      </c>
      <c r="G141" s="182"/>
      <c r="M141" s="179" t="s">
        <v>137</v>
      </c>
      <c r="O141" s="170"/>
    </row>
    <row r="142" spans="1:104" ht="22.5">
      <c r="A142" s="171">
        <v>58</v>
      </c>
      <c r="B142" s="172" t="s">
        <v>138</v>
      </c>
      <c r="C142" s="173" t="s">
        <v>139</v>
      </c>
      <c r="D142" s="174" t="s">
        <v>285</v>
      </c>
      <c r="E142" s="175">
        <v>234</v>
      </c>
      <c r="F142" s="175">
        <v>0</v>
      </c>
      <c r="G142" s="176">
        <f>E142*F142</f>
        <v>0</v>
      </c>
      <c r="O142" s="170">
        <v>2</v>
      </c>
      <c r="AA142" s="146">
        <v>3</v>
      </c>
      <c r="AB142" s="146">
        <v>7</v>
      </c>
      <c r="AC142" s="146">
        <v>63150894</v>
      </c>
      <c r="AZ142" s="146">
        <v>2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7">
        <v>3</v>
      </c>
      <c r="CB142" s="177">
        <v>7</v>
      </c>
      <c r="CZ142" s="146">
        <v>0.0045</v>
      </c>
    </row>
    <row r="143" spans="1:15" ht="12.75">
      <c r="A143" s="178"/>
      <c r="B143" s="180"/>
      <c r="C143" s="222" t="s">
        <v>319</v>
      </c>
      <c r="D143" s="223"/>
      <c r="E143" s="181">
        <v>105</v>
      </c>
      <c r="F143" s="175">
        <v>0</v>
      </c>
      <c r="G143" s="182"/>
      <c r="M143" s="179" t="s">
        <v>319</v>
      </c>
      <c r="O143" s="170"/>
    </row>
    <row r="144" spans="1:15" ht="22.5">
      <c r="A144" s="178"/>
      <c r="B144" s="180"/>
      <c r="C144" s="222" t="s">
        <v>320</v>
      </c>
      <c r="D144" s="223"/>
      <c r="E144" s="181">
        <v>122.5</v>
      </c>
      <c r="F144" s="175">
        <v>0</v>
      </c>
      <c r="G144" s="182"/>
      <c r="M144" s="179" t="s">
        <v>320</v>
      </c>
      <c r="O144" s="170"/>
    </row>
    <row r="145" spans="1:15" ht="12.75">
      <c r="A145" s="178"/>
      <c r="B145" s="180"/>
      <c r="C145" s="222" t="s">
        <v>140</v>
      </c>
      <c r="D145" s="223"/>
      <c r="E145" s="181">
        <v>6.5</v>
      </c>
      <c r="F145" s="175">
        <v>0</v>
      </c>
      <c r="G145" s="182"/>
      <c r="M145" s="179" t="s">
        <v>140</v>
      </c>
      <c r="O145" s="170"/>
    </row>
    <row r="146" spans="1:104" ht="12.75">
      <c r="A146" s="171">
        <v>59</v>
      </c>
      <c r="B146" s="172" t="s">
        <v>141</v>
      </c>
      <c r="C146" s="173" t="s">
        <v>142</v>
      </c>
      <c r="D146" s="174" t="s">
        <v>327</v>
      </c>
      <c r="E146" s="175">
        <v>225</v>
      </c>
      <c r="F146" s="175">
        <v>0</v>
      </c>
      <c r="G146" s="176">
        <f>E146*F146</f>
        <v>0</v>
      </c>
      <c r="O146" s="170">
        <v>2</v>
      </c>
      <c r="AA146" s="146">
        <v>3</v>
      </c>
      <c r="AB146" s="146">
        <v>7</v>
      </c>
      <c r="AC146" s="146">
        <v>63152700</v>
      </c>
      <c r="AZ146" s="146">
        <v>2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3</v>
      </c>
      <c r="CB146" s="177">
        <v>7</v>
      </c>
      <c r="CZ146" s="146">
        <v>0.0003</v>
      </c>
    </row>
    <row r="147" spans="1:104" ht="12.75">
      <c r="A147" s="171">
        <v>60</v>
      </c>
      <c r="B147" s="172" t="s">
        <v>143</v>
      </c>
      <c r="C147" s="173" t="s">
        <v>144</v>
      </c>
      <c r="D147" s="174" t="s">
        <v>398</v>
      </c>
      <c r="E147" s="175">
        <f>SUM(G131:G146)*0.01</f>
        <v>0</v>
      </c>
      <c r="F147" s="175">
        <v>0</v>
      </c>
      <c r="G147" s="176">
        <f>E147*F147</f>
        <v>0</v>
      </c>
      <c r="O147" s="170">
        <v>2</v>
      </c>
      <c r="AA147" s="146">
        <v>7</v>
      </c>
      <c r="AB147" s="146">
        <v>1002</v>
      </c>
      <c r="AC147" s="146">
        <v>5</v>
      </c>
      <c r="AZ147" s="146">
        <v>2</v>
      </c>
      <c r="BA147" s="146">
        <f>IF(AZ147=1,G147,0)</f>
        <v>0</v>
      </c>
      <c r="BB147" s="146">
        <f>IF(AZ147=2,G147,0)</f>
        <v>0</v>
      </c>
      <c r="BC147" s="146">
        <f>IF(AZ147=3,G147,0)</f>
        <v>0</v>
      </c>
      <c r="BD147" s="146">
        <f>IF(AZ147=4,G147,0)</f>
        <v>0</v>
      </c>
      <c r="BE147" s="146">
        <f>IF(AZ147=5,G147,0)</f>
        <v>0</v>
      </c>
      <c r="CA147" s="177">
        <v>7</v>
      </c>
      <c r="CB147" s="177">
        <v>1002</v>
      </c>
      <c r="CZ147" s="146">
        <v>0</v>
      </c>
    </row>
    <row r="148" spans="1:57" ht="12.75">
      <c r="A148" s="183"/>
      <c r="B148" s="184" t="s">
        <v>413</v>
      </c>
      <c r="C148" s="185" t="str">
        <f>CONCATENATE(B130," ",C130)</f>
        <v>713 Izolace tepelné</v>
      </c>
      <c r="D148" s="186"/>
      <c r="E148" s="187"/>
      <c r="F148" s="175">
        <v>0</v>
      </c>
      <c r="G148" s="188">
        <f>SUM(G130:G147)</f>
        <v>0</v>
      </c>
      <c r="O148" s="170">
        <v>4</v>
      </c>
      <c r="BA148" s="189">
        <f>SUM(BA130:BA147)</f>
        <v>0</v>
      </c>
      <c r="BB148" s="189">
        <f>SUM(BB130:BB147)</f>
        <v>0</v>
      </c>
      <c r="BC148" s="189">
        <f>SUM(BC130:BC147)</f>
        <v>0</v>
      </c>
      <c r="BD148" s="189">
        <f>SUM(BD130:BD147)</f>
        <v>0</v>
      </c>
      <c r="BE148" s="189">
        <f>SUM(BE130:BE147)</f>
        <v>0</v>
      </c>
    </row>
    <row r="149" spans="1:15" ht="12.75">
      <c r="A149" s="163" t="s">
        <v>410</v>
      </c>
      <c r="B149" s="164" t="s">
        <v>145</v>
      </c>
      <c r="C149" s="165" t="s">
        <v>146</v>
      </c>
      <c r="D149" s="166"/>
      <c r="E149" s="167"/>
      <c r="F149" s="175">
        <v>0</v>
      </c>
      <c r="G149" s="168"/>
      <c r="H149" s="169"/>
      <c r="I149" s="169"/>
      <c r="O149" s="170">
        <v>1</v>
      </c>
    </row>
    <row r="150" spans="1:104" ht="12.75">
      <c r="A150" s="171">
        <v>61</v>
      </c>
      <c r="B150" s="172" t="s">
        <v>147</v>
      </c>
      <c r="C150" s="173" t="s">
        <v>148</v>
      </c>
      <c r="D150" s="174" t="s">
        <v>419</v>
      </c>
      <c r="E150" s="175">
        <v>1</v>
      </c>
      <c r="F150" s="175">
        <v>0</v>
      </c>
      <c r="G150" s="176">
        <f>E150*F150</f>
        <v>0</v>
      </c>
      <c r="O150" s="170">
        <v>2</v>
      </c>
      <c r="AA150" s="146">
        <v>12</v>
      </c>
      <c r="AB150" s="146">
        <v>0</v>
      </c>
      <c r="AC150" s="146">
        <v>98</v>
      </c>
      <c r="AZ150" s="146">
        <v>2</v>
      </c>
      <c r="BA150" s="146">
        <f>IF(AZ150=1,G150,0)</f>
        <v>0</v>
      </c>
      <c r="BB150" s="146">
        <f>IF(AZ150=2,G150,0)</f>
        <v>0</v>
      </c>
      <c r="BC150" s="146">
        <f>IF(AZ150=3,G150,0)</f>
        <v>0</v>
      </c>
      <c r="BD150" s="146">
        <f>IF(AZ150=4,G150,0)</f>
        <v>0</v>
      </c>
      <c r="BE150" s="146">
        <f>IF(AZ150=5,G150,0)</f>
        <v>0</v>
      </c>
      <c r="CA150" s="177">
        <v>12</v>
      </c>
      <c r="CB150" s="177">
        <v>0</v>
      </c>
      <c r="CZ150" s="146">
        <v>0</v>
      </c>
    </row>
    <row r="151" spans="1:104" ht="12.75">
      <c r="A151" s="171">
        <v>62</v>
      </c>
      <c r="B151" s="172" t="s">
        <v>149</v>
      </c>
      <c r="C151" s="173" t="s">
        <v>150</v>
      </c>
      <c r="D151" s="174" t="s">
        <v>419</v>
      </c>
      <c r="E151" s="175">
        <v>1</v>
      </c>
      <c r="F151" s="175">
        <v>0</v>
      </c>
      <c r="G151" s="176">
        <f>E151*F151</f>
        <v>0</v>
      </c>
      <c r="O151" s="170">
        <v>2</v>
      </c>
      <c r="AA151" s="146">
        <v>12</v>
      </c>
      <c r="AB151" s="146">
        <v>0</v>
      </c>
      <c r="AC151" s="146">
        <v>19</v>
      </c>
      <c r="AZ151" s="146">
        <v>2</v>
      </c>
      <c r="BA151" s="146">
        <f>IF(AZ151=1,G151,0)</f>
        <v>0</v>
      </c>
      <c r="BB151" s="146">
        <f>IF(AZ151=2,G151,0)</f>
        <v>0</v>
      </c>
      <c r="BC151" s="146">
        <f>IF(AZ151=3,G151,0)</f>
        <v>0</v>
      </c>
      <c r="BD151" s="146">
        <f>IF(AZ151=4,G151,0)</f>
        <v>0</v>
      </c>
      <c r="BE151" s="146">
        <f>IF(AZ151=5,G151,0)</f>
        <v>0</v>
      </c>
      <c r="CA151" s="177">
        <v>12</v>
      </c>
      <c r="CB151" s="177">
        <v>0</v>
      </c>
      <c r="CZ151" s="146">
        <v>0</v>
      </c>
    </row>
    <row r="152" spans="1:104" ht="22.5">
      <c r="A152" s="171">
        <v>63</v>
      </c>
      <c r="B152" s="172" t="s">
        <v>151</v>
      </c>
      <c r="C152" s="173" t="s">
        <v>152</v>
      </c>
      <c r="D152" s="174" t="s">
        <v>412</v>
      </c>
      <c r="E152" s="175">
        <v>18</v>
      </c>
      <c r="F152" s="175">
        <v>0</v>
      </c>
      <c r="G152" s="176">
        <f>E152*F152</f>
        <v>0</v>
      </c>
      <c r="O152" s="170">
        <v>2</v>
      </c>
      <c r="AA152" s="146">
        <v>12</v>
      </c>
      <c r="AB152" s="146">
        <v>0</v>
      </c>
      <c r="AC152" s="146">
        <v>191</v>
      </c>
      <c r="AZ152" s="146">
        <v>2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12</v>
      </c>
      <c r="CB152" s="177">
        <v>0</v>
      </c>
      <c r="CZ152" s="146">
        <v>0</v>
      </c>
    </row>
    <row r="153" spans="1:15" ht="12.75">
      <c r="A153" s="178"/>
      <c r="B153" s="180"/>
      <c r="C153" s="222" t="s">
        <v>153</v>
      </c>
      <c r="D153" s="223"/>
      <c r="E153" s="181">
        <v>18</v>
      </c>
      <c r="F153" s="175">
        <v>0</v>
      </c>
      <c r="G153" s="182"/>
      <c r="M153" s="179" t="s">
        <v>153</v>
      </c>
      <c r="O153" s="170"/>
    </row>
    <row r="154" spans="1:104" ht="12.75">
      <c r="A154" s="171">
        <v>64</v>
      </c>
      <c r="B154" s="172" t="s">
        <v>154</v>
      </c>
      <c r="C154" s="173" t="s">
        <v>155</v>
      </c>
      <c r="D154" s="174" t="s">
        <v>419</v>
      </c>
      <c r="E154" s="175">
        <v>2</v>
      </c>
      <c r="F154" s="175">
        <v>0</v>
      </c>
      <c r="G154" s="176">
        <f>E154*F154</f>
        <v>0</v>
      </c>
      <c r="O154" s="170">
        <v>2</v>
      </c>
      <c r="AA154" s="146">
        <v>12</v>
      </c>
      <c r="AB154" s="146">
        <v>0</v>
      </c>
      <c r="AC154" s="146">
        <v>192</v>
      </c>
      <c r="AZ154" s="146">
        <v>2</v>
      </c>
      <c r="BA154" s="146">
        <f>IF(AZ154=1,G154,0)</f>
        <v>0</v>
      </c>
      <c r="BB154" s="146">
        <f>IF(AZ154=2,G154,0)</f>
        <v>0</v>
      </c>
      <c r="BC154" s="146">
        <f>IF(AZ154=3,G154,0)</f>
        <v>0</v>
      </c>
      <c r="BD154" s="146">
        <f>IF(AZ154=4,G154,0)</f>
        <v>0</v>
      </c>
      <c r="BE154" s="146">
        <f>IF(AZ154=5,G154,0)</f>
        <v>0</v>
      </c>
      <c r="CA154" s="177">
        <v>12</v>
      </c>
      <c r="CB154" s="177">
        <v>0</v>
      </c>
      <c r="CZ154" s="146">
        <v>0</v>
      </c>
    </row>
    <row r="155" spans="1:104" ht="12.75">
      <c r="A155" s="171">
        <v>65</v>
      </c>
      <c r="B155" s="172" t="s">
        <v>156</v>
      </c>
      <c r="C155" s="173" t="s">
        <v>157</v>
      </c>
      <c r="D155" s="174" t="s">
        <v>419</v>
      </c>
      <c r="E155" s="175">
        <v>2</v>
      </c>
      <c r="F155" s="175">
        <v>0</v>
      </c>
      <c r="G155" s="176">
        <f>E155*F155</f>
        <v>0</v>
      </c>
      <c r="O155" s="170">
        <v>2</v>
      </c>
      <c r="AA155" s="146">
        <v>12</v>
      </c>
      <c r="AB155" s="146">
        <v>0</v>
      </c>
      <c r="AC155" s="146">
        <v>100</v>
      </c>
      <c r="AZ155" s="146">
        <v>2</v>
      </c>
      <c r="BA155" s="146">
        <f>IF(AZ155=1,G155,0)</f>
        <v>0</v>
      </c>
      <c r="BB155" s="146">
        <f>IF(AZ155=2,G155,0)</f>
        <v>0</v>
      </c>
      <c r="BC155" s="146">
        <f>IF(AZ155=3,G155,0)</f>
        <v>0</v>
      </c>
      <c r="BD155" s="146">
        <f>IF(AZ155=4,G155,0)</f>
        <v>0</v>
      </c>
      <c r="BE155" s="146">
        <f>IF(AZ155=5,G155,0)</f>
        <v>0</v>
      </c>
      <c r="CA155" s="177">
        <v>12</v>
      </c>
      <c r="CB155" s="177">
        <v>0</v>
      </c>
      <c r="CZ155" s="146">
        <v>0</v>
      </c>
    </row>
    <row r="156" spans="1:104" ht="12.75">
      <c r="A156" s="171">
        <v>66</v>
      </c>
      <c r="B156" s="172" t="s">
        <v>158</v>
      </c>
      <c r="C156" s="173" t="s">
        <v>159</v>
      </c>
      <c r="D156" s="174" t="s">
        <v>419</v>
      </c>
      <c r="E156" s="175">
        <v>1</v>
      </c>
      <c r="F156" s="175">
        <v>0</v>
      </c>
      <c r="G156" s="176">
        <f>E156*F156</f>
        <v>0</v>
      </c>
      <c r="O156" s="170">
        <v>2</v>
      </c>
      <c r="AA156" s="146">
        <v>12</v>
      </c>
      <c r="AB156" s="146">
        <v>0</v>
      </c>
      <c r="AC156" s="146">
        <v>193</v>
      </c>
      <c r="AZ156" s="146">
        <v>2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12</v>
      </c>
      <c r="CB156" s="177">
        <v>0</v>
      </c>
      <c r="CZ156" s="146">
        <v>0</v>
      </c>
    </row>
    <row r="157" spans="1:104" ht="22.5">
      <c r="A157" s="171">
        <v>67</v>
      </c>
      <c r="B157" s="172" t="s">
        <v>160</v>
      </c>
      <c r="C157" s="173" t="s">
        <v>161</v>
      </c>
      <c r="D157" s="174" t="s">
        <v>412</v>
      </c>
      <c r="E157" s="175">
        <v>6</v>
      </c>
      <c r="F157" s="175">
        <v>0</v>
      </c>
      <c r="G157" s="176">
        <f>E157*F157</f>
        <v>0</v>
      </c>
      <c r="O157" s="170">
        <v>2</v>
      </c>
      <c r="AA157" s="146">
        <v>12</v>
      </c>
      <c r="AB157" s="146">
        <v>0</v>
      </c>
      <c r="AC157" s="146">
        <v>194</v>
      </c>
      <c r="AZ157" s="146">
        <v>2</v>
      </c>
      <c r="BA157" s="146">
        <f>IF(AZ157=1,G157,0)</f>
        <v>0</v>
      </c>
      <c r="BB157" s="146">
        <f>IF(AZ157=2,G157,0)</f>
        <v>0</v>
      </c>
      <c r="BC157" s="146">
        <f>IF(AZ157=3,G157,0)</f>
        <v>0</v>
      </c>
      <c r="BD157" s="146">
        <f>IF(AZ157=4,G157,0)</f>
        <v>0</v>
      </c>
      <c r="BE157" s="146">
        <f>IF(AZ157=5,G157,0)</f>
        <v>0</v>
      </c>
      <c r="CA157" s="177">
        <v>12</v>
      </c>
      <c r="CB157" s="177">
        <v>0</v>
      </c>
      <c r="CZ157" s="146">
        <v>0</v>
      </c>
    </row>
    <row r="158" spans="1:15" ht="12.75">
      <c r="A158" s="178"/>
      <c r="B158" s="180"/>
      <c r="C158" s="222" t="s">
        <v>162</v>
      </c>
      <c r="D158" s="223"/>
      <c r="E158" s="181">
        <v>6</v>
      </c>
      <c r="F158" s="175">
        <v>0</v>
      </c>
      <c r="G158" s="182"/>
      <c r="M158" s="179">
        <v>6</v>
      </c>
      <c r="O158" s="170"/>
    </row>
    <row r="159" spans="1:104" ht="12.75">
      <c r="A159" s="171">
        <v>68</v>
      </c>
      <c r="B159" s="172" t="s">
        <v>163</v>
      </c>
      <c r="C159" s="173" t="s">
        <v>164</v>
      </c>
      <c r="D159" s="174" t="s">
        <v>412</v>
      </c>
      <c r="E159" s="175">
        <v>1</v>
      </c>
      <c r="F159" s="175">
        <v>0</v>
      </c>
      <c r="G159" s="176">
        <f>E159*F159</f>
        <v>0</v>
      </c>
      <c r="O159" s="170">
        <v>2</v>
      </c>
      <c r="AA159" s="146">
        <v>12</v>
      </c>
      <c r="AB159" s="146">
        <v>0</v>
      </c>
      <c r="AC159" s="146">
        <v>195</v>
      </c>
      <c r="AZ159" s="146">
        <v>2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7">
        <v>12</v>
      </c>
      <c r="CB159" s="177">
        <v>0</v>
      </c>
      <c r="CZ159" s="146">
        <v>0</v>
      </c>
    </row>
    <row r="160" spans="1:104" ht="12.75">
      <c r="A160" s="171">
        <v>69</v>
      </c>
      <c r="B160" s="172" t="s">
        <v>165</v>
      </c>
      <c r="C160" s="173" t="s">
        <v>166</v>
      </c>
      <c r="D160" s="174" t="s">
        <v>419</v>
      </c>
      <c r="E160" s="175">
        <v>1</v>
      </c>
      <c r="F160" s="175">
        <v>0</v>
      </c>
      <c r="G160" s="176">
        <f>E160*F160</f>
        <v>0</v>
      </c>
      <c r="O160" s="170">
        <v>2</v>
      </c>
      <c r="AA160" s="146">
        <v>12</v>
      </c>
      <c r="AB160" s="146">
        <v>0</v>
      </c>
      <c r="AC160" s="146">
        <v>101</v>
      </c>
      <c r="AZ160" s="146">
        <v>2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7">
        <v>12</v>
      </c>
      <c r="CB160" s="177">
        <v>0</v>
      </c>
      <c r="CZ160" s="146">
        <v>0</v>
      </c>
    </row>
    <row r="161" spans="1:104" ht="12.75">
      <c r="A161" s="171">
        <v>70</v>
      </c>
      <c r="B161" s="172" t="s">
        <v>167</v>
      </c>
      <c r="C161" s="173" t="s">
        <v>168</v>
      </c>
      <c r="D161" s="174" t="s">
        <v>398</v>
      </c>
      <c r="E161" s="175">
        <f>SUM(G150:G160)*0.01</f>
        <v>0</v>
      </c>
      <c r="F161" s="175">
        <v>0</v>
      </c>
      <c r="G161" s="176">
        <f>E161*F161</f>
        <v>0</v>
      </c>
      <c r="O161" s="170">
        <v>2</v>
      </c>
      <c r="AA161" s="146">
        <v>7</v>
      </c>
      <c r="AB161" s="146">
        <v>1002</v>
      </c>
      <c r="AC161" s="146">
        <v>5</v>
      </c>
      <c r="AZ161" s="146">
        <v>2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7">
        <v>7</v>
      </c>
      <c r="CB161" s="177">
        <v>1002</v>
      </c>
      <c r="CZ161" s="146">
        <v>0</v>
      </c>
    </row>
    <row r="162" spans="1:57" ht="12.75">
      <c r="A162" s="183"/>
      <c r="B162" s="184" t="s">
        <v>413</v>
      </c>
      <c r="C162" s="185" t="str">
        <f>CONCATENATE(B149," ",C149)</f>
        <v>720 Zdravotechnická instalace  vnitřní</v>
      </c>
      <c r="D162" s="186"/>
      <c r="E162" s="187"/>
      <c r="F162" s="175">
        <v>0</v>
      </c>
      <c r="G162" s="188">
        <f>SUM(G149:G161)</f>
        <v>0</v>
      </c>
      <c r="O162" s="170">
        <v>4</v>
      </c>
      <c r="BA162" s="189">
        <f>SUM(BA149:BA161)</f>
        <v>0</v>
      </c>
      <c r="BB162" s="189">
        <f>SUM(BB149:BB161)</f>
        <v>0</v>
      </c>
      <c r="BC162" s="189">
        <f>SUM(BC149:BC161)</f>
        <v>0</v>
      </c>
      <c r="BD162" s="189">
        <f>SUM(BD149:BD161)</f>
        <v>0</v>
      </c>
      <c r="BE162" s="189">
        <f>SUM(BE149:BE161)</f>
        <v>0</v>
      </c>
    </row>
    <row r="163" spans="1:15" ht="12.75">
      <c r="A163" s="163" t="s">
        <v>410</v>
      </c>
      <c r="B163" s="164" t="s">
        <v>169</v>
      </c>
      <c r="C163" s="165" t="s">
        <v>170</v>
      </c>
      <c r="D163" s="166"/>
      <c r="E163" s="167"/>
      <c r="F163" s="175">
        <v>0</v>
      </c>
      <c r="G163" s="168"/>
      <c r="H163" s="169"/>
      <c r="I163" s="169"/>
      <c r="O163" s="170">
        <v>1</v>
      </c>
    </row>
    <row r="164" spans="1:104" ht="12.75">
      <c r="A164" s="171">
        <v>71</v>
      </c>
      <c r="B164" s="172" t="s">
        <v>171</v>
      </c>
      <c r="C164" s="173" t="s">
        <v>172</v>
      </c>
      <c r="D164" s="174" t="s">
        <v>419</v>
      </c>
      <c r="E164" s="175">
        <v>1</v>
      </c>
      <c r="F164" s="175">
        <v>0</v>
      </c>
      <c r="G164" s="176">
        <f>E164*F164</f>
        <v>0</v>
      </c>
      <c r="O164" s="170">
        <v>2</v>
      </c>
      <c r="AA164" s="146">
        <v>12</v>
      </c>
      <c r="AB164" s="146">
        <v>0</v>
      </c>
      <c r="AC164" s="146">
        <v>22</v>
      </c>
      <c r="AZ164" s="146">
        <v>2</v>
      </c>
      <c r="BA164" s="146">
        <f>IF(AZ164=1,G164,0)</f>
        <v>0</v>
      </c>
      <c r="BB164" s="146">
        <f>IF(AZ164=2,G164,0)</f>
        <v>0</v>
      </c>
      <c r="BC164" s="146">
        <f>IF(AZ164=3,G164,0)</f>
        <v>0</v>
      </c>
      <c r="BD164" s="146">
        <f>IF(AZ164=4,G164,0)</f>
        <v>0</v>
      </c>
      <c r="BE164" s="146">
        <f>IF(AZ164=5,G164,0)</f>
        <v>0</v>
      </c>
      <c r="CA164" s="177">
        <v>12</v>
      </c>
      <c r="CB164" s="177">
        <v>0</v>
      </c>
      <c r="CZ164" s="146">
        <v>0</v>
      </c>
    </row>
    <row r="165" spans="1:104" ht="12.75">
      <c r="A165" s="171">
        <v>72</v>
      </c>
      <c r="B165" s="172" t="s">
        <v>173</v>
      </c>
      <c r="C165" s="173" t="s">
        <v>174</v>
      </c>
      <c r="D165" s="174" t="s">
        <v>412</v>
      </c>
      <c r="E165" s="175">
        <v>30</v>
      </c>
      <c r="F165" s="175">
        <v>0</v>
      </c>
      <c r="G165" s="176">
        <f>E165*F165</f>
        <v>0</v>
      </c>
      <c r="O165" s="170">
        <v>2</v>
      </c>
      <c r="AA165" s="146">
        <v>12</v>
      </c>
      <c r="AB165" s="146">
        <v>0</v>
      </c>
      <c r="AC165" s="146">
        <v>23</v>
      </c>
      <c r="AZ165" s="146">
        <v>2</v>
      </c>
      <c r="BA165" s="146">
        <f>IF(AZ165=1,G165,0)</f>
        <v>0</v>
      </c>
      <c r="BB165" s="146">
        <f>IF(AZ165=2,G165,0)</f>
        <v>0</v>
      </c>
      <c r="BC165" s="146">
        <f>IF(AZ165=3,G165,0)</f>
        <v>0</v>
      </c>
      <c r="BD165" s="146">
        <f>IF(AZ165=4,G165,0)</f>
        <v>0</v>
      </c>
      <c r="BE165" s="146">
        <f>IF(AZ165=5,G165,0)</f>
        <v>0</v>
      </c>
      <c r="CA165" s="177">
        <v>12</v>
      </c>
      <c r="CB165" s="177">
        <v>0</v>
      </c>
      <c r="CZ165" s="146">
        <v>0</v>
      </c>
    </row>
    <row r="166" spans="1:15" ht="12.75">
      <c r="A166" s="178"/>
      <c r="B166" s="180"/>
      <c r="C166" s="222" t="s">
        <v>175</v>
      </c>
      <c r="D166" s="223"/>
      <c r="E166" s="181">
        <v>22</v>
      </c>
      <c r="F166" s="175">
        <v>0</v>
      </c>
      <c r="G166" s="182"/>
      <c r="M166" s="179" t="s">
        <v>175</v>
      </c>
      <c r="O166" s="170"/>
    </row>
    <row r="167" spans="1:15" ht="12.75">
      <c r="A167" s="178"/>
      <c r="B167" s="180"/>
      <c r="C167" s="222" t="s">
        <v>176</v>
      </c>
      <c r="D167" s="223"/>
      <c r="E167" s="181">
        <v>8</v>
      </c>
      <c r="F167" s="175">
        <v>0</v>
      </c>
      <c r="G167" s="182"/>
      <c r="M167" s="179" t="s">
        <v>176</v>
      </c>
      <c r="O167" s="170"/>
    </row>
    <row r="168" spans="1:104" ht="22.5">
      <c r="A168" s="171">
        <v>73</v>
      </c>
      <c r="B168" s="172" t="s">
        <v>177</v>
      </c>
      <c r="C168" s="173" t="s">
        <v>178</v>
      </c>
      <c r="D168" s="174" t="s">
        <v>419</v>
      </c>
      <c r="E168" s="175">
        <v>1</v>
      </c>
      <c r="F168" s="175">
        <v>0</v>
      </c>
      <c r="G168" s="176">
        <f>E168*F168</f>
        <v>0</v>
      </c>
      <c r="O168" s="170">
        <v>2</v>
      </c>
      <c r="AA168" s="146">
        <v>12</v>
      </c>
      <c r="AB168" s="146">
        <v>0</v>
      </c>
      <c r="AC168" s="146">
        <v>24</v>
      </c>
      <c r="AZ168" s="146">
        <v>2</v>
      </c>
      <c r="BA168" s="146">
        <f>IF(AZ168=1,G168,0)</f>
        <v>0</v>
      </c>
      <c r="BB168" s="146">
        <f>IF(AZ168=2,G168,0)</f>
        <v>0</v>
      </c>
      <c r="BC168" s="146">
        <f>IF(AZ168=3,G168,0)</f>
        <v>0</v>
      </c>
      <c r="BD168" s="146">
        <f>IF(AZ168=4,G168,0)</f>
        <v>0</v>
      </c>
      <c r="BE168" s="146">
        <f>IF(AZ168=5,G168,0)</f>
        <v>0</v>
      </c>
      <c r="CA168" s="177">
        <v>12</v>
      </c>
      <c r="CB168" s="177">
        <v>0</v>
      </c>
      <c r="CZ168" s="146">
        <v>0</v>
      </c>
    </row>
    <row r="169" spans="1:104" ht="12.75">
      <c r="A169" s="171">
        <v>74</v>
      </c>
      <c r="B169" s="172" t="s">
        <v>179</v>
      </c>
      <c r="C169" s="173" t="s">
        <v>180</v>
      </c>
      <c r="D169" s="174" t="s">
        <v>419</v>
      </c>
      <c r="E169" s="175">
        <v>1</v>
      </c>
      <c r="F169" s="175">
        <v>0</v>
      </c>
      <c r="G169" s="176">
        <f>E169*F169</f>
        <v>0</v>
      </c>
      <c r="O169" s="170">
        <v>2</v>
      </c>
      <c r="AA169" s="146">
        <v>12</v>
      </c>
      <c r="AB169" s="146">
        <v>0</v>
      </c>
      <c r="AC169" s="146">
        <v>153</v>
      </c>
      <c r="AZ169" s="146">
        <v>2</v>
      </c>
      <c r="BA169" s="146">
        <f>IF(AZ169=1,G169,0)</f>
        <v>0</v>
      </c>
      <c r="BB169" s="146">
        <f>IF(AZ169=2,G169,0)</f>
        <v>0</v>
      </c>
      <c r="BC169" s="146">
        <f>IF(AZ169=3,G169,0)</f>
        <v>0</v>
      </c>
      <c r="BD169" s="146">
        <f>IF(AZ169=4,G169,0)</f>
        <v>0</v>
      </c>
      <c r="BE169" s="146">
        <f>IF(AZ169=5,G169,0)</f>
        <v>0</v>
      </c>
      <c r="CA169" s="177">
        <v>12</v>
      </c>
      <c r="CB169" s="177">
        <v>0</v>
      </c>
      <c r="CZ169" s="146">
        <v>0</v>
      </c>
    </row>
    <row r="170" spans="1:104" ht="12.75">
      <c r="A170" s="171">
        <v>75</v>
      </c>
      <c r="B170" s="172" t="s">
        <v>77</v>
      </c>
      <c r="C170" s="173" t="s">
        <v>78</v>
      </c>
      <c r="D170" s="174" t="s">
        <v>398</v>
      </c>
      <c r="E170" s="175">
        <f>SUM(G164:G169)*0.01</f>
        <v>0</v>
      </c>
      <c r="F170" s="175">
        <v>0</v>
      </c>
      <c r="G170" s="176">
        <f>E170*F170</f>
        <v>0</v>
      </c>
      <c r="O170" s="170">
        <v>2</v>
      </c>
      <c r="AA170" s="146">
        <v>7</v>
      </c>
      <c r="AB170" s="146">
        <v>1002</v>
      </c>
      <c r="AC170" s="146">
        <v>5</v>
      </c>
      <c r="AZ170" s="146">
        <v>2</v>
      </c>
      <c r="BA170" s="146">
        <f>IF(AZ170=1,G170,0)</f>
        <v>0</v>
      </c>
      <c r="BB170" s="146">
        <f>IF(AZ170=2,G170,0)</f>
        <v>0</v>
      </c>
      <c r="BC170" s="146">
        <f>IF(AZ170=3,G170,0)</f>
        <v>0</v>
      </c>
      <c r="BD170" s="146">
        <f>IF(AZ170=4,G170,0)</f>
        <v>0</v>
      </c>
      <c r="BE170" s="146">
        <f>IF(AZ170=5,G170,0)</f>
        <v>0</v>
      </c>
      <c r="CA170" s="177">
        <v>7</v>
      </c>
      <c r="CB170" s="177">
        <v>1002</v>
      </c>
      <c r="CZ170" s="146">
        <v>0</v>
      </c>
    </row>
    <row r="171" spans="1:57" ht="12.75">
      <c r="A171" s="183"/>
      <c r="B171" s="184" t="s">
        <v>413</v>
      </c>
      <c r="C171" s="185" t="str">
        <f>CONCATENATE(B163," ",C163)</f>
        <v>730 Ústřední vytápění</v>
      </c>
      <c r="D171" s="186"/>
      <c r="E171" s="187"/>
      <c r="F171" s="175">
        <v>0</v>
      </c>
      <c r="G171" s="188">
        <f>SUM(G163:G170)</f>
        <v>0</v>
      </c>
      <c r="O171" s="170">
        <v>4</v>
      </c>
      <c r="BA171" s="189">
        <f>SUM(BA163:BA170)</f>
        <v>0</v>
      </c>
      <c r="BB171" s="189">
        <f>SUM(BB163:BB170)</f>
        <v>0</v>
      </c>
      <c r="BC171" s="189">
        <f>SUM(BC163:BC170)</f>
        <v>0</v>
      </c>
      <c r="BD171" s="189">
        <f>SUM(BD163:BD170)</f>
        <v>0</v>
      </c>
      <c r="BE171" s="189">
        <f>SUM(BE163:BE170)</f>
        <v>0</v>
      </c>
    </row>
    <row r="172" spans="1:15" ht="12.75">
      <c r="A172" s="163" t="s">
        <v>410</v>
      </c>
      <c r="B172" s="164" t="s">
        <v>79</v>
      </c>
      <c r="C172" s="165" t="s">
        <v>80</v>
      </c>
      <c r="D172" s="166"/>
      <c r="E172" s="167"/>
      <c r="F172" s="175">
        <v>0</v>
      </c>
      <c r="G172" s="168"/>
      <c r="H172" s="169"/>
      <c r="I172" s="169"/>
      <c r="O172" s="170">
        <v>1</v>
      </c>
    </row>
    <row r="173" spans="1:104" ht="12.75">
      <c r="A173" s="171">
        <v>76</v>
      </c>
      <c r="B173" s="172" t="s">
        <v>81</v>
      </c>
      <c r="C173" s="173" t="s">
        <v>82</v>
      </c>
      <c r="D173" s="174" t="s">
        <v>327</v>
      </c>
      <c r="E173" s="175">
        <v>6</v>
      </c>
      <c r="F173" s="175">
        <v>0</v>
      </c>
      <c r="G173" s="176">
        <f>E173*F173</f>
        <v>0</v>
      </c>
      <c r="O173" s="170">
        <v>2</v>
      </c>
      <c r="AA173" s="146">
        <v>12</v>
      </c>
      <c r="AB173" s="146">
        <v>0</v>
      </c>
      <c r="AC173" s="146">
        <v>25</v>
      </c>
      <c r="AZ173" s="146">
        <v>2</v>
      </c>
      <c r="BA173" s="146">
        <f>IF(AZ173=1,G173,0)</f>
        <v>0</v>
      </c>
      <c r="BB173" s="146">
        <f>IF(AZ173=2,G173,0)</f>
        <v>0</v>
      </c>
      <c r="BC173" s="146">
        <f>IF(AZ173=3,G173,0)</f>
        <v>0</v>
      </c>
      <c r="BD173" s="146">
        <f>IF(AZ173=4,G173,0)</f>
        <v>0</v>
      </c>
      <c r="BE173" s="146">
        <f>IF(AZ173=5,G173,0)</f>
        <v>0</v>
      </c>
      <c r="CA173" s="177">
        <v>12</v>
      </c>
      <c r="CB173" s="177">
        <v>0</v>
      </c>
      <c r="CZ173" s="146">
        <v>0</v>
      </c>
    </row>
    <row r="174" spans="1:15" ht="12.75">
      <c r="A174" s="178"/>
      <c r="B174" s="180"/>
      <c r="C174" s="222" t="s">
        <v>83</v>
      </c>
      <c r="D174" s="223"/>
      <c r="E174" s="181">
        <v>1.5</v>
      </c>
      <c r="F174" s="175">
        <v>0</v>
      </c>
      <c r="G174" s="182"/>
      <c r="M174" s="179" t="s">
        <v>83</v>
      </c>
      <c r="O174" s="170"/>
    </row>
    <row r="175" spans="1:15" ht="12.75">
      <c r="A175" s="178"/>
      <c r="B175" s="180"/>
      <c r="C175" s="222" t="s">
        <v>84</v>
      </c>
      <c r="D175" s="223"/>
      <c r="E175" s="181">
        <v>4.5</v>
      </c>
      <c r="F175" s="175">
        <v>0</v>
      </c>
      <c r="G175" s="182"/>
      <c r="M175" s="179" t="s">
        <v>84</v>
      </c>
      <c r="O175" s="170"/>
    </row>
    <row r="176" spans="1:104" ht="12.75">
      <c r="A176" s="171">
        <v>77</v>
      </c>
      <c r="B176" s="172" t="s">
        <v>85</v>
      </c>
      <c r="C176" s="173" t="s">
        <v>86</v>
      </c>
      <c r="D176" s="174" t="s">
        <v>327</v>
      </c>
      <c r="E176" s="175">
        <v>19</v>
      </c>
      <c r="F176" s="175">
        <v>0</v>
      </c>
      <c r="G176" s="176">
        <f>E176*F176</f>
        <v>0</v>
      </c>
      <c r="O176" s="170">
        <v>2</v>
      </c>
      <c r="AA176" s="146">
        <v>12</v>
      </c>
      <c r="AB176" s="146">
        <v>0</v>
      </c>
      <c r="AC176" s="146">
        <v>29</v>
      </c>
      <c r="AZ176" s="146">
        <v>2</v>
      </c>
      <c r="BA176" s="146">
        <f>IF(AZ176=1,G176,0)</f>
        <v>0</v>
      </c>
      <c r="BB176" s="146">
        <f>IF(AZ176=2,G176,0)</f>
        <v>0</v>
      </c>
      <c r="BC176" s="146">
        <f>IF(AZ176=3,G176,0)</f>
        <v>0</v>
      </c>
      <c r="BD176" s="146">
        <f>IF(AZ176=4,G176,0)</f>
        <v>0</v>
      </c>
      <c r="BE176" s="146">
        <f>IF(AZ176=5,G176,0)</f>
        <v>0</v>
      </c>
      <c r="CA176" s="177">
        <v>12</v>
      </c>
      <c r="CB176" s="177">
        <v>0</v>
      </c>
      <c r="CZ176" s="146">
        <v>0</v>
      </c>
    </row>
    <row r="177" spans="1:15" ht="12.75">
      <c r="A177" s="178"/>
      <c r="B177" s="180"/>
      <c r="C177" s="222" t="s">
        <v>87</v>
      </c>
      <c r="D177" s="223"/>
      <c r="E177" s="181">
        <v>11.1</v>
      </c>
      <c r="F177" s="175">
        <v>0</v>
      </c>
      <c r="G177" s="182"/>
      <c r="M177" s="179" t="s">
        <v>87</v>
      </c>
      <c r="O177" s="170"/>
    </row>
    <row r="178" spans="1:15" ht="12.75">
      <c r="A178" s="178"/>
      <c r="B178" s="180"/>
      <c r="C178" s="222" t="s">
        <v>88</v>
      </c>
      <c r="D178" s="223"/>
      <c r="E178" s="181">
        <v>7.9</v>
      </c>
      <c r="F178" s="175">
        <v>0</v>
      </c>
      <c r="G178" s="182"/>
      <c r="M178" s="179" t="s">
        <v>88</v>
      </c>
      <c r="O178" s="170"/>
    </row>
    <row r="179" spans="1:104" ht="12.75">
      <c r="A179" s="171">
        <v>78</v>
      </c>
      <c r="B179" s="172" t="s">
        <v>89</v>
      </c>
      <c r="C179" s="173" t="s">
        <v>342</v>
      </c>
      <c r="D179" s="174"/>
      <c r="E179" s="175">
        <v>0</v>
      </c>
      <c r="F179" s="175">
        <v>0</v>
      </c>
      <c r="G179" s="176">
        <f>E179*F179</f>
        <v>0</v>
      </c>
      <c r="O179" s="170">
        <v>2</v>
      </c>
      <c r="AA179" s="146">
        <v>12</v>
      </c>
      <c r="AB179" s="146">
        <v>0</v>
      </c>
      <c r="AC179" s="146">
        <v>38</v>
      </c>
      <c r="AZ179" s="146">
        <v>2</v>
      </c>
      <c r="BA179" s="146">
        <f>IF(AZ179=1,G179,0)</f>
        <v>0</v>
      </c>
      <c r="BB179" s="146">
        <f>IF(AZ179=2,G179,0)</f>
        <v>0</v>
      </c>
      <c r="BC179" s="146">
        <f>IF(AZ179=3,G179,0)</f>
        <v>0</v>
      </c>
      <c r="BD179" s="146">
        <f>IF(AZ179=4,G179,0)</f>
        <v>0</v>
      </c>
      <c r="BE179" s="146">
        <f>IF(AZ179=5,G179,0)</f>
        <v>0</v>
      </c>
      <c r="CA179" s="177">
        <v>12</v>
      </c>
      <c r="CB179" s="177">
        <v>0</v>
      </c>
      <c r="CZ179" s="146">
        <v>0</v>
      </c>
    </row>
    <row r="180" spans="1:104" ht="12.75">
      <c r="A180" s="171">
        <v>79</v>
      </c>
      <c r="B180" s="172" t="s">
        <v>90</v>
      </c>
      <c r="C180" s="173" t="s">
        <v>342</v>
      </c>
      <c r="D180" s="174"/>
      <c r="E180" s="175">
        <v>0</v>
      </c>
      <c r="F180" s="175">
        <v>0</v>
      </c>
      <c r="G180" s="176">
        <f>E180*F180</f>
        <v>0</v>
      </c>
      <c r="O180" s="170">
        <v>2</v>
      </c>
      <c r="AA180" s="146">
        <v>12</v>
      </c>
      <c r="AB180" s="146">
        <v>0</v>
      </c>
      <c r="AC180" s="146">
        <v>39</v>
      </c>
      <c r="AZ180" s="146">
        <v>2</v>
      </c>
      <c r="BA180" s="146">
        <f>IF(AZ180=1,G180,0)</f>
        <v>0</v>
      </c>
      <c r="BB180" s="146">
        <f>IF(AZ180=2,G180,0)</f>
        <v>0</v>
      </c>
      <c r="BC180" s="146">
        <f>IF(AZ180=3,G180,0)</f>
        <v>0</v>
      </c>
      <c r="BD180" s="146">
        <f>IF(AZ180=4,G180,0)</f>
        <v>0</v>
      </c>
      <c r="BE180" s="146">
        <f>IF(AZ180=5,G180,0)</f>
        <v>0</v>
      </c>
      <c r="CA180" s="177">
        <v>12</v>
      </c>
      <c r="CB180" s="177">
        <v>0</v>
      </c>
      <c r="CZ180" s="146">
        <v>0</v>
      </c>
    </row>
    <row r="181" spans="1:104" ht="12.75">
      <c r="A181" s="171">
        <v>80</v>
      </c>
      <c r="B181" s="172" t="s">
        <v>91</v>
      </c>
      <c r="C181" s="173" t="s">
        <v>92</v>
      </c>
      <c r="D181" s="174" t="s">
        <v>398</v>
      </c>
      <c r="E181" s="175">
        <f>SUM(G173:G180)*0.01</f>
        <v>0</v>
      </c>
      <c r="F181" s="175">
        <v>0</v>
      </c>
      <c r="G181" s="176">
        <f>E181*F181</f>
        <v>0</v>
      </c>
      <c r="O181" s="170">
        <v>2</v>
      </c>
      <c r="AA181" s="146">
        <v>7</v>
      </c>
      <c r="AB181" s="146">
        <v>1002</v>
      </c>
      <c r="AC181" s="146">
        <v>5</v>
      </c>
      <c r="AZ181" s="146">
        <v>2</v>
      </c>
      <c r="BA181" s="146">
        <f>IF(AZ181=1,G181,0)</f>
        <v>0</v>
      </c>
      <c r="BB181" s="146">
        <f>IF(AZ181=2,G181,0)</f>
        <v>0</v>
      </c>
      <c r="BC181" s="146">
        <f>IF(AZ181=3,G181,0)</f>
        <v>0</v>
      </c>
      <c r="BD181" s="146">
        <f>IF(AZ181=4,G181,0)</f>
        <v>0</v>
      </c>
      <c r="BE181" s="146">
        <f>IF(AZ181=5,G181,0)</f>
        <v>0</v>
      </c>
      <c r="CA181" s="177">
        <v>7</v>
      </c>
      <c r="CB181" s="177">
        <v>1002</v>
      </c>
      <c r="CZ181" s="146">
        <v>0</v>
      </c>
    </row>
    <row r="182" spans="1:57" ht="12.75">
      <c r="A182" s="183"/>
      <c r="B182" s="184" t="s">
        <v>413</v>
      </c>
      <c r="C182" s="185" t="str">
        <f>CONCATENATE(B172," ",C172)</f>
        <v>766 Konstrukce truhlářské</v>
      </c>
      <c r="D182" s="186"/>
      <c r="E182" s="187"/>
      <c r="F182" s="175">
        <v>0</v>
      </c>
      <c r="G182" s="188">
        <f>SUM(G172:G181)</f>
        <v>0</v>
      </c>
      <c r="O182" s="170">
        <v>4</v>
      </c>
      <c r="BA182" s="189">
        <f>SUM(BA172:BA181)</f>
        <v>0</v>
      </c>
      <c r="BB182" s="189">
        <f>SUM(BB172:BB181)</f>
        <v>0</v>
      </c>
      <c r="BC182" s="189">
        <f>SUM(BC172:BC181)</f>
        <v>0</v>
      </c>
      <c r="BD182" s="189">
        <f>SUM(BD172:BD181)</f>
        <v>0</v>
      </c>
      <c r="BE182" s="189">
        <f>SUM(BE172:BE181)</f>
        <v>0</v>
      </c>
    </row>
    <row r="183" spans="1:15" ht="12.75">
      <c r="A183" s="163" t="s">
        <v>410</v>
      </c>
      <c r="B183" s="164" t="s">
        <v>93</v>
      </c>
      <c r="C183" s="165" t="s">
        <v>94</v>
      </c>
      <c r="D183" s="166"/>
      <c r="E183" s="167"/>
      <c r="F183" s="175">
        <v>0</v>
      </c>
      <c r="G183" s="168"/>
      <c r="H183" s="169"/>
      <c r="I183" s="169"/>
      <c r="O183" s="170">
        <v>1</v>
      </c>
    </row>
    <row r="184" spans="1:104" ht="22.5">
      <c r="A184" s="171">
        <v>81</v>
      </c>
      <c r="B184" s="172" t="s">
        <v>95</v>
      </c>
      <c r="C184" s="173" t="s">
        <v>96</v>
      </c>
      <c r="D184" s="174" t="s">
        <v>419</v>
      </c>
      <c r="E184" s="175">
        <v>9</v>
      </c>
      <c r="F184" s="175">
        <v>0</v>
      </c>
      <c r="G184" s="176">
        <f>E184*F184</f>
        <v>0</v>
      </c>
      <c r="O184" s="170">
        <v>2</v>
      </c>
      <c r="AA184" s="146">
        <v>12</v>
      </c>
      <c r="AB184" s="146">
        <v>0</v>
      </c>
      <c r="AC184" s="146">
        <v>103</v>
      </c>
      <c r="AZ184" s="146">
        <v>2</v>
      </c>
      <c r="BA184" s="146">
        <f>IF(AZ184=1,G184,0)</f>
        <v>0</v>
      </c>
      <c r="BB184" s="146">
        <f>IF(AZ184=2,G184,0)</f>
        <v>0</v>
      </c>
      <c r="BC184" s="146">
        <f>IF(AZ184=3,G184,0)</f>
        <v>0</v>
      </c>
      <c r="BD184" s="146">
        <f>IF(AZ184=4,G184,0)</f>
        <v>0</v>
      </c>
      <c r="BE184" s="146">
        <f>IF(AZ184=5,G184,0)</f>
        <v>0</v>
      </c>
      <c r="CA184" s="177">
        <v>12</v>
      </c>
      <c r="CB184" s="177">
        <v>0</v>
      </c>
      <c r="CZ184" s="146">
        <v>0</v>
      </c>
    </row>
    <row r="185" spans="1:15" ht="12.75">
      <c r="A185" s="178"/>
      <c r="B185" s="180"/>
      <c r="C185" s="222" t="s">
        <v>97</v>
      </c>
      <c r="D185" s="223"/>
      <c r="E185" s="181">
        <v>9</v>
      </c>
      <c r="F185" s="175">
        <v>0</v>
      </c>
      <c r="G185" s="182"/>
      <c r="M185" s="179">
        <v>9</v>
      </c>
      <c r="O185" s="170"/>
    </row>
    <row r="186" spans="1:104" ht="22.5">
      <c r="A186" s="171">
        <v>82</v>
      </c>
      <c r="B186" s="172" t="s">
        <v>98</v>
      </c>
      <c r="C186" s="173" t="s">
        <v>99</v>
      </c>
      <c r="D186" s="174" t="s">
        <v>412</v>
      </c>
      <c r="E186" s="175">
        <v>2</v>
      </c>
      <c r="F186" s="175">
        <v>0</v>
      </c>
      <c r="G186" s="176">
        <f>E186*F186</f>
        <v>0</v>
      </c>
      <c r="O186" s="170">
        <v>2</v>
      </c>
      <c r="AA186" s="146">
        <v>12</v>
      </c>
      <c r="AB186" s="146">
        <v>0</v>
      </c>
      <c r="AC186" s="146">
        <v>104</v>
      </c>
      <c r="AZ186" s="146">
        <v>2</v>
      </c>
      <c r="BA186" s="146">
        <f>IF(AZ186=1,G186,0)</f>
        <v>0</v>
      </c>
      <c r="BB186" s="146">
        <f>IF(AZ186=2,G186,0)</f>
        <v>0</v>
      </c>
      <c r="BC186" s="146">
        <f>IF(AZ186=3,G186,0)</f>
        <v>0</v>
      </c>
      <c r="BD186" s="146">
        <f>IF(AZ186=4,G186,0)</f>
        <v>0</v>
      </c>
      <c r="BE186" s="146">
        <f>IF(AZ186=5,G186,0)</f>
        <v>0</v>
      </c>
      <c r="CA186" s="177">
        <v>12</v>
      </c>
      <c r="CB186" s="177">
        <v>0</v>
      </c>
      <c r="CZ186" s="146">
        <v>0</v>
      </c>
    </row>
    <row r="187" spans="1:104" ht="22.5">
      <c r="A187" s="171">
        <v>83</v>
      </c>
      <c r="B187" s="172" t="s">
        <v>100</v>
      </c>
      <c r="C187" s="173" t="s">
        <v>101</v>
      </c>
      <c r="D187" s="174" t="s">
        <v>412</v>
      </c>
      <c r="E187" s="175">
        <v>2</v>
      </c>
      <c r="F187" s="175">
        <v>0</v>
      </c>
      <c r="G187" s="176">
        <f>E187*F187</f>
        <v>0</v>
      </c>
      <c r="O187" s="170">
        <v>2</v>
      </c>
      <c r="AA187" s="146">
        <v>12</v>
      </c>
      <c r="AB187" s="146">
        <v>0</v>
      </c>
      <c r="AC187" s="146">
        <v>105</v>
      </c>
      <c r="AZ187" s="146">
        <v>2</v>
      </c>
      <c r="BA187" s="146">
        <f>IF(AZ187=1,G187,0)</f>
        <v>0</v>
      </c>
      <c r="BB187" s="146">
        <f>IF(AZ187=2,G187,0)</f>
        <v>0</v>
      </c>
      <c r="BC187" s="146">
        <f>IF(AZ187=3,G187,0)</f>
        <v>0</v>
      </c>
      <c r="BD187" s="146">
        <f>IF(AZ187=4,G187,0)</f>
        <v>0</v>
      </c>
      <c r="BE187" s="146">
        <f>IF(AZ187=5,G187,0)</f>
        <v>0</v>
      </c>
      <c r="CA187" s="177">
        <v>12</v>
      </c>
      <c r="CB187" s="177">
        <v>0</v>
      </c>
      <c r="CZ187" s="146">
        <v>0</v>
      </c>
    </row>
    <row r="188" spans="1:104" ht="22.5">
      <c r="A188" s="171">
        <v>84</v>
      </c>
      <c r="B188" s="172" t="s">
        <v>102</v>
      </c>
      <c r="C188" s="173" t="s">
        <v>103</v>
      </c>
      <c r="D188" s="174" t="s">
        <v>412</v>
      </c>
      <c r="E188" s="175">
        <v>6</v>
      </c>
      <c r="F188" s="175">
        <v>0</v>
      </c>
      <c r="G188" s="176">
        <f>E188*F188</f>
        <v>0</v>
      </c>
      <c r="O188" s="170">
        <v>2</v>
      </c>
      <c r="AA188" s="146">
        <v>12</v>
      </c>
      <c r="AB188" s="146">
        <v>0</v>
      </c>
      <c r="AC188" s="146">
        <v>106</v>
      </c>
      <c r="AZ188" s="146">
        <v>2</v>
      </c>
      <c r="BA188" s="146">
        <f>IF(AZ188=1,G188,0)</f>
        <v>0</v>
      </c>
      <c r="BB188" s="146">
        <f>IF(AZ188=2,G188,0)</f>
        <v>0</v>
      </c>
      <c r="BC188" s="146">
        <f>IF(AZ188=3,G188,0)</f>
        <v>0</v>
      </c>
      <c r="BD188" s="146">
        <f>IF(AZ188=4,G188,0)</f>
        <v>0</v>
      </c>
      <c r="BE188" s="146">
        <f>IF(AZ188=5,G188,0)</f>
        <v>0</v>
      </c>
      <c r="CA188" s="177">
        <v>12</v>
      </c>
      <c r="CB188" s="177">
        <v>0</v>
      </c>
      <c r="CZ188" s="146">
        <v>0</v>
      </c>
    </row>
    <row r="189" spans="1:15" ht="12.75">
      <c r="A189" s="178"/>
      <c r="B189" s="180"/>
      <c r="C189" s="222" t="s">
        <v>162</v>
      </c>
      <c r="D189" s="223"/>
      <c r="E189" s="181">
        <v>6</v>
      </c>
      <c r="F189" s="175">
        <v>0</v>
      </c>
      <c r="G189" s="182"/>
      <c r="M189" s="179">
        <v>6</v>
      </c>
      <c r="O189" s="170"/>
    </row>
    <row r="190" spans="1:104" ht="22.5">
      <c r="A190" s="171">
        <v>85</v>
      </c>
      <c r="B190" s="172" t="s">
        <v>104</v>
      </c>
      <c r="C190" s="173" t="s">
        <v>105</v>
      </c>
      <c r="D190" s="174" t="s">
        <v>285</v>
      </c>
      <c r="E190" s="175">
        <v>15.3</v>
      </c>
      <c r="F190" s="175">
        <v>0</v>
      </c>
      <c r="G190" s="176">
        <f>E190*F190</f>
        <v>0</v>
      </c>
      <c r="O190" s="170">
        <v>2</v>
      </c>
      <c r="AA190" s="146">
        <v>12</v>
      </c>
      <c r="AB190" s="146">
        <v>0</v>
      </c>
      <c r="AC190" s="146">
        <v>40</v>
      </c>
      <c r="AZ190" s="146">
        <v>2</v>
      </c>
      <c r="BA190" s="146">
        <f>IF(AZ190=1,G190,0)</f>
        <v>0</v>
      </c>
      <c r="BB190" s="146">
        <f>IF(AZ190=2,G190,0)</f>
        <v>0</v>
      </c>
      <c r="BC190" s="146">
        <f>IF(AZ190=3,G190,0)</f>
        <v>0</v>
      </c>
      <c r="BD190" s="146">
        <f>IF(AZ190=4,G190,0)</f>
        <v>0</v>
      </c>
      <c r="BE190" s="146">
        <f>IF(AZ190=5,G190,0)</f>
        <v>0</v>
      </c>
      <c r="CA190" s="177">
        <v>12</v>
      </c>
      <c r="CB190" s="177">
        <v>0</v>
      </c>
      <c r="CZ190" s="146">
        <v>0</v>
      </c>
    </row>
    <row r="191" spans="1:15" ht="12.75">
      <c r="A191" s="178"/>
      <c r="B191" s="180"/>
      <c r="C191" s="222" t="s">
        <v>106</v>
      </c>
      <c r="D191" s="223"/>
      <c r="E191" s="181">
        <v>7.2</v>
      </c>
      <c r="F191" s="175">
        <v>0</v>
      </c>
      <c r="G191" s="182"/>
      <c r="M191" s="179" t="s">
        <v>106</v>
      </c>
      <c r="O191" s="170"/>
    </row>
    <row r="192" spans="1:15" ht="12.75">
      <c r="A192" s="178"/>
      <c r="B192" s="180"/>
      <c r="C192" s="222" t="s">
        <v>107</v>
      </c>
      <c r="D192" s="223"/>
      <c r="E192" s="181">
        <v>8.1</v>
      </c>
      <c r="F192" s="175">
        <v>0</v>
      </c>
      <c r="G192" s="182"/>
      <c r="M192" s="179" t="s">
        <v>107</v>
      </c>
      <c r="O192" s="170"/>
    </row>
    <row r="193" spans="1:104" ht="12.75">
      <c r="A193" s="171">
        <v>86</v>
      </c>
      <c r="B193" s="172" t="s">
        <v>91</v>
      </c>
      <c r="C193" s="173" t="s">
        <v>92</v>
      </c>
      <c r="D193" s="174" t="s">
        <v>398</v>
      </c>
      <c r="E193" s="175">
        <f>SUM(G184:G192)*0.01</f>
        <v>0</v>
      </c>
      <c r="F193" s="175">
        <v>0</v>
      </c>
      <c r="G193" s="176">
        <f>E193*F193</f>
        <v>0</v>
      </c>
      <c r="O193" s="170">
        <v>2</v>
      </c>
      <c r="AA193" s="146">
        <v>7</v>
      </c>
      <c r="AB193" s="146">
        <v>1002</v>
      </c>
      <c r="AC193" s="146">
        <v>5</v>
      </c>
      <c r="AZ193" s="146">
        <v>2</v>
      </c>
      <c r="BA193" s="146">
        <f>IF(AZ193=1,G193,0)</f>
        <v>0</v>
      </c>
      <c r="BB193" s="146">
        <f>IF(AZ193=2,G193,0)</f>
        <v>0</v>
      </c>
      <c r="BC193" s="146">
        <f>IF(AZ193=3,G193,0)</f>
        <v>0</v>
      </c>
      <c r="BD193" s="146">
        <f>IF(AZ193=4,G193,0)</f>
        <v>0</v>
      </c>
      <c r="BE193" s="146">
        <f>IF(AZ193=5,G193,0)</f>
        <v>0</v>
      </c>
      <c r="CA193" s="177">
        <v>7</v>
      </c>
      <c r="CB193" s="177">
        <v>1002</v>
      </c>
      <c r="CZ193" s="146">
        <v>0</v>
      </c>
    </row>
    <row r="194" spans="1:57" ht="12.75">
      <c r="A194" s="183"/>
      <c r="B194" s="184" t="s">
        <v>413</v>
      </c>
      <c r="C194" s="185" t="str">
        <f>CONCATENATE(B183," ",C183)</f>
        <v>7663 Truhlářské  kce  -  dveře</v>
      </c>
      <c r="D194" s="186"/>
      <c r="E194" s="187"/>
      <c r="F194" s="175">
        <v>0</v>
      </c>
      <c r="G194" s="188">
        <f>SUM(G183:G193)</f>
        <v>0</v>
      </c>
      <c r="O194" s="170">
        <v>4</v>
      </c>
      <c r="BA194" s="189">
        <f>SUM(BA183:BA193)</f>
        <v>0</v>
      </c>
      <c r="BB194" s="189">
        <f>SUM(BB183:BB193)</f>
        <v>0</v>
      </c>
      <c r="BC194" s="189">
        <f>SUM(BC183:BC193)</f>
        <v>0</v>
      </c>
      <c r="BD194" s="189">
        <f>SUM(BD183:BD193)</f>
        <v>0</v>
      </c>
      <c r="BE194" s="189">
        <f>SUM(BE183:BE193)</f>
        <v>0</v>
      </c>
    </row>
    <row r="195" spans="1:15" ht="12.75">
      <c r="A195" s="163" t="s">
        <v>410</v>
      </c>
      <c r="B195" s="164" t="s">
        <v>108</v>
      </c>
      <c r="C195" s="165" t="s">
        <v>10</v>
      </c>
      <c r="D195" s="166"/>
      <c r="E195" s="167"/>
      <c r="F195" s="175">
        <v>0</v>
      </c>
      <c r="G195" s="168"/>
      <c r="H195" s="169"/>
      <c r="I195" s="169"/>
      <c r="O195" s="170">
        <v>1</v>
      </c>
    </row>
    <row r="196" spans="1:104" ht="22.5">
      <c r="A196" s="171">
        <v>87</v>
      </c>
      <c r="B196" s="172" t="s">
        <v>108</v>
      </c>
      <c r="C196" s="173" t="s">
        <v>109</v>
      </c>
      <c r="D196" s="174" t="s">
        <v>11</v>
      </c>
      <c r="E196" s="175">
        <v>2</v>
      </c>
      <c r="F196" s="175">
        <v>0</v>
      </c>
      <c r="G196" s="176">
        <f>E196*F196</f>
        <v>0</v>
      </c>
      <c r="O196" s="170">
        <v>2</v>
      </c>
      <c r="AA196" s="146">
        <v>12</v>
      </c>
      <c r="AB196" s="146">
        <v>0</v>
      </c>
      <c r="AC196" s="146">
        <v>182</v>
      </c>
      <c r="AZ196" s="146">
        <v>2</v>
      </c>
      <c r="BA196" s="146">
        <f>IF(AZ196=1,G196,0)</f>
        <v>0</v>
      </c>
      <c r="BB196" s="146">
        <f>IF(AZ196=2,G196,0)</f>
        <v>0</v>
      </c>
      <c r="BC196" s="146">
        <f>IF(AZ196=3,G196,0)</f>
        <v>0</v>
      </c>
      <c r="BD196" s="146">
        <f>IF(AZ196=4,G196,0)</f>
        <v>0</v>
      </c>
      <c r="BE196" s="146">
        <f>IF(AZ196=5,G196,0)</f>
        <v>0</v>
      </c>
      <c r="CA196" s="177">
        <v>12</v>
      </c>
      <c r="CB196" s="177">
        <v>0</v>
      </c>
      <c r="CZ196" s="146">
        <v>0</v>
      </c>
    </row>
    <row r="197" spans="1:104" ht="12.75">
      <c r="A197" s="171"/>
      <c r="B197" s="172"/>
      <c r="C197" s="173"/>
      <c r="D197" s="174"/>
      <c r="E197" s="175"/>
      <c r="F197" s="175">
        <v>0</v>
      </c>
      <c r="G197" s="176"/>
      <c r="O197" s="170">
        <v>2</v>
      </c>
      <c r="AA197" s="146">
        <v>12</v>
      </c>
      <c r="AB197" s="146">
        <v>0</v>
      </c>
      <c r="AC197" s="146">
        <v>183</v>
      </c>
      <c r="AZ197" s="146">
        <v>2</v>
      </c>
      <c r="BA197" s="146">
        <f>IF(AZ197=1,G197,0)</f>
        <v>0</v>
      </c>
      <c r="BB197" s="146">
        <f>IF(AZ197=2,G197,0)</f>
        <v>0</v>
      </c>
      <c r="BC197" s="146">
        <f>IF(AZ197=3,G197,0)</f>
        <v>0</v>
      </c>
      <c r="BD197" s="146">
        <f>IF(AZ197=4,G197,0)</f>
        <v>0</v>
      </c>
      <c r="BE197" s="146">
        <f>IF(AZ197=5,G197,0)</f>
        <v>0</v>
      </c>
      <c r="CA197" s="177">
        <v>12</v>
      </c>
      <c r="CB197" s="177">
        <v>0</v>
      </c>
      <c r="CZ197" s="146">
        <v>0</v>
      </c>
    </row>
    <row r="198" spans="1:104" ht="12.75">
      <c r="A198" s="171"/>
      <c r="B198" s="172"/>
      <c r="C198" s="173"/>
      <c r="D198" s="174"/>
      <c r="E198" s="175"/>
      <c r="F198" s="175">
        <v>0</v>
      </c>
      <c r="G198" s="176"/>
      <c r="O198" s="170">
        <v>2</v>
      </c>
      <c r="AA198" s="146">
        <v>12</v>
      </c>
      <c r="AB198" s="146">
        <v>0</v>
      </c>
      <c r="AC198" s="146">
        <v>184</v>
      </c>
      <c r="AZ198" s="146">
        <v>2</v>
      </c>
      <c r="BA198" s="146">
        <f>IF(AZ198=1,G198,0)</f>
        <v>0</v>
      </c>
      <c r="BB198" s="146">
        <f>IF(AZ198=2,G198,0)</f>
        <v>0</v>
      </c>
      <c r="BC198" s="146">
        <f>IF(AZ198=3,G198,0)</f>
        <v>0</v>
      </c>
      <c r="BD198" s="146">
        <f>IF(AZ198=4,G198,0)</f>
        <v>0</v>
      </c>
      <c r="BE198" s="146">
        <f>IF(AZ198=5,G198,0)</f>
        <v>0</v>
      </c>
      <c r="CA198" s="177">
        <v>12</v>
      </c>
      <c r="CB198" s="177">
        <v>0</v>
      </c>
      <c r="CZ198" s="146">
        <v>0</v>
      </c>
    </row>
    <row r="199" spans="1:104" ht="12.75">
      <c r="A199" s="171"/>
      <c r="B199" s="172"/>
      <c r="C199" s="173"/>
      <c r="D199" s="174"/>
      <c r="E199" s="175"/>
      <c r="F199" s="175">
        <v>0</v>
      </c>
      <c r="G199" s="176"/>
      <c r="O199" s="170">
        <v>2</v>
      </c>
      <c r="AA199" s="146">
        <v>12</v>
      </c>
      <c r="AB199" s="146">
        <v>0</v>
      </c>
      <c r="AC199" s="146">
        <v>185</v>
      </c>
      <c r="AZ199" s="146">
        <v>2</v>
      </c>
      <c r="BA199" s="146">
        <f>IF(AZ199=1,G199,0)</f>
        <v>0</v>
      </c>
      <c r="BB199" s="146">
        <f>IF(AZ199=2,G199,0)</f>
        <v>0</v>
      </c>
      <c r="BC199" s="146">
        <f>IF(AZ199=3,G199,0)</f>
        <v>0</v>
      </c>
      <c r="BD199" s="146">
        <f>IF(AZ199=4,G199,0)</f>
        <v>0</v>
      </c>
      <c r="BE199" s="146">
        <f>IF(AZ199=5,G199,0)</f>
        <v>0</v>
      </c>
      <c r="CA199" s="177">
        <v>12</v>
      </c>
      <c r="CB199" s="177">
        <v>0</v>
      </c>
      <c r="CZ199" s="146">
        <v>0</v>
      </c>
    </row>
    <row r="200" spans="1:15" ht="12.75">
      <c r="A200" s="178"/>
      <c r="B200" s="180"/>
      <c r="C200" s="222"/>
      <c r="D200" s="223"/>
      <c r="E200" s="181"/>
      <c r="F200" s="175">
        <v>0</v>
      </c>
      <c r="G200" s="182"/>
      <c r="M200" s="179" t="s">
        <v>110</v>
      </c>
      <c r="O200" s="170"/>
    </row>
    <row r="201" spans="1:15" ht="12.75">
      <c r="A201" s="178"/>
      <c r="B201" s="180"/>
      <c r="C201" s="222"/>
      <c r="D201" s="223"/>
      <c r="E201" s="181"/>
      <c r="F201" s="175">
        <v>0</v>
      </c>
      <c r="G201" s="182"/>
      <c r="M201" s="179" t="s">
        <v>111</v>
      </c>
      <c r="O201" s="170"/>
    </row>
    <row r="202" spans="1:104" ht="12.75">
      <c r="A202" s="171"/>
      <c r="B202" s="172"/>
      <c r="C202" s="173"/>
      <c r="D202" s="174"/>
      <c r="E202" s="175"/>
      <c r="F202" s="175">
        <v>0</v>
      </c>
      <c r="G202" s="176"/>
      <c r="O202" s="170">
        <v>2</v>
      </c>
      <c r="AA202" s="146">
        <v>7</v>
      </c>
      <c r="AB202" s="146">
        <v>1002</v>
      </c>
      <c r="AC202" s="146">
        <v>5</v>
      </c>
      <c r="AZ202" s="146">
        <v>2</v>
      </c>
      <c r="BA202" s="146">
        <f>IF(AZ202=1,G202,0)</f>
        <v>0</v>
      </c>
      <c r="BB202" s="146">
        <f>IF(AZ202=2,G202,0)</f>
        <v>0</v>
      </c>
      <c r="BC202" s="146">
        <f>IF(AZ202=3,G202,0)</f>
        <v>0</v>
      </c>
      <c r="BD202" s="146">
        <f>IF(AZ202=4,G202,0)</f>
        <v>0</v>
      </c>
      <c r="BE202" s="146">
        <f>IF(AZ202=5,G202,0)</f>
        <v>0</v>
      </c>
      <c r="CA202" s="177">
        <v>7</v>
      </c>
      <c r="CB202" s="177">
        <v>1002</v>
      </c>
      <c r="CZ202" s="146">
        <v>0</v>
      </c>
    </row>
    <row r="203" spans="1:57" ht="12.75">
      <c r="A203" s="183"/>
      <c r="B203" s="184" t="s">
        <v>413</v>
      </c>
      <c r="C203" s="185" t="str">
        <f>CONCATENATE(B195," ",C195)</f>
        <v>7664 Vstupní dveře, výkladce </v>
      </c>
      <c r="D203" s="186"/>
      <c r="E203" s="187"/>
      <c r="F203" s="175">
        <v>0</v>
      </c>
      <c r="G203" s="188">
        <f>SUM(G195:G202)</f>
        <v>0</v>
      </c>
      <c r="O203" s="170">
        <v>4</v>
      </c>
      <c r="BA203" s="189">
        <f>SUM(BA195:BA202)</f>
        <v>0</v>
      </c>
      <c r="BB203" s="189">
        <f>SUM(BB195:BB202)</f>
        <v>0</v>
      </c>
      <c r="BC203" s="189">
        <f>SUM(BC195:BC202)</f>
        <v>0</v>
      </c>
      <c r="BD203" s="189">
        <f>SUM(BD195:BD202)</f>
        <v>0</v>
      </c>
      <c r="BE203" s="189">
        <f>SUM(BE195:BE202)</f>
        <v>0</v>
      </c>
    </row>
    <row r="204" spans="1:15" ht="12.75">
      <c r="A204" s="163" t="s">
        <v>410</v>
      </c>
      <c r="B204" s="164" t="s">
        <v>112</v>
      </c>
      <c r="C204" s="165" t="s">
        <v>113</v>
      </c>
      <c r="D204" s="166"/>
      <c r="E204" s="167"/>
      <c r="F204" s="175">
        <v>0</v>
      </c>
      <c r="G204" s="168"/>
      <c r="H204" s="169"/>
      <c r="I204" s="169"/>
      <c r="O204" s="170">
        <v>1</v>
      </c>
    </row>
    <row r="205" spans="1:104" ht="12.75">
      <c r="A205" s="171">
        <v>92</v>
      </c>
      <c r="B205" s="172" t="s">
        <v>114</v>
      </c>
      <c r="C205" s="173" t="s">
        <v>115</v>
      </c>
      <c r="D205" s="174" t="s">
        <v>412</v>
      </c>
      <c r="E205" s="175">
        <v>4</v>
      </c>
      <c r="F205" s="175">
        <v>0</v>
      </c>
      <c r="G205" s="176">
        <f>E205*F205</f>
        <v>0</v>
      </c>
      <c r="O205" s="170">
        <v>2</v>
      </c>
      <c r="AA205" s="146">
        <v>12</v>
      </c>
      <c r="AB205" s="146">
        <v>0</v>
      </c>
      <c r="AC205" s="146">
        <v>111</v>
      </c>
      <c r="AZ205" s="146">
        <v>2</v>
      </c>
      <c r="BA205" s="146">
        <f>IF(AZ205=1,G205,0)</f>
        <v>0</v>
      </c>
      <c r="BB205" s="146">
        <f>IF(AZ205=2,G205,0)</f>
        <v>0</v>
      </c>
      <c r="BC205" s="146">
        <f>IF(AZ205=3,G205,0)</f>
        <v>0</v>
      </c>
      <c r="BD205" s="146">
        <f>IF(AZ205=4,G205,0)</f>
        <v>0</v>
      </c>
      <c r="BE205" s="146">
        <f>IF(AZ205=5,G205,0)</f>
        <v>0</v>
      </c>
      <c r="CA205" s="177">
        <v>12</v>
      </c>
      <c r="CB205" s="177">
        <v>0</v>
      </c>
      <c r="CZ205" s="146">
        <v>0</v>
      </c>
    </row>
    <row r="206" spans="1:104" ht="22.5">
      <c r="A206" s="171">
        <v>93</v>
      </c>
      <c r="B206" s="172" t="s">
        <v>116</v>
      </c>
      <c r="C206" s="173" t="s">
        <v>117</v>
      </c>
      <c r="D206" s="174" t="s">
        <v>419</v>
      </c>
      <c r="E206" s="175">
        <v>3</v>
      </c>
      <c r="F206" s="175">
        <v>0</v>
      </c>
      <c r="G206" s="176">
        <f>E206*F206</f>
        <v>0</v>
      </c>
      <c r="O206" s="170">
        <v>2</v>
      </c>
      <c r="AA206" s="146">
        <v>12</v>
      </c>
      <c r="AB206" s="146">
        <v>0</v>
      </c>
      <c r="AC206" s="146">
        <v>114</v>
      </c>
      <c r="AZ206" s="146">
        <v>2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7">
        <v>12</v>
      </c>
      <c r="CB206" s="177">
        <v>0</v>
      </c>
      <c r="CZ206" s="146">
        <v>0</v>
      </c>
    </row>
    <row r="207" spans="1:104" ht="22.5">
      <c r="A207" s="171">
        <v>94</v>
      </c>
      <c r="B207" s="172" t="s">
        <v>118</v>
      </c>
      <c r="C207" s="173" t="s">
        <v>119</v>
      </c>
      <c r="D207" s="174" t="s">
        <v>412</v>
      </c>
      <c r="E207" s="175">
        <v>7</v>
      </c>
      <c r="F207" s="175">
        <v>0</v>
      </c>
      <c r="G207" s="176">
        <f>E207*F207</f>
        <v>0</v>
      </c>
      <c r="O207" s="170">
        <v>2</v>
      </c>
      <c r="AA207" s="146">
        <v>12</v>
      </c>
      <c r="AB207" s="146">
        <v>0</v>
      </c>
      <c r="AC207" s="146">
        <v>115</v>
      </c>
      <c r="AZ207" s="146">
        <v>2</v>
      </c>
      <c r="BA207" s="146">
        <f>IF(AZ207=1,G207,0)</f>
        <v>0</v>
      </c>
      <c r="BB207" s="146">
        <f>IF(AZ207=2,G207,0)</f>
        <v>0</v>
      </c>
      <c r="BC207" s="146">
        <f>IF(AZ207=3,G207,0)</f>
        <v>0</v>
      </c>
      <c r="BD207" s="146">
        <f>IF(AZ207=4,G207,0)</f>
        <v>0</v>
      </c>
      <c r="BE207" s="146">
        <f>IF(AZ207=5,G207,0)</f>
        <v>0</v>
      </c>
      <c r="CA207" s="177">
        <v>12</v>
      </c>
      <c r="CB207" s="177">
        <v>0</v>
      </c>
      <c r="CZ207" s="146">
        <v>0</v>
      </c>
    </row>
    <row r="208" spans="1:15" ht="12.75">
      <c r="A208" s="178"/>
      <c r="B208" s="180"/>
      <c r="C208" s="222" t="s">
        <v>120</v>
      </c>
      <c r="D208" s="223"/>
      <c r="E208" s="181">
        <v>7</v>
      </c>
      <c r="F208" s="175">
        <v>0</v>
      </c>
      <c r="G208" s="182"/>
      <c r="M208" s="179">
        <v>7</v>
      </c>
      <c r="O208" s="170"/>
    </row>
    <row r="209" spans="1:104" ht="22.5">
      <c r="A209" s="171">
        <v>95</v>
      </c>
      <c r="B209" s="172" t="s">
        <v>121</v>
      </c>
      <c r="C209" s="173" t="s">
        <v>122</v>
      </c>
      <c r="D209" s="174" t="s">
        <v>419</v>
      </c>
      <c r="E209" s="175">
        <v>2</v>
      </c>
      <c r="F209" s="175">
        <v>0</v>
      </c>
      <c r="G209" s="176">
        <f>E209*F209</f>
        <v>0</v>
      </c>
      <c r="O209" s="170">
        <v>2</v>
      </c>
      <c r="AA209" s="146">
        <v>12</v>
      </c>
      <c r="AB209" s="146">
        <v>0</v>
      </c>
      <c r="AC209" s="146">
        <v>116</v>
      </c>
      <c r="AZ209" s="146">
        <v>2</v>
      </c>
      <c r="BA209" s="146">
        <f>IF(AZ209=1,G209,0)</f>
        <v>0</v>
      </c>
      <c r="BB209" s="146">
        <f>IF(AZ209=2,G209,0)</f>
        <v>0</v>
      </c>
      <c r="BC209" s="146">
        <f>IF(AZ209=3,G209,0)</f>
        <v>0</v>
      </c>
      <c r="BD209" s="146">
        <f>IF(AZ209=4,G209,0)</f>
        <v>0</v>
      </c>
      <c r="BE209" s="146">
        <f>IF(AZ209=5,G209,0)</f>
        <v>0</v>
      </c>
      <c r="CA209" s="177">
        <v>12</v>
      </c>
      <c r="CB209" s="177">
        <v>0</v>
      </c>
      <c r="CZ209" s="146">
        <v>0</v>
      </c>
    </row>
    <row r="210" spans="1:104" ht="12.75">
      <c r="A210" s="171">
        <v>96</v>
      </c>
      <c r="B210" s="172" t="s">
        <v>123</v>
      </c>
      <c r="C210" s="173" t="s">
        <v>12</v>
      </c>
      <c r="D210" s="174" t="s">
        <v>398</v>
      </c>
      <c r="E210" s="175">
        <f>SUM(G205:G209)*0.01</f>
        <v>0</v>
      </c>
      <c r="F210" s="175">
        <v>0</v>
      </c>
      <c r="G210" s="176">
        <f>E210*F210</f>
        <v>0</v>
      </c>
      <c r="O210" s="170">
        <v>2</v>
      </c>
      <c r="AA210" s="146">
        <v>7</v>
      </c>
      <c r="AB210" s="146">
        <v>1002</v>
      </c>
      <c r="AC210" s="146">
        <v>5</v>
      </c>
      <c r="AZ210" s="146">
        <v>2</v>
      </c>
      <c r="BA210" s="146">
        <f>IF(AZ210=1,G210,0)</f>
        <v>0</v>
      </c>
      <c r="BB210" s="146">
        <f>IF(AZ210=2,G210,0)</f>
        <v>0</v>
      </c>
      <c r="BC210" s="146">
        <f>IF(AZ210=3,G210,0)</f>
        <v>0</v>
      </c>
      <c r="BD210" s="146">
        <f>IF(AZ210=4,G210,0)</f>
        <v>0</v>
      </c>
      <c r="BE210" s="146">
        <f>IF(AZ210=5,G210,0)</f>
        <v>0</v>
      </c>
      <c r="CA210" s="177">
        <v>7</v>
      </c>
      <c r="CB210" s="177">
        <v>1002</v>
      </c>
      <c r="CZ210" s="146">
        <v>0</v>
      </c>
    </row>
    <row r="211" spans="1:57" ht="12.75">
      <c r="A211" s="183"/>
      <c r="B211" s="184" t="s">
        <v>413</v>
      </c>
      <c r="C211" s="185" t="str">
        <f>CONCATENATE(B204," ",C204)</f>
        <v>767 Konstrukce zámečnické</v>
      </c>
      <c r="D211" s="186"/>
      <c r="E211" s="187"/>
      <c r="F211" s="175">
        <v>0</v>
      </c>
      <c r="G211" s="188">
        <f>SUM(G204:G210)</f>
        <v>0</v>
      </c>
      <c r="O211" s="170">
        <v>4</v>
      </c>
      <c r="BA211" s="189">
        <f>SUM(BA204:BA210)</f>
        <v>0</v>
      </c>
      <c r="BB211" s="189">
        <f>SUM(BB204:BB210)</f>
        <v>0</v>
      </c>
      <c r="BC211" s="189">
        <f>SUM(BC204:BC210)</f>
        <v>0</v>
      </c>
      <c r="BD211" s="189">
        <f>SUM(BD204:BD210)</f>
        <v>0</v>
      </c>
      <c r="BE211" s="189">
        <f>SUM(BE204:BE210)</f>
        <v>0</v>
      </c>
    </row>
    <row r="212" spans="1:15" ht="12.75">
      <c r="A212" s="163" t="s">
        <v>410</v>
      </c>
      <c r="B212" s="164" t="s">
        <v>13</v>
      </c>
      <c r="C212" s="165" t="s">
        <v>14</v>
      </c>
      <c r="D212" s="166"/>
      <c r="E212" s="167"/>
      <c r="F212" s="175">
        <v>0</v>
      </c>
      <c r="G212" s="168"/>
      <c r="H212" s="169"/>
      <c r="I212" s="169"/>
      <c r="O212" s="170">
        <v>1</v>
      </c>
    </row>
    <row r="213" spans="1:104" ht="12.75">
      <c r="A213" s="171">
        <v>97</v>
      </c>
      <c r="B213" s="172" t="s">
        <v>15</v>
      </c>
      <c r="C213" s="173" t="s">
        <v>16</v>
      </c>
      <c r="D213" s="174" t="s">
        <v>285</v>
      </c>
      <c r="E213" s="175">
        <v>227.5</v>
      </c>
      <c r="F213" s="175">
        <v>0</v>
      </c>
      <c r="G213" s="176">
        <f>E213*F213</f>
        <v>0</v>
      </c>
      <c r="O213" s="170">
        <v>2</v>
      </c>
      <c r="AA213" s="146">
        <v>1</v>
      </c>
      <c r="AB213" s="146">
        <v>7</v>
      </c>
      <c r="AC213" s="146">
        <v>7</v>
      </c>
      <c r="AZ213" s="146">
        <v>2</v>
      </c>
      <c r="BA213" s="146">
        <f>IF(AZ213=1,G213,0)</f>
        <v>0</v>
      </c>
      <c r="BB213" s="146">
        <f>IF(AZ213=2,G213,0)</f>
        <v>0</v>
      </c>
      <c r="BC213" s="146">
        <f>IF(AZ213=3,G213,0)</f>
        <v>0</v>
      </c>
      <c r="BD213" s="146">
        <f>IF(AZ213=4,G213,0)</f>
        <v>0</v>
      </c>
      <c r="BE213" s="146">
        <f>IF(AZ213=5,G213,0)</f>
        <v>0</v>
      </c>
      <c r="CA213" s="177">
        <v>1</v>
      </c>
      <c r="CB213" s="177">
        <v>7</v>
      </c>
      <c r="CZ213" s="146">
        <v>0</v>
      </c>
    </row>
    <row r="214" spans="1:104" ht="12.75">
      <c r="A214" s="171">
        <v>98</v>
      </c>
      <c r="B214" s="172" t="s">
        <v>17</v>
      </c>
      <c r="C214" s="173" t="s">
        <v>18</v>
      </c>
      <c r="D214" s="174" t="s">
        <v>327</v>
      </c>
      <c r="E214" s="175">
        <v>210</v>
      </c>
      <c r="F214" s="175">
        <v>0</v>
      </c>
      <c r="G214" s="176">
        <f>E214*F214</f>
        <v>0</v>
      </c>
      <c r="O214" s="170">
        <v>2</v>
      </c>
      <c r="AA214" s="146">
        <v>1</v>
      </c>
      <c r="AB214" s="146">
        <v>7</v>
      </c>
      <c r="AC214" s="146">
        <v>7</v>
      </c>
      <c r="AZ214" s="146">
        <v>2</v>
      </c>
      <c r="BA214" s="146">
        <f>IF(AZ214=1,G214,0)</f>
        <v>0</v>
      </c>
      <c r="BB214" s="146">
        <f>IF(AZ214=2,G214,0)</f>
        <v>0</v>
      </c>
      <c r="BC214" s="146">
        <f>IF(AZ214=3,G214,0)</f>
        <v>0</v>
      </c>
      <c r="BD214" s="146">
        <f>IF(AZ214=4,G214,0)</f>
        <v>0</v>
      </c>
      <c r="BE214" s="146">
        <f>IF(AZ214=5,G214,0)</f>
        <v>0</v>
      </c>
      <c r="CA214" s="177">
        <v>1</v>
      </c>
      <c r="CB214" s="177">
        <v>7</v>
      </c>
      <c r="CZ214" s="146">
        <v>0.00059</v>
      </c>
    </row>
    <row r="215" spans="1:104" ht="22.5">
      <c r="A215" s="171">
        <v>99</v>
      </c>
      <c r="B215" s="172" t="s">
        <v>19</v>
      </c>
      <c r="C215" s="173" t="s">
        <v>20</v>
      </c>
      <c r="D215" s="174" t="s">
        <v>285</v>
      </c>
      <c r="E215" s="175">
        <v>227.5</v>
      </c>
      <c r="F215" s="175">
        <v>0</v>
      </c>
      <c r="G215" s="176">
        <f>E215*F215</f>
        <v>0</v>
      </c>
      <c r="O215" s="170">
        <v>2</v>
      </c>
      <c r="AA215" s="146">
        <v>1</v>
      </c>
      <c r="AB215" s="146">
        <v>7</v>
      </c>
      <c r="AC215" s="146">
        <v>7</v>
      </c>
      <c r="AZ215" s="146">
        <v>2</v>
      </c>
      <c r="BA215" s="146">
        <f>IF(AZ215=1,G215,0)</f>
        <v>0</v>
      </c>
      <c r="BB215" s="146">
        <f>IF(AZ215=2,G215,0)</f>
        <v>0</v>
      </c>
      <c r="BC215" s="146">
        <f>IF(AZ215=3,G215,0)</f>
        <v>0</v>
      </c>
      <c r="BD215" s="146">
        <f>IF(AZ215=4,G215,0)</f>
        <v>0</v>
      </c>
      <c r="BE215" s="146">
        <f>IF(AZ215=5,G215,0)</f>
        <v>0</v>
      </c>
      <c r="CA215" s="177">
        <v>1</v>
      </c>
      <c r="CB215" s="177">
        <v>7</v>
      </c>
      <c r="CZ215" s="146">
        <v>0.00025</v>
      </c>
    </row>
    <row r="216" spans="1:15" ht="12.75">
      <c r="A216" s="178"/>
      <c r="B216" s="180"/>
      <c r="C216" s="222" t="s">
        <v>319</v>
      </c>
      <c r="D216" s="223"/>
      <c r="E216" s="181">
        <v>105</v>
      </c>
      <c r="F216" s="175">
        <v>0</v>
      </c>
      <c r="G216" s="182"/>
      <c r="M216" s="179" t="s">
        <v>319</v>
      </c>
      <c r="O216" s="170"/>
    </row>
    <row r="217" spans="1:15" ht="22.5">
      <c r="A217" s="178"/>
      <c r="B217" s="180"/>
      <c r="C217" s="222" t="s">
        <v>320</v>
      </c>
      <c r="D217" s="223"/>
      <c r="E217" s="181">
        <v>122.5</v>
      </c>
      <c r="F217" s="175">
        <v>0</v>
      </c>
      <c r="G217" s="182"/>
      <c r="M217" s="179" t="s">
        <v>320</v>
      </c>
      <c r="O217" s="170"/>
    </row>
    <row r="218" spans="1:104" ht="22.5">
      <c r="A218" s="171">
        <v>100</v>
      </c>
      <c r="B218" s="172" t="s">
        <v>21</v>
      </c>
      <c r="C218" s="173" t="s">
        <v>22</v>
      </c>
      <c r="D218" s="174" t="s">
        <v>285</v>
      </c>
      <c r="E218" s="175">
        <v>1.8</v>
      </c>
      <c r="F218" s="175">
        <v>0</v>
      </c>
      <c r="G218" s="176">
        <f>E218*F218</f>
        <v>0</v>
      </c>
      <c r="O218" s="170">
        <v>2</v>
      </c>
      <c r="AA218" s="146">
        <v>1</v>
      </c>
      <c r="AB218" s="146">
        <v>7</v>
      </c>
      <c r="AC218" s="146">
        <v>7</v>
      </c>
      <c r="AZ218" s="146">
        <v>2</v>
      </c>
      <c r="BA218" s="146">
        <f>IF(AZ218=1,G218,0)</f>
        <v>0</v>
      </c>
      <c r="BB218" s="146">
        <f>IF(AZ218=2,G218,0)</f>
        <v>0</v>
      </c>
      <c r="BC218" s="146">
        <f>IF(AZ218=3,G218,0)</f>
        <v>0</v>
      </c>
      <c r="BD218" s="146">
        <f>IF(AZ218=4,G218,0)</f>
        <v>0</v>
      </c>
      <c r="BE218" s="146">
        <f>IF(AZ218=5,G218,0)</f>
        <v>0</v>
      </c>
      <c r="CA218" s="177">
        <v>1</v>
      </c>
      <c r="CB218" s="177">
        <v>7</v>
      </c>
      <c r="CZ218" s="146">
        <v>0.018</v>
      </c>
    </row>
    <row r="219" spans="1:15" ht="12.75">
      <c r="A219" s="178"/>
      <c r="B219" s="180"/>
      <c r="C219" s="222" t="s">
        <v>23</v>
      </c>
      <c r="D219" s="223"/>
      <c r="E219" s="181">
        <v>1.8</v>
      </c>
      <c r="F219" s="175">
        <v>0</v>
      </c>
      <c r="G219" s="182"/>
      <c r="M219" s="179" t="s">
        <v>23</v>
      </c>
      <c r="O219" s="170"/>
    </row>
    <row r="220" spans="1:104" ht="12.75">
      <c r="A220" s="171">
        <v>101</v>
      </c>
      <c r="B220" s="172" t="s">
        <v>24</v>
      </c>
      <c r="C220" s="173" t="s">
        <v>25</v>
      </c>
      <c r="D220" s="174" t="s">
        <v>327</v>
      </c>
      <c r="E220" s="175">
        <v>7.6</v>
      </c>
      <c r="F220" s="175">
        <v>0</v>
      </c>
      <c r="G220" s="176">
        <f>E220*F220</f>
        <v>0</v>
      </c>
      <c r="O220" s="170">
        <v>2</v>
      </c>
      <c r="AA220" s="146">
        <v>1</v>
      </c>
      <c r="AB220" s="146">
        <v>7</v>
      </c>
      <c r="AC220" s="146">
        <v>7</v>
      </c>
      <c r="AZ220" s="146">
        <v>2</v>
      </c>
      <c r="BA220" s="146">
        <f>IF(AZ220=1,G220,0)</f>
        <v>0</v>
      </c>
      <c r="BB220" s="146">
        <f>IF(AZ220=2,G220,0)</f>
        <v>0</v>
      </c>
      <c r="BC220" s="146">
        <f>IF(AZ220=3,G220,0)</f>
        <v>0</v>
      </c>
      <c r="BD220" s="146">
        <f>IF(AZ220=4,G220,0)</f>
        <v>0</v>
      </c>
      <c r="BE220" s="146">
        <f>IF(AZ220=5,G220,0)</f>
        <v>0</v>
      </c>
      <c r="CA220" s="177">
        <v>1</v>
      </c>
      <c r="CB220" s="177">
        <v>7</v>
      </c>
      <c r="CZ220" s="146">
        <v>0.00053</v>
      </c>
    </row>
    <row r="221" spans="1:15" ht="12.75">
      <c r="A221" s="178"/>
      <c r="B221" s="180"/>
      <c r="C221" s="222" t="s">
        <v>26</v>
      </c>
      <c r="D221" s="223"/>
      <c r="E221" s="181">
        <v>7.6</v>
      </c>
      <c r="F221" s="175">
        <v>0</v>
      </c>
      <c r="G221" s="182"/>
      <c r="M221" s="179" t="s">
        <v>26</v>
      </c>
      <c r="O221" s="170"/>
    </row>
    <row r="222" spans="1:104" ht="12.75">
      <c r="A222" s="171">
        <v>102</v>
      </c>
      <c r="B222" s="172" t="s">
        <v>27</v>
      </c>
      <c r="C222" s="173" t="s">
        <v>28</v>
      </c>
      <c r="D222" s="174" t="s">
        <v>285</v>
      </c>
      <c r="E222" s="175">
        <v>234</v>
      </c>
      <c r="F222" s="175">
        <v>0</v>
      </c>
      <c r="G222" s="176">
        <f>E222*F222</f>
        <v>0</v>
      </c>
      <c r="O222" s="170">
        <v>2</v>
      </c>
      <c r="AA222" s="146">
        <v>3</v>
      </c>
      <c r="AB222" s="146">
        <v>7</v>
      </c>
      <c r="AC222" s="146">
        <v>28410102</v>
      </c>
      <c r="AZ222" s="146">
        <v>2</v>
      </c>
      <c r="BA222" s="146">
        <f>IF(AZ222=1,G222,0)</f>
        <v>0</v>
      </c>
      <c r="BB222" s="146">
        <f>IF(AZ222=2,G222,0)</f>
        <v>0</v>
      </c>
      <c r="BC222" s="146">
        <f>IF(AZ222=3,G222,0)</f>
        <v>0</v>
      </c>
      <c r="BD222" s="146">
        <f>IF(AZ222=4,G222,0)</f>
        <v>0</v>
      </c>
      <c r="BE222" s="146">
        <f>IF(AZ222=5,G222,0)</f>
        <v>0</v>
      </c>
      <c r="CA222" s="177">
        <v>3</v>
      </c>
      <c r="CB222" s="177">
        <v>7</v>
      </c>
      <c r="CZ222" s="146">
        <v>0.0034</v>
      </c>
    </row>
    <row r="223" spans="1:15" ht="12.75">
      <c r="A223" s="178"/>
      <c r="B223" s="180"/>
      <c r="C223" s="222" t="s">
        <v>29</v>
      </c>
      <c r="D223" s="223"/>
      <c r="E223" s="181">
        <v>234</v>
      </c>
      <c r="F223" s="175">
        <v>0</v>
      </c>
      <c r="G223" s="182"/>
      <c r="M223" s="179" t="s">
        <v>29</v>
      </c>
      <c r="O223" s="170"/>
    </row>
    <row r="224" spans="1:104" ht="12.75">
      <c r="A224" s="171">
        <v>103</v>
      </c>
      <c r="B224" s="172" t="s">
        <v>30</v>
      </c>
      <c r="C224" s="173" t="s">
        <v>31</v>
      </c>
      <c r="D224" s="174" t="s">
        <v>327</v>
      </c>
      <c r="E224" s="175">
        <v>215</v>
      </c>
      <c r="F224" s="175">
        <v>0</v>
      </c>
      <c r="G224" s="176">
        <f>E224*F224</f>
        <v>0</v>
      </c>
      <c r="O224" s="170">
        <v>2</v>
      </c>
      <c r="AA224" s="146">
        <v>3</v>
      </c>
      <c r="AB224" s="146">
        <v>7</v>
      </c>
      <c r="AC224" s="146" t="s">
        <v>30</v>
      </c>
      <c r="AZ224" s="146">
        <v>2</v>
      </c>
      <c r="BA224" s="146">
        <f>IF(AZ224=1,G224,0)</f>
        <v>0</v>
      </c>
      <c r="BB224" s="146">
        <f>IF(AZ224=2,G224,0)</f>
        <v>0</v>
      </c>
      <c r="BC224" s="146">
        <f>IF(AZ224=3,G224,0)</f>
        <v>0</v>
      </c>
      <c r="BD224" s="146">
        <f>IF(AZ224=4,G224,0)</f>
        <v>0</v>
      </c>
      <c r="BE224" s="146">
        <f>IF(AZ224=5,G224,0)</f>
        <v>0</v>
      </c>
      <c r="CA224" s="177">
        <v>3</v>
      </c>
      <c r="CB224" s="177">
        <v>7</v>
      </c>
      <c r="CZ224" s="146">
        <v>0</v>
      </c>
    </row>
    <row r="225" spans="1:104" ht="12.75">
      <c r="A225" s="171">
        <v>104</v>
      </c>
      <c r="B225" s="172" t="s">
        <v>32</v>
      </c>
      <c r="C225" s="173" t="s">
        <v>33</v>
      </c>
      <c r="D225" s="174" t="s">
        <v>398</v>
      </c>
      <c r="E225" s="175">
        <f>SUM(G213:G224)*0.01</f>
        <v>0</v>
      </c>
      <c r="F225" s="175">
        <v>0</v>
      </c>
      <c r="G225" s="176">
        <f>E225*F225</f>
        <v>0</v>
      </c>
      <c r="O225" s="170">
        <v>2</v>
      </c>
      <c r="AA225" s="146">
        <v>7</v>
      </c>
      <c r="AB225" s="146">
        <v>1002</v>
      </c>
      <c r="AC225" s="146">
        <v>5</v>
      </c>
      <c r="AZ225" s="146">
        <v>2</v>
      </c>
      <c r="BA225" s="146">
        <f>IF(AZ225=1,G225,0)</f>
        <v>0</v>
      </c>
      <c r="BB225" s="146">
        <f>IF(AZ225=2,G225,0)</f>
        <v>0</v>
      </c>
      <c r="BC225" s="146">
        <f>IF(AZ225=3,G225,0)</f>
        <v>0</v>
      </c>
      <c r="BD225" s="146">
        <f>IF(AZ225=4,G225,0)</f>
        <v>0</v>
      </c>
      <c r="BE225" s="146">
        <f>IF(AZ225=5,G225,0)</f>
        <v>0</v>
      </c>
      <c r="CA225" s="177">
        <v>7</v>
      </c>
      <c r="CB225" s="177">
        <v>1002</v>
      </c>
      <c r="CZ225" s="146">
        <v>0</v>
      </c>
    </row>
    <row r="226" spans="1:57" ht="12.75">
      <c r="A226" s="183"/>
      <c r="B226" s="184" t="s">
        <v>413</v>
      </c>
      <c r="C226" s="185" t="str">
        <f>CONCATENATE(B212," ",C212)</f>
        <v>776 Podlahy povlakové</v>
      </c>
      <c r="D226" s="186"/>
      <c r="E226" s="187"/>
      <c r="F226" s="175">
        <v>0</v>
      </c>
      <c r="G226" s="188">
        <f>SUM(G212:G225)</f>
        <v>0</v>
      </c>
      <c r="O226" s="170">
        <v>4</v>
      </c>
      <c r="BA226" s="189">
        <f>SUM(BA212:BA225)</f>
        <v>0</v>
      </c>
      <c r="BB226" s="189">
        <f>SUM(BB212:BB225)</f>
        <v>0</v>
      </c>
      <c r="BC226" s="189">
        <f>SUM(BC212:BC225)</f>
        <v>0</v>
      </c>
      <c r="BD226" s="189">
        <f>SUM(BD212:BD225)</f>
        <v>0</v>
      </c>
      <c r="BE226" s="189">
        <f>SUM(BE212:BE225)</f>
        <v>0</v>
      </c>
    </row>
    <row r="227" spans="1:15" ht="12.75">
      <c r="A227" s="163" t="s">
        <v>410</v>
      </c>
      <c r="B227" s="164" t="s">
        <v>34</v>
      </c>
      <c r="C227" s="165" t="s">
        <v>35</v>
      </c>
      <c r="D227" s="166"/>
      <c r="E227" s="167"/>
      <c r="F227" s="175">
        <v>0</v>
      </c>
      <c r="G227" s="168"/>
      <c r="H227" s="169"/>
      <c r="I227" s="169"/>
      <c r="O227" s="170">
        <v>1</v>
      </c>
    </row>
    <row r="228" spans="1:104" ht="22.5">
      <c r="A228" s="171">
        <v>105</v>
      </c>
      <c r="B228" s="172" t="s">
        <v>36</v>
      </c>
      <c r="C228" s="173" t="s">
        <v>37</v>
      </c>
      <c r="D228" s="174" t="s">
        <v>285</v>
      </c>
      <c r="E228" s="175">
        <v>106.6</v>
      </c>
      <c r="F228" s="175">
        <v>0</v>
      </c>
      <c r="G228" s="176">
        <f>E228*F228</f>
        <v>0</v>
      </c>
      <c r="O228" s="170">
        <v>2</v>
      </c>
      <c r="AA228" s="146">
        <v>1</v>
      </c>
      <c r="AB228" s="146">
        <v>7</v>
      </c>
      <c r="AC228" s="146">
        <v>7</v>
      </c>
      <c r="AZ228" s="146">
        <v>2</v>
      </c>
      <c r="BA228" s="146">
        <f>IF(AZ228=1,G228,0)</f>
        <v>0</v>
      </c>
      <c r="BB228" s="146">
        <f>IF(AZ228=2,G228,0)</f>
        <v>0</v>
      </c>
      <c r="BC228" s="146">
        <f>IF(AZ228=3,G228,0)</f>
        <v>0</v>
      </c>
      <c r="BD228" s="146">
        <f>IF(AZ228=4,G228,0)</f>
        <v>0</v>
      </c>
      <c r="BE228" s="146">
        <f>IF(AZ228=5,G228,0)</f>
        <v>0</v>
      </c>
      <c r="CA228" s="177">
        <v>1</v>
      </c>
      <c r="CB228" s="177">
        <v>7</v>
      </c>
      <c r="CZ228" s="146">
        <v>0.00327</v>
      </c>
    </row>
    <row r="229" spans="1:15" ht="22.5">
      <c r="A229" s="178"/>
      <c r="B229" s="180"/>
      <c r="C229" s="222" t="s">
        <v>38</v>
      </c>
      <c r="D229" s="223"/>
      <c r="E229" s="181">
        <v>28.2</v>
      </c>
      <c r="F229" s="175">
        <v>0</v>
      </c>
      <c r="G229" s="182"/>
      <c r="M229" s="179" t="s">
        <v>38</v>
      </c>
      <c r="O229" s="170"/>
    </row>
    <row r="230" spans="1:15" ht="33.75">
      <c r="A230" s="178"/>
      <c r="B230" s="180"/>
      <c r="C230" s="222" t="s">
        <v>39</v>
      </c>
      <c r="D230" s="223"/>
      <c r="E230" s="181">
        <v>42.4</v>
      </c>
      <c r="F230" s="175">
        <v>0</v>
      </c>
      <c r="G230" s="182"/>
      <c r="M230" s="179" t="s">
        <v>39</v>
      </c>
      <c r="O230" s="170"/>
    </row>
    <row r="231" spans="1:15" ht="12.75">
      <c r="A231" s="178"/>
      <c r="B231" s="180"/>
      <c r="C231" s="222" t="s">
        <v>40</v>
      </c>
      <c r="D231" s="223"/>
      <c r="E231" s="181">
        <v>36</v>
      </c>
      <c r="F231" s="175">
        <v>0</v>
      </c>
      <c r="G231" s="182"/>
      <c r="M231" s="179" t="s">
        <v>40</v>
      </c>
      <c r="O231" s="170"/>
    </row>
    <row r="232" spans="1:104" ht="22.5">
      <c r="A232" s="171">
        <v>106</v>
      </c>
      <c r="B232" s="172" t="s">
        <v>41</v>
      </c>
      <c r="C232" s="173" t="s">
        <v>42</v>
      </c>
      <c r="D232" s="174" t="s">
        <v>285</v>
      </c>
      <c r="E232" s="175">
        <v>106.6</v>
      </c>
      <c r="F232" s="175">
        <v>0</v>
      </c>
      <c r="G232" s="176">
        <f>E232*F232</f>
        <v>0</v>
      </c>
      <c r="O232" s="170">
        <v>2</v>
      </c>
      <c r="AA232" s="146">
        <v>1</v>
      </c>
      <c r="AB232" s="146">
        <v>7</v>
      </c>
      <c r="AC232" s="146">
        <v>7</v>
      </c>
      <c r="AZ232" s="146">
        <v>2</v>
      </c>
      <c r="BA232" s="146">
        <f>IF(AZ232=1,G232,0)</f>
        <v>0</v>
      </c>
      <c r="BB232" s="146">
        <f>IF(AZ232=2,G232,0)</f>
        <v>0</v>
      </c>
      <c r="BC232" s="146">
        <f>IF(AZ232=3,G232,0)</f>
        <v>0</v>
      </c>
      <c r="BD232" s="146">
        <f>IF(AZ232=4,G232,0)</f>
        <v>0</v>
      </c>
      <c r="BE232" s="146">
        <f>IF(AZ232=5,G232,0)</f>
        <v>0</v>
      </c>
      <c r="CA232" s="177">
        <v>1</v>
      </c>
      <c r="CB232" s="177">
        <v>7</v>
      </c>
      <c r="CZ232" s="146">
        <v>0.00078</v>
      </c>
    </row>
    <row r="233" spans="1:104" ht="12.75">
      <c r="A233" s="171">
        <v>107</v>
      </c>
      <c r="B233" s="172" t="s">
        <v>43</v>
      </c>
      <c r="C233" s="173" t="s">
        <v>44</v>
      </c>
      <c r="D233" s="174" t="s">
        <v>285</v>
      </c>
      <c r="E233" s="175">
        <v>112</v>
      </c>
      <c r="F233" s="175">
        <v>0</v>
      </c>
      <c r="G233" s="176">
        <f>E233*F233</f>
        <v>0</v>
      </c>
      <c r="O233" s="170">
        <v>2</v>
      </c>
      <c r="AA233" s="146">
        <v>3</v>
      </c>
      <c r="AB233" s="146">
        <v>7</v>
      </c>
      <c r="AC233" s="146">
        <v>597813761</v>
      </c>
      <c r="AZ233" s="146">
        <v>2</v>
      </c>
      <c r="BA233" s="146">
        <f>IF(AZ233=1,G233,0)</f>
        <v>0</v>
      </c>
      <c r="BB233" s="146">
        <f>IF(AZ233=2,G233,0)</f>
        <v>0</v>
      </c>
      <c r="BC233" s="146">
        <f>IF(AZ233=3,G233,0)</f>
        <v>0</v>
      </c>
      <c r="BD233" s="146">
        <f>IF(AZ233=4,G233,0)</f>
        <v>0</v>
      </c>
      <c r="BE233" s="146">
        <f>IF(AZ233=5,G233,0)</f>
        <v>0</v>
      </c>
      <c r="CA233" s="177">
        <v>3</v>
      </c>
      <c r="CB233" s="177">
        <v>7</v>
      </c>
      <c r="CZ233" s="146">
        <v>0.0138</v>
      </c>
    </row>
    <row r="234" spans="1:15" ht="12.75">
      <c r="A234" s="178"/>
      <c r="B234" s="180"/>
      <c r="C234" s="222" t="s">
        <v>45</v>
      </c>
      <c r="D234" s="223"/>
      <c r="E234" s="181">
        <v>106.6</v>
      </c>
      <c r="F234" s="175">
        <v>0</v>
      </c>
      <c r="G234" s="182"/>
      <c r="M234" s="179" t="s">
        <v>45</v>
      </c>
      <c r="O234" s="170"/>
    </row>
    <row r="235" spans="1:15" ht="12.75">
      <c r="A235" s="178"/>
      <c r="B235" s="180"/>
      <c r="C235" s="222" t="s">
        <v>46</v>
      </c>
      <c r="D235" s="223"/>
      <c r="E235" s="181">
        <v>5.4</v>
      </c>
      <c r="F235" s="175">
        <v>0</v>
      </c>
      <c r="G235" s="182"/>
      <c r="M235" s="179" t="s">
        <v>46</v>
      </c>
      <c r="O235" s="170"/>
    </row>
    <row r="236" spans="1:104" ht="12.75">
      <c r="A236" s="171">
        <v>108</v>
      </c>
      <c r="B236" s="172" t="s">
        <v>47</v>
      </c>
      <c r="C236" s="173" t="s">
        <v>48</v>
      </c>
      <c r="D236" s="174" t="s">
        <v>398</v>
      </c>
      <c r="E236" s="175">
        <f>SUM(G228:G235)*0.01</f>
        <v>0</v>
      </c>
      <c r="F236" s="175">
        <v>0</v>
      </c>
      <c r="G236" s="176">
        <f>E236*F236</f>
        <v>0</v>
      </c>
      <c r="O236" s="170">
        <v>2</v>
      </c>
      <c r="AA236" s="146">
        <v>7</v>
      </c>
      <c r="AB236" s="146">
        <v>1002</v>
      </c>
      <c r="AC236" s="146">
        <v>5</v>
      </c>
      <c r="AZ236" s="146">
        <v>2</v>
      </c>
      <c r="BA236" s="146">
        <f>IF(AZ236=1,G236,0)</f>
        <v>0</v>
      </c>
      <c r="BB236" s="146">
        <f>IF(AZ236=2,G236,0)</f>
        <v>0</v>
      </c>
      <c r="BC236" s="146">
        <f>IF(AZ236=3,G236,0)</f>
        <v>0</v>
      </c>
      <c r="BD236" s="146">
        <f>IF(AZ236=4,G236,0)</f>
        <v>0</v>
      </c>
      <c r="BE236" s="146">
        <f>IF(AZ236=5,G236,0)</f>
        <v>0</v>
      </c>
      <c r="CA236" s="177">
        <v>7</v>
      </c>
      <c r="CB236" s="177">
        <v>1002</v>
      </c>
      <c r="CZ236" s="146">
        <v>0</v>
      </c>
    </row>
    <row r="237" spans="1:57" ht="12.75">
      <c r="A237" s="183"/>
      <c r="B237" s="184" t="s">
        <v>413</v>
      </c>
      <c r="C237" s="185" t="str">
        <f>CONCATENATE(B227," ",C227)</f>
        <v>781 Obklady keramické</v>
      </c>
      <c r="D237" s="186"/>
      <c r="E237" s="187"/>
      <c r="F237" s="175">
        <v>0</v>
      </c>
      <c r="G237" s="188">
        <f>SUM(G227:G236)</f>
        <v>0</v>
      </c>
      <c r="O237" s="170">
        <v>4</v>
      </c>
      <c r="BA237" s="189">
        <f>SUM(BA227:BA236)</f>
        <v>0</v>
      </c>
      <c r="BB237" s="189">
        <f>SUM(BB227:BB236)</f>
        <v>0</v>
      </c>
      <c r="BC237" s="189">
        <f>SUM(BC227:BC236)</f>
        <v>0</v>
      </c>
      <c r="BD237" s="189">
        <f>SUM(BD227:BD236)</f>
        <v>0</v>
      </c>
      <c r="BE237" s="189">
        <f>SUM(BE227:BE236)</f>
        <v>0</v>
      </c>
    </row>
    <row r="238" spans="1:15" ht="12.75">
      <c r="A238" s="163" t="s">
        <v>410</v>
      </c>
      <c r="B238" s="164" t="s">
        <v>49</v>
      </c>
      <c r="C238" s="165" t="s">
        <v>50</v>
      </c>
      <c r="D238" s="166"/>
      <c r="E238" s="167"/>
      <c r="F238" s="175">
        <v>0</v>
      </c>
      <c r="G238" s="168"/>
      <c r="H238" s="169"/>
      <c r="I238" s="169"/>
      <c r="O238" s="170">
        <v>1</v>
      </c>
    </row>
    <row r="239" spans="1:104" ht="12.75">
      <c r="A239" s="171">
        <v>109</v>
      </c>
      <c r="B239" s="172" t="s">
        <v>51</v>
      </c>
      <c r="C239" s="173" t="s">
        <v>52</v>
      </c>
      <c r="D239" s="174" t="s">
        <v>285</v>
      </c>
      <c r="E239" s="175">
        <v>351</v>
      </c>
      <c r="F239" s="175">
        <v>0</v>
      </c>
      <c r="G239" s="176">
        <f>E239*F239</f>
        <v>0</v>
      </c>
      <c r="O239" s="170">
        <v>2</v>
      </c>
      <c r="AA239" s="146">
        <v>1</v>
      </c>
      <c r="AB239" s="146">
        <v>7</v>
      </c>
      <c r="AC239" s="146">
        <v>7</v>
      </c>
      <c r="AZ239" s="146">
        <v>2</v>
      </c>
      <c r="BA239" s="146">
        <f>IF(AZ239=1,G239,0)</f>
        <v>0</v>
      </c>
      <c r="BB239" s="146">
        <f>IF(AZ239=2,G239,0)</f>
        <v>0</v>
      </c>
      <c r="BC239" s="146">
        <f>IF(AZ239=3,G239,0)</f>
        <v>0</v>
      </c>
      <c r="BD239" s="146">
        <f>IF(AZ239=4,G239,0)</f>
        <v>0</v>
      </c>
      <c r="BE239" s="146">
        <f>IF(AZ239=5,G239,0)</f>
        <v>0</v>
      </c>
      <c r="CA239" s="177">
        <v>1</v>
      </c>
      <c r="CB239" s="177">
        <v>7</v>
      </c>
      <c r="CZ239" s="146">
        <v>0.00015</v>
      </c>
    </row>
    <row r="240" spans="1:104" ht="12.75">
      <c r="A240" s="171">
        <v>110</v>
      </c>
      <c r="B240" s="172" t="s">
        <v>53</v>
      </c>
      <c r="C240" s="173" t="s">
        <v>54</v>
      </c>
      <c r="D240" s="174" t="s">
        <v>285</v>
      </c>
      <c r="E240" s="175">
        <v>351</v>
      </c>
      <c r="F240" s="175">
        <v>0</v>
      </c>
      <c r="G240" s="176">
        <f>E240*F240</f>
        <v>0</v>
      </c>
      <c r="O240" s="170">
        <v>2</v>
      </c>
      <c r="AA240" s="146">
        <v>1</v>
      </c>
      <c r="AB240" s="146">
        <v>7</v>
      </c>
      <c r="AC240" s="146">
        <v>7</v>
      </c>
      <c r="AZ240" s="146">
        <v>2</v>
      </c>
      <c r="BA240" s="146">
        <f>IF(AZ240=1,G240,0)</f>
        <v>0</v>
      </c>
      <c r="BB240" s="146">
        <f>IF(AZ240=2,G240,0)</f>
        <v>0</v>
      </c>
      <c r="BC240" s="146">
        <f>IF(AZ240=3,G240,0)</f>
        <v>0</v>
      </c>
      <c r="BD240" s="146">
        <f>IF(AZ240=4,G240,0)</f>
        <v>0</v>
      </c>
      <c r="BE240" s="146">
        <f>IF(AZ240=5,G240,0)</f>
        <v>0</v>
      </c>
      <c r="CA240" s="177">
        <v>1</v>
      </c>
      <c r="CB240" s="177">
        <v>7</v>
      </c>
      <c r="CZ240" s="146">
        <v>0.00048</v>
      </c>
    </row>
    <row r="241" spans="1:15" ht="12.75">
      <c r="A241" s="178"/>
      <c r="B241" s="180"/>
      <c r="C241" s="222" t="s">
        <v>55</v>
      </c>
      <c r="D241" s="223"/>
      <c r="E241" s="181">
        <v>351</v>
      </c>
      <c r="F241" s="175">
        <v>0</v>
      </c>
      <c r="G241" s="182"/>
      <c r="M241" s="179" t="s">
        <v>55</v>
      </c>
      <c r="O241" s="170"/>
    </row>
    <row r="242" spans="1:104" ht="22.5">
      <c r="A242" s="171">
        <v>111</v>
      </c>
      <c r="B242" s="172" t="s">
        <v>56</v>
      </c>
      <c r="C242" s="173" t="s">
        <v>57</v>
      </c>
      <c r="D242" s="174" t="s">
        <v>285</v>
      </c>
      <c r="E242" s="175">
        <v>545</v>
      </c>
      <c r="F242" s="175">
        <v>0</v>
      </c>
      <c r="G242" s="176">
        <f>E242*F242</f>
        <v>0</v>
      </c>
      <c r="O242" s="170">
        <v>2</v>
      </c>
      <c r="AA242" s="146">
        <v>1</v>
      </c>
      <c r="AB242" s="146">
        <v>7</v>
      </c>
      <c r="AC242" s="146">
        <v>7</v>
      </c>
      <c r="AZ242" s="146">
        <v>2</v>
      </c>
      <c r="BA242" s="146">
        <f>IF(AZ242=1,G242,0)</f>
        <v>0</v>
      </c>
      <c r="BB242" s="146">
        <f>IF(AZ242=2,G242,0)</f>
        <v>0</v>
      </c>
      <c r="BC242" s="146">
        <f>IF(AZ242=3,G242,0)</f>
        <v>0</v>
      </c>
      <c r="BD242" s="146">
        <f>IF(AZ242=4,G242,0)</f>
        <v>0</v>
      </c>
      <c r="BE242" s="146">
        <f>IF(AZ242=5,G242,0)</f>
        <v>0</v>
      </c>
      <c r="CA242" s="177">
        <v>1</v>
      </c>
      <c r="CB242" s="177">
        <v>7</v>
      </c>
      <c r="CZ242" s="146">
        <v>0.00048</v>
      </c>
    </row>
    <row r="243" spans="1:15" ht="12.75">
      <c r="A243" s="178"/>
      <c r="B243" s="180"/>
      <c r="C243" s="222" t="s">
        <v>58</v>
      </c>
      <c r="D243" s="223"/>
      <c r="E243" s="181">
        <v>545</v>
      </c>
      <c r="F243" s="175">
        <v>0</v>
      </c>
      <c r="G243" s="182"/>
      <c r="M243" s="179" t="s">
        <v>58</v>
      </c>
      <c r="O243" s="170"/>
    </row>
    <row r="244" spans="1:57" ht="12.75">
      <c r="A244" s="183"/>
      <c r="B244" s="184" t="s">
        <v>413</v>
      </c>
      <c r="C244" s="185" t="str">
        <f>CONCATENATE(B238," ",C238)</f>
        <v>784 Malby</v>
      </c>
      <c r="D244" s="186"/>
      <c r="E244" s="187"/>
      <c r="F244" s="175">
        <v>0</v>
      </c>
      <c r="G244" s="188">
        <f>SUM(G238:G243)</f>
        <v>0</v>
      </c>
      <c r="O244" s="170">
        <v>4</v>
      </c>
      <c r="BA244" s="189">
        <f>SUM(BA238:BA243)</f>
        <v>0</v>
      </c>
      <c r="BB244" s="189">
        <f>SUM(BB238:BB243)</f>
        <v>0</v>
      </c>
      <c r="BC244" s="189">
        <f>SUM(BC238:BC243)</f>
        <v>0</v>
      </c>
      <c r="BD244" s="189">
        <f>SUM(BD238:BD243)</f>
        <v>0</v>
      </c>
      <c r="BE244" s="189">
        <f>SUM(BE238:BE243)</f>
        <v>0</v>
      </c>
    </row>
    <row r="245" spans="1:15" ht="12.75">
      <c r="A245" s="163" t="s">
        <v>410</v>
      </c>
      <c r="B245" s="164" t="s">
        <v>59</v>
      </c>
      <c r="C245" s="165" t="s">
        <v>60</v>
      </c>
      <c r="D245" s="166"/>
      <c r="E245" s="167"/>
      <c r="F245" s="175">
        <v>0</v>
      </c>
      <c r="G245" s="168"/>
      <c r="H245" s="169"/>
      <c r="I245" s="169"/>
      <c r="O245" s="170">
        <v>1</v>
      </c>
    </row>
    <row r="246" spans="1:104" ht="12.75">
      <c r="A246" s="171">
        <v>112</v>
      </c>
      <c r="B246" s="172" t="s">
        <v>61</v>
      </c>
      <c r="C246" s="173" t="s">
        <v>62</v>
      </c>
      <c r="D246" s="174" t="s">
        <v>419</v>
      </c>
      <c r="E246" s="175">
        <v>1</v>
      </c>
      <c r="F246" s="175">
        <v>0</v>
      </c>
      <c r="G246" s="176">
        <f>E246*F246</f>
        <v>0</v>
      </c>
      <c r="O246" s="170">
        <v>2</v>
      </c>
      <c r="AA246" s="146">
        <v>12</v>
      </c>
      <c r="AB246" s="146">
        <v>0</v>
      </c>
      <c r="AC246" s="146">
        <v>45</v>
      </c>
      <c r="AZ246" s="146">
        <v>4</v>
      </c>
      <c r="BA246" s="146">
        <f>IF(AZ246=1,G246,0)</f>
        <v>0</v>
      </c>
      <c r="BB246" s="146">
        <f>IF(AZ246=2,G246,0)</f>
        <v>0</v>
      </c>
      <c r="BC246" s="146">
        <f>IF(AZ246=3,G246,0)</f>
        <v>0</v>
      </c>
      <c r="BD246" s="146">
        <f>IF(AZ246=4,G246,0)</f>
        <v>0</v>
      </c>
      <c r="BE246" s="146">
        <f>IF(AZ246=5,G246,0)</f>
        <v>0</v>
      </c>
      <c r="CA246" s="177">
        <v>12</v>
      </c>
      <c r="CB246" s="177">
        <v>0</v>
      </c>
      <c r="CZ246" s="146">
        <v>0</v>
      </c>
    </row>
    <row r="247" spans="1:104" ht="12.75">
      <c r="A247" s="171">
        <v>113</v>
      </c>
      <c r="B247" s="172" t="s">
        <v>63</v>
      </c>
      <c r="C247" s="173" t="s">
        <v>64</v>
      </c>
      <c r="D247" s="174" t="s">
        <v>419</v>
      </c>
      <c r="E247" s="175">
        <v>1</v>
      </c>
      <c r="F247" s="175">
        <v>0</v>
      </c>
      <c r="G247" s="176">
        <f>E247*F247</f>
        <v>0</v>
      </c>
      <c r="O247" s="170">
        <v>2</v>
      </c>
      <c r="AA247" s="146">
        <v>12</v>
      </c>
      <c r="AB247" s="146">
        <v>0</v>
      </c>
      <c r="AC247" s="146">
        <v>46</v>
      </c>
      <c r="AZ247" s="146">
        <v>4</v>
      </c>
      <c r="BA247" s="146">
        <f>IF(AZ247=1,G247,0)</f>
        <v>0</v>
      </c>
      <c r="BB247" s="146">
        <f>IF(AZ247=2,G247,0)</f>
        <v>0</v>
      </c>
      <c r="BC247" s="146">
        <f>IF(AZ247=3,G247,0)</f>
        <v>0</v>
      </c>
      <c r="BD247" s="146">
        <f>IF(AZ247=4,G247,0)</f>
        <v>0</v>
      </c>
      <c r="BE247" s="146">
        <f>IF(AZ247=5,G247,0)</f>
        <v>0</v>
      </c>
      <c r="CA247" s="177">
        <v>12</v>
      </c>
      <c r="CB247" s="177">
        <v>0</v>
      </c>
      <c r="CZ247" s="146">
        <v>0</v>
      </c>
    </row>
    <row r="248" spans="1:15" ht="12.75">
      <c r="A248" s="178"/>
      <c r="B248" s="180"/>
      <c r="C248" s="222" t="s">
        <v>411</v>
      </c>
      <c r="D248" s="223"/>
      <c r="E248" s="181">
        <v>1</v>
      </c>
      <c r="F248" s="175">
        <v>0</v>
      </c>
      <c r="G248" s="182"/>
      <c r="M248" s="179">
        <v>1</v>
      </c>
      <c r="O248" s="170"/>
    </row>
    <row r="249" spans="1:57" ht="12.75">
      <c r="A249" s="183"/>
      <c r="B249" s="184" t="s">
        <v>413</v>
      </c>
      <c r="C249" s="185" t="str">
        <f>CONCATENATE(B245," ",C245)</f>
        <v>M21 Elektromontáže</v>
      </c>
      <c r="D249" s="186"/>
      <c r="E249" s="187"/>
      <c r="F249" s="175">
        <v>0</v>
      </c>
      <c r="G249" s="188">
        <f>SUM(G245:G248)</f>
        <v>0</v>
      </c>
      <c r="O249" s="170">
        <v>4</v>
      </c>
      <c r="BA249" s="189">
        <f>SUM(BA245:BA248)</f>
        <v>0</v>
      </c>
      <c r="BB249" s="189">
        <f>SUM(BB245:BB248)</f>
        <v>0</v>
      </c>
      <c r="BC249" s="189">
        <f>SUM(BC245:BC248)</f>
        <v>0</v>
      </c>
      <c r="BD249" s="189">
        <f>SUM(BD245:BD248)</f>
        <v>0</v>
      </c>
      <c r="BE249" s="189">
        <f>SUM(BE245:BE248)</f>
        <v>0</v>
      </c>
    </row>
    <row r="250" spans="1:15" ht="12.75">
      <c r="A250" s="163" t="s">
        <v>410</v>
      </c>
      <c r="B250" s="164" t="s">
        <v>65</v>
      </c>
      <c r="C250" s="165" t="s">
        <v>66</v>
      </c>
      <c r="D250" s="166"/>
      <c r="E250" s="167"/>
      <c r="F250" s="175">
        <v>0</v>
      </c>
      <c r="G250" s="168"/>
      <c r="H250" s="169"/>
      <c r="I250" s="169"/>
      <c r="O250" s="170">
        <v>1</v>
      </c>
    </row>
    <row r="251" spans="1:104" ht="12.75">
      <c r="A251" s="171">
        <v>114</v>
      </c>
      <c r="B251" s="172" t="s">
        <v>67</v>
      </c>
      <c r="C251" s="173" t="s">
        <v>68</v>
      </c>
      <c r="D251" s="174" t="s">
        <v>419</v>
      </c>
      <c r="E251" s="175">
        <v>1</v>
      </c>
      <c r="F251" s="175">
        <v>0</v>
      </c>
      <c r="G251" s="176">
        <f>E251*F251</f>
        <v>0</v>
      </c>
      <c r="O251" s="170">
        <v>2</v>
      </c>
      <c r="AA251" s="146">
        <v>12</v>
      </c>
      <c r="AB251" s="146">
        <v>0</v>
      </c>
      <c r="AC251" s="146">
        <v>117</v>
      </c>
      <c r="AZ251" s="146">
        <v>4</v>
      </c>
      <c r="BA251" s="146">
        <f>IF(AZ251=1,G251,0)</f>
        <v>0</v>
      </c>
      <c r="BB251" s="146">
        <f>IF(AZ251=2,G251,0)</f>
        <v>0</v>
      </c>
      <c r="BC251" s="146">
        <f>IF(AZ251=3,G251,0)</f>
        <v>0</v>
      </c>
      <c r="BD251" s="146">
        <f>IF(AZ251=4,G251,0)</f>
        <v>0</v>
      </c>
      <c r="BE251" s="146">
        <f>IF(AZ251=5,G251,0)</f>
        <v>0</v>
      </c>
      <c r="CA251" s="177">
        <v>12</v>
      </c>
      <c r="CB251" s="177">
        <v>0</v>
      </c>
      <c r="CZ251" s="146">
        <v>0</v>
      </c>
    </row>
    <row r="252" spans="1:57" ht="12.75">
      <c r="A252" s="183"/>
      <c r="B252" s="184" t="s">
        <v>413</v>
      </c>
      <c r="C252" s="185" t="str">
        <f>CONCATENATE(B250," ",C250)</f>
        <v>M24 Montáže vzduchotechnických zařízení</v>
      </c>
      <c r="D252" s="186"/>
      <c r="E252" s="187"/>
      <c r="F252" s="175">
        <v>0</v>
      </c>
      <c r="G252" s="188">
        <f>SUM(G250:G251)</f>
        <v>0</v>
      </c>
      <c r="O252" s="170">
        <v>4</v>
      </c>
      <c r="BA252" s="189">
        <f>SUM(BA250:BA251)</f>
        <v>0</v>
      </c>
      <c r="BB252" s="189">
        <f>SUM(BB250:BB251)</f>
        <v>0</v>
      </c>
      <c r="BC252" s="189">
        <f>SUM(BC250:BC251)</f>
        <v>0</v>
      </c>
      <c r="BD252" s="189">
        <f>SUM(BD250:BD251)</f>
        <v>0</v>
      </c>
      <c r="BE252" s="189">
        <f>SUM(BE250:BE251)</f>
        <v>0</v>
      </c>
    </row>
    <row r="253" ht="12.75">
      <c r="E253" s="146"/>
    </row>
    <row r="254" ht="12.75">
      <c r="E254" s="146"/>
    </row>
    <row r="255" ht="12.75">
      <c r="E255" s="146"/>
    </row>
    <row r="256" ht="12.75">
      <c r="E256" s="146"/>
    </row>
    <row r="257" ht="12.75">
      <c r="E257" s="146"/>
    </row>
    <row r="258" ht="12.75">
      <c r="E258" s="146"/>
    </row>
    <row r="259" ht="12.75">
      <c r="E259" s="146"/>
    </row>
    <row r="260" ht="12.75">
      <c r="E260" s="146"/>
    </row>
    <row r="261" ht="12.75">
      <c r="E261" s="146"/>
    </row>
    <row r="262" ht="12.75">
      <c r="E262" s="146"/>
    </row>
    <row r="263" ht="12.75">
      <c r="E263" s="146"/>
    </row>
    <row r="264" ht="12.75">
      <c r="E264" s="146"/>
    </row>
    <row r="265" ht="12.75">
      <c r="E265" s="146"/>
    </row>
    <row r="266" ht="12.75">
      <c r="E266" s="146"/>
    </row>
    <row r="267" ht="12.75">
      <c r="E267" s="146"/>
    </row>
    <row r="268" ht="12.75">
      <c r="E268" s="146"/>
    </row>
    <row r="269" ht="12.75">
      <c r="E269" s="146"/>
    </row>
    <row r="270" ht="12.75">
      <c r="E270" s="146"/>
    </row>
    <row r="271" ht="12.75">
      <c r="E271" s="146"/>
    </row>
    <row r="272" ht="12.75">
      <c r="E272" s="146"/>
    </row>
    <row r="273" ht="12.75">
      <c r="E273" s="146"/>
    </row>
    <row r="274" ht="12.75">
      <c r="E274" s="146"/>
    </row>
    <row r="275" ht="12.75">
      <c r="E275" s="146"/>
    </row>
    <row r="276" spans="1:7" ht="12.75">
      <c r="A276" s="190"/>
      <c r="B276" s="190"/>
      <c r="C276" s="190"/>
      <c r="D276" s="190"/>
      <c r="E276" s="190"/>
      <c r="F276" s="190"/>
      <c r="G276" s="190"/>
    </row>
    <row r="277" spans="1:7" ht="12.75">
      <c r="A277" s="190"/>
      <c r="B277" s="190"/>
      <c r="C277" s="190"/>
      <c r="D277" s="190"/>
      <c r="E277" s="190"/>
      <c r="F277" s="190"/>
      <c r="G277" s="190"/>
    </row>
    <row r="278" spans="1:7" ht="12.75">
      <c r="A278" s="190"/>
      <c r="B278" s="190"/>
      <c r="C278" s="190"/>
      <c r="D278" s="190"/>
      <c r="E278" s="190"/>
      <c r="F278" s="190"/>
      <c r="G278" s="190"/>
    </row>
    <row r="279" spans="1:7" ht="12.75">
      <c r="A279" s="190"/>
      <c r="B279" s="190"/>
      <c r="C279" s="190"/>
      <c r="D279" s="190"/>
      <c r="E279" s="190"/>
      <c r="F279" s="190"/>
      <c r="G279" s="190"/>
    </row>
    <row r="280" ht="12.75">
      <c r="E280" s="146"/>
    </row>
    <row r="281" ht="12.75">
      <c r="E281" s="146"/>
    </row>
    <row r="282" ht="12.75">
      <c r="E282" s="146"/>
    </row>
    <row r="283" ht="12.75">
      <c r="E283" s="146"/>
    </row>
    <row r="284" ht="12.75">
      <c r="E284" s="146"/>
    </row>
    <row r="285" ht="12.75">
      <c r="E285" s="146"/>
    </row>
    <row r="286" ht="12.75">
      <c r="E286" s="146"/>
    </row>
    <row r="287" ht="12.75">
      <c r="E287" s="146"/>
    </row>
    <row r="288" ht="12.75">
      <c r="E288" s="146"/>
    </row>
    <row r="289" ht="12.75">
      <c r="E289" s="146"/>
    </row>
    <row r="290" ht="12.75">
      <c r="E290" s="146"/>
    </row>
    <row r="291" ht="12.75">
      <c r="E291" s="146"/>
    </row>
    <row r="292" ht="12.75">
      <c r="E292" s="146"/>
    </row>
    <row r="293" ht="12.75">
      <c r="E293" s="146"/>
    </row>
    <row r="294" ht="12.75">
      <c r="E294" s="146"/>
    </row>
    <row r="295" ht="12.75">
      <c r="E295" s="146"/>
    </row>
    <row r="296" ht="12.75">
      <c r="E296" s="146"/>
    </row>
    <row r="297" ht="12.75">
      <c r="E297" s="146"/>
    </row>
    <row r="298" ht="12.75">
      <c r="E298" s="146"/>
    </row>
    <row r="299" ht="12.75">
      <c r="E299" s="146"/>
    </row>
    <row r="300" ht="12.75">
      <c r="E300" s="146"/>
    </row>
    <row r="301" ht="12.75">
      <c r="E301" s="146"/>
    </row>
    <row r="302" ht="12.75">
      <c r="E302" s="146"/>
    </row>
    <row r="303" ht="12.75">
      <c r="E303" s="146"/>
    </row>
    <row r="304" ht="12.75">
      <c r="E304" s="146"/>
    </row>
    <row r="305" ht="12.75">
      <c r="E305" s="146"/>
    </row>
    <row r="306" ht="12.75">
      <c r="E306" s="146"/>
    </row>
    <row r="307" ht="12.75">
      <c r="E307" s="146"/>
    </row>
    <row r="308" ht="12.75">
      <c r="E308" s="146"/>
    </row>
    <row r="309" ht="12.75">
      <c r="E309" s="146"/>
    </row>
    <row r="310" ht="12.75">
      <c r="E310" s="146"/>
    </row>
    <row r="311" spans="1:2" ht="12.75">
      <c r="A311" s="191"/>
      <c r="B311" s="191"/>
    </row>
    <row r="312" spans="1:7" ht="12.75">
      <c r="A312" s="190"/>
      <c r="B312" s="190"/>
      <c r="C312" s="193"/>
      <c r="D312" s="193"/>
      <c r="E312" s="194"/>
      <c r="F312" s="193"/>
      <c r="G312" s="195"/>
    </row>
    <row r="313" spans="1:7" ht="12.75">
      <c r="A313" s="196"/>
      <c r="B313" s="196"/>
      <c r="C313" s="190"/>
      <c r="D313" s="190"/>
      <c r="E313" s="197"/>
      <c r="F313" s="190"/>
      <c r="G313" s="190"/>
    </row>
    <row r="314" spans="1:7" ht="12.75">
      <c r="A314" s="190"/>
      <c r="B314" s="190"/>
      <c r="C314" s="190"/>
      <c r="D314" s="190"/>
      <c r="E314" s="197"/>
      <c r="F314" s="190"/>
      <c r="G314" s="190"/>
    </row>
    <row r="315" spans="1:7" ht="12.75">
      <c r="A315" s="190"/>
      <c r="B315" s="190"/>
      <c r="C315" s="190"/>
      <c r="D315" s="190"/>
      <c r="E315" s="197"/>
      <c r="F315" s="190"/>
      <c r="G315" s="190"/>
    </row>
    <row r="316" spans="1:7" ht="12.75">
      <c r="A316" s="190"/>
      <c r="B316" s="190"/>
      <c r="C316" s="190"/>
      <c r="D316" s="190"/>
      <c r="E316" s="197"/>
      <c r="F316" s="190"/>
      <c r="G316" s="190"/>
    </row>
    <row r="317" spans="1:7" ht="12.75">
      <c r="A317" s="190"/>
      <c r="B317" s="190"/>
      <c r="C317" s="190"/>
      <c r="D317" s="190"/>
      <c r="E317" s="197"/>
      <c r="F317" s="190"/>
      <c r="G317" s="190"/>
    </row>
    <row r="318" spans="1:7" ht="12.75">
      <c r="A318" s="190"/>
      <c r="B318" s="190"/>
      <c r="C318" s="190"/>
      <c r="D318" s="190"/>
      <c r="E318" s="197"/>
      <c r="F318" s="190"/>
      <c r="G318" s="190"/>
    </row>
    <row r="319" spans="1:7" ht="12.75">
      <c r="A319" s="190"/>
      <c r="B319" s="190"/>
      <c r="C319" s="190"/>
      <c r="D319" s="190"/>
      <c r="E319" s="197"/>
      <c r="F319" s="190"/>
      <c r="G319" s="190"/>
    </row>
    <row r="320" spans="1:7" ht="12.75">
      <c r="A320" s="190"/>
      <c r="B320" s="190"/>
      <c r="C320" s="190"/>
      <c r="D320" s="190"/>
      <c r="E320" s="197"/>
      <c r="F320" s="190"/>
      <c r="G320" s="190"/>
    </row>
    <row r="321" spans="1:7" ht="12.75">
      <c r="A321" s="190"/>
      <c r="B321" s="190"/>
      <c r="C321" s="190"/>
      <c r="D321" s="190"/>
      <c r="E321" s="197"/>
      <c r="F321" s="190"/>
      <c r="G321" s="190"/>
    </row>
    <row r="322" spans="1:7" ht="12.75">
      <c r="A322" s="190"/>
      <c r="B322" s="190"/>
      <c r="C322" s="190"/>
      <c r="D322" s="190"/>
      <c r="E322" s="197"/>
      <c r="F322" s="190"/>
      <c r="G322" s="190"/>
    </row>
    <row r="323" spans="1:7" ht="12.75">
      <c r="A323" s="190"/>
      <c r="B323" s="190"/>
      <c r="C323" s="190"/>
      <c r="D323" s="190"/>
      <c r="E323" s="197"/>
      <c r="F323" s="190"/>
      <c r="G323" s="190"/>
    </row>
    <row r="324" spans="1:7" ht="12.75">
      <c r="A324" s="190"/>
      <c r="B324" s="190"/>
      <c r="C324" s="190"/>
      <c r="D324" s="190"/>
      <c r="E324" s="197"/>
      <c r="F324" s="190"/>
      <c r="G324" s="190"/>
    </row>
    <row r="325" spans="1:7" ht="12.75">
      <c r="A325" s="190"/>
      <c r="B325" s="190"/>
      <c r="C325" s="190"/>
      <c r="D325" s="190"/>
      <c r="E325" s="197"/>
      <c r="F325" s="190"/>
      <c r="G325" s="190"/>
    </row>
  </sheetData>
  <sheetProtection/>
  <mergeCells count="92">
    <mergeCell ref="C22:D22"/>
    <mergeCell ref="C24:D24"/>
    <mergeCell ref="A1:G1"/>
    <mergeCell ref="A3:B3"/>
    <mergeCell ref="A4:B4"/>
    <mergeCell ref="E4:G4"/>
    <mergeCell ref="C14:D14"/>
    <mergeCell ref="C15:D15"/>
    <mergeCell ref="C16:D16"/>
    <mergeCell ref="C17:D17"/>
    <mergeCell ref="C18:D18"/>
    <mergeCell ref="C20:D20"/>
    <mergeCell ref="C58:D58"/>
    <mergeCell ref="C28:D28"/>
    <mergeCell ref="C29:D29"/>
    <mergeCell ref="C31:D31"/>
    <mergeCell ref="C33:D33"/>
    <mergeCell ref="C34:D34"/>
    <mergeCell ref="C36:D36"/>
    <mergeCell ref="C39:D39"/>
    <mergeCell ref="C41:D41"/>
    <mergeCell ref="C63:D63"/>
    <mergeCell ref="C64:D64"/>
    <mergeCell ref="C66:D66"/>
    <mergeCell ref="C43:D43"/>
    <mergeCell ref="C44:D44"/>
    <mergeCell ref="C49:D49"/>
    <mergeCell ref="C52:D52"/>
    <mergeCell ref="C54:D54"/>
    <mergeCell ref="C55:D55"/>
    <mergeCell ref="C57:D57"/>
    <mergeCell ref="C93:D93"/>
    <mergeCell ref="C95:D95"/>
    <mergeCell ref="C75:D75"/>
    <mergeCell ref="C76:D76"/>
    <mergeCell ref="C70:D70"/>
    <mergeCell ref="C71:D71"/>
    <mergeCell ref="C96:D96"/>
    <mergeCell ref="C98:D98"/>
    <mergeCell ref="C100:D100"/>
    <mergeCell ref="C102:D102"/>
    <mergeCell ref="C84:D84"/>
    <mergeCell ref="C86:D86"/>
    <mergeCell ref="C87:D87"/>
    <mergeCell ref="C89:D89"/>
    <mergeCell ref="C90:D90"/>
    <mergeCell ref="C92:D92"/>
    <mergeCell ref="C141:D141"/>
    <mergeCell ref="C143:D143"/>
    <mergeCell ref="C125:D125"/>
    <mergeCell ref="C126:D126"/>
    <mergeCell ref="C127:D127"/>
    <mergeCell ref="C104:D104"/>
    <mergeCell ref="C106:D106"/>
    <mergeCell ref="C108:D108"/>
    <mergeCell ref="C110:D110"/>
    <mergeCell ref="C144:D144"/>
    <mergeCell ref="C145:D145"/>
    <mergeCell ref="C153:D153"/>
    <mergeCell ref="C158:D158"/>
    <mergeCell ref="C132:D132"/>
    <mergeCell ref="C133:D133"/>
    <mergeCell ref="C136:D136"/>
    <mergeCell ref="C137:D137"/>
    <mergeCell ref="C139:D139"/>
    <mergeCell ref="C140:D140"/>
    <mergeCell ref="C174:D174"/>
    <mergeCell ref="C175:D175"/>
    <mergeCell ref="C177:D177"/>
    <mergeCell ref="C178:D178"/>
    <mergeCell ref="C166:D166"/>
    <mergeCell ref="C167:D167"/>
    <mergeCell ref="C200:D200"/>
    <mergeCell ref="C201:D201"/>
    <mergeCell ref="C185:D185"/>
    <mergeCell ref="C189:D189"/>
    <mergeCell ref="C191:D191"/>
    <mergeCell ref="C192:D192"/>
    <mergeCell ref="C216:D216"/>
    <mergeCell ref="C217:D217"/>
    <mergeCell ref="C219:D219"/>
    <mergeCell ref="C221:D221"/>
    <mergeCell ref="C223:D223"/>
    <mergeCell ref="C208:D208"/>
    <mergeCell ref="C248:D248"/>
    <mergeCell ref="C241:D241"/>
    <mergeCell ref="C243:D243"/>
    <mergeCell ref="C229:D229"/>
    <mergeCell ref="C230:D230"/>
    <mergeCell ref="C231:D231"/>
    <mergeCell ref="C234:D234"/>
    <mergeCell ref="C235:D2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Notas</dc:creator>
  <cp:keywords/>
  <dc:description/>
  <cp:lastModifiedBy>Ivan</cp:lastModifiedBy>
  <dcterms:created xsi:type="dcterms:W3CDTF">2016-02-09T15:03:17Z</dcterms:created>
  <dcterms:modified xsi:type="dcterms:W3CDTF">2016-03-11T11:34:27Z</dcterms:modified>
  <cp:category/>
  <cp:version/>
  <cp:contentType/>
  <cp:contentStatus/>
</cp:coreProperties>
</file>