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95" windowWidth="15480" windowHeight="4755" tabRatio="783" firstSheet="2" activeTab="2"/>
  </bookViews>
  <sheets>
    <sheet name="Krycí list" sheetId="6" r:id="rId1"/>
    <sheet name="Rekapitulace" sheetId="7" r:id="rId2"/>
    <sheet name="Zařizovací_předměty" sheetId="3" r:id="rId3"/>
    <sheet name="Kanalizace" sheetId="4" r:id="rId4"/>
    <sheet name="Vodovod" sheetId="5" r:id="rId5"/>
  </sheets>
  <definedNames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#REF!</definedName>
    <definedName name="Excel_BuiltIn_Print_Area_1_1_1_1_1_1_1_1_1_1_1_1_1_1_1">#REF!</definedName>
    <definedName name="Excel_BuiltIn_Print_Titles">#REF!</definedName>
    <definedName name="_xlnm.Print_Titles" localSheetId="3">Kanalizace!$1:$12</definedName>
    <definedName name="_xlnm.Print_Titles" localSheetId="4">Vodovod!$1:$12</definedName>
    <definedName name="_xlnm.Print_Area" localSheetId="3">Kanalizace!$A$1:$F$81</definedName>
    <definedName name="_xlnm.Print_Area" localSheetId="4">Vodovod!$A$1:$F$81</definedName>
    <definedName name="_xlnm.Print_Area" localSheetId="2">Zařizovací_předměty!$A$1:$H$58</definedName>
  </definedNames>
  <calcPr calcId="145621"/>
</workbook>
</file>

<file path=xl/calcChain.xml><?xml version="1.0" encoding="utf-8"?>
<calcChain xmlns="http://schemas.openxmlformats.org/spreadsheetml/2006/main">
  <c r="E45" i="6" l="1"/>
  <c r="C35" i="7" l="1"/>
  <c r="C36" i="7"/>
  <c r="C32" i="7"/>
  <c r="C33" i="7"/>
  <c r="C8" i="5"/>
  <c r="C7" i="5"/>
  <c r="C3" i="5"/>
  <c r="C2" i="5"/>
  <c r="C8" i="4"/>
  <c r="C7" i="4"/>
  <c r="C3" i="4"/>
  <c r="C2" i="4"/>
  <c r="C8" i="3"/>
  <c r="C7" i="3"/>
  <c r="C5" i="3"/>
  <c r="C3" i="3"/>
  <c r="C2" i="3"/>
  <c r="C29" i="7"/>
  <c r="E27" i="7"/>
  <c r="E20" i="7"/>
  <c r="D20" i="7"/>
  <c r="C20" i="7"/>
  <c r="C19" i="7"/>
  <c r="E19" i="7"/>
  <c r="D19" i="7"/>
  <c r="C18" i="7"/>
  <c r="D18" i="7"/>
  <c r="E18" i="7"/>
  <c r="E17" i="7"/>
  <c r="C17" i="7"/>
  <c r="D17" i="7"/>
  <c r="D16" i="7"/>
  <c r="C16" i="7"/>
  <c r="E16" i="7"/>
  <c r="E39" i="6"/>
  <c r="E15" i="7"/>
  <c r="D15" i="7"/>
  <c r="C30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B8" i="7"/>
  <c r="B7" i="7"/>
  <c r="B5" i="7"/>
  <c r="B4" i="7"/>
  <c r="B3" i="7"/>
  <c r="B2" i="7"/>
  <c r="O49" i="6"/>
  <c r="S49" i="6" s="1"/>
  <c r="R45" i="6"/>
  <c r="K45" i="6"/>
  <c r="J44" i="6"/>
  <c r="R43" i="6"/>
  <c r="E43" i="6"/>
  <c r="E40" i="6"/>
  <c r="E38" i="6"/>
  <c r="R35" i="6"/>
  <c r="J35" i="6"/>
  <c r="E35" i="6"/>
  <c r="E23" i="7" l="1"/>
  <c r="E24" i="7"/>
  <c r="E25" i="7"/>
  <c r="D24" i="7"/>
  <c r="C15" i="7"/>
  <c r="C28" i="7"/>
  <c r="D25" i="7"/>
  <c r="C25" i="7"/>
  <c r="D23" i="7"/>
  <c r="D28" i="7"/>
  <c r="D29" i="7"/>
  <c r="D30" i="7"/>
  <c r="E28" i="7"/>
  <c r="E29" i="7"/>
  <c r="E30" i="7"/>
  <c r="R49" i="6"/>
  <c r="C24" i="7"/>
  <c r="C27" i="7"/>
  <c r="C23" i="7"/>
  <c r="D27" i="7"/>
  <c r="F78" i="5"/>
  <c r="F77" i="5"/>
  <c r="F76" i="5"/>
  <c r="F75" i="5"/>
  <c r="F74" i="5"/>
  <c r="F73" i="5"/>
  <c r="F71" i="5"/>
  <c r="F70" i="5"/>
  <c r="F69" i="5"/>
  <c r="F68" i="5"/>
  <c r="F66" i="5"/>
  <c r="F65" i="5"/>
  <c r="F64" i="5"/>
  <c r="F63" i="5"/>
  <c r="F62" i="5"/>
  <c r="F60" i="5"/>
  <c r="F58" i="5"/>
  <c r="F57" i="5"/>
  <c r="F56" i="5"/>
  <c r="F55" i="5"/>
  <c r="F53" i="5"/>
  <c r="F52" i="5"/>
  <c r="F51" i="5"/>
  <c r="F50" i="5"/>
  <c r="F49" i="5"/>
  <c r="F47" i="5"/>
  <c r="F46" i="5"/>
  <c r="F45" i="5"/>
  <c r="F44" i="5"/>
  <c r="F43" i="5"/>
  <c r="F42" i="5"/>
  <c r="F40" i="5"/>
  <c r="F39" i="5"/>
  <c r="F38" i="5"/>
  <c r="F37" i="5"/>
  <c r="F36" i="5"/>
  <c r="F35" i="5"/>
  <c r="F34" i="5"/>
  <c r="F33" i="5"/>
  <c r="F32" i="5"/>
  <c r="F31" i="5"/>
  <c r="F24" i="5"/>
  <c r="F23" i="5"/>
  <c r="F22" i="5"/>
  <c r="F26" i="5" s="1"/>
  <c r="F21" i="5"/>
  <c r="F20" i="5"/>
  <c r="F19" i="5"/>
  <c r="F18" i="5"/>
  <c r="F17" i="5"/>
  <c r="F16" i="5"/>
  <c r="F79" i="4"/>
  <c r="F77" i="4"/>
  <c r="F76" i="4"/>
  <c r="F74" i="4"/>
  <c r="F73" i="4"/>
  <c r="F72" i="4"/>
  <c r="F71" i="4"/>
  <c r="F70" i="4"/>
  <c r="F68" i="4"/>
  <c r="F67" i="4"/>
  <c r="F66" i="4"/>
  <c r="F65" i="4"/>
  <c r="F64" i="4"/>
  <c r="F62" i="4"/>
  <c r="F61" i="4"/>
  <c r="F60" i="4"/>
  <c r="F59" i="4"/>
  <c r="F58" i="4"/>
  <c r="F57" i="4"/>
  <c r="F56" i="4"/>
  <c r="F55" i="4"/>
  <c r="F54" i="4"/>
  <c r="F53" i="4"/>
  <c r="F51" i="4"/>
  <c r="F50" i="4"/>
  <c r="F49" i="4"/>
  <c r="F48" i="4"/>
  <c r="F47" i="4"/>
  <c r="F46" i="4"/>
  <c r="F45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1" i="4"/>
  <c r="F19" i="4"/>
  <c r="F18" i="4"/>
  <c r="F17" i="4"/>
  <c r="F16" i="4"/>
  <c r="H56" i="3"/>
  <c r="H54" i="3"/>
  <c r="H53" i="3"/>
  <c r="H52" i="3"/>
  <c r="H50" i="3"/>
  <c r="H49" i="3"/>
  <c r="H48" i="3"/>
  <c r="H47" i="3"/>
  <c r="H46" i="3"/>
  <c r="H45" i="3"/>
  <c r="H43" i="3"/>
  <c r="H42" i="3"/>
  <c r="H41" i="3"/>
  <c r="H40" i="3"/>
  <c r="H38" i="3"/>
  <c r="H37" i="3"/>
  <c r="H36" i="3"/>
  <c r="H34" i="3"/>
  <c r="H33" i="3"/>
  <c r="H32" i="3"/>
  <c r="H30" i="3"/>
  <c r="H29" i="3"/>
  <c r="H28" i="3"/>
  <c r="H27" i="3"/>
  <c r="H26" i="3"/>
  <c r="H24" i="3"/>
  <c r="H23" i="3"/>
  <c r="H22" i="3"/>
  <c r="H21" i="3"/>
  <c r="H20" i="3"/>
  <c r="H15" i="3"/>
  <c r="H16" i="3"/>
  <c r="H17" i="3"/>
  <c r="H18" i="3"/>
  <c r="H14" i="3"/>
  <c r="E14" i="3"/>
  <c r="H58" i="3" l="1"/>
  <c r="C31" i="7" s="1"/>
  <c r="E42" i="6" s="1"/>
  <c r="E44" i="6" s="1"/>
  <c r="C14" i="7"/>
  <c r="E26" i="7"/>
  <c r="C26" i="7"/>
  <c r="D26" i="7"/>
  <c r="E14" i="7"/>
  <c r="D14" i="7"/>
  <c r="F79" i="5"/>
  <c r="F81" i="5" s="1"/>
  <c r="F23" i="4"/>
  <c r="F81" i="4"/>
  <c r="C34" i="7"/>
  <c r="D22" i="7" l="1"/>
  <c r="E41" i="6"/>
  <c r="E22" i="7"/>
  <c r="R40" i="6" l="1"/>
  <c r="R42" i="6"/>
  <c r="R38" i="6"/>
  <c r="R41" i="6"/>
  <c r="R39" i="6"/>
  <c r="D21" i="7"/>
  <c r="D37" i="7"/>
  <c r="E21" i="7"/>
  <c r="E37" i="7"/>
  <c r="C22" i="7"/>
  <c r="R44" i="6" l="1"/>
  <c r="R47" i="6" s="1"/>
  <c r="C21" i="7"/>
  <c r="C37" i="7" s="1"/>
  <c r="S47" i="6" l="1"/>
  <c r="O48" i="6" l="1"/>
  <c r="S48" i="6" l="1"/>
  <c r="R48" i="6"/>
  <c r="R50" i="6" s="1"/>
</calcChain>
</file>

<file path=xl/sharedStrings.xml><?xml version="1.0" encoding="utf-8"?>
<sst xmlns="http://schemas.openxmlformats.org/spreadsheetml/2006/main" count="497" uniqueCount="253">
  <si>
    <t>DN25</t>
  </si>
  <si>
    <t>DN40</t>
  </si>
  <si>
    <t>DN50</t>
  </si>
  <si>
    <t>ks</t>
  </si>
  <si>
    <t>kpl</t>
  </si>
  <si>
    <t>Celkem</t>
  </si>
  <si>
    <t>ZAŘIZOVACÍ PŘEDMĚTY</t>
  </si>
  <si>
    <t>S</t>
  </si>
  <si>
    <t>Sprchový kout čtverec 900x900mm včetně odtokové soupravy</t>
  </si>
  <si>
    <t>Sprchová zástěna</t>
  </si>
  <si>
    <t>Baterie sprchová - nástěnná páková chrom, rozteč 100 mm</t>
  </si>
  <si>
    <t>Sprchová sada včetně hlavice</t>
  </si>
  <si>
    <t>Montážní příslušenství</t>
  </si>
  <si>
    <t>S1</t>
  </si>
  <si>
    <t>Sprchový kout čtvrtkruh 900mm včetně odtokové soupravy</t>
  </si>
  <si>
    <t>V</t>
  </si>
  <si>
    <t>Vana akrylátová bílá 1700x750mm včetně nožiček</t>
  </si>
  <si>
    <t>Baterie vanová – nástěnná páková rozteč 100 mm</t>
  </si>
  <si>
    <t>Odtoková souprava</t>
  </si>
  <si>
    <t>U</t>
  </si>
  <si>
    <t>Umyvadlo 600x460mm včetně odtokové soupravy</t>
  </si>
  <si>
    <t>Baterie umyvadlová - stojánková páková chrom</t>
  </si>
  <si>
    <t>Um</t>
  </si>
  <si>
    <t>Umývátko 500x380mm včetně odtokové soupravy</t>
  </si>
  <si>
    <t>D</t>
  </si>
  <si>
    <t>Dřez vestavný nerezový 430x430mm</t>
  </si>
  <si>
    <t xml:space="preserve">Dřezová baterie stojánková, provedení chrom </t>
  </si>
  <si>
    <t>Odtoková souprava s připojením pro myčku</t>
  </si>
  <si>
    <t>WC</t>
  </si>
  <si>
    <t>WC závěsné, barva bílá</t>
  </si>
  <si>
    <t>Závěsný systém podomítkový s dvojitým čelním splachováním, GEBERIT</t>
  </si>
  <si>
    <t>Závěsný systém podomítkový s přečerpávacím modulem Sanibroy Saniwall pro</t>
  </si>
  <si>
    <t>Plastové sedátko bílé</t>
  </si>
  <si>
    <t>Instalační sada pro klozet</t>
  </si>
  <si>
    <t>WC ovládací tlačítko bílé - dvojí splachování</t>
  </si>
  <si>
    <t>VL</t>
  </si>
  <si>
    <t>Výlevka keramická, volně stojící, JIKA</t>
  </si>
  <si>
    <t xml:space="preserve">Baterie výlevka - nástěnná dřezová baterie s otočným ramínkem 200 mm, rozteč 100 mm </t>
  </si>
  <si>
    <t>montáž</t>
  </si>
  <si>
    <t>PŘÍPOJKY JEDNOTNÉ KANALIZACE</t>
  </si>
  <si>
    <t>Vstupní revizní šachta splaškové kanalizace DN1000 - prefabrikát, mat. beton, hloubka šachty 2,25m</t>
  </si>
  <si>
    <t>Vstupní revizní šachta splaškové kanalizace DN1000 - prefabrikát, mat. beton, hloubka šachty 1,80m</t>
  </si>
  <si>
    <t xml:space="preserve">Poklop DN600 tř. zatížení D, včetně rámu </t>
  </si>
  <si>
    <t>Hrdlová trubka KGEM 200</t>
  </si>
  <si>
    <t>m</t>
  </si>
  <si>
    <t>Montáže</t>
  </si>
  <si>
    <t>soubor</t>
  </si>
  <si>
    <t>DOMOVNÍ KANALIZACE</t>
  </si>
  <si>
    <t>Ventilační hlavice HL810 DN100</t>
  </si>
  <si>
    <t>Ventilační hlavice Topwet TWO125</t>
  </si>
  <si>
    <t>Podlahová sklepní vpust H77 se zpětnou klapkou</t>
  </si>
  <si>
    <t>Střešní vpust HL64.1</t>
  </si>
  <si>
    <t>Balkonová vpust HL80 + vyhřívání HL82</t>
  </si>
  <si>
    <t>Podomítkový sifon pro pračky se zpětným uzávěrem a přivzdušňovacím ventilem HL404.1</t>
  </si>
  <si>
    <t>Lapač střešních splavenin HL660/2</t>
  </si>
  <si>
    <t>Odvodňovací žlab ACO Drain N100</t>
  </si>
  <si>
    <t>Vpust ACO Drain N100 d. 0,50m</t>
  </si>
  <si>
    <t>Krycí mřížka žlabu mat. litina třída zatížení C</t>
  </si>
  <si>
    <t>Dno revizní šachty soutočné  typ KGSGR DN400/150</t>
  </si>
  <si>
    <t>Poklop typ KGDOV DN400</t>
  </si>
  <si>
    <t>Připojovací trubka se zpětnou klapkou DN100 Viega 3815.5</t>
  </si>
  <si>
    <t>Připojovací trubka se zpětnou klapkou DN50 Viega Sperrfix</t>
  </si>
  <si>
    <t>Čerpací box pro výlevku Koncept Ekotech Homa Drain Power TP30</t>
  </si>
  <si>
    <t>Čerpací box pro kuchyni Sanibroy Sanivite Silence</t>
  </si>
  <si>
    <t>Vsakovací jímka užitného objemu 2x6m3 – štěrk</t>
  </si>
  <si>
    <t>m3</t>
  </si>
  <si>
    <t>Trubky z tvrdého PVC, řada E pro pokládku do země, s naformátovanými nástrčnými hrdly a jazýčkovým těsnícím kroužkem ze syntetického kaučuku</t>
  </si>
  <si>
    <t>Hrdlová trubka KGEM 100</t>
  </si>
  <si>
    <t>Hrdlová trubka KGEM 125</t>
  </si>
  <si>
    <t>Hrdlová trubka KGEM 150</t>
  </si>
  <si>
    <t>Hrdlová trubka KGEM 400 – tělo šachet</t>
  </si>
  <si>
    <t>Čistící kus KGRE 125</t>
  </si>
  <si>
    <t>Drobný materiál kolena, redukce, odbočky</t>
  </si>
  <si>
    <t>Stoupací a připojovací  potrubí kanalizace – PP HT-system např.PIPELIFE Fatra</t>
  </si>
  <si>
    <t>Hrdlová trubka DN 40</t>
  </si>
  <si>
    <t>Hrdlová trubka DN 50</t>
  </si>
  <si>
    <t>Hrdlová trubka DN 70</t>
  </si>
  <si>
    <t>Hrdlová trubka DN 100</t>
  </si>
  <si>
    <t>Hrdlová trubka DN 125</t>
  </si>
  <si>
    <t>Čistící kus DN100</t>
  </si>
  <si>
    <t>Čistící kus DN125</t>
  </si>
  <si>
    <t>Drobný materiál kolena, redukce, odbočky, upevnění</t>
  </si>
  <si>
    <t>Dvířka 200 x 200 mm</t>
  </si>
  <si>
    <t>Dvířka 300 x 300 mm</t>
  </si>
  <si>
    <t>Potrubní izolace TUBOLIT, AR, síla stěny 5 mm</t>
  </si>
  <si>
    <t>50/5-AR</t>
  </si>
  <si>
    <t>70/5-AR</t>
  </si>
  <si>
    <t>110/5-AR</t>
  </si>
  <si>
    <t>125/5-AR</t>
  </si>
  <si>
    <t>Výtlak  - potrubí PE D 50x4,6</t>
  </si>
  <si>
    <t>Tepelná izolace - pouzdra z kamenné vlny kašírovaná hliníkovou fólií se skleněnou mřížkou tl. 40mm Rockwool Pipo Als</t>
  </si>
  <si>
    <t>133 x 40</t>
  </si>
  <si>
    <t>Objímky pro potrubí do DN50</t>
  </si>
  <si>
    <t>Objímky pro potrubí do DN70</t>
  </si>
  <si>
    <t>Objímky pro potrubí DN100</t>
  </si>
  <si>
    <t>Objímky pro potrubí DN125</t>
  </si>
  <si>
    <t>Tlakové zkoušky těsnosti kanalizace</t>
  </si>
  <si>
    <t>Zemní práce</t>
  </si>
  <si>
    <t>montáže</t>
  </si>
  <si>
    <t>VENKOVNÍ DOMOVNÍ VODOVOD</t>
  </si>
  <si>
    <t>Vodoměrná sestava závitová DN50 (K.K, filtr, Z.V., K.K. s vypouštěním)</t>
  </si>
  <si>
    <t>Vodoměr Qn=6,0m3/hod (dodávkou vodáren)</t>
  </si>
  <si>
    <t>HUVV K.K. R250DS-50</t>
  </si>
  <si>
    <t>Potrubí PE100 D63x5,8 SDR11</t>
  </si>
  <si>
    <t>Přechodka D63/DN50</t>
  </si>
  <si>
    <t>zatěsněný prostup ILLICHMAN MASTER-SEAL.</t>
  </si>
  <si>
    <t>Signalizační vodič</t>
  </si>
  <si>
    <t xml:space="preserve">Výstražná folie </t>
  </si>
  <si>
    <t xml:space="preserve">Vodoměrná šachta 1500x900, hl. 1800mm vč. poklopu 900x600mm, tř. D </t>
  </si>
  <si>
    <t>VNITŘNÍ  VODOVOD</t>
  </si>
  <si>
    <t>Podružný vodoměr Qn=1,5m3/hod DN20</t>
  </si>
  <si>
    <t>K. K. Giacomini R 250D-25</t>
  </si>
  <si>
    <t>K. K. s vyp. Giacomini R 250DS-40</t>
  </si>
  <si>
    <t>K. K. s vyp. Giacomini R 250DS-50</t>
  </si>
  <si>
    <t>K. K. rohový, ARCO A-80  15/10</t>
  </si>
  <si>
    <t>Pračkoroháček 15/20 s filtrem a zpětným ventilem</t>
  </si>
  <si>
    <t>Hydrantový systém, průměr hadice 25mm, délka 30m Q&gt;1,1l/s</t>
  </si>
  <si>
    <t>Dvojitá zpětná klapka DN50</t>
  </si>
  <si>
    <t>Vyvažovací ventil TA-STAD DN32</t>
  </si>
  <si>
    <t>Zahradní ventil R620-20 – Dopouštění otopného systému</t>
  </si>
  <si>
    <t>Vodovodní potrubí  PPR PN16</t>
  </si>
  <si>
    <t>25x3,5</t>
  </si>
  <si>
    <t>32x4,4</t>
  </si>
  <si>
    <t>40x5,5</t>
  </si>
  <si>
    <t>50x6,9</t>
  </si>
  <si>
    <t>63x8,6</t>
  </si>
  <si>
    <t>75x10,3</t>
  </si>
  <si>
    <t>Vodovodní potrubí PPR STABI PN20</t>
  </si>
  <si>
    <t>Potrubí požárního vodovodu – mat. ocel</t>
  </si>
  <si>
    <t>Tvarovky, fitinky, zástřiky, přechody</t>
  </si>
  <si>
    <t>Potrubní izolace TUBOLIT, DG, síla stěny 9mm</t>
  </si>
  <si>
    <t>25 x 9</t>
  </si>
  <si>
    <t>Potrubní izolace TUBOLIT, DG, síla stěny 13mm</t>
  </si>
  <si>
    <t>32 x 13</t>
  </si>
  <si>
    <t>40 x 13</t>
  </si>
  <si>
    <t>50 x 13</t>
  </si>
  <si>
    <t>64 x 13</t>
  </si>
  <si>
    <t>80 x 13</t>
  </si>
  <si>
    <t>Potrubní izolace TUBOLIT, DG, síla stěny 20mm</t>
  </si>
  <si>
    <t>35 x 20</t>
  </si>
  <si>
    <t>42 x 20</t>
  </si>
  <si>
    <t>54 x 20</t>
  </si>
  <si>
    <t>64 x 20</t>
  </si>
  <si>
    <t>Potrubní izolace z kamenné vlny s povrchovou úpravou z hliníkové folie, síla stěny 40mm</t>
  </si>
  <si>
    <t>28 x 40</t>
  </si>
  <si>
    <t>Závěsy potrubí, kotvení, objímky DN20 – DN40</t>
  </si>
  <si>
    <t>Závěsy potrubí, kotvení, objímky DN50 – DN65</t>
  </si>
  <si>
    <t>Tlakové zkoušky</t>
  </si>
  <si>
    <t>Proplach a dezinfekce potrubí</t>
  </si>
  <si>
    <t>VODOVOD CELKEM</t>
  </si>
  <si>
    <t>Celkem přípojky jednotné kanalizace</t>
  </si>
  <si>
    <t>Celkem domovní kanalizace</t>
  </si>
  <si>
    <t>Celkem venkovní domovní vodovod</t>
  </si>
  <si>
    <t>Celkem vnitřní vodovod</t>
  </si>
  <si>
    <t>KRYCÍ LIST ROZPOČTU</t>
  </si>
  <si>
    <t>Název stavby</t>
  </si>
  <si>
    <t>Bytové centrum Vodárna II.</t>
  </si>
  <si>
    <t>JKSO</t>
  </si>
  <si>
    <t xml:space="preserve"> </t>
  </si>
  <si>
    <t>Kód stavby</t>
  </si>
  <si>
    <t>R2015-4</t>
  </si>
  <si>
    <t>Název objektu</t>
  </si>
  <si>
    <t>EČO</t>
  </si>
  <si>
    <t>Kód objektu</t>
  </si>
  <si>
    <t>Název části</t>
  </si>
  <si>
    <t>Místo</t>
  </si>
  <si>
    <t>Kolín</t>
  </si>
  <si>
    <t>Kód části</t>
  </si>
  <si>
    <t>Název podčásti</t>
  </si>
  <si>
    <t>Kód podčásti</t>
  </si>
  <si>
    <t>IČ</t>
  </si>
  <si>
    <t>DIČ</t>
  </si>
  <si>
    <t>Objednatel</t>
  </si>
  <si>
    <t>Burda Kolín s.r.o.</t>
  </si>
  <si>
    <t>Projektant</t>
  </si>
  <si>
    <t>INPAR s.r.o.</t>
  </si>
  <si>
    <t>Zhotovitel</t>
  </si>
  <si>
    <t>Rozpočet číslo</t>
  </si>
  <si>
    <t>Zpracoval</t>
  </si>
  <si>
    <t>Dne</t>
  </si>
  <si>
    <t>Ing. Novotná</t>
  </si>
  <si>
    <t>04.02.2015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</si>
  <si>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</si>
  <si>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</si>
  <si>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</si>
  <si>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</si>
  <si>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</si>
  <si>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</si>
  <si>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</si>
  <si>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</si>
  <si>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</si>
  <si>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</si>
  <si>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</si>
  <si>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</si>
  <si>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</si>
  <si>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</si>
  <si>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</si>
  <si>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</si>
  <si>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</si>
  <si>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</si>
  <si>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</si>
  <si>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</si>
  <si>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</si>
  <si>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</si>
  <si>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</si>
  <si>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</si>
  <si>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</si>
  <si>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</si>
  <si>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</si>
  <si>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</si>
  <si>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</si>
  <si>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</si>
  <si>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</si>
  <si>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</si>
  <si>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</si>
  <si>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</si>
  <si>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</si>
  <si>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</si>
  <si>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</si>
  <si>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</si>
  <si>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</si>
  <si>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</si>
  <si>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</si>
  <si>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</si>
  <si>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</si>
  <si>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</si>
  <si>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</si>
  <si>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</si>
  <si>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</si>
  <si>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</si>
  <si>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</si>
  <si>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</si>
  <si>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</si>
  <si>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</si>
  <si>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</si>
  <si>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</si>
  <si>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</si>
  <si>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</si>
  <si>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</si>
  <si>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</si>
  <si>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</si>
  <si>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</si>
  <si>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ROZPOČET</t>
  </si>
  <si>
    <t>JKSO:</t>
  </si>
  <si>
    <t>P.Č.</t>
  </si>
  <si>
    <t>MJ</t>
  </si>
  <si>
    <t>Množství celkem</t>
  </si>
  <si>
    <t>Cena jednotková</t>
  </si>
  <si>
    <t>Vytápění</t>
  </si>
  <si>
    <t>VENKOVNÍ DOMOVNÍ VODOVOD, VNITŘNÍ  VODOVOD</t>
  </si>
  <si>
    <t>PŘÍPOJKY JEDNOTNÉ KANALIZACE, DOMOVNÍ KANALIZACE</t>
  </si>
  <si>
    <t>Vzduchotechníka</t>
  </si>
  <si>
    <t>Elektroinstalace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</si>
</sst>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\-#,##0.00;\-#"/>
    <numFmt numFmtId="165" formatCode="#,##0.00\ [$Kč-405];[Red]\-#,##0.00\ [$Kč-405]"/>
    <numFmt numFmtId="166" formatCode="#,##0.00_ ;[Red]\-#,##0.00\ "/>
    <numFmt numFmtId="167" formatCode="####;\-####"/>
    <numFmt numFmtId="168" formatCode="#,##0;\-#,##0"/>
    <numFmt numFmtId="169" formatCode="#,##0.00;\-#,##0.00"/>
    <numFmt numFmtId="170" formatCode="#,##0.0000;\-#,##0.0000"/>
    <numFmt numFmtId="171" formatCode="#,##0.000;\-#,##0.000"/>
    <numFmt numFmtId="172" formatCode="General_)"/>
  </numFmts>
  <fonts count="35" x14ac:knownFonts="1">
    <font>
      <sz val="10"/>
      <name val="Arial"/>
      <family val="2"/>
      <charset val="238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5"/>
      <charset val="238"/>
    </font>
    <font>
      <b/>
      <sz val="10"/>
      <name val="Arial"/>
      <family val="2"/>
      <charset val="238"/>
    </font>
    <font>
      <sz val="10"/>
      <color indexed="8"/>
      <name val="Arial"/>
      <family val="5"/>
      <charset val="238"/>
    </font>
    <font>
      <sz val="10"/>
      <color indexed="10"/>
      <name val="Arial"/>
      <family val="2"/>
      <charset val="238"/>
    </font>
    <font>
      <sz val="10"/>
      <name val="Arial"/>
      <family val="3"/>
      <charset val="238"/>
    </font>
    <font>
      <sz val="10"/>
      <name val="Arial"/>
      <family val="2"/>
      <charset val="1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1"/>
      <charset val="238"/>
    </font>
    <font>
      <b/>
      <u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8"/>
      <color indexed="10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color indexed="9"/>
      <name val="Arial"/>
      <family val="2"/>
      <charset val="238"/>
    </font>
    <font>
      <b/>
      <sz val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sz val="8"/>
      <color indexed="21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sz val="10"/>
      <name val="Times New Roman CE"/>
      <family val="1"/>
      <charset val="238"/>
    </font>
    <font>
      <sz val="6"/>
      <name val="Helv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6"/>
      </patternFill>
    </fill>
    <fill>
      <patternFill patternType="solid">
        <fgColor indexed="13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top"/>
    </xf>
    <xf numFmtId="0" fontId="15" fillId="0" borderId="0" applyAlignment="0">
      <alignment vertical="top" wrapText="1"/>
      <protection locked="0"/>
    </xf>
    <xf numFmtId="0" fontId="33" fillId="0" borderId="0"/>
    <xf numFmtId="0" fontId="11" fillId="0" borderId="0"/>
    <xf numFmtId="172" fontId="34" fillId="0" borderId="0" applyFill="0"/>
  </cellStyleXfs>
  <cellXfs count="241">
    <xf numFmtId="0" fontId="0" fillId="0" borderId="0" xfId="0"/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/>
    <xf numFmtId="0" fontId="3" fillId="0" borderId="0" xfId="0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/>
    <xf numFmtId="165" fontId="5" fillId="0" borderId="0" xfId="0" applyNumberFormat="1" applyFont="1" applyAlignment="1">
      <alignment horizontal="right"/>
    </xf>
    <xf numFmtId="165" fontId="5" fillId="0" borderId="0" xfId="0" applyNumberFormat="1" applyFont="1"/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Fill="1"/>
    <xf numFmtId="0" fontId="8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9" fillId="0" borderId="0" xfId="0" applyFont="1" applyFill="1"/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/>
    <xf numFmtId="0" fontId="3" fillId="0" borderId="0" xfId="0" applyFont="1" applyFill="1"/>
    <xf numFmtId="164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 wrapText="1"/>
    </xf>
    <xf numFmtId="0" fontId="0" fillId="0" borderId="0" xfId="0" applyFont="1" applyFill="1"/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Protection="1">
      <protection locked="0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wrapText="1"/>
      <protection locked="0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/>
    <xf numFmtId="0" fontId="1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top" wrapText="1"/>
    </xf>
    <xf numFmtId="0" fontId="0" fillId="0" borderId="0" xfId="0" applyBorder="1"/>
    <xf numFmtId="0" fontId="14" fillId="0" borderId="0" xfId="0" applyFont="1" applyFill="1" applyBorder="1" applyAlignment="1">
      <alignment vertical="top" wrapText="1"/>
    </xf>
    <xf numFmtId="0" fontId="14" fillId="0" borderId="0" xfId="0" applyFont="1"/>
    <xf numFmtId="165" fontId="14" fillId="0" borderId="0" xfId="0" applyNumberFormat="1" applyFont="1" applyAlignment="1">
      <alignment horizontal="right"/>
    </xf>
    <xf numFmtId="165" fontId="14" fillId="0" borderId="0" xfId="0" applyNumberFormat="1" applyFont="1"/>
    <xf numFmtId="4" fontId="14" fillId="0" borderId="0" xfId="0" applyNumberFormat="1" applyFont="1" applyAlignment="1">
      <alignment horizontal="right"/>
    </xf>
    <xf numFmtId="0" fontId="14" fillId="0" borderId="0" xfId="0" applyNumberFormat="1" applyFont="1" applyFill="1" applyBorder="1"/>
    <xf numFmtId="0" fontId="14" fillId="0" borderId="0" xfId="0" applyFont="1" applyBorder="1" applyAlignment="1">
      <alignment horizontal="right"/>
    </xf>
    <xf numFmtId="0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12" fillId="0" borderId="0" xfId="0" applyNumberFormat="1" applyFont="1" applyAlignment="1" applyProtection="1">
      <alignment horizontal="right"/>
      <protection locked="0"/>
    </xf>
    <xf numFmtId="166" fontId="6" fillId="2" borderId="2" xfId="0" applyNumberFormat="1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3" xfId="2" applyFont="1" applyBorder="1" applyAlignment="1" applyProtection="1">
      <alignment horizontal="left"/>
    </xf>
    <xf numFmtId="0" fontId="0" fillId="0" borderId="4" xfId="2" applyFont="1" applyBorder="1" applyAlignment="1" applyProtection="1">
      <alignment horizontal="left"/>
    </xf>
    <xf numFmtId="0" fontId="0" fillId="0" borderId="5" xfId="2" applyFont="1" applyBorder="1" applyAlignment="1" applyProtection="1">
      <alignment horizontal="left"/>
    </xf>
    <xf numFmtId="0" fontId="15" fillId="0" borderId="0" xfId="2" applyAlignment="1" applyProtection="1">
      <alignment horizontal="left" vertical="top"/>
    </xf>
    <xf numFmtId="0" fontId="16" fillId="0" borderId="4" xfId="2" applyFont="1" applyBorder="1" applyAlignment="1" applyProtection="1">
      <alignment horizontal="left"/>
    </xf>
    <xf numFmtId="0" fontId="0" fillId="0" borderId="6" xfId="2" applyFont="1" applyBorder="1" applyAlignment="1" applyProtection="1">
      <alignment horizontal="left"/>
    </xf>
    <xf numFmtId="0" fontId="0" fillId="0" borderId="1" xfId="2" applyFont="1" applyBorder="1" applyAlignment="1" applyProtection="1">
      <alignment horizontal="left"/>
    </xf>
    <xf numFmtId="0" fontId="0" fillId="0" borderId="7" xfId="2" applyFont="1" applyBorder="1" applyAlignment="1" applyProtection="1">
      <alignment horizontal="left"/>
    </xf>
    <xf numFmtId="0" fontId="17" fillId="0" borderId="3" xfId="2" applyFont="1" applyBorder="1" applyAlignment="1" applyProtection="1">
      <alignment horizontal="left" vertical="center"/>
    </xf>
    <xf numFmtId="0" fontId="17" fillId="0" borderId="4" xfId="2" applyFont="1" applyBorder="1" applyAlignment="1" applyProtection="1">
      <alignment horizontal="left" vertical="center"/>
    </xf>
    <xf numFmtId="0" fontId="17" fillId="0" borderId="5" xfId="2" applyFont="1" applyBorder="1" applyAlignment="1" applyProtection="1">
      <alignment horizontal="left" vertical="center"/>
    </xf>
    <xf numFmtId="0" fontId="17" fillId="0" borderId="8" xfId="2" applyFont="1" applyBorder="1" applyAlignment="1" applyProtection="1">
      <alignment horizontal="left" vertical="center"/>
    </xf>
    <xf numFmtId="0" fontId="17" fillId="0" borderId="0" xfId="2" applyFont="1" applyAlignment="1" applyProtection="1">
      <alignment horizontal="left" vertical="center"/>
    </xf>
    <xf numFmtId="0" fontId="18" fillId="0" borderId="9" xfId="2" applyFont="1" applyBorder="1" applyAlignment="1" applyProtection="1">
      <alignment horizontal="left" vertical="center"/>
    </xf>
    <xf numFmtId="167" fontId="18" fillId="0" borderId="10" xfId="2" applyNumberFormat="1" applyFont="1" applyBorder="1" applyAlignment="1" applyProtection="1">
      <alignment horizontal="right" vertical="center"/>
    </xf>
    <xf numFmtId="0" fontId="17" fillId="0" borderId="11" xfId="2" applyFont="1" applyBorder="1" applyAlignment="1" applyProtection="1">
      <alignment horizontal="left" vertical="center"/>
    </xf>
    <xf numFmtId="0" fontId="17" fillId="0" borderId="12" xfId="2" applyFont="1" applyBorder="1" applyAlignment="1" applyProtection="1">
      <alignment horizontal="left" vertical="center"/>
    </xf>
    <xf numFmtId="0" fontId="18" fillId="0" borderId="13" xfId="2" applyFont="1" applyBorder="1" applyAlignment="1" applyProtection="1">
      <alignment horizontal="left" vertical="center" wrapText="1"/>
    </xf>
    <xf numFmtId="0" fontId="17" fillId="0" borderId="14" xfId="2" applyFont="1" applyBorder="1" applyAlignment="1" applyProtection="1">
      <alignment horizontal="left" vertical="center"/>
    </xf>
    <xf numFmtId="167" fontId="18" fillId="0" borderId="13" xfId="2" applyNumberFormat="1" applyFont="1" applyBorder="1" applyAlignment="1" applyProtection="1">
      <alignment horizontal="right" vertical="center"/>
    </xf>
    <xf numFmtId="167" fontId="18" fillId="0" borderId="0" xfId="2" applyNumberFormat="1" applyFont="1" applyAlignment="1" applyProtection="1">
      <alignment horizontal="right" vertical="center"/>
    </xf>
    <xf numFmtId="0" fontId="18" fillId="0" borderId="13" xfId="2" applyFont="1" applyBorder="1" applyAlignment="1" applyProtection="1">
      <alignment horizontal="left" vertical="center"/>
    </xf>
    <xf numFmtId="0" fontId="18" fillId="0" borderId="13" xfId="2" applyFont="1" applyBorder="1" applyAlignment="1" applyProtection="1">
      <alignment horizontal="left" vertical="top" wrapText="1"/>
    </xf>
    <xf numFmtId="0" fontId="18" fillId="0" borderId="0" xfId="2" applyFont="1" applyAlignment="1" applyProtection="1">
      <alignment horizontal="left" vertical="top" wrapText="1"/>
    </xf>
    <xf numFmtId="0" fontId="18" fillId="0" borderId="0" xfId="2" applyFont="1" applyAlignment="1" applyProtection="1">
      <alignment horizontal="left" vertical="top"/>
    </xf>
    <xf numFmtId="0" fontId="17" fillId="0" borderId="10" xfId="2" applyFont="1" applyBorder="1" applyAlignment="1" applyProtection="1">
      <alignment horizontal="left" vertical="center"/>
    </xf>
    <xf numFmtId="0" fontId="18" fillId="0" borderId="18" xfId="2" applyFont="1" applyBorder="1" applyAlignment="1" applyProtection="1">
      <alignment horizontal="left" vertical="center"/>
    </xf>
    <xf numFmtId="0" fontId="18" fillId="0" borderId="19" xfId="2" applyFont="1" applyBorder="1" applyAlignment="1" applyProtection="1">
      <alignment horizontal="left" vertical="center"/>
    </xf>
    <xf numFmtId="167" fontId="18" fillId="0" borderId="20" xfId="2" applyNumberFormat="1" applyFont="1" applyBorder="1" applyAlignment="1" applyProtection="1">
      <alignment horizontal="right" vertical="center"/>
    </xf>
    <xf numFmtId="0" fontId="17" fillId="0" borderId="21" xfId="2" applyFont="1" applyBorder="1" applyAlignment="1" applyProtection="1">
      <alignment horizontal="left" vertical="center"/>
    </xf>
    <xf numFmtId="0" fontId="18" fillId="0" borderId="15" xfId="2" applyFont="1" applyBorder="1" applyAlignment="1" applyProtection="1">
      <alignment horizontal="left" vertical="center"/>
    </xf>
    <xf numFmtId="0" fontId="17" fillId="0" borderId="16" xfId="2" applyFont="1" applyBorder="1" applyAlignment="1" applyProtection="1">
      <alignment horizontal="left" vertical="center"/>
    </xf>
    <xf numFmtId="0" fontId="17" fillId="0" borderId="17" xfId="2" applyFont="1" applyBorder="1" applyAlignment="1" applyProtection="1">
      <alignment horizontal="left" vertical="center"/>
    </xf>
    <xf numFmtId="0" fontId="18" fillId="0" borderId="0" xfId="2" applyFont="1" applyAlignment="1" applyProtection="1">
      <alignment horizontal="left" vertical="center"/>
    </xf>
    <xf numFmtId="0" fontId="19" fillId="0" borderId="0" xfId="2" applyFont="1" applyAlignment="1" applyProtection="1">
      <alignment horizontal="left" vertical="center"/>
    </xf>
    <xf numFmtId="0" fontId="17" fillId="0" borderId="20" xfId="2" applyFont="1" applyBorder="1" applyAlignment="1" applyProtection="1">
      <alignment horizontal="left" vertical="center"/>
    </xf>
    <xf numFmtId="167" fontId="18" fillId="0" borderId="21" xfId="2" applyNumberFormat="1" applyFont="1" applyBorder="1" applyAlignment="1" applyProtection="1">
      <alignment horizontal="right" vertical="center"/>
    </xf>
    <xf numFmtId="49" fontId="18" fillId="0" borderId="18" xfId="2" applyNumberFormat="1" applyFont="1" applyBorder="1" applyAlignment="1" applyProtection="1">
      <alignment horizontal="left" vertical="center"/>
    </xf>
    <xf numFmtId="0" fontId="20" fillId="0" borderId="0" xfId="2" applyFont="1" applyAlignment="1" applyProtection="1">
      <alignment horizontal="left" vertical="center"/>
    </xf>
    <xf numFmtId="0" fontId="17" fillId="0" borderId="6" xfId="2" applyFont="1" applyBorder="1" applyAlignment="1" applyProtection="1">
      <alignment horizontal="left" vertical="center"/>
    </xf>
    <xf numFmtId="0" fontId="17" fillId="0" borderId="1" xfId="2" applyFont="1" applyBorder="1" applyAlignment="1" applyProtection="1">
      <alignment horizontal="left" vertical="center"/>
    </xf>
    <xf numFmtId="0" fontId="17" fillId="0" borderId="7" xfId="2" applyFont="1" applyBorder="1" applyAlignment="1" applyProtection="1">
      <alignment horizontal="left" vertical="center"/>
    </xf>
    <xf numFmtId="0" fontId="17" fillId="0" borderId="22" xfId="2" applyFont="1" applyBorder="1" applyAlignment="1" applyProtection="1">
      <alignment horizontal="left" vertical="center"/>
    </xf>
    <xf numFmtId="0" fontId="17" fillId="0" borderId="23" xfId="2" applyFont="1" applyBorder="1" applyAlignment="1" applyProtection="1">
      <alignment horizontal="left" vertical="center"/>
    </xf>
    <xf numFmtId="0" fontId="6" fillId="0" borderId="23" xfId="2" applyFont="1" applyBorder="1" applyAlignment="1" applyProtection="1">
      <alignment horizontal="left" vertical="center"/>
    </xf>
    <xf numFmtId="0" fontId="17" fillId="0" borderId="24" xfId="2" applyFont="1" applyBorder="1" applyAlignment="1" applyProtection="1">
      <alignment horizontal="left" vertical="center"/>
    </xf>
    <xf numFmtId="0" fontId="17" fillId="0" borderId="25" xfId="2" applyFont="1" applyBorder="1" applyAlignment="1" applyProtection="1">
      <alignment horizontal="left" vertical="center"/>
    </xf>
    <xf numFmtId="0" fontId="17" fillId="0" borderId="26" xfId="2" applyFont="1" applyBorder="1" applyAlignment="1" applyProtection="1">
      <alignment horizontal="left" vertical="center"/>
    </xf>
    <xf numFmtId="0" fontId="17" fillId="0" borderId="27" xfId="2" applyFont="1" applyBorder="1" applyAlignment="1" applyProtection="1">
      <alignment horizontal="left" vertical="center"/>
    </xf>
    <xf numFmtId="0" fontId="17" fillId="0" borderId="28" xfId="2" applyFont="1" applyBorder="1" applyAlignment="1" applyProtection="1">
      <alignment horizontal="left" vertical="center"/>
    </xf>
    <xf numFmtId="0" fontId="17" fillId="0" borderId="29" xfId="2" applyFont="1" applyBorder="1" applyAlignment="1" applyProtection="1">
      <alignment horizontal="left" vertical="center"/>
    </xf>
    <xf numFmtId="168" fontId="0" fillId="0" borderId="30" xfId="2" applyNumberFormat="1" applyFont="1" applyBorder="1" applyAlignment="1" applyProtection="1">
      <alignment horizontal="right" vertical="center"/>
    </xf>
    <xf numFmtId="168" fontId="0" fillId="0" borderId="31" xfId="2" applyNumberFormat="1" applyFont="1" applyBorder="1" applyAlignment="1" applyProtection="1">
      <alignment horizontal="right" vertical="center"/>
    </xf>
    <xf numFmtId="168" fontId="11" fillId="0" borderId="32" xfId="2" applyNumberFormat="1" applyFont="1" applyBorder="1" applyAlignment="1" applyProtection="1">
      <alignment horizontal="right" vertical="center"/>
    </xf>
    <xf numFmtId="169" fontId="11" fillId="0" borderId="33" xfId="2" applyNumberFormat="1" applyFont="1" applyBorder="1" applyAlignment="1" applyProtection="1">
      <alignment horizontal="right" vertical="center"/>
    </xf>
    <xf numFmtId="168" fontId="0" fillId="0" borderId="32" xfId="2" applyNumberFormat="1" applyFont="1" applyBorder="1" applyAlignment="1" applyProtection="1">
      <alignment horizontal="right" vertical="center"/>
    </xf>
    <xf numFmtId="168" fontId="0" fillId="0" borderId="33" xfId="2" applyNumberFormat="1" applyFont="1" applyBorder="1" applyAlignment="1" applyProtection="1">
      <alignment horizontal="right" vertical="center"/>
    </xf>
    <xf numFmtId="168" fontId="11" fillId="0" borderId="31" xfId="2" applyNumberFormat="1" applyFont="1" applyBorder="1" applyAlignment="1" applyProtection="1">
      <alignment horizontal="right" vertical="center"/>
    </xf>
    <xf numFmtId="169" fontId="11" fillId="0" borderId="31" xfId="2" applyNumberFormat="1" applyFont="1" applyBorder="1" applyAlignment="1" applyProtection="1">
      <alignment horizontal="right" vertical="center"/>
    </xf>
    <xf numFmtId="168" fontId="0" fillId="0" borderId="34" xfId="2" applyNumberFormat="1" applyFont="1" applyBorder="1" applyAlignment="1" applyProtection="1">
      <alignment horizontal="right" vertical="center"/>
    </xf>
    <xf numFmtId="0" fontId="6" fillId="0" borderId="23" xfId="2" applyFont="1" applyBorder="1" applyAlignment="1" applyProtection="1">
      <alignment horizontal="left" vertical="center" wrapText="1"/>
    </xf>
    <xf numFmtId="0" fontId="21" fillId="0" borderId="25" xfId="2" applyFont="1" applyBorder="1" applyAlignment="1" applyProtection="1">
      <alignment horizontal="left" vertical="center"/>
    </xf>
    <xf numFmtId="0" fontId="21" fillId="0" borderId="27" xfId="2" applyFont="1" applyBorder="1" applyAlignment="1" applyProtection="1">
      <alignment horizontal="left" vertical="center"/>
    </xf>
    <xf numFmtId="0" fontId="6" fillId="0" borderId="28" xfId="2" applyFont="1" applyBorder="1" applyAlignment="1" applyProtection="1">
      <alignment horizontal="left" vertical="center"/>
    </xf>
    <xf numFmtId="0" fontId="6" fillId="0" borderId="26" xfId="2" applyFont="1" applyBorder="1" applyAlignment="1" applyProtection="1">
      <alignment horizontal="left" vertical="center"/>
    </xf>
    <xf numFmtId="0" fontId="6" fillId="0" borderId="29" xfId="2" applyFont="1" applyBorder="1" applyAlignment="1" applyProtection="1">
      <alignment horizontal="left" vertical="center"/>
    </xf>
    <xf numFmtId="0" fontId="6" fillId="0" borderId="27" xfId="2" applyFont="1" applyBorder="1" applyAlignment="1" applyProtection="1">
      <alignment horizontal="left" vertical="center"/>
    </xf>
    <xf numFmtId="167" fontId="17" fillId="0" borderId="35" xfId="2" applyNumberFormat="1" applyFont="1" applyBorder="1" applyAlignment="1" applyProtection="1">
      <alignment horizontal="center" vertical="center"/>
    </xf>
    <xf numFmtId="0" fontId="22" fillId="0" borderId="9" xfId="2" applyFont="1" applyBorder="1" applyAlignment="1" applyProtection="1">
      <alignment horizontal="left" vertical="center"/>
    </xf>
    <xf numFmtId="0" fontId="17" fillId="0" borderId="18" xfId="2" applyFont="1" applyBorder="1" applyAlignment="1" applyProtection="1">
      <alignment horizontal="left" vertical="center"/>
    </xf>
    <xf numFmtId="169" fontId="11" fillId="0" borderId="19" xfId="2" applyNumberFormat="1" applyFont="1" applyBorder="1" applyAlignment="1" applyProtection="1">
      <alignment horizontal="right" vertical="center"/>
    </xf>
    <xf numFmtId="0" fontId="17" fillId="0" borderId="36" xfId="2" applyFont="1" applyBorder="1" applyAlignment="1" applyProtection="1">
      <alignment horizontal="left" vertical="center"/>
    </xf>
    <xf numFmtId="0" fontId="17" fillId="0" borderId="19" xfId="2" applyFont="1" applyBorder="1" applyAlignment="1" applyProtection="1">
      <alignment horizontal="left" vertical="center"/>
    </xf>
    <xf numFmtId="169" fontId="0" fillId="0" borderId="19" xfId="2" applyNumberFormat="1" applyFont="1" applyBorder="1" applyAlignment="1" applyProtection="1">
      <alignment horizontal="right" vertical="center"/>
    </xf>
    <xf numFmtId="168" fontId="0" fillId="0" borderId="20" xfId="2" applyNumberFormat="1" applyFont="1" applyBorder="1" applyAlignment="1" applyProtection="1">
      <alignment horizontal="right" vertical="center"/>
    </xf>
    <xf numFmtId="0" fontId="18" fillId="0" borderId="20" xfId="2" applyFont="1" applyBorder="1" applyAlignment="1" applyProtection="1">
      <alignment horizontal="right" vertical="center"/>
    </xf>
    <xf numFmtId="0" fontId="18" fillId="0" borderId="21" xfId="2" applyFont="1" applyBorder="1" applyAlignment="1" applyProtection="1">
      <alignment horizontal="left" vertical="center"/>
    </xf>
    <xf numFmtId="0" fontId="17" fillId="0" borderId="15" xfId="2" applyFont="1" applyBorder="1" applyAlignment="1" applyProtection="1">
      <alignment horizontal="left" vertical="center"/>
    </xf>
    <xf numFmtId="167" fontId="17" fillId="0" borderId="37" xfId="2" applyNumberFormat="1" applyFont="1" applyBorder="1" applyAlignment="1" applyProtection="1">
      <alignment horizontal="center" vertical="center"/>
    </xf>
    <xf numFmtId="168" fontId="0" fillId="0" borderId="19" xfId="2" applyNumberFormat="1" applyFont="1" applyBorder="1" applyAlignment="1" applyProtection="1">
      <alignment horizontal="right" vertical="center"/>
    </xf>
    <xf numFmtId="0" fontId="22" fillId="0" borderId="19" xfId="2" applyFont="1" applyBorder="1" applyAlignment="1" applyProtection="1">
      <alignment horizontal="left" vertical="center"/>
    </xf>
    <xf numFmtId="169" fontId="11" fillId="0" borderId="22" xfId="2" applyNumberFormat="1" applyFont="1" applyBorder="1" applyAlignment="1" applyProtection="1">
      <alignment horizontal="right" vertical="center"/>
    </xf>
    <xf numFmtId="169" fontId="0" fillId="0" borderId="22" xfId="2" applyNumberFormat="1" applyFont="1" applyBorder="1" applyAlignment="1" applyProtection="1">
      <alignment horizontal="right" vertical="center"/>
    </xf>
    <xf numFmtId="168" fontId="0" fillId="0" borderId="24" xfId="2" applyNumberFormat="1" applyFont="1" applyBorder="1" applyAlignment="1" applyProtection="1">
      <alignment horizontal="right" vertical="center"/>
    </xf>
    <xf numFmtId="0" fontId="17" fillId="0" borderId="38" xfId="2" applyFont="1" applyBorder="1" applyAlignment="1" applyProtection="1">
      <alignment horizontal="left" vertical="center"/>
    </xf>
    <xf numFmtId="167" fontId="17" fillId="0" borderId="39" xfId="2" applyNumberFormat="1" applyFont="1" applyBorder="1" applyAlignment="1" applyProtection="1">
      <alignment horizontal="center" vertical="center"/>
    </xf>
    <xf numFmtId="0" fontId="17" fillId="0" borderId="33" xfId="2" applyFont="1" applyBorder="1" applyAlignment="1" applyProtection="1">
      <alignment horizontal="left" vertical="center"/>
    </xf>
    <xf numFmtId="0" fontId="17" fillId="0" borderId="31" xfId="2" applyFont="1" applyBorder="1" applyAlignment="1" applyProtection="1">
      <alignment horizontal="left" vertical="center"/>
    </xf>
    <xf numFmtId="0" fontId="17" fillId="0" borderId="32" xfId="2" applyFont="1" applyBorder="1" applyAlignment="1" applyProtection="1">
      <alignment horizontal="left" vertical="center"/>
    </xf>
    <xf numFmtId="169" fontId="11" fillId="0" borderId="40" xfId="2" applyNumberFormat="1" applyFont="1" applyBorder="1" applyAlignment="1" applyProtection="1">
      <alignment horizontal="right" vertical="center"/>
    </xf>
    <xf numFmtId="169" fontId="11" fillId="0" borderId="23" xfId="2" applyNumberFormat="1" applyFont="1" applyBorder="1" applyAlignment="1" applyProtection="1">
      <alignment horizontal="right" vertical="center"/>
    </xf>
    <xf numFmtId="168" fontId="23" fillId="0" borderId="1" xfId="2" applyNumberFormat="1" applyFont="1" applyBorder="1" applyAlignment="1" applyProtection="1">
      <alignment horizontal="right" vertical="center"/>
    </xf>
    <xf numFmtId="0" fontId="6" fillId="0" borderId="3" xfId="2" applyFont="1" applyBorder="1" applyAlignment="1" applyProtection="1">
      <alignment horizontal="left" vertical="top"/>
    </xf>
    <xf numFmtId="0" fontId="17" fillId="0" borderId="41" xfId="2" applyFont="1" applyBorder="1" applyAlignment="1" applyProtection="1">
      <alignment horizontal="left" vertical="center"/>
    </xf>
    <xf numFmtId="0" fontId="17" fillId="0" borderId="42" xfId="2" applyFont="1" applyBorder="1" applyAlignment="1" applyProtection="1">
      <alignment horizontal="left" vertical="center"/>
    </xf>
    <xf numFmtId="0" fontId="17" fillId="0" borderId="13" xfId="2" applyFont="1" applyBorder="1" applyAlignment="1" applyProtection="1">
      <alignment horizontal="left" vertical="center"/>
    </xf>
    <xf numFmtId="170" fontId="24" fillId="0" borderId="24" xfId="2" applyNumberFormat="1" applyFont="1" applyBorder="1" applyAlignment="1" applyProtection="1">
      <alignment horizontal="right" vertical="center"/>
    </xf>
    <xf numFmtId="0" fontId="17" fillId="0" borderId="43" xfId="2" applyFont="1" applyBorder="1" applyAlignment="1" applyProtection="1">
      <alignment horizontal="left"/>
    </xf>
    <xf numFmtId="0" fontId="17" fillId="0" borderId="15" xfId="2" applyFont="1" applyBorder="1" applyAlignment="1" applyProtection="1">
      <alignment horizontal="left"/>
    </xf>
    <xf numFmtId="168" fontId="18" fillId="0" borderId="15" xfId="2" applyNumberFormat="1" applyFont="1" applyBorder="1" applyAlignment="1" applyProtection="1">
      <alignment horizontal="right" vertical="center"/>
    </xf>
    <xf numFmtId="169" fontId="18" fillId="0" borderId="19" xfId="2" applyNumberFormat="1" applyFont="1" applyBorder="1" applyAlignment="1" applyProtection="1">
      <alignment horizontal="right" vertical="center"/>
    </xf>
    <xf numFmtId="169" fontId="11" fillId="0" borderId="15" xfId="2" applyNumberFormat="1" applyFont="1" applyBorder="1" applyAlignment="1" applyProtection="1">
      <alignment horizontal="right" vertical="center"/>
    </xf>
    <xf numFmtId="170" fontId="24" fillId="0" borderId="44" xfId="2" applyNumberFormat="1" applyFont="1" applyBorder="1" applyAlignment="1" applyProtection="1">
      <alignment horizontal="right" vertical="center"/>
    </xf>
    <xf numFmtId="0" fontId="6" fillId="0" borderId="45" xfId="2" applyFont="1" applyBorder="1" applyAlignment="1" applyProtection="1">
      <alignment horizontal="left" vertical="top"/>
    </xf>
    <xf numFmtId="0" fontId="17" fillId="0" borderId="9" xfId="2" applyFont="1" applyBorder="1" applyAlignment="1" applyProtection="1">
      <alignment horizontal="left" vertical="center"/>
    </xf>
    <xf numFmtId="168" fontId="18" fillId="0" borderId="19" xfId="2" applyNumberFormat="1" applyFont="1" applyBorder="1" applyAlignment="1" applyProtection="1">
      <alignment horizontal="right" vertical="center"/>
    </xf>
    <xf numFmtId="170" fontId="24" fillId="0" borderId="36" xfId="2" applyNumberFormat="1" applyFont="1" applyBorder="1" applyAlignment="1" applyProtection="1">
      <alignment horizontal="right" vertical="center"/>
    </xf>
    <xf numFmtId="0" fontId="6" fillId="0" borderId="33" xfId="2" applyFont="1" applyBorder="1" applyAlignment="1" applyProtection="1">
      <alignment horizontal="left" vertical="center"/>
    </xf>
    <xf numFmtId="0" fontId="17" fillId="0" borderId="46" xfId="2" applyFont="1" applyBorder="1" applyAlignment="1" applyProtection="1">
      <alignment horizontal="left" vertical="center"/>
    </xf>
    <xf numFmtId="169" fontId="25" fillId="0" borderId="47" xfId="2" applyNumberFormat="1" applyFont="1" applyBorder="1" applyAlignment="1" applyProtection="1">
      <alignment horizontal="right" vertical="center"/>
    </xf>
    <xf numFmtId="0" fontId="17" fillId="0" borderId="48" xfId="2" applyFont="1" applyBorder="1" applyAlignment="1" applyProtection="1">
      <alignment horizontal="left" vertical="center"/>
    </xf>
    <xf numFmtId="0" fontId="0" fillId="0" borderId="26" xfId="2" applyFont="1" applyBorder="1" applyAlignment="1" applyProtection="1">
      <alignment horizontal="left" vertical="center"/>
    </xf>
    <xf numFmtId="0" fontId="17" fillId="0" borderId="6" xfId="2" applyFont="1" applyBorder="1" applyAlignment="1" applyProtection="1">
      <alignment horizontal="left"/>
    </xf>
    <xf numFmtId="0" fontId="17" fillId="0" borderId="49" xfId="2" applyFont="1" applyBorder="1" applyAlignment="1" applyProtection="1">
      <alignment horizontal="left" vertical="center"/>
    </xf>
    <xf numFmtId="0" fontId="17" fillId="0" borderId="40" xfId="2" applyFont="1" applyBorder="1" applyAlignment="1" applyProtection="1">
      <alignment horizontal="left"/>
    </xf>
    <xf numFmtId="0" fontId="17" fillId="0" borderId="34" xfId="2" applyFont="1" applyBorder="1" applyAlignment="1" applyProtection="1">
      <alignment horizontal="left" vertical="center"/>
    </xf>
    <xf numFmtId="0" fontId="26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27" fillId="3" borderId="0" xfId="2" applyFont="1" applyFill="1" applyAlignment="1" applyProtection="1">
      <alignment horizontal="left" vertical="center"/>
    </xf>
    <xf numFmtId="0" fontId="18" fillId="3" borderId="0" xfId="2" applyFont="1" applyFill="1" applyAlignment="1" applyProtection="1">
      <alignment horizontal="left" vertical="center"/>
    </xf>
    <xf numFmtId="0" fontId="20" fillId="3" borderId="0" xfId="2" applyFont="1" applyFill="1" applyAlignment="1" applyProtection="1">
      <alignment horizontal="left" vertical="center"/>
    </xf>
    <xf numFmtId="0" fontId="18" fillId="3" borderId="0" xfId="2" applyFont="1" applyFill="1" applyAlignment="1" applyProtection="1">
      <alignment horizontal="center" vertical="center"/>
    </xf>
    <xf numFmtId="0" fontId="0" fillId="3" borderId="0" xfId="2" applyFont="1" applyFill="1" applyAlignment="1" applyProtection="1">
      <alignment horizontal="left" vertical="center"/>
    </xf>
    <xf numFmtId="0" fontId="18" fillId="4" borderId="50" xfId="2" applyFont="1" applyFill="1" applyBorder="1" applyAlignment="1" applyProtection="1">
      <alignment horizontal="center" vertical="center" wrapText="1"/>
    </xf>
    <xf numFmtId="0" fontId="18" fillId="4" borderId="51" xfId="2" applyFont="1" applyFill="1" applyBorder="1" applyAlignment="1" applyProtection="1">
      <alignment horizontal="center" vertical="center" wrapText="1"/>
    </xf>
    <xf numFmtId="0" fontId="18" fillId="4" borderId="52" xfId="2" applyFont="1" applyFill="1" applyBorder="1" applyAlignment="1" applyProtection="1">
      <alignment horizontal="center" vertical="center" wrapText="1"/>
    </xf>
    <xf numFmtId="0" fontId="18" fillId="4" borderId="27" xfId="2" applyFont="1" applyFill="1" applyBorder="1" applyAlignment="1" applyProtection="1">
      <alignment horizontal="center" vertical="center" wrapText="1"/>
    </xf>
    <xf numFmtId="167" fontId="18" fillId="4" borderId="39" xfId="2" applyNumberFormat="1" applyFont="1" applyFill="1" applyBorder="1" applyAlignment="1" applyProtection="1">
      <alignment horizontal="center" vertical="center"/>
    </xf>
    <xf numFmtId="167" fontId="18" fillId="4" borderId="53" xfId="2" applyNumberFormat="1" applyFont="1" applyFill="1" applyBorder="1" applyAlignment="1" applyProtection="1">
      <alignment horizontal="center" vertical="center"/>
    </xf>
    <xf numFmtId="167" fontId="18" fillId="4" borderId="54" xfId="2" applyNumberFormat="1" applyFont="1" applyFill="1" applyBorder="1" applyAlignment="1" applyProtection="1">
      <alignment horizontal="center" vertical="center"/>
    </xf>
    <xf numFmtId="167" fontId="18" fillId="4" borderId="32" xfId="2" applyNumberFormat="1" applyFont="1" applyFill="1" applyBorder="1" applyAlignment="1" applyProtection="1">
      <alignment horizontal="center" vertical="center"/>
    </xf>
    <xf numFmtId="0" fontId="0" fillId="3" borderId="22" xfId="2" applyFont="1" applyFill="1" applyBorder="1" applyAlignment="1" applyProtection="1">
      <alignment horizontal="left"/>
    </xf>
    <xf numFmtId="0" fontId="0" fillId="3" borderId="23" xfId="2" applyFont="1" applyFill="1" applyBorder="1" applyAlignment="1" applyProtection="1">
      <alignment horizontal="left"/>
    </xf>
    <xf numFmtId="0" fontId="0" fillId="3" borderId="24" xfId="2" applyFont="1" applyFill="1" applyBorder="1" applyAlignment="1" applyProtection="1">
      <alignment horizontal="left"/>
    </xf>
    <xf numFmtId="0" fontId="28" fillId="0" borderId="0" xfId="2" applyFont="1" applyAlignment="1" applyProtection="1">
      <alignment horizontal="center" vertical="center"/>
    </xf>
    <xf numFmtId="0" fontId="28" fillId="0" borderId="0" xfId="2" applyFont="1" applyAlignment="1" applyProtection="1">
      <alignment horizontal="left" vertical="center"/>
    </xf>
    <xf numFmtId="169" fontId="28" fillId="0" borderId="0" xfId="2" applyNumberFormat="1" applyFont="1" applyAlignment="1" applyProtection="1">
      <alignment horizontal="right" vertical="center"/>
    </xf>
    <xf numFmtId="171" fontId="28" fillId="0" borderId="0" xfId="2" applyNumberFormat="1" applyFont="1" applyAlignment="1" applyProtection="1">
      <alignment horizontal="right" vertical="center"/>
    </xf>
    <xf numFmtId="0" fontId="22" fillId="0" borderId="0" xfId="2" applyFont="1" applyAlignment="1" applyProtection="1">
      <alignment horizontal="left" vertical="center"/>
    </xf>
    <xf numFmtId="0" fontId="29" fillId="0" borderId="0" xfId="2" applyFont="1" applyAlignment="1" applyProtection="1">
      <alignment horizontal="center" vertical="center"/>
    </xf>
    <xf numFmtId="0" fontId="29" fillId="0" borderId="0" xfId="2" applyFont="1" applyAlignment="1" applyProtection="1">
      <alignment horizontal="left" vertical="center"/>
    </xf>
    <xf numFmtId="169" fontId="29" fillId="0" borderId="0" xfId="2" applyNumberFormat="1" applyFont="1" applyAlignment="1" applyProtection="1">
      <alignment horizontal="right" vertical="center"/>
    </xf>
    <xf numFmtId="171" fontId="29" fillId="0" borderId="0" xfId="2" applyNumberFormat="1" applyFont="1" applyAlignment="1" applyProtection="1">
      <alignment horizontal="right" vertical="center"/>
    </xf>
    <xf numFmtId="0" fontId="30" fillId="0" borderId="0" xfId="2" applyFont="1" applyAlignment="1" applyProtection="1">
      <alignment horizontal="center" vertical="center"/>
    </xf>
    <xf numFmtId="0" fontId="30" fillId="0" borderId="0" xfId="2" applyFont="1" applyAlignment="1" applyProtection="1">
      <alignment horizontal="left" vertical="center"/>
    </xf>
    <xf numFmtId="169" fontId="30" fillId="0" borderId="0" xfId="2" applyNumberFormat="1" applyFont="1" applyAlignment="1" applyProtection="1">
      <alignment horizontal="right" vertical="center"/>
    </xf>
    <xf numFmtId="171" fontId="30" fillId="0" borderId="0" xfId="2" applyNumberFormat="1" applyFont="1" applyAlignment="1" applyProtection="1">
      <alignment horizontal="right" vertical="center"/>
    </xf>
    <xf numFmtId="0" fontId="31" fillId="0" borderId="0" xfId="2" applyFont="1" applyAlignment="1" applyProtection="1">
      <alignment horizontal="left" vertical="center"/>
    </xf>
    <xf numFmtId="0" fontId="32" fillId="0" borderId="0" xfId="2" applyFont="1" applyAlignment="1" applyProtection="1">
      <alignment horizontal="left" vertical="center"/>
    </xf>
    <xf numFmtId="169" fontId="32" fillId="0" borderId="0" xfId="2" applyNumberFormat="1" applyFont="1" applyAlignment="1" applyProtection="1">
      <alignment horizontal="right" vertical="center"/>
    </xf>
    <xf numFmtId="171" fontId="32" fillId="0" borderId="0" xfId="2" applyNumberFormat="1" applyFont="1" applyAlignment="1" applyProtection="1">
      <alignment horizontal="right" vertical="center"/>
    </xf>
    <xf numFmtId="0" fontId="18" fillId="3" borderId="0" xfId="2" applyFont="1" applyFill="1" applyAlignment="1" applyProtection="1">
      <alignment horizontal="left"/>
    </xf>
    <xf numFmtId="0" fontId="17" fillId="3" borderId="0" xfId="2" applyFont="1" applyFill="1" applyAlignment="1" applyProtection="1">
      <alignment horizontal="left"/>
    </xf>
    <xf numFmtId="0" fontId="18" fillId="4" borderId="55" xfId="2" applyFont="1" applyFill="1" applyBorder="1" applyAlignment="1" applyProtection="1">
      <alignment horizontal="center" vertical="center" wrapText="1"/>
    </xf>
    <xf numFmtId="0" fontId="18" fillId="4" borderId="56" xfId="2" applyFont="1" applyFill="1" applyBorder="1" applyAlignment="1" applyProtection="1">
      <alignment horizontal="center" vertical="center" wrapText="1"/>
    </xf>
    <xf numFmtId="0" fontId="18" fillId="4" borderId="57" xfId="2" applyFont="1" applyFill="1" applyBorder="1" applyAlignment="1" applyProtection="1">
      <alignment horizontal="center" vertical="center" wrapText="1"/>
    </xf>
    <xf numFmtId="167" fontId="18" fillId="4" borderId="58" xfId="2" applyNumberFormat="1" applyFont="1" applyFill="1" applyBorder="1" applyAlignment="1" applyProtection="1">
      <alignment horizontal="center" vertical="center"/>
    </xf>
    <xf numFmtId="167" fontId="18" fillId="4" borderId="59" xfId="2" applyNumberFormat="1" applyFont="1" applyFill="1" applyBorder="1" applyAlignment="1" applyProtection="1">
      <alignment horizontal="center" vertical="center"/>
    </xf>
    <xf numFmtId="167" fontId="18" fillId="4" borderId="60" xfId="2" applyNumberFormat="1" applyFont="1" applyFill="1" applyBorder="1" applyAlignment="1" applyProtection="1">
      <alignment horizontal="center" vertical="center"/>
    </xf>
    <xf numFmtId="0" fontId="18" fillId="0" borderId="9" xfId="2" applyFont="1" applyBorder="1" applyAlignment="1" applyProtection="1">
      <alignment horizontal="left" vertical="center" wrapText="1"/>
    </xf>
    <xf numFmtId="167" fontId="18" fillId="0" borderId="10" xfId="2" applyNumberFormat="1" applyFont="1" applyBorder="1" applyAlignment="1" applyProtection="1">
      <alignment horizontal="left" vertical="center"/>
    </xf>
    <xf numFmtId="167" fontId="18" fillId="0" borderId="11" xfId="2" applyNumberFormat="1" applyFont="1" applyBorder="1" applyAlignment="1" applyProtection="1">
      <alignment horizontal="left" vertical="center"/>
    </xf>
    <xf numFmtId="0" fontId="18" fillId="0" borderId="13" xfId="2" applyFont="1" applyBorder="1" applyAlignment="1" applyProtection="1">
      <alignment horizontal="left" vertical="top" wrapText="1"/>
    </xf>
    <xf numFmtId="167" fontId="18" fillId="0" borderId="0" xfId="2" applyNumberFormat="1" applyFont="1" applyAlignment="1" applyProtection="1">
      <alignment horizontal="left" vertical="center"/>
    </xf>
    <xf numFmtId="167" fontId="18" fillId="0" borderId="14" xfId="2" applyNumberFormat="1" applyFont="1" applyBorder="1" applyAlignment="1" applyProtection="1">
      <alignment horizontal="left" vertical="center"/>
    </xf>
    <xf numFmtId="0" fontId="18" fillId="0" borderId="15" xfId="2" applyFont="1" applyBorder="1" applyAlignment="1" applyProtection="1">
      <alignment horizontal="left" vertical="top" wrapText="1"/>
    </xf>
    <xf numFmtId="167" fontId="18" fillId="0" borderId="16" xfId="2" applyNumberFormat="1" applyFont="1" applyBorder="1" applyAlignment="1" applyProtection="1">
      <alignment horizontal="left" vertical="center"/>
    </xf>
    <xf numFmtId="167" fontId="18" fillId="0" borderId="17" xfId="2" applyNumberFormat="1" applyFont="1" applyBorder="1" applyAlignment="1" applyProtection="1">
      <alignment horizontal="left" vertical="center"/>
    </xf>
    <xf numFmtId="0" fontId="18" fillId="0" borderId="15" xfId="2" applyFont="1" applyBorder="1" applyAlignment="1" applyProtection="1">
      <alignment horizontal="left" vertical="center" wrapText="1"/>
    </xf>
  </cellXfs>
  <cellStyles count="6">
    <cellStyle name="Normal_A" xfId="5"/>
    <cellStyle name="Normální" xfId="0" builtinId="0"/>
    <cellStyle name="Normální 2" xfId="1"/>
    <cellStyle name="Normální 3" xfId="2"/>
    <cellStyle name="Normální 4" xfId="3"/>
    <cellStyle name="Normální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topLeftCell="A25" workbookViewId="0">
      <selection activeCell="W27" sqref="W27"/>
    </sheetView>
  </sheetViews>
  <sheetFormatPr defaultRowHeight="12.75" customHeight="1" x14ac:dyDescent="0.2"/>
  <cols>
    <col min="1" max="1" width="2.42578125" style="75" customWidth="1"/>
    <col min="2" max="2" width="1.85546875" style="75" customWidth="1"/>
    <col min="3" max="3" width="2.7109375" style="75" customWidth="1"/>
    <col min="4" max="4" width="6.85546875" style="75" customWidth="1"/>
    <col min="5" max="5" width="13.5703125" style="75" customWidth="1"/>
    <col min="6" max="6" width="0.5703125" style="75" customWidth="1"/>
    <col min="7" max="7" width="2.5703125" style="75" customWidth="1"/>
    <col min="8" max="8" width="2.7109375" style="75" customWidth="1"/>
    <col min="9" max="9" width="9.7109375" style="75" customWidth="1"/>
    <col min="10" max="10" width="13.5703125" style="75" customWidth="1"/>
    <col min="11" max="11" width="0.7109375" style="75" customWidth="1"/>
    <col min="12" max="12" width="2.42578125" style="75" customWidth="1"/>
    <col min="13" max="13" width="2.85546875" style="75" customWidth="1"/>
    <col min="14" max="14" width="2" style="75" customWidth="1"/>
    <col min="15" max="15" width="12.7109375" style="75" customWidth="1"/>
    <col min="16" max="16" width="2.85546875" style="75" customWidth="1"/>
    <col min="17" max="17" width="2" style="75" customWidth="1"/>
    <col min="18" max="18" width="13.5703125" style="75" customWidth="1"/>
    <col min="19" max="19" width="0.5703125" style="75" customWidth="1"/>
    <col min="20" max="256" width="9.140625" style="75"/>
    <col min="257" max="257" width="2.42578125" style="75" customWidth="1"/>
    <col min="258" max="258" width="1.85546875" style="75" customWidth="1"/>
    <col min="259" max="259" width="2.7109375" style="75" customWidth="1"/>
    <col min="260" max="260" width="6.85546875" style="75" customWidth="1"/>
    <col min="261" max="261" width="13.5703125" style="75" customWidth="1"/>
    <col min="262" max="262" width="0.5703125" style="75" customWidth="1"/>
    <col min="263" max="263" width="2.5703125" style="75" customWidth="1"/>
    <col min="264" max="264" width="2.7109375" style="75" customWidth="1"/>
    <col min="265" max="265" width="9.7109375" style="75" customWidth="1"/>
    <col min="266" max="266" width="13.5703125" style="75" customWidth="1"/>
    <col min="267" max="267" width="0.7109375" style="75" customWidth="1"/>
    <col min="268" max="268" width="2.42578125" style="75" customWidth="1"/>
    <col min="269" max="269" width="2.85546875" style="75" customWidth="1"/>
    <col min="270" max="270" width="2" style="75" customWidth="1"/>
    <col min="271" max="271" width="12.7109375" style="75" customWidth="1"/>
    <col min="272" max="272" width="2.85546875" style="75" customWidth="1"/>
    <col min="273" max="273" width="2" style="75" customWidth="1"/>
    <col min="274" max="274" width="13.5703125" style="75" customWidth="1"/>
    <col min="275" max="275" width="0.5703125" style="75" customWidth="1"/>
    <col min="276" max="512" width="9.140625" style="75"/>
    <col min="513" max="513" width="2.42578125" style="75" customWidth="1"/>
    <col min="514" max="514" width="1.85546875" style="75" customWidth="1"/>
    <col min="515" max="515" width="2.7109375" style="75" customWidth="1"/>
    <col min="516" max="516" width="6.85546875" style="75" customWidth="1"/>
    <col min="517" max="517" width="13.5703125" style="75" customWidth="1"/>
    <col min="518" max="518" width="0.5703125" style="75" customWidth="1"/>
    <col min="519" max="519" width="2.5703125" style="75" customWidth="1"/>
    <col min="520" max="520" width="2.7109375" style="75" customWidth="1"/>
    <col min="521" max="521" width="9.7109375" style="75" customWidth="1"/>
    <col min="522" max="522" width="13.5703125" style="75" customWidth="1"/>
    <col min="523" max="523" width="0.7109375" style="75" customWidth="1"/>
    <col min="524" max="524" width="2.42578125" style="75" customWidth="1"/>
    <col min="525" max="525" width="2.85546875" style="75" customWidth="1"/>
    <col min="526" max="526" width="2" style="75" customWidth="1"/>
    <col min="527" max="527" width="12.7109375" style="75" customWidth="1"/>
    <col min="528" max="528" width="2.85546875" style="75" customWidth="1"/>
    <col min="529" max="529" width="2" style="75" customWidth="1"/>
    <col min="530" max="530" width="13.5703125" style="75" customWidth="1"/>
    <col min="531" max="531" width="0.5703125" style="75" customWidth="1"/>
    <col min="532" max="768" width="9.140625" style="75"/>
    <col min="769" max="769" width="2.42578125" style="75" customWidth="1"/>
    <col min="770" max="770" width="1.85546875" style="75" customWidth="1"/>
    <col min="771" max="771" width="2.7109375" style="75" customWidth="1"/>
    <col min="772" max="772" width="6.85546875" style="75" customWidth="1"/>
    <col min="773" max="773" width="13.5703125" style="75" customWidth="1"/>
    <col min="774" max="774" width="0.5703125" style="75" customWidth="1"/>
    <col min="775" max="775" width="2.5703125" style="75" customWidth="1"/>
    <col min="776" max="776" width="2.7109375" style="75" customWidth="1"/>
    <col min="777" max="777" width="9.7109375" style="75" customWidth="1"/>
    <col min="778" max="778" width="13.5703125" style="75" customWidth="1"/>
    <col min="779" max="779" width="0.7109375" style="75" customWidth="1"/>
    <col min="780" max="780" width="2.42578125" style="75" customWidth="1"/>
    <col min="781" max="781" width="2.85546875" style="75" customWidth="1"/>
    <col min="782" max="782" width="2" style="75" customWidth="1"/>
    <col min="783" max="783" width="12.7109375" style="75" customWidth="1"/>
    <col min="784" max="784" width="2.85546875" style="75" customWidth="1"/>
    <col min="785" max="785" width="2" style="75" customWidth="1"/>
    <col min="786" max="786" width="13.5703125" style="75" customWidth="1"/>
    <col min="787" max="787" width="0.5703125" style="75" customWidth="1"/>
    <col min="788" max="1024" width="9.140625" style="75"/>
    <col min="1025" max="1025" width="2.42578125" style="75" customWidth="1"/>
    <col min="1026" max="1026" width="1.85546875" style="75" customWidth="1"/>
    <col min="1027" max="1027" width="2.7109375" style="75" customWidth="1"/>
    <col min="1028" max="1028" width="6.85546875" style="75" customWidth="1"/>
    <col min="1029" max="1029" width="13.5703125" style="75" customWidth="1"/>
    <col min="1030" max="1030" width="0.5703125" style="75" customWidth="1"/>
    <col min="1031" max="1031" width="2.5703125" style="75" customWidth="1"/>
    <col min="1032" max="1032" width="2.7109375" style="75" customWidth="1"/>
    <col min="1033" max="1033" width="9.7109375" style="75" customWidth="1"/>
    <col min="1034" max="1034" width="13.5703125" style="75" customWidth="1"/>
    <col min="1035" max="1035" width="0.7109375" style="75" customWidth="1"/>
    <col min="1036" max="1036" width="2.42578125" style="75" customWidth="1"/>
    <col min="1037" max="1037" width="2.85546875" style="75" customWidth="1"/>
    <col min="1038" max="1038" width="2" style="75" customWidth="1"/>
    <col min="1039" max="1039" width="12.7109375" style="75" customWidth="1"/>
    <col min="1040" max="1040" width="2.85546875" style="75" customWidth="1"/>
    <col min="1041" max="1041" width="2" style="75" customWidth="1"/>
    <col min="1042" max="1042" width="13.5703125" style="75" customWidth="1"/>
    <col min="1043" max="1043" width="0.5703125" style="75" customWidth="1"/>
    <col min="1044" max="1280" width="9.140625" style="75"/>
    <col min="1281" max="1281" width="2.42578125" style="75" customWidth="1"/>
    <col min="1282" max="1282" width="1.85546875" style="75" customWidth="1"/>
    <col min="1283" max="1283" width="2.7109375" style="75" customWidth="1"/>
    <col min="1284" max="1284" width="6.85546875" style="75" customWidth="1"/>
    <col min="1285" max="1285" width="13.5703125" style="75" customWidth="1"/>
    <col min="1286" max="1286" width="0.5703125" style="75" customWidth="1"/>
    <col min="1287" max="1287" width="2.5703125" style="75" customWidth="1"/>
    <col min="1288" max="1288" width="2.7109375" style="75" customWidth="1"/>
    <col min="1289" max="1289" width="9.7109375" style="75" customWidth="1"/>
    <col min="1290" max="1290" width="13.5703125" style="75" customWidth="1"/>
    <col min="1291" max="1291" width="0.7109375" style="75" customWidth="1"/>
    <col min="1292" max="1292" width="2.42578125" style="75" customWidth="1"/>
    <col min="1293" max="1293" width="2.85546875" style="75" customWidth="1"/>
    <col min="1294" max="1294" width="2" style="75" customWidth="1"/>
    <col min="1295" max="1295" width="12.7109375" style="75" customWidth="1"/>
    <col min="1296" max="1296" width="2.85546875" style="75" customWidth="1"/>
    <col min="1297" max="1297" width="2" style="75" customWidth="1"/>
    <col min="1298" max="1298" width="13.5703125" style="75" customWidth="1"/>
    <col min="1299" max="1299" width="0.5703125" style="75" customWidth="1"/>
    <col min="1300" max="1536" width="9.140625" style="75"/>
    <col min="1537" max="1537" width="2.42578125" style="75" customWidth="1"/>
    <col min="1538" max="1538" width="1.85546875" style="75" customWidth="1"/>
    <col min="1539" max="1539" width="2.7109375" style="75" customWidth="1"/>
    <col min="1540" max="1540" width="6.85546875" style="75" customWidth="1"/>
    <col min="1541" max="1541" width="13.5703125" style="75" customWidth="1"/>
    <col min="1542" max="1542" width="0.5703125" style="75" customWidth="1"/>
    <col min="1543" max="1543" width="2.5703125" style="75" customWidth="1"/>
    <col min="1544" max="1544" width="2.7109375" style="75" customWidth="1"/>
    <col min="1545" max="1545" width="9.7109375" style="75" customWidth="1"/>
    <col min="1546" max="1546" width="13.5703125" style="75" customWidth="1"/>
    <col min="1547" max="1547" width="0.7109375" style="75" customWidth="1"/>
    <col min="1548" max="1548" width="2.42578125" style="75" customWidth="1"/>
    <col min="1549" max="1549" width="2.85546875" style="75" customWidth="1"/>
    <col min="1550" max="1550" width="2" style="75" customWidth="1"/>
    <col min="1551" max="1551" width="12.7109375" style="75" customWidth="1"/>
    <col min="1552" max="1552" width="2.85546875" style="75" customWidth="1"/>
    <col min="1553" max="1553" width="2" style="75" customWidth="1"/>
    <col min="1554" max="1554" width="13.5703125" style="75" customWidth="1"/>
    <col min="1555" max="1555" width="0.5703125" style="75" customWidth="1"/>
    <col min="1556" max="1792" width="9.140625" style="75"/>
    <col min="1793" max="1793" width="2.42578125" style="75" customWidth="1"/>
    <col min="1794" max="1794" width="1.85546875" style="75" customWidth="1"/>
    <col min="1795" max="1795" width="2.7109375" style="75" customWidth="1"/>
    <col min="1796" max="1796" width="6.85546875" style="75" customWidth="1"/>
    <col min="1797" max="1797" width="13.5703125" style="75" customWidth="1"/>
    <col min="1798" max="1798" width="0.5703125" style="75" customWidth="1"/>
    <col min="1799" max="1799" width="2.5703125" style="75" customWidth="1"/>
    <col min="1800" max="1800" width="2.7109375" style="75" customWidth="1"/>
    <col min="1801" max="1801" width="9.7109375" style="75" customWidth="1"/>
    <col min="1802" max="1802" width="13.5703125" style="75" customWidth="1"/>
    <col min="1803" max="1803" width="0.7109375" style="75" customWidth="1"/>
    <col min="1804" max="1804" width="2.42578125" style="75" customWidth="1"/>
    <col min="1805" max="1805" width="2.85546875" style="75" customWidth="1"/>
    <col min="1806" max="1806" width="2" style="75" customWidth="1"/>
    <col min="1807" max="1807" width="12.7109375" style="75" customWidth="1"/>
    <col min="1808" max="1808" width="2.85546875" style="75" customWidth="1"/>
    <col min="1809" max="1809" width="2" style="75" customWidth="1"/>
    <col min="1810" max="1810" width="13.5703125" style="75" customWidth="1"/>
    <col min="1811" max="1811" width="0.5703125" style="75" customWidth="1"/>
    <col min="1812" max="2048" width="9.140625" style="75"/>
    <col min="2049" max="2049" width="2.42578125" style="75" customWidth="1"/>
    <col min="2050" max="2050" width="1.85546875" style="75" customWidth="1"/>
    <col min="2051" max="2051" width="2.7109375" style="75" customWidth="1"/>
    <col min="2052" max="2052" width="6.85546875" style="75" customWidth="1"/>
    <col min="2053" max="2053" width="13.5703125" style="75" customWidth="1"/>
    <col min="2054" max="2054" width="0.5703125" style="75" customWidth="1"/>
    <col min="2055" max="2055" width="2.5703125" style="75" customWidth="1"/>
    <col min="2056" max="2056" width="2.7109375" style="75" customWidth="1"/>
    <col min="2057" max="2057" width="9.7109375" style="75" customWidth="1"/>
    <col min="2058" max="2058" width="13.5703125" style="75" customWidth="1"/>
    <col min="2059" max="2059" width="0.7109375" style="75" customWidth="1"/>
    <col min="2060" max="2060" width="2.42578125" style="75" customWidth="1"/>
    <col min="2061" max="2061" width="2.85546875" style="75" customWidth="1"/>
    <col min="2062" max="2062" width="2" style="75" customWidth="1"/>
    <col min="2063" max="2063" width="12.7109375" style="75" customWidth="1"/>
    <col min="2064" max="2064" width="2.85546875" style="75" customWidth="1"/>
    <col min="2065" max="2065" width="2" style="75" customWidth="1"/>
    <col min="2066" max="2066" width="13.5703125" style="75" customWidth="1"/>
    <col min="2067" max="2067" width="0.5703125" style="75" customWidth="1"/>
    <col min="2068" max="2304" width="9.140625" style="75"/>
    <col min="2305" max="2305" width="2.42578125" style="75" customWidth="1"/>
    <col min="2306" max="2306" width="1.85546875" style="75" customWidth="1"/>
    <col min="2307" max="2307" width="2.7109375" style="75" customWidth="1"/>
    <col min="2308" max="2308" width="6.85546875" style="75" customWidth="1"/>
    <col min="2309" max="2309" width="13.5703125" style="75" customWidth="1"/>
    <col min="2310" max="2310" width="0.5703125" style="75" customWidth="1"/>
    <col min="2311" max="2311" width="2.5703125" style="75" customWidth="1"/>
    <col min="2312" max="2312" width="2.7109375" style="75" customWidth="1"/>
    <col min="2313" max="2313" width="9.7109375" style="75" customWidth="1"/>
    <col min="2314" max="2314" width="13.5703125" style="75" customWidth="1"/>
    <col min="2315" max="2315" width="0.7109375" style="75" customWidth="1"/>
    <col min="2316" max="2316" width="2.42578125" style="75" customWidth="1"/>
    <col min="2317" max="2317" width="2.85546875" style="75" customWidth="1"/>
    <col min="2318" max="2318" width="2" style="75" customWidth="1"/>
    <col min="2319" max="2319" width="12.7109375" style="75" customWidth="1"/>
    <col min="2320" max="2320" width="2.85546875" style="75" customWidth="1"/>
    <col min="2321" max="2321" width="2" style="75" customWidth="1"/>
    <col min="2322" max="2322" width="13.5703125" style="75" customWidth="1"/>
    <col min="2323" max="2323" width="0.5703125" style="75" customWidth="1"/>
    <col min="2324" max="2560" width="9.140625" style="75"/>
    <col min="2561" max="2561" width="2.42578125" style="75" customWidth="1"/>
    <col min="2562" max="2562" width="1.85546875" style="75" customWidth="1"/>
    <col min="2563" max="2563" width="2.7109375" style="75" customWidth="1"/>
    <col min="2564" max="2564" width="6.85546875" style="75" customWidth="1"/>
    <col min="2565" max="2565" width="13.5703125" style="75" customWidth="1"/>
    <col min="2566" max="2566" width="0.5703125" style="75" customWidth="1"/>
    <col min="2567" max="2567" width="2.5703125" style="75" customWidth="1"/>
    <col min="2568" max="2568" width="2.7109375" style="75" customWidth="1"/>
    <col min="2569" max="2569" width="9.7109375" style="75" customWidth="1"/>
    <col min="2570" max="2570" width="13.5703125" style="75" customWidth="1"/>
    <col min="2571" max="2571" width="0.7109375" style="75" customWidth="1"/>
    <col min="2572" max="2572" width="2.42578125" style="75" customWidth="1"/>
    <col min="2573" max="2573" width="2.85546875" style="75" customWidth="1"/>
    <col min="2574" max="2574" width="2" style="75" customWidth="1"/>
    <col min="2575" max="2575" width="12.7109375" style="75" customWidth="1"/>
    <col min="2576" max="2576" width="2.85546875" style="75" customWidth="1"/>
    <col min="2577" max="2577" width="2" style="75" customWidth="1"/>
    <col min="2578" max="2578" width="13.5703125" style="75" customWidth="1"/>
    <col min="2579" max="2579" width="0.5703125" style="75" customWidth="1"/>
    <col min="2580" max="2816" width="9.140625" style="75"/>
    <col min="2817" max="2817" width="2.42578125" style="75" customWidth="1"/>
    <col min="2818" max="2818" width="1.85546875" style="75" customWidth="1"/>
    <col min="2819" max="2819" width="2.7109375" style="75" customWidth="1"/>
    <col min="2820" max="2820" width="6.85546875" style="75" customWidth="1"/>
    <col min="2821" max="2821" width="13.5703125" style="75" customWidth="1"/>
    <col min="2822" max="2822" width="0.5703125" style="75" customWidth="1"/>
    <col min="2823" max="2823" width="2.5703125" style="75" customWidth="1"/>
    <col min="2824" max="2824" width="2.7109375" style="75" customWidth="1"/>
    <col min="2825" max="2825" width="9.7109375" style="75" customWidth="1"/>
    <col min="2826" max="2826" width="13.5703125" style="75" customWidth="1"/>
    <col min="2827" max="2827" width="0.7109375" style="75" customWidth="1"/>
    <col min="2828" max="2828" width="2.42578125" style="75" customWidth="1"/>
    <col min="2829" max="2829" width="2.85546875" style="75" customWidth="1"/>
    <col min="2830" max="2830" width="2" style="75" customWidth="1"/>
    <col min="2831" max="2831" width="12.7109375" style="75" customWidth="1"/>
    <col min="2832" max="2832" width="2.85546875" style="75" customWidth="1"/>
    <col min="2833" max="2833" width="2" style="75" customWidth="1"/>
    <col min="2834" max="2834" width="13.5703125" style="75" customWidth="1"/>
    <col min="2835" max="2835" width="0.5703125" style="75" customWidth="1"/>
    <col min="2836" max="3072" width="9.140625" style="75"/>
    <col min="3073" max="3073" width="2.42578125" style="75" customWidth="1"/>
    <col min="3074" max="3074" width="1.85546875" style="75" customWidth="1"/>
    <col min="3075" max="3075" width="2.7109375" style="75" customWidth="1"/>
    <col min="3076" max="3076" width="6.85546875" style="75" customWidth="1"/>
    <col min="3077" max="3077" width="13.5703125" style="75" customWidth="1"/>
    <col min="3078" max="3078" width="0.5703125" style="75" customWidth="1"/>
    <col min="3079" max="3079" width="2.5703125" style="75" customWidth="1"/>
    <col min="3080" max="3080" width="2.7109375" style="75" customWidth="1"/>
    <col min="3081" max="3081" width="9.7109375" style="75" customWidth="1"/>
    <col min="3082" max="3082" width="13.5703125" style="75" customWidth="1"/>
    <col min="3083" max="3083" width="0.7109375" style="75" customWidth="1"/>
    <col min="3084" max="3084" width="2.42578125" style="75" customWidth="1"/>
    <col min="3085" max="3085" width="2.85546875" style="75" customWidth="1"/>
    <col min="3086" max="3086" width="2" style="75" customWidth="1"/>
    <col min="3087" max="3087" width="12.7109375" style="75" customWidth="1"/>
    <col min="3088" max="3088" width="2.85546875" style="75" customWidth="1"/>
    <col min="3089" max="3089" width="2" style="75" customWidth="1"/>
    <col min="3090" max="3090" width="13.5703125" style="75" customWidth="1"/>
    <col min="3091" max="3091" width="0.5703125" style="75" customWidth="1"/>
    <col min="3092" max="3328" width="9.140625" style="75"/>
    <col min="3329" max="3329" width="2.42578125" style="75" customWidth="1"/>
    <col min="3330" max="3330" width="1.85546875" style="75" customWidth="1"/>
    <col min="3331" max="3331" width="2.7109375" style="75" customWidth="1"/>
    <col min="3332" max="3332" width="6.85546875" style="75" customWidth="1"/>
    <col min="3333" max="3333" width="13.5703125" style="75" customWidth="1"/>
    <col min="3334" max="3334" width="0.5703125" style="75" customWidth="1"/>
    <col min="3335" max="3335" width="2.5703125" style="75" customWidth="1"/>
    <col min="3336" max="3336" width="2.7109375" style="75" customWidth="1"/>
    <col min="3337" max="3337" width="9.7109375" style="75" customWidth="1"/>
    <col min="3338" max="3338" width="13.5703125" style="75" customWidth="1"/>
    <col min="3339" max="3339" width="0.7109375" style="75" customWidth="1"/>
    <col min="3340" max="3340" width="2.42578125" style="75" customWidth="1"/>
    <col min="3341" max="3341" width="2.85546875" style="75" customWidth="1"/>
    <col min="3342" max="3342" width="2" style="75" customWidth="1"/>
    <col min="3343" max="3343" width="12.7109375" style="75" customWidth="1"/>
    <col min="3344" max="3344" width="2.85546875" style="75" customWidth="1"/>
    <col min="3345" max="3345" width="2" style="75" customWidth="1"/>
    <col min="3346" max="3346" width="13.5703125" style="75" customWidth="1"/>
    <col min="3347" max="3347" width="0.5703125" style="75" customWidth="1"/>
    <col min="3348" max="3584" width="9.140625" style="75"/>
    <col min="3585" max="3585" width="2.42578125" style="75" customWidth="1"/>
    <col min="3586" max="3586" width="1.85546875" style="75" customWidth="1"/>
    <col min="3587" max="3587" width="2.7109375" style="75" customWidth="1"/>
    <col min="3588" max="3588" width="6.85546875" style="75" customWidth="1"/>
    <col min="3589" max="3589" width="13.5703125" style="75" customWidth="1"/>
    <col min="3590" max="3590" width="0.5703125" style="75" customWidth="1"/>
    <col min="3591" max="3591" width="2.5703125" style="75" customWidth="1"/>
    <col min="3592" max="3592" width="2.7109375" style="75" customWidth="1"/>
    <col min="3593" max="3593" width="9.7109375" style="75" customWidth="1"/>
    <col min="3594" max="3594" width="13.5703125" style="75" customWidth="1"/>
    <col min="3595" max="3595" width="0.7109375" style="75" customWidth="1"/>
    <col min="3596" max="3596" width="2.42578125" style="75" customWidth="1"/>
    <col min="3597" max="3597" width="2.85546875" style="75" customWidth="1"/>
    <col min="3598" max="3598" width="2" style="75" customWidth="1"/>
    <col min="3599" max="3599" width="12.7109375" style="75" customWidth="1"/>
    <col min="3600" max="3600" width="2.85546875" style="75" customWidth="1"/>
    <col min="3601" max="3601" width="2" style="75" customWidth="1"/>
    <col min="3602" max="3602" width="13.5703125" style="75" customWidth="1"/>
    <col min="3603" max="3603" width="0.5703125" style="75" customWidth="1"/>
    <col min="3604" max="3840" width="9.140625" style="75"/>
    <col min="3841" max="3841" width="2.42578125" style="75" customWidth="1"/>
    <col min="3842" max="3842" width="1.85546875" style="75" customWidth="1"/>
    <col min="3843" max="3843" width="2.7109375" style="75" customWidth="1"/>
    <col min="3844" max="3844" width="6.85546875" style="75" customWidth="1"/>
    <col min="3845" max="3845" width="13.5703125" style="75" customWidth="1"/>
    <col min="3846" max="3846" width="0.5703125" style="75" customWidth="1"/>
    <col min="3847" max="3847" width="2.5703125" style="75" customWidth="1"/>
    <col min="3848" max="3848" width="2.7109375" style="75" customWidth="1"/>
    <col min="3849" max="3849" width="9.7109375" style="75" customWidth="1"/>
    <col min="3850" max="3850" width="13.5703125" style="75" customWidth="1"/>
    <col min="3851" max="3851" width="0.7109375" style="75" customWidth="1"/>
    <col min="3852" max="3852" width="2.42578125" style="75" customWidth="1"/>
    <col min="3853" max="3853" width="2.85546875" style="75" customWidth="1"/>
    <col min="3854" max="3854" width="2" style="75" customWidth="1"/>
    <col min="3855" max="3855" width="12.7109375" style="75" customWidth="1"/>
    <col min="3856" max="3856" width="2.85546875" style="75" customWidth="1"/>
    <col min="3857" max="3857" width="2" style="75" customWidth="1"/>
    <col min="3858" max="3858" width="13.5703125" style="75" customWidth="1"/>
    <col min="3859" max="3859" width="0.5703125" style="75" customWidth="1"/>
    <col min="3860" max="4096" width="9.140625" style="75"/>
    <col min="4097" max="4097" width="2.42578125" style="75" customWidth="1"/>
    <col min="4098" max="4098" width="1.85546875" style="75" customWidth="1"/>
    <col min="4099" max="4099" width="2.7109375" style="75" customWidth="1"/>
    <col min="4100" max="4100" width="6.85546875" style="75" customWidth="1"/>
    <col min="4101" max="4101" width="13.5703125" style="75" customWidth="1"/>
    <col min="4102" max="4102" width="0.5703125" style="75" customWidth="1"/>
    <col min="4103" max="4103" width="2.5703125" style="75" customWidth="1"/>
    <col min="4104" max="4104" width="2.7109375" style="75" customWidth="1"/>
    <col min="4105" max="4105" width="9.7109375" style="75" customWidth="1"/>
    <col min="4106" max="4106" width="13.5703125" style="75" customWidth="1"/>
    <col min="4107" max="4107" width="0.7109375" style="75" customWidth="1"/>
    <col min="4108" max="4108" width="2.42578125" style="75" customWidth="1"/>
    <col min="4109" max="4109" width="2.85546875" style="75" customWidth="1"/>
    <col min="4110" max="4110" width="2" style="75" customWidth="1"/>
    <col min="4111" max="4111" width="12.7109375" style="75" customWidth="1"/>
    <col min="4112" max="4112" width="2.85546875" style="75" customWidth="1"/>
    <col min="4113" max="4113" width="2" style="75" customWidth="1"/>
    <col min="4114" max="4114" width="13.5703125" style="75" customWidth="1"/>
    <col min="4115" max="4115" width="0.5703125" style="75" customWidth="1"/>
    <col min="4116" max="4352" width="9.140625" style="75"/>
    <col min="4353" max="4353" width="2.42578125" style="75" customWidth="1"/>
    <col min="4354" max="4354" width="1.85546875" style="75" customWidth="1"/>
    <col min="4355" max="4355" width="2.7109375" style="75" customWidth="1"/>
    <col min="4356" max="4356" width="6.85546875" style="75" customWidth="1"/>
    <col min="4357" max="4357" width="13.5703125" style="75" customWidth="1"/>
    <col min="4358" max="4358" width="0.5703125" style="75" customWidth="1"/>
    <col min="4359" max="4359" width="2.5703125" style="75" customWidth="1"/>
    <col min="4360" max="4360" width="2.7109375" style="75" customWidth="1"/>
    <col min="4361" max="4361" width="9.7109375" style="75" customWidth="1"/>
    <col min="4362" max="4362" width="13.5703125" style="75" customWidth="1"/>
    <col min="4363" max="4363" width="0.7109375" style="75" customWidth="1"/>
    <col min="4364" max="4364" width="2.42578125" style="75" customWidth="1"/>
    <col min="4365" max="4365" width="2.85546875" style="75" customWidth="1"/>
    <col min="4366" max="4366" width="2" style="75" customWidth="1"/>
    <col min="4367" max="4367" width="12.7109375" style="75" customWidth="1"/>
    <col min="4368" max="4368" width="2.85546875" style="75" customWidth="1"/>
    <col min="4369" max="4369" width="2" style="75" customWidth="1"/>
    <col min="4370" max="4370" width="13.5703125" style="75" customWidth="1"/>
    <col min="4371" max="4371" width="0.5703125" style="75" customWidth="1"/>
    <col min="4372" max="4608" width="9.140625" style="75"/>
    <col min="4609" max="4609" width="2.42578125" style="75" customWidth="1"/>
    <col min="4610" max="4610" width="1.85546875" style="75" customWidth="1"/>
    <col min="4611" max="4611" width="2.7109375" style="75" customWidth="1"/>
    <col min="4612" max="4612" width="6.85546875" style="75" customWidth="1"/>
    <col min="4613" max="4613" width="13.5703125" style="75" customWidth="1"/>
    <col min="4614" max="4614" width="0.5703125" style="75" customWidth="1"/>
    <col min="4615" max="4615" width="2.5703125" style="75" customWidth="1"/>
    <col min="4616" max="4616" width="2.7109375" style="75" customWidth="1"/>
    <col min="4617" max="4617" width="9.7109375" style="75" customWidth="1"/>
    <col min="4618" max="4618" width="13.5703125" style="75" customWidth="1"/>
    <col min="4619" max="4619" width="0.7109375" style="75" customWidth="1"/>
    <col min="4620" max="4620" width="2.42578125" style="75" customWidth="1"/>
    <col min="4621" max="4621" width="2.85546875" style="75" customWidth="1"/>
    <col min="4622" max="4622" width="2" style="75" customWidth="1"/>
    <col min="4623" max="4623" width="12.7109375" style="75" customWidth="1"/>
    <col min="4624" max="4624" width="2.85546875" style="75" customWidth="1"/>
    <col min="4625" max="4625" width="2" style="75" customWidth="1"/>
    <col min="4626" max="4626" width="13.5703125" style="75" customWidth="1"/>
    <col min="4627" max="4627" width="0.5703125" style="75" customWidth="1"/>
    <col min="4628" max="4864" width="9.140625" style="75"/>
    <col min="4865" max="4865" width="2.42578125" style="75" customWidth="1"/>
    <col min="4866" max="4866" width="1.85546875" style="75" customWidth="1"/>
    <col min="4867" max="4867" width="2.7109375" style="75" customWidth="1"/>
    <col min="4868" max="4868" width="6.85546875" style="75" customWidth="1"/>
    <col min="4869" max="4869" width="13.5703125" style="75" customWidth="1"/>
    <col min="4870" max="4870" width="0.5703125" style="75" customWidth="1"/>
    <col min="4871" max="4871" width="2.5703125" style="75" customWidth="1"/>
    <col min="4872" max="4872" width="2.7109375" style="75" customWidth="1"/>
    <col min="4873" max="4873" width="9.7109375" style="75" customWidth="1"/>
    <col min="4874" max="4874" width="13.5703125" style="75" customWidth="1"/>
    <col min="4875" max="4875" width="0.7109375" style="75" customWidth="1"/>
    <col min="4876" max="4876" width="2.42578125" style="75" customWidth="1"/>
    <col min="4877" max="4877" width="2.85546875" style="75" customWidth="1"/>
    <col min="4878" max="4878" width="2" style="75" customWidth="1"/>
    <col min="4879" max="4879" width="12.7109375" style="75" customWidth="1"/>
    <col min="4880" max="4880" width="2.85546875" style="75" customWidth="1"/>
    <col min="4881" max="4881" width="2" style="75" customWidth="1"/>
    <col min="4882" max="4882" width="13.5703125" style="75" customWidth="1"/>
    <col min="4883" max="4883" width="0.5703125" style="75" customWidth="1"/>
    <col min="4884" max="5120" width="9.140625" style="75"/>
    <col min="5121" max="5121" width="2.42578125" style="75" customWidth="1"/>
    <col min="5122" max="5122" width="1.85546875" style="75" customWidth="1"/>
    <col min="5123" max="5123" width="2.7109375" style="75" customWidth="1"/>
    <col min="5124" max="5124" width="6.85546875" style="75" customWidth="1"/>
    <col min="5125" max="5125" width="13.5703125" style="75" customWidth="1"/>
    <col min="5126" max="5126" width="0.5703125" style="75" customWidth="1"/>
    <col min="5127" max="5127" width="2.5703125" style="75" customWidth="1"/>
    <col min="5128" max="5128" width="2.7109375" style="75" customWidth="1"/>
    <col min="5129" max="5129" width="9.7109375" style="75" customWidth="1"/>
    <col min="5130" max="5130" width="13.5703125" style="75" customWidth="1"/>
    <col min="5131" max="5131" width="0.7109375" style="75" customWidth="1"/>
    <col min="5132" max="5132" width="2.42578125" style="75" customWidth="1"/>
    <col min="5133" max="5133" width="2.85546875" style="75" customWidth="1"/>
    <col min="5134" max="5134" width="2" style="75" customWidth="1"/>
    <col min="5135" max="5135" width="12.7109375" style="75" customWidth="1"/>
    <col min="5136" max="5136" width="2.85546875" style="75" customWidth="1"/>
    <col min="5137" max="5137" width="2" style="75" customWidth="1"/>
    <col min="5138" max="5138" width="13.5703125" style="75" customWidth="1"/>
    <col min="5139" max="5139" width="0.5703125" style="75" customWidth="1"/>
    <col min="5140" max="5376" width="9.140625" style="75"/>
    <col min="5377" max="5377" width="2.42578125" style="75" customWidth="1"/>
    <col min="5378" max="5378" width="1.85546875" style="75" customWidth="1"/>
    <col min="5379" max="5379" width="2.7109375" style="75" customWidth="1"/>
    <col min="5380" max="5380" width="6.85546875" style="75" customWidth="1"/>
    <col min="5381" max="5381" width="13.5703125" style="75" customWidth="1"/>
    <col min="5382" max="5382" width="0.5703125" style="75" customWidth="1"/>
    <col min="5383" max="5383" width="2.5703125" style="75" customWidth="1"/>
    <col min="5384" max="5384" width="2.7109375" style="75" customWidth="1"/>
    <col min="5385" max="5385" width="9.7109375" style="75" customWidth="1"/>
    <col min="5386" max="5386" width="13.5703125" style="75" customWidth="1"/>
    <col min="5387" max="5387" width="0.7109375" style="75" customWidth="1"/>
    <col min="5388" max="5388" width="2.42578125" style="75" customWidth="1"/>
    <col min="5389" max="5389" width="2.85546875" style="75" customWidth="1"/>
    <col min="5390" max="5390" width="2" style="75" customWidth="1"/>
    <col min="5391" max="5391" width="12.7109375" style="75" customWidth="1"/>
    <col min="5392" max="5392" width="2.85546875" style="75" customWidth="1"/>
    <col min="5393" max="5393" width="2" style="75" customWidth="1"/>
    <col min="5394" max="5394" width="13.5703125" style="75" customWidth="1"/>
    <col min="5395" max="5395" width="0.5703125" style="75" customWidth="1"/>
    <col min="5396" max="5632" width="9.140625" style="75"/>
    <col min="5633" max="5633" width="2.42578125" style="75" customWidth="1"/>
    <col min="5634" max="5634" width="1.85546875" style="75" customWidth="1"/>
    <col min="5635" max="5635" width="2.7109375" style="75" customWidth="1"/>
    <col min="5636" max="5636" width="6.85546875" style="75" customWidth="1"/>
    <col min="5637" max="5637" width="13.5703125" style="75" customWidth="1"/>
    <col min="5638" max="5638" width="0.5703125" style="75" customWidth="1"/>
    <col min="5639" max="5639" width="2.5703125" style="75" customWidth="1"/>
    <col min="5640" max="5640" width="2.7109375" style="75" customWidth="1"/>
    <col min="5641" max="5641" width="9.7109375" style="75" customWidth="1"/>
    <col min="5642" max="5642" width="13.5703125" style="75" customWidth="1"/>
    <col min="5643" max="5643" width="0.7109375" style="75" customWidth="1"/>
    <col min="5644" max="5644" width="2.42578125" style="75" customWidth="1"/>
    <col min="5645" max="5645" width="2.85546875" style="75" customWidth="1"/>
    <col min="5646" max="5646" width="2" style="75" customWidth="1"/>
    <col min="5647" max="5647" width="12.7109375" style="75" customWidth="1"/>
    <col min="5648" max="5648" width="2.85546875" style="75" customWidth="1"/>
    <col min="5649" max="5649" width="2" style="75" customWidth="1"/>
    <col min="5650" max="5650" width="13.5703125" style="75" customWidth="1"/>
    <col min="5651" max="5651" width="0.5703125" style="75" customWidth="1"/>
    <col min="5652" max="5888" width="9.140625" style="75"/>
    <col min="5889" max="5889" width="2.42578125" style="75" customWidth="1"/>
    <col min="5890" max="5890" width="1.85546875" style="75" customWidth="1"/>
    <col min="5891" max="5891" width="2.7109375" style="75" customWidth="1"/>
    <col min="5892" max="5892" width="6.85546875" style="75" customWidth="1"/>
    <col min="5893" max="5893" width="13.5703125" style="75" customWidth="1"/>
    <col min="5894" max="5894" width="0.5703125" style="75" customWidth="1"/>
    <col min="5895" max="5895" width="2.5703125" style="75" customWidth="1"/>
    <col min="5896" max="5896" width="2.7109375" style="75" customWidth="1"/>
    <col min="5897" max="5897" width="9.7109375" style="75" customWidth="1"/>
    <col min="5898" max="5898" width="13.5703125" style="75" customWidth="1"/>
    <col min="5899" max="5899" width="0.7109375" style="75" customWidth="1"/>
    <col min="5900" max="5900" width="2.42578125" style="75" customWidth="1"/>
    <col min="5901" max="5901" width="2.85546875" style="75" customWidth="1"/>
    <col min="5902" max="5902" width="2" style="75" customWidth="1"/>
    <col min="5903" max="5903" width="12.7109375" style="75" customWidth="1"/>
    <col min="5904" max="5904" width="2.85546875" style="75" customWidth="1"/>
    <col min="5905" max="5905" width="2" style="75" customWidth="1"/>
    <col min="5906" max="5906" width="13.5703125" style="75" customWidth="1"/>
    <col min="5907" max="5907" width="0.5703125" style="75" customWidth="1"/>
    <col min="5908" max="6144" width="9.140625" style="75"/>
    <col min="6145" max="6145" width="2.42578125" style="75" customWidth="1"/>
    <col min="6146" max="6146" width="1.85546875" style="75" customWidth="1"/>
    <col min="6147" max="6147" width="2.7109375" style="75" customWidth="1"/>
    <col min="6148" max="6148" width="6.85546875" style="75" customWidth="1"/>
    <col min="6149" max="6149" width="13.5703125" style="75" customWidth="1"/>
    <col min="6150" max="6150" width="0.5703125" style="75" customWidth="1"/>
    <col min="6151" max="6151" width="2.5703125" style="75" customWidth="1"/>
    <col min="6152" max="6152" width="2.7109375" style="75" customWidth="1"/>
    <col min="6153" max="6153" width="9.7109375" style="75" customWidth="1"/>
    <col min="6154" max="6154" width="13.5703125" style="75" customWidth="1"/>
    <col min="6155" max="6155" width="0.7109375" style="75" customWidth="1"/>
    <col min="6156" max="6156" width="2.42578125" style="75" customWidth="1"/>
    <col min="6157" max="6157" width="2.85546875" style="75" customWidth="1"/>
    <col min="6158" max="6158" width="2" style="75" customWidth="1"/>
    <col min="6159" max="6159" width="12.7109375" style="75" customWidth="1"/>
    <col min="6160" max="6160" width="2.85546875" style="75" customWidth="1"/>
    <col min="6161" max="6161" width="2" style="75" customWidth="1"/>
    <col min="6162" max="6162" width="13.5703125" style="75" customWidth="1"/>
    <col min="6163" max="6163" width="0.5703125" style="75" customWidth="1"/>
    <col min="6164" max="6400" width="9.140625" style="75"/>
    <col min="6401" max="6401" width="2.42578125" style="75" customWidth="1"/>
    <col min="6402" max="6402" width="1.85546875" style="75" customWidth="1"/>
    <col min="6403" max="6403" width="2.7109375" style="75" customWidth="1"/>
    <col min="6404" max="6404" width="6.85546875" style="75" customWidth="1"/>
    <col min="6405" max="6405" width="13.5703125" style="75" customWidth="1"/>
    <col min="6406" max="6406" width="0.5703125" style="75" customWidth="1"/>
    <col min="6407" max="6407" width="2.5703125" style="75" customWidth="1"/>
    <col min="6408" max="6408" width="2.7109375" style="75" customWidth="1"/>
    <col min="6409" max="6409" width="9.7109375" style="75" customWidth="1"/>
    <col min="6410" max="6410" width="13.5703125" style="75" customWidth="1"/>
    <col min="6411" max="6411" width="0.7109375" style="75" customWidth="1"/>
    <col min="6412" max="6412" width="2.42578125" style="75" customWidth="1"/>
    <col min="6413" max="6413" width="2.85546875" style="75" customWidth="1"/>
    <col min="6414" max="6414" width="2" style="75" customWidth="1"/>
    <col min="6415" max="6415" width="12.7109375" style="75" customWidth="1"/>
    <col min="6416" max="6416" width="2.85546875" style="75" customWidth="1"/>
    <col min="6417" max="6417" width="2" style="75" customWidth="1"/>
    <col min="6418" max="6418" width="13.5703125" style="75" customWidth="1"/>
    <col min="6419" max="6419" width="0.5703125" style="75" customWidth="1"/>
    <col min="6420" max="6656" width="9.140625" style="75"/>
    <col min="6657" max="6657" width="2.42578125" style="75" customWidth="1"/>
    <col min="6658" max="6658" width="1.85546875" style="75" customWidth="1"/>
    <col min="6659" max="6659" width="2.7109375" style="75" customWidth="1"/>
    <col min="6660" max="6660" width="6.85546875" style="75" customWidth="1"/>
    <col min="6661" max="6661" width="13.5703125" style="75" customWidth="1"/>
    <col min="6662" max="6662" width="0.5703125" style="75" customWidth="1"/>
    <col min="6663" max="6663" width="2.5703125" style="75" customWidth="1"/>
    <col min="6664" max="6664" width="2.7109375" style="75" customWidth="1"/>
    <col min="6665" max="6665" width="9.7109375" style="75" customWidth="1"/>
    <col min="6666" max="6666" width="13.5703125" style="75" customWidth="1"/>
    <col min="6667" max="6667" width="0.7109375" style="75" customWidth="1"/>
    <col min="6668" max="6668" width="2.42578125" style="75" customWidth="1"/>
    <col min="6669" max="6669" width="2.85546875" style="75" customWidth="1"/>
    <col min="6670" max="6670" width="2" style="75" customWidth="1"/>
    <col min="6671" max="6671" width="12.7109375" style="75" customWidth="1"/>
    <col min="6672" max="6672" width="2.85546875" style="75" customWidth="1"/>
    <col min="6673" max="6673" width="2" style="75" customWidth="1"/>
    <col min="6674" max="6674" width="13.5703125" style="75" customWidth="1"/>
    <col min="6675" max="6675" width="0.5703125" style="75" customWidth="1"/>
    <col min="6676" max="6912" width="9.140625" style="75"/>
    <col min="6913" max="6913" width="2.42578125" style="75" customWidth="1"/>
    <col min="6914" max="6914" width="1.85546875" style="75" customWidth="1"/>
    <col min="6915" max="6915" width="2.7109375" style="75" customWidth="1"/>
    <col min="6916" max="6916" width="6.85546875" style="75" customWidth="1"/>
    <col min="6917" max="6917" width="13.5703125" style="75" customWidth="1"/>
    <col min="6918" max="6918" width="0.5703125" style="75" customWidth="1"/>
    <col min="6919" max="6919" width="2.5703125" style="75" customWidth="1"/>
    <col min="6920" max="6920" width="2.7109375" style="75" customWidth="1"/>
    <col min="6921" max="6921" width="9.7109375" style="75" customWidth="1"/>
    <col min="6922" max="6922" width="13.5703125" style="75" customWidth="1"/>
    <col min="6923" max="6923" width="0.7109375" style="75" customWidth="1"/>
    <col min="6924" max="6924" width="2.42578125" style="75" customWidth="1"/>
    <col min="6925" max="6925" width="2.85546875" style="75" customWidth="1"/>
    <col min="6926" max="6926" width="2" style="75" customWidth="1"/>
    <col min="6927" max="6927" width="12.7109375" style="75" customWidth="1"/>
    <col min="6928" max="6928" width="2.85546875" style="75" customWidth="1"/>
    <col min="6929" max="6929" width="2" style="75" customWidth="1"/>
    <col min="6930" max="6930" width="13.5703125" style="75" customWidth="1"/>
    <col min="6931" max="6931" width="0.5703125" style="75" customWidth="1"/>
    <col min="6932" max="7168" width="9.140625" style="75"/>
    <col min="7169" max="7169" width="2.42578125" style="75" customWidth="1"/>
    <col min="7170" max="7170" width="1.85546875" style="75" customWidth="1"/>
    <col min="7171" max="7171" width="2.7109375" style="75" customWidth="1"/>
    <col min="7172" max="7172" width="6.85546875" style="75" customWidth="1"/>
    <col min="7173" max="7173" width="13.5703125" style="75" customWidth="1"/>
    <col min="7174" max="7174" width="0.5703125" style="75" customWidth="1"/>
    <col min="7175" max="7175" width="2.5703125" style="75" customWidth="1"/>
    <col min="7176" max="7176" width="2.7109375" style="75" customWidth="1"/>
    <col min="7177" max="7177" width="9.7109375" style="75" customWidth="1"/>
    <col min="7178" max="7178" width="13.5703125" style="75" customWidth="1"/>
    <col min="7179" max="7179" width="0.7109375" style="75" customWidth="1"/>
    <col min="7180" max="7180" width="2.42578125" style="75" customWidth="1"/>
    <col min="7181" max="7181" width="2.85546875" style="75" customWidth="1"/>
    <col min="7182" max="7182" width="2" style="75" customWidth="1"/>
    <col min="7183" max="7183" width="12.7109375" style="75" customWidth="1"/>
    <col min="7184" max="7184" width="2.85546875" style="75" customWidth="1"/>
    <col min="7185" max="7185" width="2" style="75" customWidth="1"/>
    <col min="7186" max="7186" width="13.5703125" style="75" customWidth="1"/>
    <col min="7187" max="7187" width="0.5703125" style="75" customWidth="1"/>
    <col min="7188" max="7424" width="9.140625" style="75"/>
    <col min="7425" max="7425" width="2.42578125" style="75" customWidth="1"/>
    <col min="7426" max="7426" width="1.85546875" style="75" customWidth="1"/>
    <col min="7427" max="7427" width="2.7109375" style="75" customWidth="1"/>
    <col min="7428" max="7428" width="6.85546875" style="75" customWidth="1"/>
    <col min="7429" max="7429" width="13.5703125" style="75" customWidth="1"/>
    <col min="7430" max="7430" width="0.5703125" style="75" customWidth="1"/>
    <col min="7431" max="7431" width="2.5703125" style="75" customWidth="1"/>
    <col min="7432" max="7432" width="2.7109375" style="75" customWidth="1"/>
    <col min="7433" max="7433" width="9.7109375" style="75" customWidth="1"/>
    <col min="7434" max="7434" width="13.5703125" style="75" customWidth="1"/>
    <col min="7435" max="7435" width="0.7109375" style="75" customWidth="1"/>
    <col min="7436" max="7436" width="2.42578125" style="75" customWidth="1"/>
    <col min="7437" max="7437" width="2.85546875" style="75" customWidth="1"/>
    <col min="7438" max="7438" width="2" style="75" customWidth="1"/>
    <col min="7439" max="7439" width="12.7109375" style="75" customWidth="1"/>
    <col min="7440" max="7440" width="2.85546875" style="75" customWidth="1"/>
    <col min="7441" max="7441" width="2" style="75" customWidth="1"/>
    <col min="7442" max="7442" width="13.5703125" style="75" customWidth="1"/>
    <col min="7443" max="7443" width="0.5703125" style="75" customWidth="1"/>
    <col min="7444" max="7680" width="9.140625" style="75"/>
    <col min="7681" max="7681" width="2.42578125" style="75" customWidth="1"/>
    <col min="7682" max="7682" width="1.85546875" style="75" customWidth="1"/>
    <col min="7683" max="7683" width="2.7109375" style="75" customWidth="1"/>
    <col min="7684" max="7684" width="6.85546875" style="75" customWidth="1"/>
    <col min="7685" max="7685" width="13.5703125" style="75" customWidth="1"/>
    <col min="7686" max="7686" width="0.5703125" style="75" customWidth="1"/>
    <col min="7687" max="7687" width="2.5703125" style="75" customWidth="1"/>
    <col min="7688" max="7688" width="2.7109375" style="75" customWidth="1"/>
    <col min="7689" max="7689" width="9.7109375" style="75" customWidth="1"/>
    <col min="7690" max="7690" width="13.5703125" style="75" customWidth="1"/>
    <col min="7691" max="7691" width="0.7109375" style="75" customWidth="1"/>
    <col min="7692" max="7692" width="2.42578125" style="75" customWidth="1"/>
    <col min="7693" max="7693" width="2.85546875" style="75" customWidth="1"/>
    <col min="7694" max="7694" width="2" style="75" customWidth="1"/>
    <col min="7695" max="7695" width="12.7109375" style="75" customWidth="1"/>
    <col min="7696" max="7696" width="2.85546875" style="75" customWidth="1"/>
    <col min="7697" max="7697" width="2" style="75" customWidth="1"/>
    <col min="7698" max="7698" width="13.5703125" style="75" customWidth="1"/>
    <col min="7699" max="7699" width="0.5703125" style="75" customWidth="1"/>
    <col min="7700" max="7936" width="9.140625" style="75"/>
    <col min="7937" max="7937" width="2.42578125" style="75" customWidth="1"/>
    <col min="7938" max="7938" width="1.85546875" style="75" customWidth="1"/>
    <col min="7939" max="7939" width="2.7109375" style="75" customWidth="1"/>
    <col min="7940" max="7940" width="6.85546875" style="75" customWidth="1"/>
    <col min="7941" max="7941" width="13.5703125" style="75" customWidth="1"/>
    <col min="7942" max="7942" width="0.5703125" style="75" customWidth="1"/>
    <col min="7943" max="7943" width="2.5703125" style="75" customWidth="1"/>
    <col min="7944" max="7944" width="2.7109375" style="75" customWidth="1"/>
    <col min="7945" max="7945" width="9.7109375" style="75" customWidth="1"/>
    <col min="7946" max="7946" width="13.5703125" style="75" customWidth="1"/>
    <col min="7947" max="7947" width="0.7109375" style="75" customWidth="1"/>
    <col min="7948" max="7948" width="2.42578125" style="75" customWidth="1"/>
    <col min="7949" max="7949" width="2.85546875" style="75" customWidth="1"/>
    <col min="7950" max="7950" width="2" style="75" customWidth="1"/>
    <col min="7951" max="7951" width="12.7109375" style="75" customWidth="1"/>
    <col min="7952" max="7952" width="2.85546875" style="75" customWidth="1"/>
    <col min="7953" max="7953" width="2" style="75" customWidth="1"/>
    <col min="7954" max="7954" width="13.5703125" style="75" customWidth="1"/>
    <col min="7955" max="7955" width="0.5703125" style="75" customWidth="1"/>
    <col min="7956" max="8192" width="9.140625" style="75"/>
    <col min="8193" max="8193" width="2.42578125" style="75" customWidth="1"/>
    <col min="8194" max="8194" width="1.85546875" style="75" customWidth="1"/>
    <col min="8195" max="8195" width="2.7109375" style="75" customWidth="1"/>
    <col min="8196" max="8196" width="6.85546875" style="75" customWidth="1"/>
    <col min="8197" max="8197" width="13.5703125" style="75" customWidth="1"/>
    <col min="8198" max="8198" width="0.5703125" style="75" customWidth="1"/>
    <col min="8199" max="8199" width="2.5703125" style="75" customWidth="1"/>
    <col min="8200" max="8200" width="2.7109375" style="75" customWidth="1"/>
    <col min="8201" max="8201" width="9.7109375" style="75" customWidth="1"/>
    <col min="8202" max="8202" width="13.5703125" style="75" customWidth="1"/>
    <col min="8203" max="8203" width="0.7109375" style="75" customWidth="1"/>
    <col min="8204" max="8204" width="2.42578125" style="75" customWidth="1"/>
    <col min="8205" max="8205" width="2.85546875" style="75" customWidth="1"/>
    <col min="8206" max="8206" width="2" style="75" customWidth="1"/>
    <col min="8207" max="8207" width="12.7109375" style="75" customWidth="1"/>
    <col min="8208" max="8208" width="2.85546875" style="75" customWidth="1"/>
    <col min="8209" max="8209" width="2" style="75" customWidth="1"/>
    <col min="8210" max="8210" width="13.5703125" style="75" customWidth="1"/>
    <col min="8211" max="8211" width="0.5703125" style="75" customWidth="1"/>
    <col min="8212" max="8448" width="9.140625" style="75"/>
    <col min="8449" max="8449" width="2.42578125" style="75" customWidth="1"/>
    <col min="8450" max="8450" width="1.85546875" style="75" customWidth="1"/>
    <col min="8451" max="8451" width="2.7109375" style="75" customWidth="1"/>
    <col min="8452" max="8452" width="6.85546875" style="75" customWidth="1"/>
    <col min="8453" max="8453" width="13.5703125" style="75" customWidth="1"/>
    <col min="8454" max="8454" width="0.5703125" style="75" customWidth="1"/>
    <col min="8455" max="8455" width="2.5703125" style="75" customWidth="1"/>
    <col min="8456" max="8456" width="2.7109375" style="75" customWidth="1"/>
    <col min="8457" max="8457" width="9.7109375" style="75" customWidth="1"/>
    <col min="8458" max="8458" width="13.5703125" style="75" customWidth="1"/>
    <col min="8459" max="8459" width="0.7109375" style="75" customWidth="1"/>
    <col min="8460" max="8460" width="2.42578125" style="75" customWidth="1"/>
    <col min="8461" max="8461" width="2.85546875" style="75" customWidth="1"/>
    <col min="8462" max="8462" width="2" style="75" customWidth="1"/>
    <col min="8463" max="8463" width="12.7109375" style="75" customWidth="1"/>
    <col min="8464" max="8464" width="2.85546875" style="75" customWidth="1"/>
    <col min="8465" max="8465" width="2" style="75" customWidth="1"/>
    <col min="8466" max="8466" width="13.5703125" style="75" customWidth="1"/>
    <col min="8467" max="8467" width="0.5703125" style="75" customWidth="1"/>
    <col min="8468" max="8704" width="9.140625" style="75"/>
    <col min="8705" max="8705" width="2.42578125" style="75" customWidth="1"/>
    <col min="8706" max="8706" width="1.85546875" style="75" customWidth="1"/>
    <col min="8707" max="8707" width="2.7109375" style="75" customWidth="1"/>
    <col min="8708" max="8708" width="6.85546875" style="75" customWidth="1"/>
    <col min="8709" max="8709" width="13.5703125" style="75" customWidth="1"/>
    <col min="8710" max="8710" width="0.5703125" style="75" customWidth="1"/>
    <col min="8711" max="8711" width="2.5703125" style="75" customWidth="1"/>
    <col min="8712" max="8712" width="2.7109375" style="75" customWidth="1"/>
    <col min="8713" max="8713" width="9.7109375" style="75" customWidth="1"/>
    <col min="8714" max="8714" width="13.5703125" style="75" customWidth="1"/>
    <col min="8715" max="8715" width="0.7109375" style="75" customWidth="1"/>
    <col min="8716" max="8716" width="2.42578125" style="75" customWidth="1"/>
    <col min="8717" max="8717" width="2.85546875" style="75" customWidth="1"/>
    <col min="8718" max="8718" width="2" style="75" customWidth="1"/>
    <col min="8719" max="8719" width="12.7109375" style="75" customWidth="1"/>
    <col min="8720" max="8720" width="2.85546875" style="75" customWidth="1"/>
    <col min="8721" max="8721" width="2" style="75" customWidth="1"/>
    <col min="8722" max="8722" width="13.5703125" style="75" customWidth="1"/>
    <col min="8723" max="8723" width="0.5703125" style="75" customWidth="1"/>
    <col min="8724" max="8960" width="9.140625" style="75"/>
    <col min="8961" max="8961" width="2.42578125" style="75" customWidth="1"/>
    <col min="8962" max="8962" width="1.85546875" style="75" customWidth="1"/>
    <col min="8963" max="8963" width="2.7109375" style="75" customWidth="1"/>
    <col min="8964" max="8964" width="6.85546875" style="75" customWidth="1"/>
    <col min="8965" max="8965" width="13.5703125" style="75" customWidth="1"/>
    <col min="8966" max="8966" width="0.5703125" style="75" customWidth="1"/>
    <col min="8967" max="8967" width="2.5703125" style="75" customWidth="1"/>
    <col min="8968" max="8968" width="2.7109375" style="75" customWidth="1"/>
    <col min="8969" max="8969" width="9.7109375" style="75" customWidth="1"/>
    <col min="8970" max="8970" width="13.5703125" style="75" customWidth="1"/>
    <col min="8971" max="8971" width="0.7109375" style="75" customWidth="1"/>
    <col min="8972" max="8972" width="2.42578125" style="75" customWidth="1"/>
    <col min="8973" max="8973" width="2.85546875" style="75" customWidth="1"/>
    <col min="8974" max="8974" width="2" style="75" customWidth="1"/>
    <col min="8975" max="8975" width="12.7109375" style="75" customWidth="1"/>
    <col min="8976" max="8976" width="2.85546875" style="75" customWidth="1"/>
    <col min="8977" max="8977" width="2" style="75" customWidth="1"/>
    <col min="8978" max="8978" width="13.5703125" style="75" customWidth="1"/>
    <col min="8979" max="8979" width="0.5703125" style="75" customWidth="1"/>
    <col min="8980" max="9216" width="9.140625" style="75"/>
    <col min="9217" max="9217" width="2.42578125" style="75" customWidth="1"/>
    <col min="9218" max="9218" width="1.85546875" style="75" customWidth="1"/>
    <col min="9219" max="9219" width="2.7109375" style="75" customWidth="1"/>
    <col min="9220" max="9220" width="6.85546875" style="75" customWidth="1"/>
    <col min="9221" max="9221" width="13.5703125" style="75" customWidth="1"/>
    <col min="9222" max="9222" width="0.5703125" style="75" customWidth="1"/>
    <col min="9223" max="9223" width="2.5703125" style="75" customWidth="1"/>
    <col min="9224" max="9224" width="2.7109375" style="75" customWidth="1"/>
    <col min="9225" max="9225" width="9.7109375" style="75" customWidth="1"/>
    <col min="9226" max="9226" width="13.5703125" style="75" customWidth="1"/>
    <col min="9227" max="9227" width="0.7109375" style="75" customWidth="1"/>
    <col min="9228" max="9228" width="2.42578125" style="75" customWidth="1"/>
    <col min="9229" max="9229" width="2.85546875" style="75" customWidth="1"/>
    <col min="9230" max="9230" width="2" style="75" customWidth="1"/>
    <col min="9231" max="9231" width="12.7109375" style="75" customWidth="1"/>
    <col min="9232" max="9232" width="2.85546875" style="75" customWidth="1"/>
    <col min="9233" max="9233" width="2" style="75" customWidth="1"/>
    <col min="9234" max="9234" width="13.5703125" style="75" customWidth="1"/>
    <col min="9235" max="9235" width="0.5703125" style="75" customWidth="1"/>
    <col min="9236" max="9472" width="9.140625" style="75"/>
    <col min="9473" max="9473" width="2.42578125" style="75" customWidth="1"/>
    <col min="9474" max="9474" width="1.85546875" style="75" customWidth="1"/>
    <col min="9475" max="9475" width="2.7109375" style="75" customWidth="1"/>
    <col min="9476" max="9476" width="6.85546875" style="75" customWidth="1"/>
    <col min="9477" max="9477" width="13.5703125" style="75" customWidth="1"/>
    <col min="9478" max="9478" width="0.5703125" style="75" customWidth="1"/>
    <col min="9479" max="9479" width="2.5703125" style="75" customWidth="1"/>
    <col min="9480" max="9480" width="2.7109375" style="75" customWidth="1"/>
    <col min="9481" max="9481" width="9.7109375" style="75" customWidth="1"/>
    <col min="9482" max="9482" width="13.5703125" style="75" customWidth="1"/>
    <col min="9483" max="9483" width="0.7109375" style="75" customWidth="1"/>
    <col min="9484" max="9484" width="2.42578125" style="75" customWidth="1"/>
    <col min="9485" max="9485" width="2.85546875" style="75" customWidth="1"/>
    <col min="9486" max="9486" width="2" style="75" customWidth="1"/>
    <col min="9487" max="9487" width="12.7109375" style="75" customWidth="1"/>
    <col min="9488" max="9488" width="2.85546875" style="75" customWidth="1"/>
    <col min="9489" max="9489" width="2" style="75" customWidth="1"/>
    <col min="9490" max="9490" width="13.5703125" style="75" customWidth="1"/>
    <col min="9491" max="9491" width="0.5703125" style="75" customWidth="1"/>
    <col min="9492" max="9728" width="9.140625" style="75"/>
    <col min="9729" max="9729" width="2.42578125" style="75" customWidth="1"/>
    <col min="9730" max="9730" width="1.85546875" style="75" customWidth="1"/>
    <col min="9731" max="9731" width="2.7109375" style="75" customWidth="1"/>
    <col min="9732" max="9732" width="6.85546875" style="75" customWidth="1"/>
    <col min="9733" max="9733" width="13.5703125" style="75" customWidth="1"/>
    <col min="9734" max="9734" width="0.5703125" style="75" customWidth="1"/>
    <col min="9735" max="9735" width="2.5703125" style="75" customWidth="1"/>
    <col min="9736" max="9736" width="2.7109375" style="75" customWidth="1"/>
    <col min="9737" max="9737" width="9.7109375" style="75" customWidth="1"/>
    <col min="9738" max="9738" width="13.5703125" style="75" customWidth="1"/>
    <col min="9739" max="9739" width="0.7109375" style="75" customWidth="1"/>
    <col min="9740" max="9740" width="2.42578125" style="75" customWidth="1"/>
    <col min="9741" max="9741" width="2.85546875" style="75" customWidth="1"/>
    <col min="9742" max="9742" width="2" style="75" customWidth="1"/>
    <col min="9743" max="9743" width="12.7109375" style="75" customWidth="1"/>
    <col min="9744" max="9744" width="2.85546875" style="75" customWidth="1"/>
    <col min="9745" max="9745" width="2" style="75" customWidth="1"/>
    <col min="9746" max="9746" width="13.5703125" style="75" customWidth="1"/>
    <col min="9747" max="9747" width="0.5703125" style="75" customWidth="1"/>
    <col min="9748" max="9984" width="9.140625" style="75"/>
    <col min="9985" max="9985" width="2.42578125" style="75" customWidth="1"/>
    <col min="9986" max="9986" width="1.85546875" style="75" customWidth="1"/>
    <col min="9987" max="9987" width="2.7109375" style="75" customWidth="1"/>
    <col min="9988" max="9988" width="6.85546875" style="75" customWidth="1"/>
    <col min="9989" max="9989" width="13.5703125" style="75" customWidth="1"/>
    <col min="9990" max="9990" width="0.5703125" style="75" customWidth="1"/>
    <col min="9991" max="9991" width="2.5703125" style="75" customWidth="1"/>
    <col min="9992" max="9992" width="2.7109375" style="75" customWidth="1"/>
    <col min="9993" max="9993" width="9.7109375" style="75" customWidth="1"/>
    <col min="9994" max="9994" width="13.5703125" style="75" customWidth="1"/>
    <col min="9995" max="9995" width="0.7109375" style="75" customWidth="1"/>
    <col min="9996" max="9996" width="2.42578125" style="75" customWidth="1"/>
    <col min="9997" max="9997" width="2.85546875" style="75" customWidth="1"/>
    <col min="9998" max="9998" width="2" style="75" customWidth="1"/>
    <col min="9999" max="9999" width="12.7109375" style="75" customWidth="1"/>
    <col min="10000" max="10000" width="2.85546875" style="75" customWidth="1"/>
    <col min="10001" max="10001" width="2" style="75" customWidth="1"/>
    <col min="10002" max="10002" width="13.5703125" style="75" customWidth="1"/>
    <col min="10003" max="10003" width="0.5703125" style="75" customWidth="1"/>
    <col min="10004" max="10240" width="9.140625" style="75"/>
    <col min="10241" max="10241" width="2.42578125" style="75" customWidth="1"/>
    <col min="10242" max="10242" width="1.85546875" style="75" customWidth="1"/>
    <col min="10243" max="10243" width="2.7109375" style="75" customWidth="1"/>
    <col min="10244" max="10244" width="6.85546875" style="75" customWidth="1"/>
    <col min="10245" max="10245" width="13.5703125" style="75" customWidth="1"/>
    <col min="10246" max="10246" width="0.5703125" style="75" customWidth="1"/>
    <col min="10247" max="10247" width="2.5703125" style="75" customWidth="1"/>
    <col min="10248" max="10248" width="2.7109375" style="75" customWidth="1"/>
    <col min="10249" max="10249" width="9.7109375" style="75" customWidth="1"/>
    <col min="10250" max="10250" width="13.5703125" style="75" customWidth="1"/>
    <col min="10251" max="10251" width="0.7109375" style="75" customWidth="1"/>
    <col min="10252" max="10252" width="2.42578125" style="75" customWidth="1"/>
    <col min="10253" max="10253" width="2.85546875" style="75" customWidth="1"/>
    <col min="10254" max="10254" width="2" style="75" customWidth="1"/>
    <col min="10255" max="10255" width="12.7109375" style="75" customWidth="1"/>
    <col min="10256" max="10256" width="2.85546875" style="75" customWidth="1"/>
    <col min="10257" max="10257" width="2" style="75" customWidth="1"/>
    <col min="10258" max="10258" width="13.5703125" style="75" customWidth="1"/>
    <col min="10259" max="10259" width="0.5703125" style="75" customWidth="1"/>
    <col min="10260" max="10496" width="9.140625" style="75"/>
    <col min="10497" max="10497" width="2.42578125" style="75" customWidth="1"/>
    <col min="10498" max="10498" width="1.85546875" style="75" customWidth="1"/>
    <col min="10499" max="10499" width="2.7109375" style="75" customWidth="1"/>
    <col min="10500" max="10500" width="6.85546875" style="75" customWidth="1"/>
    <col min="10501" max="10501" width="13.5703125" style="75" customWidth="1"/>
    <col min="10502" max="10502" width="0.5703125" style="75" customWidth="1"/>
    <col min="10503" max="10503" width="2.5703125" style="75" customWidth="1"/>
    <col min="10504" max="10504" width="2.7109375" style="75" customWidth="1"/>
    <col min="10505" max="10505" width="9.7109375" style="75" customWidth="1"/>
    <col min="10506" max="10506" width="13.5703125" style="75" customWidth="1"/>
    <col min="10507" max="10507" width="0.7109375" style="75" customWidth="1"/>
    <col min="10508" max="10508" width="2.42578125" style="75" customWidth="1"/>
    <col min="10509" max="10509" width="2.85546875" style="75" customWidth="1"/>
    <col min="10510" max="10510" width="2" style="75" customWidth="1"/>
    <col min="10511" max="10511" width="12.7109375" style="75" customWidth="1"/>
    <col min="10512" max="10512" width="2.85546875" style="75" customWidth="1"/>
    <col min="10513" max="10513" width="2" style="75" customWidth="1"/>
    <col min="10514" max="10514" width="13.5703125" style="75" customWidth="1"/>
    <col min="10515" max="10515" width="0.5703125" style="75" customWidth="1"/>
    <col min="10516" max="10752" width="9.140625" style="75"/>
    <col min="10753" max="10753" width="2.42578125" style="75" customWidth="1"/>
    <col min="10754" max="10754" width="1.85546875" style="75" customWidth="1"/>
    <col min="10755" max="10755" width="2.7109375" style="75" customWidth="1"/>
    <col min="10756" max="10756" width="6.85546875" style="75" customWidth="1"/>
    <col min="10757" max="10757" width="13.5703125" style="75" customWidth="1"/>
    <col min="10758" max="10758" width="0.5703125" style="75" customWidth="1"/>
    <col min="10759" max="10759" width="2.5703125" style="75" customWidth="1"/>
    <col min="10760" max="10760" width="2.7109375" style="75" customWidth="1"/>
    <col min="10761" max="10761" width="9.7109375" style="75" customWidth="1"/>
    <col min="10762" max="10762" width="13.5703125" style="75" customWidth="1"/>
    <col min="10763" max="10763" width="0.7109375" style="75" customWidth="1"/>
    <col min="10764" max="10764" width="2.42578125" style="75" customWidth="1"/>
    <col min="10765" max="10765" width="2.85546875" style="75" customWidth="1"/>
    <col min="10766" max="10766" width="2" style="75" customWidth="1"/>
    <col min="10767" max="10767" width="12.7109375" style="75" customWidth="1"/>
    <col min="10768" max="10768" width="2.85546875" style="75" customWidth="1"/>
    <col min="10769" max="10769" width="2" style="75" customWidth="1"/>
    <col min="10770" max="10770" width="13.5703125" style="75" customWidth="1"/>
    <col min="10771" max="10771" width="0.5703125" style="75" customWidth="1"/>
    <col min="10772" max="11008" width="9.140625" style="75"/>
    <col min="11009" max="11009" width="2.42578125" style="75" customWidth="1"/>
    <col min="11010" max="11010" width="1.85546875" style="75" customWidth="1"/>
    <col min="11011" max="11011" width="2.7109375" style="75" customWidth="1"/>
    <col min="11012" max="11012" width="6.85546875" style="75" customWidth="1"/>
    <col min="11013" max="11013" width="13.5703125" style="75" customWidth="1"/>
    <col min="11014" max="11014" width="0.5703125" style="75" customWidth="1"/>
    <col min="11015" max="11015" width="2.5703125" style="75" customWidth="1"/>
    <col min="11016" max="11016" width="2.7109375" style="75" customWidth="1"/>
    <col min="11017" max="11017" width="9.7109375" style="75" customWidth="1"/>
    <col min="11018" max="11018" width="13.5703125" style="75" customWidth="1"/>
    <col min="11019" max="11019" width="0.7109375" style="75" customWidth="1"/>
    <col min="11020" max="11020" width="2.42578125" style="75" customWidth="1"/>
    <col min="11021" max="11021" width="2.85546875" style="75" customWidth="1"/>
    <col min="11022" max="11022" width="2" style="75" customWidth="1"/>
    <col min="11023" max="11023" width="12.7109375" style="75" customWidth="1"/>
    <col min="11024" max="11024" width="2.85546875" style="75" customWidth="1"/>
    <col min="11025" max="11025" width="2" style="75" customWidth="1"/>
    <col min="11026" max="11026" width="13.5703125" style="75" customWidth="1"/>
    <col min="11027" max="11027" width="0.5703125" style="75" customWidth="1"/>
    <col min="11028" max="11264" width="9.140625" style="75"/>
    <col min="11265" max="11265" width="2.42578125" style="75" customWidth="1"/>
    <col min="11266" max="11266" width="1.85546875" style="75" customWidth="1"/>
    <col min="11267" max="11267" width="2.7109375" style="75" customWidth="1"/>
    <col min="11268" max="11268" width="6.85546875" style="75" customWidth="1"/>
    <col min="11269" max="11269" width="13.5703125" style="75" customWidth="1"/>
    <col min="11270" max="11270" width="0.5703125" style="75" customWidth="1"/>
    <col min="11271" max="11271" width="2.5703125" style="75" customWidth="1"/>
    <col min="11272" max="11272" width="2.7109375" style="75" customWidth="1"/>
    <col min="11273" max="11273" width="9.7109375" style="75" customWidth="1"/>
    <col min="11274" max="11274" width="13.5703125" style="75" customWidth="1"/>
    <col min="11275" max="11275" width="0.7109375" style="75" customWidth="1"/>
    <col min="11276" max="11276" width="2.42578125" style="75" customWidth="1"/>
    <col min="11277" max="11277" width="2.85546875" style="75" customWidth="1"/>
    <col min="11278" max="11278" width="2" style="75" customWidth="1"/>
    <col min="11279" max="11279" width="12.7109375" style="75" customWidth="1"/>
    <col min="11280" max="11280" width="2.85546875" style="75" customWidth="1"/>
    <col min="11281" max="11281" width="2" style="75" customWidth="1"/>
    <col min="11282" max="11282" width="13.5703125" style="75" customWidth="1"/>
    <col min="11283" max="11283" width="0.5703125" style="75" customWidth="1"/>
    <col min="11284" max="11520" width="9.140625" style="75"/>
    <col min="11521" max="11521" width="2.42578125" style="75" customWidth="1"/>
    <col min="11522" max="11522" width="1.85546875" style="75" customWidth="1"/>
    <col min="11523" max="11523" width="2.7109375" style="75" customWidth="1"/>
    <col min="11524" max="11524" width="6.85546875" style="75" customWidth="1"/>
    <col min="11525" max="11525" width="13.5703125" style="75" customWidth="1"/>
    <col min="11526" max="11526" width="0.5703125" style="75" customWidth="1"/>
    <col min="11527" max="11527" width="2.5703125" style="75" customWidth="1"/>
    <col min="11528" max="11528" width="2.7109375" style="75" customWidth="1"/>
    <col min="11529" max="11529" width="9.7109375" style="75" customWidth="1"/>
    <col min="11530" max="11530" width="13.5703125" style="75" customWidth="1"/>
    <col min="11531" max="11531" width="0.7109375" style="75" customWidth="1"/>
    <col min="11532" max="11532" width="2.42578125" style="75" customWidth="1"/>
    <col min="11533" max="11533" width="2.85546875" style="75" customWidth="1"/>
    <col min="11534" max="11534" width="2" style="75" customWidth="1"/>
    <col min="11535" max="11535" width="12.7109375" style="75" customWidth="1"/>
    <col min="11536" max="11536" width="2.85546875" style="75" customWidth="1"/>
    <col min="11537" max="11537" width="2" style="75" customWidth="1"/>
    <col min="11538" max="11538" width="13.5703125" style="75" customWidth="1"/>
    <col min="11539" max="11539" width="0.5703125" style="75" customWidth="1"/>
    <col min="11540" max="11776" width="9.140625" style="75"/>
    <col min="11777" max="11777" width="2.42578125" style="75" customWidth="1"/>
    <col min="11778" max="11778" width="1.85546875" style="75" customWidth="1"/>
    <col min="11779" max="11779" width="2.7109375" style="75" customWidth="1"/>
    <col min="11780" max="11780" width="6.85546875" style="75" customWidth="1"/>
    <col min="11781" max="11781" width="13.5703125" style="75" customWidth="1"/>
    <col min="11782" max="11782" width="0.5703125" style="75" customWidth="1"/>
    <col min="11783" max="11783" width="2.5703125" style="75" customWidth="1"/>
    <col min="11784" max="11784" width="2.7109375" style="75" customWidth="1"/>
    <col min="11785" max="11785" width="9.7109375" style="75" customWidth="1"/>
    <col min="11786" max="11786" width="13.5703125" style="75" customWidth="1"/>
    <col min="11787" max="11787" width="0.7109375" style="75" customWidth="1"/>
    <col min="11788" max="11788" width="2.42578125" style="75" customWidth="1"/>
    <col min="11789" max="11789" width="2.85546875" style="75" customWidth="1"/>
    <col min="11790" max="11790" width="2" style="75" customWidth="1"/>
    <col min="11791" max="11791" width="12.7109375" style="75" customWidth="1"/>
    <col min="11792" max="11792" width="2.85546875" style="75" customWidth="1"/>
    <col min="11793" max="11793" width="2" style="75" customWidth="1"/>
    <col min="11794" max="11794" width="13.5703125" style="75" customWidth="1"/>
    <col min="11795" max="11795" width="0.5703125" style="75" customWidth="1"/>
    <col min="11796" max="12032" width="9.140625" style="75"/>
    <col min="12033" max="12033" width="2.42578125" style="75" customWidth="1"/>
    <col min="12034" max="12034" width="1.85546875" style="75" customWidth="1"/>
    <col min="12035" max="12035" width="2.7109375" style="75" customWidth="1"/>
    <col min="12036" max="12036" width="6.85546875" style="75" customWidth="1"/>
    <col min="12037" max="12037" width="13.5703125" style="75" customWidth="1"/>
    <col min="12038" max="12038" width="0.5703125" style="75" customWidth="1"/>
    <col min="12039" max="12039" width="2.5703125" style="75" customWidth="1"/>
    <col min="12040" max="12040" width="2.7109375" style="75" customWidth="1"/>
    <col min="12041" max="12041" width="9.7109375" style="75" customWidth="1"/>
    <col min="12042" max="12042" width="13.5703125" style="75" customWidth="1"/>
    <col min="12043" max="12043" width="0.7109375" style="75" customWidth="1"/>
    <col min="12044" max="12044" width="2.42578125" style="75" customWidth="1"/>
    <col min="12045" max="12045" width="2.85546875" style="75" customWidth="1"/>
    <col min="12046" max="12046" width="2" style="75" customWidth="1"/>
    <col min="12047" max="12047" width="12.7109375" style="75" customWidth="1"/>
    <col min="12048" max="12048" width="2.85546875" style="75" customWidth="1"/>
    <col min="12049" max="12049" width="2" style="75" customWidth="1"/>
    <col min="12050" max="12050" width="13.5703125" style="75" customWidth="1"/>
    <col min="12051" max="12051" width="0.5703125" style="75" customWidth="1"/>
    <col min="12052" max="12288" width="9.140625" style="75"/>
    <col min="12289" max="12289" width="2.42578125" style="75" customWidth="1"/>
    <col min="12290" max="12290" width="1.85546875" style="75" customWidth="1"/>
    <col min="12291" max="12291" width="2.7109375" style="75" customWidth="1"/>
    <col min="12292" max="12292" width="6.85546875" style="75" customWidth="1"/>
    <col min="12293" max="12293" width="13.5703125" style="75" customWidth="1"/>
    <col min="12294" max="12294" width="0.5703125" style="75" customWidth="1"/>
    <col min="12295" max="12295" width="2.5703125" style="75" customWidth="1"/>
    <col min="12296" max="12296" width="2.7109375" style="75" customWidth="1"/>
    <col min="12297" max="12297" width="9.7109375" style="75" customWidth="1"/>
    <col min="12298" max="12298" width="13.5703125" style="75" customWidth="1"/>
    <col min="12299" max="12299" width="0.7109375" style="75" customWidth="1"/>
    <col min="12300" max="12300" width="2.42578125" style="75" customWidth="1"/>
    <col min="12301" max="12301" width="2.85546875" style="75" customWidth="1"/>
    <col min="12302" max="12302" width="2" style="75" customWidth="1"/>
    <col min="12303" max="12303" width="12.7109375" style="75" customWidth="1"/>
    <col min="12304" max="12304" width="2.85546875" style="75" customWidth="1"/>
    <col min="12305" max="12305" width="2" style="75" customWidth="1"/>
    <col min="12306" max="12306" width="13.5703125" style="75" customWidth="1"/>
    <col min="12307" max="12307" width="0.5703125" style="75" customWidth="1"/>
    <col min="12308" max="12544" width="9.140625" style="75"/>
    <col min="12545" max="12545" width="2.42578125" style="75" customWidth="1"/>
    <col min="12546" max="12546" width="1.85546875" style="75" customWidth="1"/>
    <col min="12547" max="12547" width="2.7109375" style="75" customWidth="1"/>
    <col min="12548" max="12548" width="6.85546875" style="75" customWidth="1"/>
    <col min="12549" max="12549" width="13.5703125" style="75" customWidth="1"/>
    <col min="12550" max="12550" width="0.5703125" style="75" customWidth="1"/>
    <col min="12551" max="12551" width="2.5703125" style="75" customWidth="1"/>
    <col min="12552" max="12552" width="2.7109375" style="75" customWidth="1"/>
    <col min="12553" max="12553" width="9.7109375" style="75" customWidth="1"/>
    <col min="12554" max="12554" width="13.5703125" style="75" customWidth="1"/>
    <col min="12555" max="12555" width="0.7109375" style="75" customWidth="1"/>
    <col min="12556" max="12556" width="2.42578125" style="75" customWidth="1"/>
    <col min="12557" max="12557" width="2.85546875" style="75" customWidth="1"/>
    <col min="12558" max="12558" width="2" style="75" customWidth="1"/>
    <col min="12559" max="12559" width="12.7109375" style="75" customWidth="1"/>
    <col min="12560" max="12560" width="2.85546875" style="75" customWidth="1"/>
    <col min="12561" max="12561" width="2" style="75" customWidth="1"/>
    <col min="12562" max="12562" width="13.5703125" style="75" customWidth="1"/>
    <col min="12563" max="12563" width="0.5703125" style="75" customWidth="1"/>
    <col min="12564" max="12800" width="9.140625" style="75"/>
    <col min="12801" max="12801" width="2.42578125" style="75" customWidth="1"/>
    <col min="12802" max="12802" width="1.85546875" style="75" customWidth="1"/>
    <col min="12803" max="12803" width="2.7109375" style="75" customWidth="1"/>
    <col min="12804" max="12804" width="6.85546875" style="75" customWidth="1"/>
    <col min="12805" max="12805" width="13.5703125" style="75" customWidth="1"/>
    <col min="12806" max="12806" width="0.5703125" style="75" customWidth="1"/>
    <col min="12807" max="12807" width="2.5703125" style="75" customWidth="1"/>
    <col min="12808" max="12808" width="2.7109375" style="75" customWidth="1"/>
    <col min="12809" max="12809" width="9.7109375" style="75" customWidth="1"/>
    <col min="12810" max="12810" width="13.5703125" style="75" customWidth="1"/>
    <col min="12811" max="12811" width="0.7109375" style="75" customWidth="1"/>
    <col min="12812" max="12812" width="2.42578125" style="75" customWidth="1"/>
    <col min="12813" max="12813" width="2.85546875" style="75" customWidth="1"/>
    <col min="12814" max="12814" width="2" style="75" customWidth="1"/>
    <col min="12815" max="12815" width="12.7109375" style="75" customWidth="1"/>
    <col min="12816" max="12816" width="2.85546875" style="75" customWidth="1"/>
    <col min="12817" max="12817" width="2" style="75" customWidth="1"/>
    <col min="12818" max="12818" width="13.5703125" style="75" customWidth="1"/>
    <col min="12819" max="12819" width="0.5703125" style="75" customWidth="1"/>
    <col min="12820" max="13056" width="9.140625" style="75"/>
    <col min="13057" max="13057" width="2.42578125" style="75" customWidth="1"/>
    <col min="13058" max="13058" width="1.85546875" style="75" customWidth="1"/>
    <col min="13059" max="13059" width="2.7109375" style="75" customWidth="1"/>
    <col min="13060" max="13060" width="6.85546875" style="75" customWidth="1"/>
    <col min="13061" max="13061" width="13.5703125" style="75" customWidth="1"/>
    <col min="13062" max="13062" width="0.5703125" style="75" customWidth="1"/>
    <col min="13063" max="13063" width="2.5703125" style="75" customWidth="1"/>
    <col min="13064" max="13064" width="2.7109375" style="75" customWidth="1"/>
    <col min="13065" max="13065" width="9.7109375" style="75" customWidth="1"/>
    <col min="13066" max="13066" width="13.5703125" style="75" customWidth="1"/>
    <col min="13067" max="13067" width="0.7109375" style="75" customWidth="1"/>
    <col min="13068" max="13068" width="2.42578125" style="75" customWidth="1"/>
    <col min="13069" max="13069" width="2.85546875" style="75" customWidth="1"/>
    <col min="13070" max="13070" width="2" style="75" customWidth="1"/>
    <col min="13071" max="13071" width="12.7109375" style="75" customWidth="1"/>
    <col min="13072" max="13072" width="2.85546875" style="75" customWidth="1"/>
    <col min="13073" max="13073" width="2" style="75" customWidth="1"/>
    <col min="13074" max="13074" width="13.5703125" style="75" customWidth="1"/>
    <col min="13075" max="13075" width="0.5703125" style="75" customWidth="1"/>
    <col min="13076" max="13312" width="9.140625" style="75"/>
    <col min="13313" max="13313" width="2.42578125" style="75" customWidth="1"/>
    <col min="13314" max="13314" width="1.85546875" style="75" customWidth="1"/>
    <col min="13315" max="13315" width="2.7109375" style="75" customWidth="1"/>
    <col min="13316" max="13316" width="6.85546875" style="75" customWidth="1"/>
    <col min="13317" max="13317" width="13.5703125" style="75" customWidth="1"/>
    <col min="13318" max="13318" width="0.5703125" style="75" customWidth="1"/>
    <col min="13319" max="13319" width="2.5703125" style="75" customWidth="1"/>
    <col min="13320" max="13320" width="2.7109375" style="75" customWidth="1"/>
    <col min="13321" max="13321" width="9.7109375" style="75" customWidth="1"/>
    <col min="13322" max="13322" width="13.5703125" style="75" customWidth="1"/>
    <col min="13323" max="13323" width="0.7109375" style="75" customWidth="1"/>
    <col min="13324" max="13324" width="2.42578125" style="75" customWidth="1"/>
    <col min="13325" max="13325" width="2.85546875" style="75" customWidth="1"/>
    <col min="13326" max="13326" width="2" style="75" customWidth="1"/>
    <col min="13327" max="13327" width="12.7109375" style="75" customWidth="1"/>
    <col min="13328" max="13328" width="2.85546875" style="75" customWidth="1"/>
    <col min="13329" max="13329" width="2" style="75" customWidth="1"/>
    <col min="13330" max="13330" width="13.5703125" style="75" customWidth="1"/>
    <col min="13331" max="13331" width="0.5703125" style="75" customWidth="1"/>
    <col min="13332" max="13568" width="9.140625" style="75"/>
    <col min="13569" max="13569" width="2.42578125" style="75" customWidth="1"/>
    <col min="13570" max="13570" width="1.85546875" style="75" customWidth="1"/>
    <col min="13571" max="13571" width="2.7109375" style="75" customWidth="1"/>
    <col min="13572" max="13572" width="6.85546875" style="75" customWidth="1"/>
    <col min="13573" max="13573" width="13.5703125" style="75" customWidth="1"/>
    <col min="13574" max="13574" width="0.5703125" style="75" customWidth="1"/>
    <col min="13575" max="13575" width="2.5703125" style="75" customWidth="1"/>
    <col min="13576" max="13576" width="2.7109375" style="75" customWidth="1"/>
    <col min="13577" max="13577" width="9.7109375" style="75" customWidth="1"/>
    <col min="13578" max="13578" width="13.5703125" style="75" customWidth="1"/>
    <col min="13579" max="13579" width="0.7109375" style="75" customWidth="1"/>
    <col min="13580" max="13580" width="2.42578125" style="75" customWidth="1"/>
    <col min="13581" max="13581" width="2.85546875" style="75" customWidth="1"/>
    <col min="13582" max="13582" width="2" style="75" customWidth="1"/>
    <col min="13583" max="13583" width="12.7109375" style="75" customWidth="1"/>
    <col min="13584" max="13584" width="2.85546875" style="75" customWidth="1"/>
    <col min="13585" max="13585" width="2" style="75" customWidth="1"/>
    <col min="13586" max="13586" width="13.5703125" style="75" customWidth="1"/>
    <col min="13587" max="13587" width="0.5703125" style="75" customWidth="1"/>
    <col min="13588" max="13824" width="9.140625" style="75"/>
    <col min="13825" max="13825" width="2.42578125" style="75" customWidth="1"/>
    <col min="13826" max="13826" width="1.85546875" style="75" customWidth="1"/>
    <col min="13827" max="13827" width="2.7109375" style="75" customWidth="1"/>
    <col min="13828" max="13828" width="6.85546875" style="75" customWidth="1"/>
    <col min="13829" max="13829" width="13.5703125" style="75" customWidth="1"/>
    <col min="13830" max="13830" width="0.5703125" style="75" customWidth="1"/>
    <col min="13831" max="13831" width="2.5703125" style="75" customWidth="1"/>
    <col min="13832" max="13832" width="2.7109375" style="75" customWidth="1"/>
    <col min="13833" max="13833" width="9.7109375" style="75" customWidth="1"/>
    <col min="13834" max="13834" width="13.5703125" style="75" customWidth="1"/>
    <col min="13835" max="13835" width="0.7109375" style="75" customWidth="1"/>
    <col min="13836" max="13836" width="2.42578125" style="75" customWidth="1"/>
    <col min="13837" max="13837" width="2.85546875" style="75" customWidth="1"/>
    <col min="13838" max="13838" width="2" style="75" customWidth="1"/>
    <col min="13839" max="13839" width="12.7109375" style="75" customWidth="1"/>
    <col min="13840" max="13840" width="2.85546875" style="75" customWidth="1"/>
    <col min="13841" max="13841" width="2" style="75" customWidth="1"/>
    <col min="13842" max="13842" width="13.5703125" style="75" customWidth="1"/>
    <col min="13843" max="13843" width="0.5703125" style="75" customWidth="1"/>
    <col min="13844" max="14080" width="9.140625" style="75"/>
    <col min="14081" max="14081" width="2.42578125" style="75" customWidth="1"/>
    <col min="14082" max="14082" width="1.85546875" style="75" customWidth="1"/>
    <col min="14083" max="14083" width="2.7109375" style="75" customWidth="1"/>
    <col min="14084" max="14084" width="6.85546875" style="75" customWidth="1"/>
    <col min="14085" max="14085" width="13.5703125" style="75" customWidth="1"/>
    <col min="14086" max="14086" width="0.5703125" style="75" customWidth="1"/>
    <col min="14087" max="14087" width="2.5703125" style="75" customWidth="1"/>
    <col min="14088" max="14088" width="2.7109375" style="75" customWidth="1"/>
    <col min="14089" max="14089" width="9.7109375" style="75" customWidth="1"/>
    <col min="14090" max="14090" width="13.5703125" style="75" customWidth="1"/>
    <col min="14091" max="14091" width="0.7109375" style="75" customWidth="1"/>
    <col min="14092" max="14092" width="2.42578125" style="75" customWidth="1"/>
    <col min="14093" max="14093" width="2.85546875" style="75" customWidth="1"/>
    <col min="14094" max="14094" width="2" style="75" customWidth="1"/>
    <col min="14095" max="14095" width="12.7109375" style="75" customWidth="1"/>
    <col min="14096" max="14096" width="2.85546875" style="75" customWidth="1"/>
    <col min="14097" max="14097" width="2" style="75" customWidth="1"/>
    <col min="14098" max="14098" width="13.5703125" style="75" customWidth="1"/>
    <col min="14099" max="14099" width="0.5703125" style="75" customWidth="1"/>
    <col min="14100" max="14336" width="9.140625" style="75"/>
    <col min="14337" max="14337" width="2.42578125" style="75" customWidth="1"/>
    <col min="14338" max="14338" width="1.85546875" style="75" customWidth="1"/>
    <col min="14339" max="14339" width="2.7109375" style="75" customWidth="1"/>
    <col min="14340" max="14340" width="6.85546875" style="75" customWidth="1"/>
    <col min="14341" max="14341" width="13.5703125" style="75" customWidth="1"/>
    <col min="14342" max="14342" width="0.5703125" style="75" customWidth="1"/>
    <col min="14343" max="14343" width="2.5703125" style="75" customWidth="1"/>
    <col min="14344" max="14344" width="2.7109375" style="75" customWidth="1"/>
    <col min="14345" max="14345" width="9.7109375" style="75" customWidth="1"/>
    <col min="14346" max="14346" width="13.5703125" style="75" customWidth="1"/>
    <col min="14347" max="14347" width="0.7109375" style="75" customWidth="1"/>
    <col min="14348" max="14348" width="2.42578125" style="75" customWidth="1"/>
    <col min="14349" max="14349" width="2.85546875" style="75" customWidth="1"/>
    <col min="14350" max="14350" width="2" style="75" customWidth="1"/>
    <col min="14351" max="14351" width="12.7109375" style="75" customWidth="1"/>
    <col min="14352" max="14352" width="2.85546875" style="75" customWidth="1"/>
    <col min="14353" max="14353" width="2" style="75" customWidth="1"/>
    <col min="14354" max="14354" width="13.5703125" style="75" customWidth="1"/>
    <col min="14355" max="14355" width="0.5703125" style="75" customWidth="1"/>
    <col min="14356" max="14592" width="9.140625" style="75"/>
    <col min="14593" max="14593" width="2.42578125" style="75" customWidth="1"/>
    <col min="14594" max="14594" width="1.85546875" style="75" customWidth="1"/>
    <col min="14595" max="14595" width="2.7109375" style="75" customWidth="1"/>
    <col min="14596" max="14596" width="6.85546875" style="75" customWidth="1"/>
    <col min="14597" max="14597" width="13.5703125" style="75" customWidth="1"/>
    <col min="14598" max="14598" width="0.5703125" style="75" customWidth="1"/>
    <col min="14599" max="14599" width="2.5703125" style="75" customWidth="1"/>
    <col min="14600" max="14600" width="2.7109375" style="75" customWidth="1"/>
    <col min="14601" max="14601" width="9.7109375" style="75" customWidth="1"/>
    <col min="14602" max="14602" width="13.5703125" style="75" customWidth="1"/>
    <col min="14603" max="14603" width="0.7109375" style="75" customWidth="1"/>
    <col min="14604" max="14604" width="2.42578125" style="75" customWidth="1"/>
    <col min="14605" max="14605" width="2.85546875" style="75" customWidth="1"/>
    <col min="14606" max="14606" width="2" style="75" customWidth="1"/>
    <col min="14607" max="14607" width="12.7109375" style="75" customWidth="1"/>
    <col min="14608" max="14608" width="2.85546875" style="75" customWidth="1"/>
    <col min="14609" max="14609" width="2" style="75" customWidth="1"/>
    <col min="14610" max="14610" width="13.5703125" style="75" customWidth="1"/>
    <col min="14611" max="14611" width="0.5703125" style="75" customWidth="1"/>
    <col min="14612" max="14848" width="9.140625" style="75"/>
    <col min="14849" max="14849" width="2.42578125" style="75" customWidth="1"/>
    <col min="14850" max="14850" width="1.85546875" style="75" customWidth="1"/>
    <col min="14851" max="14851" width="2.7109375" style="75" customWidth="1"/>
    <col min="14852" max="14852" width="6.85546875" style="75" customWidth="1"/>
    <col min="14853" max="14853" width="13.5703125" style="75" customWidth="1"/>
    <col min="14854" max="14854" width="0.5703125" style="75" customWidth="1"/>
    <col min="14855" max="14855" width="2.5703125" style="75" customWidth="1"/>
    <col min="14856" max="14856" width="2.7109375" style="75" customWidth="1"/>
    <col min="14857" max="14857" width="9.7109375" style="75" customWidth="1"/>
    <col min="14858" max="14858" width="13.5703125" style="75" customWidth="1"/>
    <col min="14859" max="14859" width="0.7109375" style="75" customWidth="1"/>
    <col min="14860" max="14860" width="2.42578125" style="75" customWidth="1"/>
    <col min="14861" max="14861" width="2.85546875" style="75" customWidth="1"/>
    <col min="14862" max="14862" width="2" style="75" customWidth="1"/>
    <col min="14863" max="14863" width="12.7109375" style="75" customWidth="1"/>
    <col min="14864" max="14864" width="2.85546875" style="75" customWidth="1"/>
    <col min="14865" max="14865" width="2" style="75" customWidth="1"/>
    <col min="14866" max="14866" width="13.5703125" style="75" customWidth="1"/>
    <col min="14867" max="14867" width="0.5703125" style="75" customWidth="1"/>
    <col min="14868" max="15104" width="9.140625" style="75"/>
    <col min="15105" max="15105" width="2.42578125" style="75" customWidth="1"/>
    <col min="15106" max="15106" width="1.85546875" style="75" customWidth="1"/>
    <col min="15107" max="15107" width="2.7109375" style="75" customWidth="1"/>
    <col min="15108" max="15108" width="6.85546875" style="75" customWidth="1"/>
    <col min="15109" max="15109" width="13.5703125" style="75" customWidth="1"/>
    <col min="15110" max="15110" width="0.5703125" style="75" customWidth="1"/>
    <col min="15111" max="15111" width="2.5703125" style="75" customWidth="1"/>
    <col min="15112" max="15112" width="2.7109375" style="75" customWidth="1"/>
    <col min="15113" max="15113" width="9.7109375" style="75" customWidth="1"/>
    <col min="15114" max="15114" width="13.5703125" style="75" customWidth="1"/>
    <col min="15115" max="15115" width="0.7109375" style="75" customWidth="1"/>
    <col min="15116" max="15116" width="2.42578125" style="75" customWidth="1"/>
    <col min="15117" max="15117" width="2.85546875" style="75" customWidth="1"/>
    <col min="15118" max="15118" width="2" style="75" customWidth="1"/>
    <col min="15119" max="15119" width="12.7109375" style="75" customWidth="1"/>
    <col min="15120" max="15120" width="2.85546875" style="75" customWidth="1"/>
    <col min="15121" max="15121" width="2" style="75" customWidth="1"/>
    <col min="15122" max="15122" width="13.5703125" style="75" customWidth="1"/>
    <col min="15123" max="15123" width="0.5703125" style="75" customWidth="1"/>
    <col min="15124" max="15360" width="9.140625" style="75"/>
    <col min="15361" max="15361" width="2.42578125" style="75" customWidth="1"/>
    <col min="15362" max="15362" width="1.85546875" style="75" customWidth="1"/>
    <col min="15363" max="15363" width="2.7109375" style="75" customWidth="1"/>
    <col min="15364" max="15364" width="6.85546875" style="75" customWidth="1"/>
    <col min="15365" max="15365" width="13.5703125" style="75" customWidth="1"/>
    <col min="15366" max="15366" width="0.5703125" style="75" customWidth="1"/>
    <col min="15367" max="15367" width="2.5703125" style="75" customWidth="1"/>
    <col min="15368" max="15368" width="2.7109375" style="75" customWidth="1"/>
    <col min="15369" max="15369" width="9.7109375" style="75" customWidth="1"/>
    <col min="15370" max="15370" width="13.5703125" style="75" customWidth="1"/>
    <col min="15371" max="15371" width="0.7109375" style="75" customWidth="1"/>
    <col min="15372" max="15372" width="2.42578125" style="75" customWidth="1"/>
    <col min="15373" max="15373" width="2.85546875" style="75" customWidth="1"/>
    <col min="15374" max="15374" width="2" style="75" customWidth="1"/>
    <col min="15375" max="15375" width="12.7109375" style="75" customWidth="1"/>
    <col min="15376" max="15376" width="2.85546875" style="75" customWidth="1"/>
    <col min="15377" max="15377" width="2" style="75" customWidth="1"/>
    <col min="15378" max="15378" width="13.5703125" style="75" customWidth="1"/>
    <col min="15379" max="15379" width="0.5703125" style="75" customWidth="1"/>
    <col min="15380" max="15616" width="9.140625" style="75"/>
    <col min="15617" max="15617" width="2.42578125" style="75" customWidth="1"/>
    <col min="15618" max="15618" width="1.85546875" style="75" customWidth="1"/>
    <col min="15619" max="15619" width="2.7109375" style="75" customWidth="1"/>
    <col min="15620" max="15620" width="6.85546875" style="75" customWidth="1"/>
    <col min="15621" max="15621" width="13.5703125" style="75" customWidth="1"/>
    <col min="15622" max="15622" width="0.5703125" style="75" customWidth="1"/>
    <col min="15623" max="15623" width="2.5703125" style="75" customWidth="1"/>
    <col min="15624" max="15624" width="2.7109375" style="75" customWidth="1"/>
    <col min="15625" max="15625" width="9.7109375" style="75" customWidth="1"/>
    <col min="15626" max="15626" width="13.5703125" style="75" customWidth="1"/>
    <col min="15627" max="15627" width="0.7109375" style="75" customWidth="1"/>
    <col min="15628" max="15628" width="2.42578125" style="75" customWidth="1"/>
    <col min="15629" max="15629" width="2.85546875" style="75" customWidth="1"/>
    <col min="15630" max="15630" width="2" style="75" customWidth="1"/>
    <col min="15631" max="15631" width="12.7109375" style="75" customWidth="1"/>
    <col min="15632" max="15632" width="2.85546875" style="75" customWidth="1"/>
    <col min="15633" max="15633" width="2" style="75" customWidth="1"/>
    <col min="15634" max="15634" width="13.5703125" style="75" customWidth="1"/>
    <col min="15635" max="15635" width="0.5703125" style="75" customWidth="1"/>
    <col min="15636" max="15872" width="9.140625" style="75"/>
    <col min="15873" max="15873" width="2.42578125" style="75" customWidth="1"/>
    <col min="15874" max="15874" width="1.85546875" style="75" customWidth="1"/>
    <col min="15875" max="15875" width="2.7109375" style="75" customWidth="1"/>
    <col min="15876" max="15876" width="6.85546875" style="75" customWidth="1"/>
    <col min="15877" max="15877" width="13.5703125" style="75" customWidth="1"/>
    <col min="15878" max="15878" width="0.5703125" style="75" customWidth="1"/>
    <col min="15879" max="15879" width="2.5703125" style="75" customWidth="1"/>
    <col min="15880" max="15880" width="2.7109375" style="75" customWidth="1"/>
    <col min="15881" max="15881" width="9.7109375" style="75" customWidth="1"/>
    <col min="15882" max="15882" width="13.5703125" style="75" customWidth="1"/>
    <col min="15883" max="15883" width="0.7109375" style="75" customWidth="1"/>
    <col min="15884" max="15884" width="2.42578125" style="75" customWidth="1"/>
    <col min="15885" max="15885" width="2.85546875" style="75" customWidth="1"/>
    <col min="15886" max="15886" width="2" style="75" customWidth="1"/>
    <col min="15887" max="15887" width="12.7109375" style="75" customWidth="1"/>
    <col min="15888" max="15888" width="2.85546875" style="75" customWidth="1"/>
    <col min="15889" max="15889" width="2" style="75" customWidth="1"/>
    <col min="15890" max="15890" width="13.5703125" style="75" customWidth="1"/>
    <col min="15891" max="15891" width="0.5703125" style="75" customWidth="1"/>
    <col min="15892" max="16128" width="9.140625" style="75"/>
    <col min="16129" max="16129" width="2.42578125" style="75" customWidth="1"/>
    <col min="16130" max="16130" width="1.85546875" style="75" customWidth="1"/>
    <col min="16131" max="16131" width="2.7109375" style="75" customWidth="1"/>
    <col min="16132" max="16132" width="6.85546875" style="75" customWidth="1"/>
    <col min="16133" max="16133" width="13.5703125" style="75" customWidth="1"/>
    <col min="16134" max="16134" width="0.5703125" style="75" customWidth="1"/>
    <col min="16135" max="16135" width="2.5703125" style="75" customWidth="1"/>
    <col min="16136" max="16136" width="2.7109375" style="75" customWidth="1"/>
    <col min="16137" max="16137" width="9.7109375" style="75" customWidth="1"/>
    <col min="16138" max="16138" width="13.5703125" style="75" customWidth="1"/>
    <col min="16139" max="16139" width="0.7109375" style="75" customWidth="1"/>
    <col min="16140" max="16140" width="2.42578125" style="75" customWidth="1"/>
    <col min="16141" max="16141" width="2.85546875" style="75" customWidth="1"/>
    <col min="16142" max="16142" width="2" style="75" customWidth="1"/>
    <col min="16143" max="16143" width="12.7109375" style="75" customWidth="1"/>
    <col min="16144" max="16144" width="2.85546875" style="75" customWidth="1"/>
    <col min="16145" max="16145" width="2" style="75" customWidth="1"/>
    <col min="16146" max="16146" width="13.5703125" style="75" customWidth="1"/>
    <col min="16147" max="16147" width="0.5703125" style="75" customWidth="1"/>
    <col min="16148" max="16384" width="9.140625" style="75"/>
  </cols>
  <sheetData>
    <row r="1" spans="1:19" ht="12" hidden="1" customHeight="1" x14ac:dyDescent="0.2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19" ht="23.25" customHeight="1" x14ac:dyDescent="0.35">
      <c r="A2" s="72"/>
      <c r="B2" s="73"/>
      <c r="C2" s="73"/>
      <c r="D2" s="73"/>
      <c r="E2" s="73"/>
      <c r="F2" s="73"/>
      <c r="G2" s="76" t="s">
        <v>154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</row>
    <row r="3" spans="1:19" ht="12" hidden="1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</row>
    <row r="4" spans="1:19" ht="8.25" customHeight="1" x14ac:dyDescent="0.2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/>
    </row>
    <row r="5" spans="1:19" ht="24" customHeight="1" x14ac:dyDescent="0.2">
      <c r="A5" s="83"/>
      <c r="B5" s="84" t="s">
        <v>155</v>
      </c>
      <c r="C5" s="84"/>
      <c r="D5" s="84"/>
      <c r="E5" s="231" t="s">
        <v>156</v>
      </c>
      <c r="F5" s="232"/>
      <c r="G5" s="232"/>
      <c r="H5" s="232"/>
      <c r="I5" s="232"/>
      <c r="J5" s="233"/>
      <c r="K5" s="84"/>
      <c r="L5" s="84"/>
      <c r="M5" s="84"/>
      <c r="N5" s="84"/>
      <c r="O5" s="84" t="s">
        <v>157</v>
      </c>
      <c r="P5" s="85" t="s">
        <v>158</v>
      </c>
      <c r="Q5" s="86"/>
      <c r="R5" s="87"/>
      <c r="S5" s="88"/>
    </row>
    <row r="6" spans="1:19" ht="17.25" hidden="1" customHeight="1" x14ac:dyDescent="0.2">
      <c r="A6" s="83"/>
      <c r="B6" s="84" t="s">
        <v>159</v>
      </c>
      <c r="C6" s="84"/>
      <c r="D6" s="84"/>
      <c r="E6" s="89" t="s">
        <v>160</v>
      </c>
      <c r="F6" s="84"/>
      <c r="G6" s="84"/>
      <c r="H6" s="84"/>
      <c r="I6" s="84"/>
      <c r="J6" s="90"/>
      <c r="K6" s="84"/>
      <c r="L6" s="84"/>
      <c r="M6" s="84"/>
      <c r="N6" s="84"/>
      <c r="O6" s="84"/>
      <c r="P6" s="91"/>
      <c r="Q6" s="92"/>
      <c r="R6" s="90"/>
      <c r="S6" s="88"/>
    </row>
    <row r="7" spans="1:19" ht="24" customHeight="1" x14ac:dyDescent="0.2">
      <c r="A7" s="83"/>
      <c r="B7" s="84" t="s">
        <v>161</v>
      </c>
      <c r="C7" s="84"/>
      <c r="D7" s="84"/>
      <c r="E7" s="234" t="s">
        <v>158</v>
      </c>
      <c r="F7" s="235"/>
      <c r="G7" s="235"/>
      <c r="H7" s="235"/>
      <c r="I7" s="235"/>
      <c r="J7" s="236"/>
      <c r="K7" s="84"/>
      <c r="L7" s="84"/>
      <c r="M7" s="84"/>
      <c r="N7" s="84"/>
      <c r="O7" s="84" t="s">
        <v>162</v>
      </c>
      <c r="P7" s="93"/>
      <c r="Q7" s="92"/>
      <c r="R7" s="90"/>
      <c r="S7" s="88"/>
    </row>
    <row r="8" spans="1:19" ht="17.25" hidden="1" customHeight="1" x14ac:dyDescent="0.2">
      <c r="A8" s="83"/>
      <c r="B8" s="84" t="s">
        <v>163</v>
      </c>
      <c r="C8" s="84"/>
      <c r="D8" s="84"/>
      <c r="E8" s="94" t="s">
        <v>158</v>
      </c>
      <c r="F8" s="84"/>
      <c r="G8" s="84"/>
      <c r="H8" s="84"/>
      <c r="I8" s="84"/>
      <c r="J8" s="90"/>
      <c r="K8" s="84"/>
      <c r="L8" s="84"/>
      <c r="M8" s="84"/>
      <c r="N8" s="84"/>
      <c r="O8" s="84"/>
      <c r="P8" s="91"/>
      <c r="Q8" s="92"/>
      <c r="R8" s="90"/>
      <c r="S8" s="88"/>
    </row>
    <row r="9" spans="1:19" ht="24" customHeight="1" x14ac:dyDescent="0.2">
      <c r="A9" s="83"/>
      <c r="B9" s="84" t="s">
        <v>164</v>
      </c>
      <c r="C9" s="84"/>
      <c r="D9" s="84"/>
      <c r="E9" s="237" t="s">
        <v>158</v>
      </c>
      <c r="F9" s="238"/>
      <c r="G9" s="238"/>
      <c r="H9" s="238"/>
      <c r="I9" s="238"/>
      <c r="J9" s="239"/>
      <c r="K9" s="84"/>
      <c r="L9" s="84"/>
      <c r="M9" s="84"/>
      <c r="N9" s="84"/>
      <c r="O9" s="84" t="s">
        <v>165</v>
      </c>
      <c r="P9" s="240" t="s">
        <v>166</v>
      </c>
      <c r="Q9" s="238"/>
      <c r="R9" s="239"/>
      <c r="S9" s="88"/>
    </row>
    <row r="10" spans="1:19" ht="17.25" hidden="1" customHeight="1" x14ac:dyDescent="0.2">
      <c r="A10" s="83"/>
      <c r="B10" s="84" t="s">
        <v>167</v>
      </c>
      <c r="C10" s="84"/>
      <c r="D10" s="84"/>
      <c r="E10" s="95" t="s">
        <v>158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92"/>
      <c r="Q10" s="92"/>
      <c r="R10" s="84"/>
      <c r="S10" s="88"/>
    </row>
    <row r="11" spans="1:19" ht="17.25" hidden="1" customHeight="1" x14ac:dyDescent="0.2">
      <c r="A11" s="83"/>
      <c r="B11" s="84" t="s">
        <v>168</v>
      </c>
      <c r="C11" s="84"/>
      <c r="D11" s="84"/>
      <c r="E11" s="95" t="s">
        <v>158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92"/>
      <c r="Q11" s="92"/>
      <c r="R11" s="84"/>
      <c r="S11" s="88"/>
    </row>
    <row r="12" spans="1:19" ht="17.25" hidden="1" customHeight="1" x14ac:dyDescent="0.2">
      <c r="A12" s="83"/>
      <c r="B12" s="84" t="s">
        <v>169</v>
      </c>
      <c r="C12" s="84"/>
      <c r="D12" s="84"/>
      <c r="E12" s="95" t="s">
        <v>158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92"/>
      <c r="Q12" s="92"/>
      <c r="R12" s="84"/>
      <c r="S12" s="88"/>
    </row>
    <row r="13" spans="1:19" ht="17.25" hidden="1" customHeight="1" x14ac:dyDescent="0.2">
      <c r="A13" s="83"/>
      <c r="B13" s="84"/>
      <c r="C13" s="84"/>
      <c r="D13" s="84"/>
      <c r="E13" s="95" t="s">
        <v>158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92"/>
      <c r="Q13" s="92"/>
      <c r="R13" s="84"/>
      <c r="S13" s="88"/>
    </row>
    <row r="14" spans="1:19" ht="17.25" hidden="1" customHeight="1" x14ac:dyDescent="0.2">
      <c r="A14" s="83"/>
      <c r="B14" s="84"/>
      <c r="C14" s="84"/>
      <c r="D14" s="84"/>
      <c r="E14" s="95" t="s">
        <v>158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92"/>
      <c r="Q14" s="92"/>
      <c r="R14" s="84"/>
      <c r="S14" s="88"/>
    </row>
    <row r="15" spans="1:19" ht="17.25" hidden="1" customHeight="1" x14ac:dyDescent="0.2">
      <c r="A15" s="83"/>
      <c r="B15" s="84"/>
      <c r="C15" s="84"/>
      <c r="D15" s="84"/>
      <c r="E15" s="95" t="s">
        <v>158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92"/>
      <c r="Q15" s="92"/>
      <c r="R15" s="84"/>
      <c r="S15" s="88"/>
    </row>
    <row r="16" spans="1:19" ht="17.25" hidden="1" customHeight="1" x14ac:dyDescent="0.2">
      <c r="A16" s="83"/>
      <c r="B16" s="84"/>
      <c r="C16" s="84"/>
      <c r="D16" s="84"/>
      <c r="E16" s="95" t="s">
        <v>158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92"/>
      <c r="Q16" s="92"/>
      <c r="R16" s="84"/>
      <c r="S16" s="88"/>
    </row>
    <row r="17" spans="1:19" ht="17.25" hidden="1" customHeight="1" x14ac:dyDescent="0.2">
      <c r="A17" s="83"/>
      <c r="B17" s="84"/>
      <c r="C17" s="84"/>
      <c r="D17" s="84"/>
      <c r="E17" s="95" t="s">
        <v>158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92"/>
      <c r="Q17" s="92"/>
      <c r="R17" s="84"/>
      <c r="S17" s="88"/>
    </row>
    <row r="18" spans="1:19" ht="17.25" hidden="1" customHeight="1" x14ac:dyDescent="0.2">
      <c r="A18" s="83"/>
      <c r="B18" s="84"/>
      <c r="C18" s="84"/>
      <c r="D18" s="84"/>
      <c r="E18" s="95" t="s">
        <v>158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92"/>
      <c r="Q18" s="92"/>
      <c r="R18" s="84"/>
      <c r="S18" s="88"/>
    </row>
    <row r="19" spans="1:19" ht="17.25" hidden="1" customHeight="1" x14ac:dyDescent="0.2">
      <c r="A19" s="83"/>
      <c r="B19" s="84"/>
      <c r="C19" s="84"/>
      <c r="D19" s="84"/>
      <c r="E19" s="95" t="s">
        <v>158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92"/>
      <c r="Q19" s="92"/>
      <c r="R19" s="84"/>
      <c r="S19" s="88"/>
    </row>
    <row r="20" spans="1:19" ht="17.25" hidden="1" customHeight="1" x14ac:dyDescent="0.2">
      <c r="A20" s="83"/>
      <c r="B20" s="84"/>
      <c r="C20" s="84"/>
      <c r="D20" s="84"/>
      <c r="E20" s="95" t="s">
        <v>158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92"/>
      <c r="Q20" s="92"/>
      <c r="R20" s="84"/>
      <c r="S20" s="88"/>
    </row>
    <row r="21" spans="1:19" ht="17.25" hidden="1" customHeight="1" x14ac:dyDescent="0.2">
      <c r="A21" s="83"/>
      <c r="B21" s="84"/>
      <c r="C21" s="84"/>
      <c r="D21" s="84"/>
      <c r="E21" s="95" t="s">
        <v>158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92"/>
      <c r="Q21" s="92"/>
      <c r="R21" s="84"/>
      <c r="S21" s="88"/>
    </row>
    <row r="22" spans="1:19" ht="17.25" hidden="1" customHeight="1" x14ac:dyDescent="0.2">
      <c r="A22" s="83"/>
      <c r="B22" s="84"/>
      <c r="C22" s="84"/>
      <c r="D22" s="84"/>
      <c r="E22" s="95" t="s">
        <v>158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92"/>
      <c r="Q22" s="92"/>
      <c r="R22" s="84"/>
      <c r="S22" s="88"/>
    </row>
    <row r="23" spans="1:19" ht="17.25" hidden="1" customHeight="1" x14ac:dyDescent="0.2">
      <c r="A23" s="83"/>
      <c r="B23" s="84"/>
      <c r="C23" s="84"/>
      <c r="D23" s="84"/>
      <c r="E23" s="95" t="s">
        <v>158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92"/>
      <c r="Q23" s="92"/>
      <c r="R23" s="84"/>
      <c r="S23" s="88"/>
    </row>
    <row r="24" spans="1:19" ht="17.25" hidden="1" customHeight="1" x14ac:dyDescent="0.2">
      <c r="A24" s="83"/>
      <c r="B24" s="84"/>
      <c r="C24" s="84"/>
      <c r="D24" s="84"/>
      <c r="E24" s="96" t="s">
        <v>158</v>
      </c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92"/>
      <c r="Q24" s="92"/>
      <c r="R24" s="84"/>
      <c r="S24" s="88"/>
    </row>
    <row r="25" spans="1:19" ht="17.25" customHeight="1" x14ac:dyDescent="0.2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 t="s">
        <v>170</v>
      </c>
      <c r="P25" s="84" t="s">
        <v>171</v>
      </c>
      <c r="Q25" s="84"/>
      <c r="R25" s="84"/>
      <c r="S25" s="88"/>
    </row>
    <row r="26" spans="1:19" ht="17.25" customHeight="1" x14ac:dyDescent="0.2">
      <c r="A26" s="83"/>
      <c r="B26" s="84" t="s">
        <v>172</v>
      </c>
      <c r="C26" s="84"/>
      <c r="D26" s="84"/>
      <c r="E26" s="85" t="s">
        <v>173</v>
      </c>
      <c r="F26" s="97"/>
      <c r="G26" s="97"/>
      <c r="H26" s="97"/>
      <c r="I26" s="97"/>
      <c r="J26" s="87"/>
      <c r="K26" s="84"/>
      <c r="L26" s="84"/>
      <c r="M26" s="84"/>
      <c r="N26" s="84"/>
      <c r="O26" s="98"/>
      <c r="P26" s="99"/>
      <c r="Q26" s="100"/>
      <c r="R26" s="101"/>
      <c r="S26" s="88"/>
    </row>
    <row r="27" spans="1:19" ht="17.25" customHeight="1" x14ac:dyDescent="0.2">
      <c r="A27" s="83"/>
      <c r="B27" s="84" t="s">
        <v>174</v>
      </c>
      <c r="C27" s="84"/>
      <c r="D27" s="84"/>
      <c r="E27" s="93" t="s">
        <v>175</v>
      </c>
      <c r="F27" s="84"/>
      <c r="G27" s="84"/>
      <c r="H27" s="84"/>
      <c r="I27" s="84"/>
      <c r="J27" s="90"/>
      <c r="K27" s="84"/>
      <c r="L27" s="84"/>
      <c r="M27" s="84"/>
      <c r="N27" s="84"/>
      <c r="O27" s="98"/>
      <c r="P27" s="99"/>
      <c r="Q27" s="100"/>
      <c r="R27" s="101"/>
      <c r="S27" s="88"/>
    </row>
    <row r="28" spans="1:19" ht="17.25" customHeight="1" x14ac:dyDescent="0.2">
      <c r="A28" s="83"/>
      <c r="B28" s="84" t="s">
        <v>176</v>
      </c>
      <c r="C28" s="84"/>
      <c r="D28" s="84"/>
      <c r="E28" s="93" t="s">
        <v>158</v>
      </c>
      <c r="F28" s="84"/>
      <c r="G28" s="84"/>
      <c r="H28" s="84"/>
      <c r="I28" s="84"/>
      <c r="J28" s="90"/>
      <c r="K28" s="84"/>
      <c r="L28" s="84"/>
      <c r="M28" s="84"/>
      <c r="N28" s="84"/>
      <c r="O28" s="98"/>
      <c r="P28" s="99"/>
      <c r="Q28" s="100"/>
      <c r="R28" s="101"/>
      <c r="S28" s="88"/>
    </row>
    <row r="29" spans="1:19" ht="17.25" customHeight="1" x14ac:dyDescent="0.2">
      <c r="A29" s="83"/>
      <c r="B29" s="84"/>
      <c r="C29" s="84"/>
      <c r="D29" s="84"/>
      <c r="E29" s="102"/>
      <c r="F29" s="103"/>
      <c r="G29" s="103"/>
      <c r="H29" s="103"/>
      <c r="I29" s="103"/>
      <c r="J29" s="104"/>
      <c r="K29" s="84"/>
      <c r="L29" s="84"/>
      <c r="M29" s="84"/>
      <c r="N29" s="84"/>
      <c r="O29" s="92"/>
      <c r="P29" s="92"/>
      <c r="Q29" s="92"/>
      <c r="R29" s="84"/>
      <c r="S29" s="88"/>
    </row>
    <row r="30" spans="1:19" ht="17.25" customHeight="1" x14ac:dyDescent="0.2">
      <c r="A30" s="83"/>
      <c r="B30" s="84"/>
      <c r="C30" s="84"/>
      <c r="D30" s="84"/>
      <c r="E30" s="105" t="s">
        <v>177</v>
      </c>
      <c r="F30" s="84"/>
      <c r="G30" s="84" t="s">
        <v>178</v>
      </c>
      <c r="H30" s="84"/>
      <c r="I30" s="84"/>
      <c r="J30" s="84"/>
      <c r="K30" s="84"/>
      <c r="L30" s="84"/>
      <c r="M30" s="84"/>
      <c r="N30" s="84"/>
      <c r="O30" s="105" t="s">
        <v>179</v>
      </c>
      <c r="P30" s="92"/>
      <c r="Q30" s="92"/>
      <c r="R30" s="106"/>
      <c r="S30" s="88"/>
    </row>
    <row r="31" spans="1:19" ht="17.25" customHeight="1" x14ac:dyDescent="0.2">
      <c r="A31" s="83"/>
      <c r="B31" s="84"/>
      <c r="C31" s="84"/>
      <c r="D31" s="84"/>
      <c r="E31" s="98"/>
      <c r="F31" s="84"/>
      <c r="G31" s="99" t="s">
        <v>180</v>
      </c>
      <c r="H31" s="107"/>
      <c r="I31" s="108"/>
      <c r="J31" s="84"/>
      <c r="K31" s="84"/>
      <c r="L31" s="84"/>
      <c r="M31" s="84"/>
      <c r="N31" s="84"/>
      <c r="O31" s="109" t="s">
        <v>181</v>
      </c>
      <c r="P31" s="92"/>
      <c r="Q31" s="92"/>
      <c r="R31" s="110"/>
      <c r="S31" s="88"/>
    </row>
    <row r="32" spans="1:19" ht="8.25" customHeight="1" x14ac:dyDescent="0.2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3"/>
    </row>
    <row r="33" spans="1:19" ht="20.25" customHeight="1" x14ac:dyDescent="0.2">
      <c r="A33" s="114"/>
      <c r="B33" s="115"/>
      <c r="C33" s="115"/>
      <c r="D33" s="115"/>
      <c r="E33" s="116" t="s">
        <v>182</v>
      </c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7"/>
    </row>
    <row r="34" spans="1:19" ht="20.25" customHeight="1" x14ac:dyDescent="0.2">
      <c r="A34" s="118" t="s">
        <v>183</v>
      </c>
      <c r="B34" s="119"/>
      <c r="C34" s="119"/>
      <c r="D34" s="120"/>
      <c r="E34" s="121" t="s">
        <v>184</v>
      </c>
      <c r="F34" s="120"/>
      <c r="G34" s="121" t="s">
        <v>185</v>
      </c>
      <c r="H34" s="119"/>
      <c r="I34" s="120"/>
      <c r="J34" s="121" t="s">
        <v>186</v>
      </c>
      <c r="K34" s="119"/>
      <c r="L34" s="121" t="s">
        <v>187</v>
      </c>
      <c r="M34" s="119"/>
      <c r="N34" s="119"/>
      <c r="O34" s="120"/>
      <c r="P34" s="121" t="s">
        <v>188</v>
      </c>
      <c r="Q34" s="119"/>
      <c r="R34" s="119"/>
      <c r="S34" s="122"/>
    </row>
    <row r="35" spans="1:19" ht="20.25" customHeight="1" x14ac:dyDescent="0.2">
      <c r="A35" s="123"/>
      <c r="B35" s="124"/>
      <c r="C35" s="124"/>
      <c r="D35" s="125">
        <v>0</v>
      </c>
      <c r="E35" s="126">
        <f>IF(D35=0,0,R47/D35)</f>
        <v>0</v>
      </c>
      <c r="F35" s="127"/>
      <c r="G35" s="128"/>
      <c r="H35" s="124"/>
      <c r="I35" s="125">
        <v>0</v>
      </c>
      <c r="J35" s="126">
        <f>IF(I35=0,0,R47/I35)</f>
        <v>0</v>
      </c>
      <c r="K35" s="129"/>
      <c r="L35" s="128"/>
      <c r="M35" s="124"/>
      <c r="N35" s="124"/>
      <c r="O35" s="125">
        <v>0</v>
      </c>
      <c r="P35" s="128"/>
      <c r="Q35" s="124"/>
      <c r="R35" s="130">
        <f>IF(O35=0,0,R47/O35)</f>
        <v>0</v>
      </c>
      <c r="S35" s="131"/>
    </row>
    <row r="36" spans="1:19" ht="20.25" customHeight="1" x14ac:dyDescent="0.2">
      <c r="A36" s="114"/>
      <c r="B36" s="115"/>
      <c r="C36" s="115"/>
      <c r="D36" s="115"/>
      <c r="E36" s="116" t="s">
        <v>189</v>
      </c>
      <c r="F36" s="115"/>
      <c r="G36" s="115"/>
      <c r="H36" s="115"/>
      <c r="I36" s="115"/>
      <c r="J36" s="132" t="s">
        <v>190</v>
      </c>
      <c r="K36" s="115"/>
      <c r="L36" s="115"/>
      <c r="M36" s="115"/>
      <c r="N36" s="115"/>
      <c r="O36" s="115"/>
      <c r="P36" s="115"/>
      <c r="Q36" s="115"/>
      <c r="R36" s="115"/>
      <c r="S36" s="117"/>
    </row>
    <row r="37" spans="1:19" ht="20.25" customHeight="1" x14ac:dyDescent="0.2">
      <c r="A37" s="133" t="s">
        <v>191</v>
      </c>
      <c r="B37" s="134"/>
      <c r="C37" s="135" t="s">
        <v>192</v>
      </c>
      <c r="D37" s="136"/>
      <c r="E37" s="136"/>
      <c r="F37" s="137"/>
      <c r="G37" s="133" t="s">
        <v>193</v>
      </c>
      <c r="H37" s="138"/>
      <c r="I37" s="135" t="s">
        <v>194</v>
      </c>
      <c r="J37" s="136"/>
      <c r="K37" s="136"/>
      <c r="L37" s="133" t="s">
        <v>195</v>
      </c>
      <c r="M37" s="138"/>
      <c r="N37" s="135" t="s">
        <v>196</v>
      </c>
      <c r="O37" s="136"/>
      <c r="P37" s="136"/>
      <c r="Q37" s="136"/>
      <c r="R37" s="136"/>
      <c r="S37" s="137"/>
    </row>
    <row r="38" spans="1:19" ht="20.25" customHeight="1" x14ac:dyDescent="0.2">
      <c r="A38" s="139">
        <v>1</v>
      </c>
      <c r="B38" s="140" t="s">
        <v>197</v>
      </c>
      <c r="C38" s="87"/>
      <c r="D38" s="141" t="s">
        <v>198</v>
      </c>
      <c r="E38" s="142" t="e">
        <f>SUMIF(#REF!,8,#REF!)</f>
        <v>#REF!</v>
      </c>
      <c r="F38" s="143"/>
      <c r="G38" s="139">
        <v>8</v>
      </c>
      <c r="H38" s="144" t="s">
        <v>199</v>
      </c>
      <c r="I38" s="101"/>
      <c r="J38" s="145">
        <v>0</v>
      </c>
      <c r="K38" s="146"/>
      <c r="L38" s="139">
        <v>13</v>
      </c>
      <c r="M38" s="99" t="s">
        <v>200</v>
      </c>
      <c r="N38" s="107"/>
      <c r="O38" s="107"/>
      <c r="P38" s="147"/>
      <c r="Q38" s="148" t="s">
        <v>201</v>
      </c>
      <c r="R38" s="142" t="e">
        <f>$E$44*P38/100</f>
        <v>#REF!</v>
      </c>
      <c r="S38" s="143"/>
    </row>
    <row r="39" spans="1:19" ht="20.25" customHeight="1" x14ac:dyDescent="0.2">
      <c r="A39" s="139">
        <v>2</v>
      </c>
      <c r="B39" s="149"/>
      <c r="C39" s="104"/>
      <c r="D39" s="141" t="s">
        <v>202</v>
      </c>
      <c r="E39" s="142" t="e">
        <f>SUMIF(#REF!,4,#REF!)</f>
        <v>#REF!</v>
      </c>
      <c r="F39" s="143"/>
      <c r="G39" s="139">
        <v>9</v>
      </c>
      <c r="H39" s="84" t="s">
        <v>203</v>
      </c>
      <c r="I39" s="141"/>
      <c r="J39" s="145">
        <v>0</v>
      </c>
      <c r="K39" s="146"/>
      <c r="L39" s="139">
        <v>14</v>
      </c>
      <c r="M39" s="99" t="s">
        <v>204</v>
      </c>
      <c r="N39" s="107"/>
      <c r="O39" s="107"/>
      <c r="P39" s="147"/>
      <c r="Q39" s="148" t="s">
        <v>201</v>
      </c>
      <c r="R39" s="142" t="e">
        <f>$E$44*P39/100</f>
        <v>#REF!</v>
      </c>
      <c r="S39" s="143"/>
    </row>
    <row r="40" spans="1:19" ht="20.25" customHeight="1" x14ac:dyDescent="0.2">
      <c r="A40" s="139">
        <v>3</v>
      </c>
      <c r="B40" s="140" t="s">
        <v>205</v>
      </c>
      <c r="C40" s="87"/>
      <c r="D40" s="141" t="s">
        <v>198</v>
      </c>
      <c r="E40" s="142" t="e">
        <f>SUMIF(#REF!,32,#REF!)</f>
        <v>#REF!</v>
      </c>
      <c r="F40" s="143"/>
      <c r="G40" s="139">
        <v>10</v>
      </c>
      <c r="H40" s="144" t="s">
        <v>206</v>
      </c>
      <c r="I40" s="101"/>
      <c r="J40" s="145">
        <v>0</v>
      </c>
      <c r="K40" s="146"/>
      <c r="L40" s="139">
        <v>15</v>
      </c>
      <c r="M40" s="99" t="s">
        <v>207</v>
      </c>
      <c r="N40" s="107"/>
      <c r="O40" s="107"/>
      <c r="P40" s="147"/>
      <c r="Q40" s="148" t="s">
        <v>201</v>
      </c>
      <c r="R40" s="142" t="e">
        <f>$E$44*P40/100</f>
        <v>#REF!</v>
      </c>
      <c r="S40" s="143"/>
    </row>
    <row r="41" spans="1:19" ht="20.25" customHeight="1" x14ac:dyDescent="0.2">
      <c r="A41" s="139">
        <v>4</v>
      </c>
      <c r="B41" s="149"/>
      <c r="C41" s="104"/>
      <c r="D41" s="141" t="s">
        <v>202</v>
      </c>
      <c r="E41" s="142" t="e">
        <f>SUMIF(#REF!,16,#REF!)+SUMIF(#REF!,128,#REF!)</f>
        <v>#REF!</v>
      </c>
      <c r="F41" s="143"/>
      <c r="G41" s="139">
        <v>11</v>
      </c>
      <c r="H41" s="144"/>
      <c r="I41" s="101"/>
      <c r="J41" s="145">
        <v>0</v>
      </c>
      <c r="K41" s="146"/>
      <c r="L41" s="139">
        <v>16</v>
      </c>
      <c r="M41" s="99" t="s">
        <v>208</v>
      </c>
      <c r="N41" s="107"/>
      <c r="O41" s="107"/>
      <c r="P41" s="147"/>
      <c r="Q41" s="148" t="s">
        <v>201</v>
      </c>
      <c r="R41" s="142" t="e">
        <f>$E$44*P41/100</f>
        <v>#REF!</v>
      </c>
      <c r="S41" s="143"/>
    </row>
    <row r="42" spans="1:19" ht="20.25" customHeight="1" x14ac:dyDescent="0.2">
      <c r="A42" s="139">
        <v>5</v>
      </c>
      <c r="B42" s="140" t="s">
        <v>209</v>
      </c>
      <c r="C42" s="87"/>
      <c r="D42" s="141" t="s">
        <v>198</v>
      </c>
      <c r="E42" s="142" t="e">
        <f>Rekapitulace!C31+Rekapitulace!C32+Rekapitulace!C33+Rekapitulace!C34+Rekapitulace!C35+Rekapitulace!C36</f>
        <v>#REF!</v>
      </c>
      <c r="F42" s="143"/>
      <c r="G42" s="150"/>
      <c r="H42" s="107"/>
      <c r="I42" s="101"/>
      <c r="J42" s="151"/>
      <c r="K42" s="146"/>
      <c r="L42" s="139">
        <v>17</v>
      </c>
      <c r="M42" s="99" t="s">
        <v>210</v>
      </c>
      <c r="N42" s="107"/>
      <c r="O42" s="107"/>
      <c r="P42" s="147"/>
      <c r="Q42" s="148" t="s">
        <v>201</v>
      </c>
      <c r="R42" s="142" t="e">
        <f>$E$44*P42/100</f>
        <v>#REF!</v>
      </c>
      <c r="S42" s="143"/>
    </row>
    <row r="43" spans="1:19" ht="20.25" customHeight="1" x14ac:dyDescent="0.2">
      <c r="A43" s="139">
        <v>6</v>
      </c>
      <c r="B43" s="149"/>
      <c r="C43" s="104"/>
      <c r="D43" s="141" t="s">
        <v>202</v>
      </c>
      <c r="E43" s="142" t="e">
        <f>SUMIF(#REF!,64,#REF!)</f>
        <v>#REF!</v>
      </c>
      <c r="F43" s="143"/>
      <c r="G43" s="150"/>
      <c r="H43" s="107"/>
      <c r="I43" s="101"/>
      <c r="J43" s="151"/>
      <c r="K43" s="146"/>
      <c r="L43" s="139">
        <v>18</v>
      </c>
      <c r="M43" s="144" t="s">
        <v>211</v>
      </c>
      <c r="N43" s="107"/>
      <c r="O43" s="107"/>
      <c r="P43" s="107"/>
      <c r="Q43" s="101"/>
      <c r="R43" s="142" t="e">
        <f>SUMIF(#REF!,1024,#REF!)</f>
        <v>#REF!</v>
      </c>
      <c r="S43" s="143"/>
    </row>
    <row r="44" spans="1:19" ht="20.25" customHeight="1" x14ac:dyDescent="0.2">
      <c r="A44" s="139">
        <v>7</v>
      </c>
      <c r="B44" s="152" t="s">
        <v>212</v>
      </c>
      <c r="C44" s="107"/>
      <c r="D44" s="101"/>
      <c r="E44" s="153" t="e">
        <f>SUM(E38:E43)</f>
        <v>#REF!</v>
      </c>
      <c r="F44" s="117"/>
      <c r="G44" s="139">
        <v>12</v>
      </c>
      <c r="H44" s="152" t="s">
        <v>213</v>
      </c>
      <c r="I44" s="101"/>
      <c r="J44" s="154">
        <f>SUM(J38:J41)</f>
        <v>0</v>
      </c>
      <c r="K44" s="155"/>
      <c r="L44" s="139">
        <v>19</v>
      </c>
      <c r="M44" s="140" t="s">
        <v>214</v>
      </c>
      <c r="N44" s="97"/>
      <c r="O44" s="97"/>
      <c r="P44" s="97"/>
      <c r="Q44" s="156"/>
      <c r="R44" s="153" t="e">
        <f>SUM(R38:R43)</f>
        <v>#REF!</v>
      </c>
      <c r="S44" s="117"/>
    </row>
    <row r="45" spans="1:19" ht="20.25" customHeight="1" x14ac:dyDescent="0.2">
      <c r="A45" s="157">
        <v>20</v>
      </c>
      <c r="B45" s="158" t="s">
        <v>215</v>
      </c>
      <c r="C45" s="159"/>
      <c r="D45" s="160"/>
      <c r="E45" s="161" t="e">
        <f>SUMIF(#REF!,512,#REF!)</f>
        <v>#REF!</v>
      </c>
      <c r="F45" s="113"/>
      <c r="G45" s="157">
        <v>21</v>
      </c>
      <c r="H45" s="158" t="s">
        <v>216</v>
      </c>
      <c r="I45" s="160"/>
      <c r="J45" s="162">
        <v>0</v>
      </c>
      <c r="K45" s="163">
        <f>M48</f>
        <v>15</v>
      </c>
      <c r="L45" s="157">
        <v>22</v>
      </c>
      <c r="M45" s="158" t="s">
        <v>217</v>
      </c>
      <c r="N45" s="159"/>
      <c r="O45" s="159"/>
      <c r="P45" s="159"/>
      <c r="Q45" s="160"/>
      <c r="R45" s="161" t="e">
        <f>SUMIF(#REF!,"&lt;4",#REF!)+SUMIF(#REF!,"&gt;1024",#REF!)</f>
        <v>#REF!</v>
      </c>
      <c r="S45" s="113"/>
    </row>
    <row r="46" spans="1:19" ht="20.25" customHeight="1" x14ac:dyDescent="0.2">
      <c r="A46" s="164" t="s">
        <v>174</v>
      </c>
      <c r="B46" s="81"/>
      <c r="C46" s="81"/>
      <c r="D46" s="81"/>
      <c r="E46" s="81"/>
      <c r="F46" s="165"/>
      <c r="G46" s="166"/>
      <c r="H46" s="81"/>
      <c r="I46" s="81"/>
      <c r="J46" s="81"/>
      <c r="K46" s="81"/>
      <c r="L46" s="133" t="s">
        <v>24</v>
      </c>
      <c r="M46" s="120"/>
      <c r="N46" s="135" t="s">
        <v>218</v>
      </c>
      <c r="O46" s="119"/>
      <c r="P46" s="119"/>
      <c r="Q46" s="119"/>
      <c r="R46" s="119"/>
      <c r="S46" s="122"/>
    </row>
    <row r="47" spans="1:19" ht="20.25" customHeight="1" x14ac:dyDescent="0.2">
      <c r="A47" s="83"/>
      <c r="B47" s="84"/>
      <c r="C47" s="84"/>
      <c r="D47" s="84"/>
      <c r="E47" s="84"/>
      <c r="F47" s="90"/>
      <c r="G47" s="167"/>
      <c r="H47" s="84"/>
      <c r="I47" s="84"/>
      <c r="J47" s="84"/>
      <c r="K47" s="84"/>
      <c r="L47" s="139">
        <v>23</v>
      </c>
      <c r="M47" s="144" t="s">
        <v>219</v>
      </c>
      <c r="N47" s="107"/>
      <c r="O47" s="107"/>
      <c r="P47" s="107"/>
      <c r="Q47" s="143"/>
      <c r="R47" s="153" t="e">
        <f>ROUND(E44+J44+R44+E45+J45+R45,2)</f>
        <v>#REF!</v>
      </c>
      <c r="S47" s="168" t="e">
        <f>E44+J44+R44+E45+J45+R45</f>
        <v>#REF!</v>
      </c>
    </row>
    <row r="48" spans="1:19" ht="20.25" customHeight="1" x14ac:dyDescent="0.2">
      <c r="A48" s="169" t="s">
        <v>220</v>
      </c>
      <c r="B48" s="103"/>
      <c r="C48" s="103"/>
      <c r="D48" s="103"/>
      <c r="E48" s="103"/>
      <c r="F48" s="104"/>
      <c r="G48" s="170" t="s">
        <v>221</v>
      </c>
      <c r="H48" s="103"/>
      <c r="I48" s="103"/>
      <c r="J48" s="103"/>
      <c r="K48" s="103"/>
      <c r="L48" s="139">
        <v>24</v>
      </c>
      <c r="M48" s="171">
        <v>15</v>
      </c>
      <c r="N48" s="104" t="s">
        <v>201</v>
      </c>
      <c r="O48" s="172" t="e">
        <f>R47-O49</f>
        <v>#REF!</v>
      </c>
      <c r="P48" s="107" t="s">
        <v>222</v>
      </c>
      <c r="Q48" s="101"/>
      <c r="R48" s="173" t="e">
        <f>ROUNDUP(O48*M48/100,1)</f>
        <v>#REF!</v>
      </c>
      <c r="S48" s="174" t="e">
        <f>O48*M48/100</f>
        <v>#REF!</v>
      </c>
    </row>
    <row r="49" spans="1:19" ht="20.25" customHeight="1" thickBot="1" x14ac:dyDescent="0.25">
      <c r="A49" s="175" t="s">
        <v>172</v>
      </c>
      <c r="B49" s="97"/>
      <c r="C49" s="97"/>
      <c r="D49" s="97"/>
      <c r="E49" s="97"/>
      <c r="F49" s="87"/>
      <c r="G49" s="176"/>
      <c r="H49" s="97"/>
      <c r="I49" s="97"/>
      <c r="J49" s="97"/>
      <c r="K49" s="97"/>
      <c r="L49" s="139">
        <v>25</v>
      </c>
      <c r="M49" s="177">
        <v>21</v>
      </c>
      <c r="N49" s="101" t="s">
        <v>201</v>
      </c>
      <c r="O49" s="172" t="e">
        <f>ROUND(SUMIF(#REF!,M49,#REF!)+SUMIF(P38:P42,M49,R38:R42)+IF(K45=M49,J45,0),2)</f>
        <v>#REF!</v>
      </c>
      <c r="P49" s="107" t="s">
        <v>222</v>
      </c>
      <c r="Q49" s="101"/>
      <c r="R49" s="142" t="e">
        <f>ROUNDUP(O49*M49/100,1)</f>
        <v>#REF!</v>
      </c>
      <c r="S49" s="178" t="e">
        <f>O49*M49/100</f>
        <v>#REF!</v>
      </c>
    </row>
    <row r="50" spans="1:19" ht="20.25" customHeight="1" thickBot="1" x14ac:dyDescent="0.25">
      <c r="A50" s="83"/>
      <c r="B50" s="84"/>
      <c r="C50" s="84"/>
      <c r="D50" s="84"/>
      <c r="E50" s="84"/>
      <c r="F50" s="90"/>
      <c r="G50" s="167"/>
      <c r="H50" s="84"/>
      <c r="I50" s="84"/>
      <c r="J50" s="84"/>
      <c r="K50" s="84"/>
      <c r="L50" s="157">
        <v>26</v>
      </c>
      <c r="M50" s="179" t="s">
        <v>223</v>
      </c>
      <c r="N50" s="159"/>
      <c r="O50" s="159"/>
      <c r="P50" s="159"/>
      <c r="Q50" s="180"/>
      <c r="R50" s="181" t="e">
        <f>R47+R48+R49</f>
        <v>#REF!</v>
      </c>
      <c r="S50" s="182"/>
    </row>
    <row r="51" spans="1:19" ht="20.25" customHeight="1" x14ac:dyDescent="0.2">
      <c r="A51" s="169" t="s">
        <v>220</v>
      </c>
      <c r="B51" s="103"/>
      <c r="C51" s="103"/>
      <c r="D51" s="103"/>
      <c r="E51" s="103"/>
      <c r="F51" s="104"/>
      <c r="G51" s="170" t="s">
        <v>221</v>
      </c>
      <c r="H51" s="103"/>
      <c r="I51" s="103"/>
      <c r="J51" s="103"/>
      <c r="K51" s="103"/>
      <c r="L51" s="133" t="s">
        <v>224</v>
      </c>
      <c r="M51" s="120"/>
      <c r="N51" s="135" t="s">
        <v>225</v>
      </c>
      <c r="O51" s="119"/>
      <c r="P51" s="119"/>
      <c r="Q51" s="119"/>
      <c r="R51" s="183"/>
      <c r="S51" s="122"/>
    </row>
    <row r="52" spans="1:19" ht="20.25" customHeight="1" x14ac:dyDescent="0.2">
      <c r="A52" s="175" t="s">
        <v>176</v>
      </c>
      <c r="B52" s="97"/>
      <c r="C52" s="97"/>
      <c r="D52" s="97"/>
      <c r="E52" s="97"/>
      <c r="F52" s="87"/>
      <c r="G52" s="176"/>
      <c r="H52" s="97"/>
      <c r="I52" s="97"/>
      <c r="J52" s="97"/>
      <c r="K52" s="97"/>
      <c r="L52" s="139">
        <v>27</v>
      </c>
      <c r="M52" s="144" t="s">
        <v>226</v>
      </c>
      <c r="N52" s="107"/>
      <c r="O52" s="107"/>
      <c r="P52" s="107"/>
      <c r="Q52" s="101"/>
      <c r="R52" s="142">
        <v>0</v>
      </c>
      <c r="S52" s="143"/>
    </row>
    <row r="53" spans="1:19" ht="20.25" customHeight="1" x14ac:dyDescent="0.2">
      <c r="A53" s="83"/>
      <c r="B53" s="84"/>
      <c r="C53" s="84"/>
      <c r="D53" s="84"/>
      <c r="E53" s="84"/>
      <c r="F53" s="90"/>
      <c r="G53" s="167"/>
      <c r="H53" s="84"/>
      <c r="I53" s="84"/>
      <c r="J53" s="84"/>
      <c r="K53" s="84"/>
      <c r="L53" s="139">
        <v>28</v>
      </c>
      <c r="M53" s="144" t="s">
        <v>227</v>
      </c>
      <c r="N53" s="107"/>
      <c r="O53" s="107"/>
      <c r="P53" s="107"/>
      <c r="Q53" s="101"/>
      <c r="R53" s="142">
        <v>0</v>
      </c>
      <c r="S53" s="143"/>
    </row>
    <row r="54" spans="1:19" ht="20.25" customHeight="1" x14ac:dyDescent="0.2">
      <c r="A54" s="184" t="s">
        <v>220</v>
      </c>
      <c r="B54" s="112"/>
      <c r="C54" s="112"/>
      <c r="D54" s="112"/>
      <c r="E54" s="112"/>
      <c r="F54" s="185"/>
      <c r="G54" s="186" t="s">
        <v>221</v>
      </c>
      <c r="H54" s="112"/>
      <c r="I54" s="112"/>
      <c r="J54" s="112"/>
      <c r="K54" s="112"/>
      <c r="L54" s="157">
        <v>29</v>
      </c>
      <c r="M54" s="158" t="s">
        <v>228</v>
      </c>
      <c r="N54" s="159"/>
      <c r="O54" s="159"/>
      <c r="P54" s="159"/>
      <c r="Q54" s="160"/>
      <c r="R54" s="126">
        <v>0</v>
      </c>
      <c r="S54" s="187"/>
    </row>
  </sheetData>
  <mergeCells count="4">
    <mergeCell ref="E5:J5"/>
    <mergeCell ref="E7:J7"/>
    <mergeCell ref="E9:J9"/>
    <mergeCell ref="P9:R9"/>
  </mergeCells>
  <printOptions verticalCentered="1"/>
  <pageMargins left="0.59055119752883911" right="0.59055119752883911" top="0.90551179647445679" bottom="0.90551179647445679" header="0" footer="0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workbookViewId="0">
      <pane ySplit="13" topLeftCell="A14" activePane="bottomLeft" state="frozenSplit"/>
      <selection activeCell="W44" sqref="W44"/>
      <selection pane="bottomLeft" activeCell="B15" sqref="B15"/>
    </sheetView>
  </sheetViews>
  <sheetFormatPr defaultRowHeight="12.75" customHeight="1" x14ac:dyDescent="0.2"/>
  <cols>
    <col min="1" max="1" width="11.7109375" style="75" customWidth="1"/>
    <col min="2" max="2" width="55.7109375" style="75" customWidth="1"/>
    <col min="3" max="3" width="13.5703125" style="75" customWidth="1"/>
    <col min="4" max="4" width="13.7109375" style="75" hidden="1" customWidth="1"/>
    <col min="5" max="5" width="13.85546875" style="75" hidden="1" customWidth="1"/>
    <col min="6" max="256" width="9.140625" style="75"/>
    <col min="257" max="257" width="11.7109375" style="75" customWidth="1"/>
    <col min="258" max="258" width="55.7109375" style="75" customWidth="1"/>
    <col min="259" max="259" width="13.5703125" style="75" customWidth="1"/>
    <col min="260" max="261" width="0" style="75" hidden="1" customWidth="1"/>
    <col min="262" max="512" width="9.140625" style="75"/>
    <col min="513" max="513" width="11.7109375" style="75" customWidth="1"/>
    <col min="514" max="514" width="55.7109375" style="75" customWidth="1"/>
    <col min="515" max="515" width="13.5703125" style="75" customWidth="1"/>
    <col min="516" max="517" width="0" style="75" hidden="1" customWidth="1"/>
    <col min="518" max="768" width="9.140625" style="75"/>
    <col min="769" max="769" width="11.7109375" style="75" customWidth="1"/>
    <col min="770" max="770" width="55.7109375" style="75" customWidth="1"/>
    <col min="771" max="771" width="13.5703125" style="75" customWidth="1"/>
    <col min="772" max="773" width="0" style="75" hidden="1" customWidth="1"/>
    <col min="774" max="1024" width="9.140625" style="75"/>
    <col min="1025" max="1025" width="11.7109375" style="75" customWidth="1"/>
    <col min="1026" max="1026" width="55.7109375" style="75" customWidth="1"/>
    <col min="1027" max="1027" width="13.5703125" style="75" customWidth="1"/>
    <col min="1028" max="1029" width="0" style="75" hidden="1" customWidth="1"/>
    <col min="1030" max="1280" width="9.140625" style="75"/>
    <col min="1281" max="1281" width="11.7109375" style="75" customWidth="1"/>
    <col min="1282" max="1282" width="55.7109375" style="75" customWidth="1"/>
    <col min="1283" max="1283" width="13.5703125" style="75" customWidth="1"/>
    <col min="1284" max="1285" width="0" style="75" hidden="1" customWidth="1"/>
    <col min="1286" max="1536" width="9.140625" style="75"/>
    <col min="1537" max="1537" width="11.7109375" style="75" customWidth="1"/>
    <col min="1538" max="1538" width="55.7109375" style="75" customWidth="1"/>
    <col min="1539" max="1539" width="13.5703125" style="75" customWidth="1"/>
    <col min="1540" max="1541" width="0" style="75" hidden="1" customWidth="1"/>
    <col min="1542" max="1792" width="9.140625" style="75"/>
    <col min="1793" max="1793" width="11.7109375" style="75" customWidth="1"/>
    <col min="1794" max="1794" width="55.7109375" style="75" customWidth="1"/>
    <col min="1795" max="1795" width="13.5703125" style="75" customWidth="1"/>
    <col min="1796" max="1797" width="0" style="75" hidden="1" customWidth="1"/>
    <col min="1798" max="2048" width="9.140625" style="75"/>
    <col min="2049" max="2049" width="11.7109375" style="75" customWidth="1"/>
    <col min="2050" max="2050" width="55.7109375" style="75" customWidth="1"/>
    <col min="2051" max="2051" width="13.5703125" style="75" customWidth="1"/>
    <col min="2052" max="2053" width="0" style="75" hidden="1" customWidth="1"/>
    <col min="2054" max="2304" width="9.140625" style="75"/>
    <col min="2305" max="2305" width="11.7109375" style="75" customWidth="1"/>
    <col min="2306" max="2306" width="55.7109375" style="75" customWidth="1"/>
    <col min="2307" max="2307" width="13.5703125" style="75" customWidth="1"/>
    <col min="2308" max="2309" width="0" style="75" hidden="1" customWidth="1"/>
    <col min="2310" max="2560" width="9.140625" style="75"/>
    <col min="2561" max="2561" width="11.7109375" style="75" customWidth="1"/>
    <col min="2562" max="2562" width="55.7109375" style="75" customWidth="1"/>
    <col min="2563" max="2563" width="13.5703125" style="75" customWidth="1"/>
    <col min="2564" max="2565" width="0" style="75" hidden="1" customWidth="1"/>
    <col min="2566" max="2816" width="9.140625" style="75"/>
    <col min="2817" max="2817" width="11.7109375" style="75" customWidth="1"/>
    <col min="2818" max="2818" width="55.7109375" style="75" customWidth="1"/>
    <col min="2819" max="2819" width="13.5703125" style="75" customWidth="1"/>
    <col min="2820" max="2821" width="0" style="75" hidden="1" customWidth="1"/>
    <col min="2822" max="3072" width="9.140625" style="75"/>
    <col min="3073" max="3073" width="11.7109375" style="75" customWidth="1"/>
    <col min="3074" max="3074" width="55.7109375" style="75" customWidth="1"/>
    <col min="3075" max="3075" width="13.5703125" style="75" customWidth="1"/>
    <col min="3076" max="3077" width="0" style="75" hidden="1" customWidth="1"/>
    <col min="3078" max="3328" width="9.140625" style="75"/>
    <col min="3329" max="3329" width="11.7109375" style="75" customWidth="1"/>
    <col min="3330" max="3330" width="55.7109375" style="75" customWidth="1"/>
    <col min="3331" max="3331" width="13.5703125" style="75" customWidth="1"/>
    <col min="3332" max="3333" width="0" style="75" hidden="1" customWidth="1"/>
    <col min="3334" max="3584" width="9.140625" style="75"/>
    <col min="3585" max="3585" width="11.7109375" style="75" customWidth="1"/>
    <col min="3586" max="3586" width="55.7109375" style="75" customWidth="1"/>
    <col min="3587" max="3587" width="13.5703125" style="75" customWidth="1"/>
    <col min="3588" max="3589" width="0" style="75" hidden="1" customWidth="1"/>
    <col min="3590" max="3840" width="9.140625" style="75"/>
    <col min="3841" max="3841" width="11.7109375" style="75" customWidth="1"/>
    <col min="3842" max="3842" width="55.7109375" style="75" customWidth="1"/>
    <col min="3843" max="3843" width="13.5703125" style="75" customWidth="1"/>
    <col min="3844" max="3845" width="0" style="75" hidden="1" customWidth="1"/>
    <col min="3846" max="4096" width="9.140625" style="75"/>
    <col min="4097" max="4097" width="11.7109375" style="75" customWidth="1"/>
    <col min="4098" max="4098" width="55.7109375" style="75" customWidth="1"/>
    <col min="4099" max="4099" width="13.5703125" style="75" customWidth="1"/>
    <col min="4100" max="4101" width="0" style="75" hidden="1" customWidth="1"/>
    <col min="4102" max="4352" width="9.140625" style="75"/>
    <col min="4353" max="4353" width="11.7109375" style="75" customWidth="1"/>
    <col min="4354" max="4354" width="55.7109375" style="75" customWidth="1"/>
    <col min="4355" max="4355" width="13.5703125" style="75" customWidth="1"/>
    <col min="4356" max="4357" width="0" style="75" hidden="1" customWidth="1"/>
    <col min="4358" max="4608" width="9.140625" style="75"/>
    <col min="4609" max="4609" width="11.7109375" style="75" customWidth="1"/>
    <col min="4610" max="4610" width="55.7109375" style="75" customWidth="1"/>
    <col min="4611" max="4611" width="13.5703125" style="75" customWidth="1"/>
    <col min="4612" max="4613" width="0" style="75" hidden="1" customWidth="1"/>
    <col min="4614" max="4864" width="9.140625" style="75"/>
    <col min="4865" max="4865" width="11.7109375" style="75" customWidth="1"/>
    <col min="4866" max="4866" width="55.7109375" style="75" customWidth="1"/>
    <col min="4867" max="4867" width="13.5703125" style="75" customWidth="1"/>
    <col min="4868" max="4869" width="0" style="75" hidden="1" customWidth="1"/>
    <col min="4870" max="5120" width="9.140625" style="75"/>
    <col min="5121" max="5121" width="11.7109375" style="75" customWidth="1"/>
    <col min="5122" max="5122" width="55.7109375" style="75" customWidth="1"/>
    <col min="5123" max="5123" width="13.5703125" style="75" customWidth="1"/>
    <col min="5124" max="5125" width="0" style="75" hidden="1" customWidth="1"/>
    <col min="5126" max="5376" width="9.140625" style="75"/>
    <col min="5377" max="5377" width="11.7109375" style="75" customWidth="1"/>
    <col min="5378" max="5378" width="55.7109375" style="75" customWidth="1"/>
    <col min="5379" max="5379" width="13.5703125" style="75" customWidth="1"/>
    <col min="5380" max="5381" width="0" style="75" hidden="1" customWidth="1"/>
    <col min="5382" max="5632" width="9.140625" style="75"/>
    <col min="5633" max="5633" width="11.7109375" style="75" customWidth="1"/>
    <col min="5634" max="5634" width="55.7109375" style="75" customWidth="1"/>
    <col min="5635" max="5635" width="13.5703125" style="75" customWidth="1"/>
    <col min="5636" max="5637" width="0" style="75" hidden="1" customWidth="1"/>
    <col min="5638" max="5888" width="9.140625" style="75"/>
    <col min="5889" max="5889" width="11.7109375" style="75" customWidth="1"/>
    <col min="5890" max="5890" width="55.7109375" style="75" customWidth="1"/>
    <col min="5891" max="5891" width="13.5703125" style="75" customWidth="1"/>
    <col min="5892" max="5893" width="0" style="75" hidden="1" customWidth="1"/>
    <col min="5894" max="6144" width="9.140625" style="75"/>
    <col min="6145" max="6145" width="11.7109375" style="75" customWidth="1"/>
    <col min="6146" max="6146" width="55.7109375" style="75" customWidth="1"/>
    <col min="6147" max="6147" width="13.5703125" style="75" customWidth="1"/>
    <col min="6148" max="6149" width="0" style="75" hidden="1" customWidth="1"/>
    <col min="6150" max="6400" width="9.140625" style="75"/>
    <col min="6401" max="6401" width="11.7109375" style="75" customWidth="1"/>
    <col min="6402" max="6402" width="55.7109375" style="75" customWidth="1"/>
    <col min="6403" max="6403" width="13.5703125" style="75" customWidth="1"/>
    <col min="6404" max="6405" width="0" style="75" hidden="1" customWidth="1"/>
    <col min="6406" max="6656" width="9.140625" style="75"/>
    <col min="6657" max="6657" width="11.7109375" style="75" customWidth="1"/>
    <col min="6658" max="6658" width="55.7109375" style="75" customWidth="1"/>
    <col min="6659" max="6659" width="13.5703125" style="75" customWidth="1"/>
    <col min="6660" max="6661" width="0" style="75" hidden="1" customWidth="1"/>
    <col min="6662" max="6912" width="9.140625" style="75"/>
    <col min="6913" max="6913" width="11.7109375" style="75" customWidth="1"/>
    <col min="6914" max="6914" width="55.7109375" style="75" customWidth="1"/>
    <col min="6915" max="6915" width="13.5703125" style="75" customWidth="1"/>
    <col min="6916" max="6917" width="0" style="75" hidden="1" customWidth="1"/>
    <col min="6918" max="7168" width="9.140625" style="75"/>
    <col min="7169" max="7169" width="11.7109375" style="75" customWidth="1"/>
    <col min="7170" max="7170" width="55.7109375" style="75" customWidth="1"/>
    <col min="7171" max="7171" width="13.5703125" style="75" customWidth="1"/>
    <col min="7172" max="7173" width="0" style="75" hidden="1" customWidth="1"/>
    <col min="7174" max="7424" width="9.140625" style="75"/>
    <col min="7425" max="7425" width="11.7109375" style="75" customWidth="1"/>
    <col min="7426" max="7426" width="55.7109375" style="75" customWidth="1"/>
    <col min="7427" max="7427" width="13.5703125" style="75" customWidth="1"/>
    <col min="7428" max="7429" width="0" style="75" hidden="1" customWidth="1"/>
    <col min="7430" max="7680" width="9.140625" style="75"/>
    <col min="7681" max="7681" width="11.7109375" style="75" customWidth="1"/>
    <col min="7682" max="7682" width="55.7109375" style="75" customWidth="1"/>
    <col min="7683" max="7683" width="13.5703125" style="75" customWidth="1"/>
    <col min="7684" max="7685" width="0" style="75" hidden="1" customWidth="1"/>
    <col min="7686" max="7936" width="9.140625" style="75"/>
    <col min="7937" max="7937" width="11.7109375" style="75" customWidth="1"/>
    <col min="7938" max="7938" width="55.7109375" style="75" customWidth="1"/>
    <col min="7939" max="7939" width="13.5703125" style="75" customWidth="1"/>
    <col min="7940" max="7941" width="0" style="75" hidden="1" customWidth="1"/>
    <col min="7942" max="8192" width="9.140625" style="75"/>
    <col min="8193" max="8193" width="11.7109375" style="75" customWidth="1"/>
    <col min="8194" max="8194" width="55.7109375" style="75" customWidth="1"/>
    <col min="8195" max="8195" width="13.5703125" style="75" customWidth="1"/>
    <col min="8196" max="8197" width="0" style="75" hidden="1" customWidth="1"/>
    <col min="8198" max="8448" width="9.140625" style="75"/>
    <col min="8449" max="8449" width="11.7109375" style="75" customWidth="1"/>
    <col min="8450" max="8450" width="55.7109375" style="75" customWidth="1"/>
    <col min="8451" max="8451" width="13.5703125" style="75" customWidth="1"/>
    <col min="8452" max="8453" width="0" style="75" hidden="1" customWidth="1"/>
    <col min="8454" max="8704" width="9.140625" style="75"/>
    <col min="8705" max="8705" width="11.7109375" style="75" customWidth="1"/>
    <col min="8706" max="8706" width="55.7109375" style="75" customWidth="1"/>
    <col min="8707" max="8707" width="13.5703125" style="75" customWidth="1"/>
    <col min="8708" max="8709" width="0" style="75" hidden="1" customWidth="1"/>
    <col min="8710" max="8960" width="9.140625" style="75"/>
    <col min="8961" max="8961" width="11.7109375" style="75" customWidth="1"/>
    <col min="8962" max="8962" width="55.7109375" style="75" customWidth="1"/>
    <col min="8963" max="8963" width="13.5703125" style="75" customWidth="1"/>
    <col min="8964" max="8965" width="0" style="75" hidden="1" customWidth="1"/>
    <col min="8966" max="9216" width="9.140625" style="75"/>
    <col min="9217" max="9217" width="11.7109375" style="75" customWidth="1"/>
    <col min="9218" max="9218" width="55.7109375" style="75" customWidth="1"/>
    <col min="9219" max="9219" width="13.5703125" style="75" customWidth="1"/>
    <col min="9220" max="9221" width="0" style="75" hidden="1" customWidth="1"/>
    <col min="9222" max="9472" width="9.140625" style="75"/>
    <col min="9473" max="9473" width="11.7109375" style="75" customWidth="1"/>
    <col min="9474" max="9474" width="55.7109375" style="75" customWidth="1"/>
    <col min="9475" max="9475" width="13.5703125" style="75" customWidth="1"/>
    <col min="9476" max="9477" width="0" style="75" hidden="1" customWidth="1"/>
    <col min="9478" max="9728" width="9.140625" style="75"/>
    <col min="9729" max="9729" width="11.7109375" style="75" customWidth="1"/>
    <col min="9730" max="9730" width="55.7109375" style="75" customWidth="1"/>
    <col min="9731" max="9731" width="13.5703125" style="75" customWidth="1"/>
    <col min="9732" max="9733" width="0" style="75" hidden="1" customWidth="1"/>
    <col min="9734" max="9984" width="9.140625" style="75"/>
    <col min="9985" max="9985" width="11.7109375" style="75" customWidth="1"/>
    <col min="9986" max="9986" width="55.7109375" style="75" customWidth="1"/>
    <col min="9987" max="9987" width="13.5703125" style="75" customWidth="1"/>
    <col min="9988" max="9989" width="0" style="75" hidden="1" customWidth="1"/>
    <col min="9990" max="10240" width="9.140625" style="75"/>
    <col min="10241" max="10241" width="11.7109375" style="75" customWidth="1"/>
    <col min="10242" max="10242" width="55.7109375" style="75" customWidth="1"/>
    <col min="10243" max="10243" width="13.5703125" style="75" customWidth="1"/>
    <col min="10244" max="10245" width="0" style="75" hidden="1" customWidth="1"/>
    <col min="10246" max="10496" width="9.140625" style="75"/>
    <col min="10497" max="10497" width="11.7109375" style="75" customWidth="1"/>
    <col min="10498" max="10498" width="55.7109375" style="75" customWidth="1"/>
    <col min="10499" max="10499" width="13.5703125" style="75" customWidth="1"/>
    <col min="10500" max="10501" width="0" style="75" hidden="1" customWidth="1"/>
    <col min="10502" max="10752" width="9.140625" style="75"/>
    <col min="10753" max="10753" width="11.7109375" style="75" customWidth="1"/>
    <col min="10754" max="10754" width="55.7109375" style="75" customWidth="1"/>
    <col min="10755" max="10755" width="13.5703125" style="75" customWidth="1"/>
    <col min="10756" max="10757" width="0" style="75" hidden="1" customWidth="1"/>
    <col min="10758" max="11008" width="9.140625" style="75"/>
    <col min="11009" max="11009" width="11.7109375" style="75" customWidth="1"/>
    <col min="11010" max="11010" width="55.7109375" style="75" customWidth="1"/>
    <col min="11011" max="11011" width="13.5703125" style="75" customWidth="1"/>
    <col min="11012" max="11013" width="0" style="75" hidden="1" customWidth="1"/>
    <col min="11014" max="11264" width="9.140625" style="75"/>
    <col min="11265" max="11265" width="11.7109375" style="75" customWidth="1"/>
    <col min="11266" max="11266" width="55.7109375" style="75" customWidth="1"/>
    <col min="11267" max="11267" width="13.5703125" style="75" customWidth="1"/>
    <col min="11268" max="11269" width="0" style="75" hidden="1" customWidth="1"/>
    <col min="11270" max="11520" width="9.140625" style="75"/>
    <col min="11521" max="11521" width="11.7109375" style="75" customWidth="1"/>
    <col min="11522" max="11522" width="55.7109375" style="75" customWidth="1"/>
    <col min="11523" max="11523" width="13.5703125" style="75" customWidth="1"/>
    <col min="11524" max="11525" width="0" style="75" hidden="1" customWidth="1"/>
    <col min="11526" max="11776" width="9.140625" style="75"/>
    <col min="11777" max="11777" width="11.7109375" style="75" customWidth="1"/>
    <col min="11778" max="11778" width="55.7109375" style="75" customWidth="1"/>
    <col min="11779" max="11779" width="13.5703125" style="75" customWidth="1"/>
    <col min="11780" max="11781" width="0" style="75" hidden="1" customWidth="1"/>
    <col min="11782" max="12032" width="9.140625" style="75"/>
    <col min="12033" max="12033" width="11.7109375" style="75" customWidth="1"/>
    <col min="12034" max="12034" width="55.7109375" style="75" customWidth="1"/>
    <col min="12035" max="12035" width="13.5703125" style="75" customWidth="1"/>
    <col min="12036" max="12037" width="0" style="75" hidden="1" customWidth="1"/>
    <col min="12038" max="12288" width="9.140625" style="75"/>
    <col min="12289" max="12289" width="11.7109375" style="75" customWidth="1"/>
    <col min="12290" max="12290" width="55.7109375" style="75" customWidth="1"/>
    <col min="12291" max="12291" width="13.5703125" style="75" customWidth="1"/>
    <col min="12292" max="12293" width="0" style="75" hidden="1" customWidth="1"/>
    <col min="12294" max="12544" width="9.140625" style="75"/>
    <col min="12545" max="12545" width="11.7109375" style="75" customWidth="1"/>
    <col min="12546" max="12546" width="55.7109375" style="75" customWidth="1"/>
    <col min="12547" max="12547" width="13.5703125" style="75" customWidth="1"/>
    <col min="12548" max="12549" width="0" style="75" hidden="1" customWidth="1"/>
    <col min="12550" max="12800" width="9.140625" style="75"/>
    <col min="12801" max="12801" width="11.7109375" style="75" customWidth="1"/>
    <col min="12802" max="12802" width="55.7109375" style="75" customWidth="1"/>
    <col min="12803" max="12803" width="13.5703125" style="75" customWidth="1"/>
    <col min="12804" max="12805" width="0" style="75" hidden="1" customWidth="1"/>
    <col min="12806" max="13056" width="9.140625" style="75"/>
    <col min="13057" max="13057" width="11.7109375" style="75" customWidth="1"/>
    <col min="13058" max="13058" width="55.7109375" style="75" customWidth="1"/>
    <col min="13059" max="13059" width="13.5703125" style="75" customWidth="1"/>
    <col min="13060" max="13061" width="0" style="75" hidden="1" customWidth="1"/>
    <col min="13062" max="13312" width="9.140625" style="75"/>
    <col min="13313" max="13313" width="11.7109375" style="75" customWidth="1"/>
    <col min="13314" max="13314" width="55.7109375" style="75" customWidth="1"/>
    <col min="13315" max="13315" width="13.5703125" style="75" customWidth="1"/>
    <col min="13316" max="13317" width="0" style="75" hidden="1" customWidth="1"/>
    <col min="13318" max="13568" width="9.140625" style="75"/>
    <col min="13569" max="13569" width="11.7109375" style="75" customWidth="1"/>
    <col min="13570" max="13570" width="55.7109375" style="75" customWidth="1"/>
    <col min="13571" max="13571" width="13.5703125" style="75" customWidth="1"/>
    <col min="13572" max="13573" width="0" style="75" hidden="1" customWidth="1"/>
    <col min="13574" max="13824" width="9.140625" style="75"/>
    <col min="13825" max="13825" width="11.7109375" style="75" customWidth="1"/>
    <col min="13826" max="13826" width="55.7109375" style="75" customWidth="1"/>
    <col min="13827" max="13827" width="13.5703125" style="75" customWidth="1"/>
    <col min="13828" max="13829" width="0" style="75" hidden="1" customWidth="1"/>
    <col min="13830" max="14080" width="9.140625" style="75"/>
    <col min="14081" max="14081" width="11.7109375" style="75" customWidth="1"/>
    <col min="14082" max="14082" width="55.7109375" style="75" customWidth="1"/>
    <col min="14083" max="14083" width="13.5703125" style="75" customWidth="1"/>
    <col min="14084" max="14085" width="0" style="75" hidden="1" customWidth="1"/>
    <col min="14086" max="14336" width="9.140625" style="75"/>
    <col min="14337" max="14337" width="11.7109375" style="75" customWidth="1"/>
    <col min="14338" max="14338" width="55.7109375" style="75" customWidth="1"/>
    <col min="14339" max="14339" width="13.5703125" style="75" customWidth="1"/>
    <col min="14340" max="14341" width="0" style="75" hidden="1" customWidth="1"/>
    <col min="14342" max="14592" width="9.140625" style="75"/>
    <col min="14593" max="14593" width="11.7109375" style="75" customWidth="1"/>
    <col min="14594" max="14594" width="55.7109375" style="75" customWidth="1"/>
    <col min="14595" max="14595" width="13.5703125" style="75" customWidth="1"/>
    <col min="14596" max="14597" width="0" style="75" hidden="1" customWidth="1"/>
    <col min="14598" max="14848" width="9.140625" style="75"/>
    <col min="14849" max="14849" width="11.7109375" style="75" customWidth="1"/>
    <col min="14850" max="14850" width="55.7109375" style="75" customWidth="1"/>
    <col min="14851" max="14851" width="13.5703125" style="75" customWidth="1"/>
    <col min="14852" max="14853" width="0" style="75" hidden="1" customWidth="1"/>
    <col min="14854" max="15104" width="9.140625" style="75"/>
    <col min="15105" max="15105" width="11.7109375" style="75" customWidth="1"/>
    <col min="15106" max="15106" width="55.7109375" style="75" customWidth="1"/>
    <col min="15107" max="15107" width="13.5703125" style="75" customWidth="1"/>
    <col min="15108" max="15109" width="0" style="75" hidden="1" customWidth="1"/>
    <col min="15110" max="15360" width="9.140625" style="75"/>
    <col min="15361" max="15361" width="11.7109375" style="75" customWidth="1"/>
    <col min="15362" max="15362" width="55.7109375" style="75" customWidth="1"/>
    <col min="15363" max="15363" width="13.5703125" style="75" customWidth="1"/>
    <col min="15364" max="15365" width="0" style="75" hidden="1" customWidth="1"/>
    <col min="15366" max="15616" width="9.140625" style="75"/>
    <col min="15617" max="15617" width="11.7109375" style="75" customWidth="1"/>
    <col min="15618" max="15618" width="55.7109375" style="75" customWidth="1"/>
    <col min="15619" max="15619" width="13.5703125" style="75" customWidth="1"/>
    <col min="15620" max="15621" width="0" style="75" hidden="1" customWidth="1"/>
    <col min="15622" max="15872" width="9.140625" style="75"/>
    <col min="15873" max="15873" width="11.7109375" style="75" customWidth="1"/>
    <col min="15874" max="15874" width="55.7109375" style="75" customWidth="1"/>
    <col min="15875" max="15875" width="13.5703125" style="75" customWidth="1"/>
    <col min="15876" max="15877" width="0" style="75" hidden="1" customWidth="1"/>
    <col min="15878" max="16128" width="9.140625" style="75"/>
    <col min="16129" max="16129" width="11.7109375" style="75" customWidth="1"/>
    <col min="16130" max="16130" width="55.7109375" style="75" customWidth="1"/>
    <col min="16131" max="16131" width="13.5703125" style="75" customWidth="1"/>
    <col min="16132" max="16133" width="0" style="75" hidden="1" customWidth="1"/>
    <col min="16134" max="16384" width="9.140625" style="75"/>
  </cols>
  <sheetData>
    <row r="1" spans="1:5" ht="18" customHeight="1" x14ac:dyDescent="0.25">
      <c r="A1" s="188" t="s">
        <v>229</v>
      </c>
      <c r="B1" s="189"/>
      <c r="C1" s="189"/>
      <c r="D1" s="189"/>
      <c r="E1" s="189"/>
    </row>
    <row r="2" spans="1:5" ht="12" customHeight="1" x14ac:dyDescent="0.2">
      <c r="A2" s="190" t="s">
        <v>230</v>
      </c>
      <c r="B2" s="191" t="str">
        <f>'Krycí list'!E5</f>
        <v>Bytové centrum Vodárna II.</v>
      </c>
      <c r="C2" s="192"/>
      <c r="D2" s="192"/>
      <c r="E2" s="192"/>
    </row>
    <row r="3" spans="1:5" ht="12" customHeight="1" x14ac:dyDescent="0.2">
      <c r="A3" s="190" t="s">
        <v>231</v>
      </c>
      <c r="B3" s="191" t="str">
        <f>'Krycí list'!E7</f>
        <v xml:space="preserve"> </v>
      </c>
      <c r="C3" s="193"/>
      <c r="D3" s="191"/>
      <c r="E3" s="194"/>
    </row>
    <row r="4" spans="1:5" ht="12" customHeight="1" x14ac:dyDescent="0.2">
      <c r="A4" s="190" t="s">
        <v>232</v>
      </c>
      <c r="B4" s="191" t="str">
        <f>'Krycí list'!E9</f>
        <v xml:space="preserve"> </v>
      </c>
      <c r="C4" s="193"/>
      <c r="D4" s="191"/>
      <c r="E4" s="194"/>
    </row>
    <row r="5" spans="1:5" ht="12" customHeight="1" x14ac:dyDescent="0.2">
      <c r="A5" s="191" t="s">
        <v>233</v>
      </c>
      <c r="B5" s="191" t="str">
        <f>'Krycí list'!P5</f>
        <v xml:space="preserve"> </v>
      </c>
      <c r="C5" s="193"/>
      <c r="D5" s="191"/>
      <c r="E5" s="194"/>
    </row>
    <row r="6" spans="1:5" ht="6" customHeight="1" x14ac:dyDescent="0.2">
      <c r="A6" s="191"/>
      <c r="B6" s="191"/>
      <c r="C6" s="193"/>
      <c r="D6" s="191"/>
      <c r="E6" s="194"/>
    </row>
    <row r="7" spans="1:5" ht="12" customHeight="1" x14ac:dyDescent="0.2">
      <c r="A7" s="191" t="s">
        <v>234</v>
      </c>
      <c r="B7" s="191" t="str">
        <f>'Krycí list'!E26</f>
        <v>Burda Kolín s.r.o.</v>
      </c>
      <c r="C7" s="193"/>
      <c r="D7" s="191"/>
      <c r="E7" s="194"/>
    </row>
    <row r="8" spans="1:5" ht="12" customHeight="1" x14ac:dyDescent="0.2">
      <c r="A8" s="191" t="s">
        <v>235</v>
      </c>
      <c r="B8" s="191" t="str">
        <f>'Krycí list'!E28</f>
        <v xml:space="preserve"> </v>
      </c>
      <c r="C8" s="193"/>
      <c r="D8" s="191"/>
      <c r="E8" s="194"/>
    </row>
    <row r="9" spans="1:5" ht="12" customHeight="1" x14ac:dyDescent="0.2">
      <c r="A9" s="191" t="s">
        <v>236</v>
      </c>
      <c r="B9" s="191" t="s">
        <v>181</v>
      </c>
      <c r="C9" s="193"/>
      <c r="D9" s="191"/>
      <c r="E9" s="194"/>
    </row>
    <row r="10" spans="1:5" ht="6" customHeight="1" x14ac:dyDescent="0.2">
      <c r="A10" s="189"/>
      <c r="B10" s="189"/>
      <c r="C10" s="189"/>
      <c r="D10" s="189"/>
      <c r="E10" s="189"/>
    </row>
    <row r="11" spans="1:5" ht="12" customHeight="1" x14ac:dyDescent="0.2">
      <c r="A11" s="195" t="s">
        <v>237</v>
      </c>
      <c r="B11" s="196" t="s">
        <v>238</v>
      </c>
      <c r="C11" s="197" t="s">
        <v>239</v>
      </c>
      <c r="D11" s="198" t="s">
        <v>240</v>
      </c>
      <c r="E11" s="197" t="s">
        <v>241</v>
      </c>
    </row>
    <row r="12" spans="1:5" ht="12" customHeight="1" x14ac:dyDescent="0.2">
      <c r="A12" s="199">
        <v>1</v>
      </c>
      <c r="B12" s="200">
        <v>2</v>
      </c>
      <c r="C12" s="201">
        <v>3</v>
      </c>
      <c r="D12" s="202">
        <v>4</v>
      </c>
      <c r="E12" s="201">
        <v>5</v>
      </c>
    </row>
    <row r="13" spans="1:5" ht="3.75" customHeight="1" x14ac:dyDescent="0.2">
      <c r="A13" s="203"/>
      <c r="B13" s="204"/>
      <c r="C13" s="204"/>
      <c r="D13" s="204"/>
      <c r="E13" s="205"/>
    </row>
    <row r="14" spans="1:5" s="210" customFormat="1" ht="12.75" customHeight="1" x14ac:dyDescent="0.2">
      <c r="A14" s="206" t="e">
        <f>#REF!</f>
        <v>#REF!</v>
      </c>
      <c r="B14" s="207" t="e">
        <f>#REF!</f>
        <v>#REF!</v>
      </c>
      <c r="C14" s="208" t="e">
        <f>#REF!</f>
        <v>#REF!</v>
      </c>
      <c r="D14" s="209" t="e">
        <f>#REF!</f>
        <v>#REF!</v>
      </c>
      <c r="E14" s="209" t="e">
        <f>#REF!</f>
        <v>#REF!</v>
      </c>
    </row>
    <row r="15" spans="1:5" s="210" customFormat="1" ht="12.75" customHeight="1" x14ac:dyDescent="0.2">
      <c r="A15" s="211" t="e">
        <f>#REF!</f>
        <v>#REF!</v>
      </c>
      <c r="B15" s="212" t="e">
        <f>#REF!</f>
        <v>#REF!</v>
      </c>
      <c r="C15" s="213" t="e">
        <f>#REF!</f>
        <v>#REF!</v>
      </c>
      <c r="D15" s="214" t="e">
        <f>#REF!</f>
        <v>#REF!</v>
      </c>
      <c r="E15" s="214" t="e">
        <f>#REF!</f>
        <v>#REF!</v>
      </c>
    </row>
    <row r="16" spans="1:5" s="210" customFormat="1" ht="12.75" customHeight="1" x14ac:dyDescent="0.2">
      <c r="A16" s="211" t="e">
        <f>#REF!</f>
        <v>#REF!</v>
      </c>
      <c r="B16" s="212" t="e">
        <f>#REF!</f>
        <v>#REF!</v>
      </c>
      <c r="C16" s="213" t="e">
        <f>#REF!</f>
        <v>#REF!</v>
      </c>
      <c r="D16" s="214" t="e">
        <f>#REF!</f>
        <v>#REF!</v>
      </c>
      <c r="E16" s="214" t="e">
        <f>#REF!</f>
        <v>#REF!</v>
      </c>
    </row>
    <row r="17" spans="1:5" s="210" customFormat="1" ht="12.75" customHeight="1" x14ac:dyDescent="0.2">
      <c r="A17" s="211" t="e">
        <f>#REF!</f>
        <v>#REF!</v>
      </c>
      <c r="B17" s="212" t="e">
        <f>#REF!</f>
        <v>#REF!</v>
      </c>
      <c r="C17" s="213" t="e">
        <f>#REF!</f>
        <v>#REF!</v>
      </c>
      <c r="D17" s="214" t="e">
        <f>#REF!</f>
        <v>#REF!</v>
      </c>
      <c r="E17" s="214" t="e">
        <f>#REF!</f>
        <v>#REF!</v>
      </c>
    </row>
    <row r="18" spans="1:5" s="210" customFormat="1" ht="12.75" customHeight="1" x14ac:dyDescent="0.2">
      <c r="A18" s="211" t="e">
        <f>#REF!</f>
        <v>#REF!</v>
      </c>
      <c r="B18" s="212" t="e">
        <f>#REF!</f>
        <v>#REF!</v>
      </c>
      <c r="C18" s="213" t="e">
        <f>#REF!</f>
        <v>#REF!</v>
      </c>
      <c r="D18" s="214" t="e">
        <f>#REF!</f>
        <v>#REF!</v>
      </c>
      <c r="E18" s="214" t="e">
        <f>#REF!</f>
        <v>#REF!</v>
      </c>
    </row>
    <row r="19" spans="1:5" s="210" customFormat="1" ht="12.75" customHeight="1" x14ac:dyDescent="0.2">
      <c r="A19" s="211" t="e">
        <f>#REF!</f>
        <v>#REF!</v>
      </c>
      <c r="B19" s="212" t="e">
        <f>#REF!</f>
        <v>#REF!</v>
      </c>
      <c r="C19" s="213" t="e">
        <f>#REF!</f>
        <v>#REF!</v>
      </c>
      <c r="D19" s="214" t="e">
        <f>#REF!</f>
        <v>#REF!</v>
      </c>
      <c r="E19" s="214" t="e">
        <f>#REF!</f>
        <v>#REF!</v>
      </c>
    </row>
    <row r="20" spans="1:5" s="210" customFormat="1" ht="12.75" customHeight="1" x14ac:dyDescent="0.2">
      <c r="A20" s="215" t="e">
        <f>#REF!</f>
        <v>#REF!</v>
      </c>
      <c r="B20" s="216" t="e">
        <f>#REF!</f>
        <v>#REF!</v>
      </c>
      <c r="C20" s="217" t="e">
        <f>#REF!</f>
        <v>#REF!</v>
      </c>
      <c r="D20" s="218" t="e">
        <f>#REF!</f>
        <v>#REF!</v>
      </c>
      <c r="E20" s="218" t="e">
        <f>#REF!</f>
        <v>#REF!</v>
      </c>
    </row>
    <row r="21" spans="1:5" s="210" customFormat="1" ht="12.75" customHeight="1" x14ac:dyDescent="0.2">
      <c r="A21" s="206" t="e">
        <f>#REF!</f>
        <v>#REF!</v>
      </c>
      <c r="B21" s="207" t="e">
        <f>#REF!</f>
        <v>#REF!</v>
      </c>
      <c r="C21" s="208" t="e">
        <f>#REF!</f>
        <v>#REF!</v>
      </c>
      <c r="D21" s="209" t="e">
        <f>#REF!</f>
        <v>#REF!</v>
      </c>
      <c r="E21" s="209" t="e">
        <f>#REF!</f>
        <v>#REF!</v>
      </c>
    </row>
    <row r="22" spans="1:5" s="210" customFormat="1" ht="12.75" customHeight="1" x14ac:dyDescent="0.2">
      <c r="A22" s="211" t="e">
        <f>#REF!</f>
        <v>#REF!</v>
      </c>
      <c r="B22" s="212" t="e">
        <f>#REF!</f>
        <v>#REF!</v>
      </c>
      <c r="C22" s="213" t="e">
        <f>#REF!</f>
        <v>#REF!</v>
      </c>
      <c r="D22" s="214" t="e">
        <f>#REF!</f>
        <v>#REF!</v>
      </c>
      <c r="E22" s="214" t="e">
        <f>#REF!</f>
        <v>#REF!</v>
      </c>
    </row>
    <row r="23" spans="1:5" s="210" customFormat="1" ht="12.75" customHeight="1" x14ac:dyDescent="0.2">
      <c r="A23" s="211" t="e">
        <f>#REF!</f>
        <v>#REF!</v>
      </c>
      <c r="B23" s="212" t="e">
        <f>#REF!</f>
        <v>#REF!</v>
      </c>
      <c r="C23" s="213" t="e">
        <f>#REF!</f>
        <v>#REF!</v>
      </c>
      <c r="D23" s="214" t="e">
        <f>#REF!</f>
        <v>#REF!</v>
      </c>
      <c r="E23" s="214" t="e">
        <f>#REF!</f>
        <v>#REF!</v>
      </c>
    </row>
    <row r="24" spans="1:5" s="210" customFormat="1" ht="12.75" customHeight="1" x14ac:dyDescent="0.2">
      <c r="A24" s="211" t="e">
        <f>#REF!</f>
        <v>#REF!</v>
      </c>
      <c r="B24" s="212" t="e">
        <f>#REF!</f>
        <v>#REF!</v>
      </c>
      <c r="C24" s="213" t="e">
        <f>#REF!</f>
        <v>#REF!</v>
      </c>
      <c r="D24" s="214" t="e">
        <f>#REF!</f>
        <v>#REF!</v>
      </c>
      <c r="E24" s="214" t="e">
        <f>#REF!</f>
        <v>#REF!</v>
      </c>
    </row>
    <row r="25" spans="1:5" s="210" customFormat="1" ht="12.75" customHeight="1" x14ac:dyDescent="0.2">
      <c r="A25" s="211" t="e">
        <f>#REF!</f>
        <v>#REF!</v>
      </c>
      <c r="B25" s="212" t="e">
        <f>#REF!</f>
        <v>#REF!</v>
      </c>
      <c r="C25" s="213" t="e">
        <f>#REF!</f>
        <v>#REF!</v>
      </c>
      <c r="D25" s="214" t="e">
        <f>#REF!</f>
        <v>#REF!</v>
      </c>
      <c r="E25" s="214" t="e">
        <f>#REF!</f>
        <v>#REF!</v>
      </c>
    </row>
    <row r="26" spans="1:5" s="210" customFormat="1" ht="12.75" customHeight="1" x14ac:dyDescent="0.2">
      <c r="A26" s="211" t="e">
        <f>#REF!</f>
        <v>#REF!</v>
      </c>
      <c r="B26" s="212" t="e">
        <f>#REF!</f>
        <v>#REF!</v>
      </c>
      <c r="C26" s="213" t="e">
        <f>#REF!</f>
        <v>#REF!</v>
      </c>
      <c r="D26" s="214" t="e">
        <f>#REF!</f>
        <v>#REF!</v>
      </c>
      <c r="E26" s="214" t="e">
        <f>#REF!</f>
        <v>#REF!</v>
      </c>
    </row>
    <row r="27" spans="1:5" s="210" customFormat="1" ht="12.75" customHeight="1" x14ac:dyDescent="0.2">
      <c r="A27" s="211" t="e">
        <f>#REF!</f>
        <v>#REF!</v>
      </c>
      <c r="B27" s="212" t="e">
        <f>#REF!</f>
        <v>#REF!</v>
      </c>
      <c r="C27" s="213" t="e">
        <f>#REF!</f>
        <v>#REF!</v>
      </c>
      <c r="D27" s="214" t="e">
        <f>#REF!</f>
        <v>#REF!</v>
      </c>
      <c r="E27" s="214" t="e">
        <f>#REF!</f>
        <v>#REF!</v>
      </c>
    </row>
    <row r="28" spans="1:5" s="210" customFormat="1" ht="12.75" customHeight="1" x14ac:dyDescent="0.2">
      <c r="A28" s="211" t="e">
        <f>#REF!</f>
        <v>#REF!</v>
      </c>
      <c r="B28" s="212" t="e">
        <f>#REF!</f>
        <v>#REF!</v>
      </c>
      <c r="C28" s="213" t="e">
        <f>#REF!</f>
        <v>#REF!</v>
      </c>
      <c r="D28" s="214" t="e">
        <f>#REF!</f>
        <v>#REF!</v>
      </c>
      <c r="E28" s="214" t="e">
        <f>#REF!</f>
        <v>#REF!</v>
      </c>
    </row>
    <row r="29" spans="1:5" s="210" customFormat="1" ht="12.75" customHeight="1" x14ac:dyDescent="0.2">
      <c r="A29" s="206" t="e">
        <f>#REF!</f>
        <v>#REF!</v>
      </c>
      <c r="B29" s="207" t="e">
        <f>#REF!</f>
        <v>#REF!</v>
      </c>
      <c r="C29" s="208" t="e">
        <f>#REF!</f>
        <v>#REF!</v>
      </c>
      <c r="D29" s="209" t="e">
        <f>#REF!</f>
        <v>#REF!</v>
      </c>
      <c r="E29" s="209" t="e">
        <f>#REF!</f>
        <v>#REF!</v>
      </c>
    </row>
    <row r="30" spans="1:5" s="210" customFormat="1" ht="12.75" customHeight="1" x14ac:dyDescent="0.2">
      <c r="A30" s="211" t="e">
        <f>#REF!</f>
        <v>#REF!</v>
      </c>
      <c r="B30" s="212" t="e">
        <f>#REF!</f>
        <v>#REF!</v>
      </c>
      <c r="C30" s="213" t="e">
        <f>#REF!</f>
        <v>#REF!</v>
      </c>
      <c r="D30" s="214" t="e">
        <f>#REF!</f>
        <v>#REF!</v>
      </c>
      <c r="E30" s="214" t="e">
        <f>#REF!</f>
        <v>#REF!</v>
      </c>
    </row>
    <row r="31" spans="1:5" s="210" customFormat="1" ht="12.75" customHeight="1" x14ac:dyDescent="0.2">
      <c r="A31" s="211"/>
      <c r="B31" s="212" t="s">
        <v>6</v>
      </c>
      <c r="C31" s="213">
        <f>Zařizovací_předměty!H58</f>
        <v>0</v>
      </c>
      <c r="D31" s="214"/>
      <c r="E31" s="214"/>
    </row>
    <row r="32" spans="1:5" s="210" customFormat="1" ht="12.75" customHeight="1" x14ac:dyDescent="0.2">
      <c r="A32" s="211"/>
      <c r="B32" s="212" t="s">
        <v>250</v>
      </c>
      <c r="C32" s="213">
        <f>Kanalizace!F23+Kanalizace!F81</f>
        <v>0</v>
      </c>
      <c r="D32" s="214"/>
      <c r="E32" s="214"/>
    </row>
    <row r="33" spans="1:5" s="210" customFormat="1" ht="12.75" customHeight="1" x14ac:dyDescent="0.2">
      <c r="A33" s="211"/>
      <c r="B33" s="212" t="s">
        <v>249</v>
      </c>
      <c r="C33" s="213">
        <f>Vodovod!F26+Vodovod!F81</f>
        <v>0</v>
      </c>
      <c r="D33" s="214"/>
      <c r="E33" s="214"/>
    </row>
    <row r="34" spans="1:5" s="210" customFormat="1" ht="12.75" customHeight="1" x14ac:dyDescent="0.2">
      <c r="A34" s="211"/>
      <c r="B34" s="212" t="s">
        <v>248</v>
      </c>
      <c r="C34" s="213" t="e">
        <f>#REF!</f>
        <v>#REF!</v>
      </c>
      <c r="D34" s="214"/>
      <c r="E34" s="214"/>
    </row>
    <row r="35" spans="1:5" s="210" customFormat="1" ht="12.75" customHeight="1" x14ac:dyDescent="0.2">
      <c r="A35" s="211"/>
      <c r="B35" s="212" t="s">
        <v>251</v>
      </c>
      <c r="C35" s="213" t="e">
        <f>#REF!</f>
        <v>#REF!</v>
      </c>
      <c r="D35" s="214"/>
      <c r="E35" s="214"/>
    </row>
    <row r="36" spans="1:5" s="210" customFormat="1" ht="12.75" customHeight="1" x14ac:dyDescent="0.2">
      <c r="A36" s="211"/>
      <c r="B36" s="212" t="s">
        <v>252</v>
      </c>
      <c r="C36" s="213" t="e">
        <f>#REF!+#REF!+#REF!</f>
        <v>#REF!</v>
      </c>
      <c r="D36" s="214"/>
      <c r="E36" s="214"/>
    </row>
    <row r="37" spans="1:5" s="219" customFormat="1" ht="12.75" customHeight="1" x14ac:dyDescent="0.2">
      <c r="B37" s="220" t="s">
        <v>5</v>
      </c>
      <c r="C37" s="221" t="e">
        <f>SUM(C14:C34)</f>
        <v>#REF!</v>
      </c>
      <c r="D37" s="222" t="e">
        <f>#REF!</f>
        <v>#REF!</v>
      </c>
      <c r="E37" s="222" t="e">
        <f>#REF!</f>
        <v>#REF!</v>
      </c>
    </row>
  </sheetData>
  <printOptions horizontalCentered="1"/>
  <pageMargins left="1.1023621559143066" right="1.1023621559143066" top="0.78740155696868896" bottom="0.78740155696868896" header="0" footer="0"/>
  <pageSetup paperSize="9" scale="97" fitToHeight="99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58"/>
  <sheetViews>
    <sheetView tabSelected="1" workbookViewId="0">
      <selection activeCell="Q17" sqref="Q17"/>
    </sheetView>
  </sheetViews>
  <sheetFormatPr defaultColWidth="9" defaultRowHeight="12.75" x14ac:dyDescent="0.2"/>
  <cols>
    <col min="1" max="1" width="4.85546875" style="5" customWidth="1"/>
    <col min="2" max="2" width="53.42578125" style="5" customWidth="1"/>
    <col min="3" max="3" width="8" style="5" customWidth="1"/>
    <col min="4" max="4" width="6.42578125" style="5" customWidth="1"/>
    <col min="5" max="5" width="0" style="18" hidden="1" customWidth="1"/>
    <col min="6" max="6" width="0" style="19" hidden="1" customWidth="1"/>
    <col min="7" max="7" width="9.7109375" style="54" customWidth="1"/>
    <col min="8" max="8" width="9" style="54"/>
    <col min="9" max="16384" width="9" style="5"/>
  </cols>
  <sheetData>
    <row r="1" spans="1:243" s="75" customFormat="1" ht="18" customHeight="1" x14ac:dyDescent="0.25">
      <c r="A1" s="188" t="s">
        <v>242</v>
      </c>
      <c r="B1" s="223"/>
      <c r="C1" s="223"/>
      <c r="D1" s="223"/>
      <c r="E1" s="223"/>
      <c r="F1" s="223"/>
      <c r="G1" s="223"/>
      <c r="H1" s="223"/>
    </row>
    <row r="2" spans="1:243" s="75" customFormat="1" ht="11.25" customHeight="1" x14ac:dyDescent="0.2">
      <c r="A2" s="190" t="s">
        <v>230</v>
      </c>
      <c r="B2" s="191"/>
      <c r="C2" s="191" t="str">
        <f>'Krycí list'!E5</f>
        <v>Bytové centrum Vodárna II.</v>
      </c>
      <c r="D2" s="191"/>
      <c r="E2" s="191"/>
      <c r="F2" s="191"/>
      <c r="G2" s="191"/>
      <c r="H2" s="191"/>
    </row>
    <row r="3" spans="1:243" s="75" customFormat="1" ht="11.25" customHeight="1" x14ac:dyDescent="0.2">
      <c r="A3" s="190" t="s">
        <v>231</v>
      </c>
      <c r="B3" s="191"/>
      <c r="C3" s="191" t="str">
        <f>'Krycí list'!E7</f>
        <v xml:space="preserve"> </v>
      </c>
      <c r="D3" s="191"/>
      <c r="E3" s="191"/>
      <c r="F3" s="191"/>
      <c r="G3" s="191"/>
      <c r="H3" s="191"/>
    </row>
    <row r="4" spans="1:243" s="75" customFormat="1" ht="11.25" customHeight="1" x14ac:dyDescent="0.2">
      <c r="A4" s="190" t="s">
        <v>232</v>
      </c>
      <c r="B4" s="191"/>
      <c r="C4" s="191" t="s">
        <v>6</v>
      </c>
      <c r="D4" s="191"/>
      <c r="E4" s="191"/>
      <c r="F4" s="191"/>
      <c r="G4" s="191"/>
      <c r="H4" s="191"/>
    </row>
    <row r="5" spans="1:243" s="75" customFormat="1" ht="11.25" customHeight="1" x14ac:dyDescent="0.2">
      <c r="A5" s="191" t="s">
        <v>243</v>
      </c>
      <c r="B5" s="191"/>
      <c r="C5" s="191" t="str">
        <f>'Krycí list'!P5</f>
        <v xml:space="preserve"> </v>
      </c>
      <c r="D5" s="191"/>
      <c r="E5" s="191"/>
      <c r="F5" s="191"/>
      <c r="G5" s="191"/>
      <c r="H5" s="191"/>
    </row>
    <row r="6" spans="1:243" s="75" customFormat="1" ht="6" customHeight="1" x14ac:dyDescent="0.2">
      <c r="A6" s="191"/>
      <c r="B6" s="191"/>
      <c r="C6" s="191"/>
      <c r="D6" s="191"/>
      <c r="E6" s="191"/>
      <c r="F6" s="191"/>
      <c r="G6" s="191"/>
      <c r="H6" s="191"/>
    </row>
    <row r="7" spans="1:243" s="75" customFormat="1" ht="11.25" customHeight="1" x14ac:dyDescent="0.2">
      <c r="A7" s="191" t="s">
        <v>234</v>
      </c>
      <c r="B7" s="191"/>
      <c r="C7" s="191" t="str">
        <f>'Krycí list'!E26</f>
        <v>Burda Kolín s.r.o.</v>
      </c>
      <c r="D7" s="191"/>
      <c r="E7" s="191"/>
      <c r="F7" s="191"/>
      <c r="G7" s="191"/>
      <c r="H7" s="191"/>
    </row>
    <row r="8" spans="1:243" s="75" customFormat="1" ht="11.25" customHeight="1" x14ac:dyDescent="0.2">
      <c r="A8" s="191" t="s">
        <v>235</v>
      </c>
      <c r="B8" s="191"/>
      <c r="C8" s="191" t="str">
        <f>'Krycí list'!E28</f>
        <v xml:space="preserve"> </v>
      </c>
      <c r="D8" s="191"/>
      <c r="E8" s="191"/>
      <c r="F8" s="191"/>
      <c r="G8" s="191"/>
      <c r="H8" s="191"/>
    </row>
    <row r="9" spans="1:243" s="75" customFormat="1" ht="11.25" customHeight="1" x14ac:dyDescent="0.2">
      <c r="A9" s="191" t="s">
        <v>236</v>
      </c>
      <c r="B9" s="191"/>
      <c r="C9" s="191" t="s">
        <v>181</v>
      </c>
      <c r="D9" s="191"/>
      <c r="E9" s="191"/>
      <c r="F9" s="191"/>
      <c r="G9" s="191"/>
      <c r="H9" s="191"/>
    </row>
    <row r="10" spans="1:243" x14ac:dyDescent="0.2">
      <c r="A10" s="223"/>
      <c r="B10" s="223"/>
      <c r="C10" s="223"/>
      <c r="D10" s="223"/>
      <c r="E10" s="223"/>
      <c r="G10" s="223"/>
      <c r="H10" s="223"/>
    </row>
    <row r="11" spans="1:243" ht="25.5" customHeight="1" x14ac:dyDescent="0.2">
      <c r="A11" s="225" t="s">
        <v>244</v>
      </c>
      <c r="B11" s="226" t="s">
        <v>238</v>
      </c>
      <c r="C11" s="226" t="s">
        <v>246</v>
      </c>
      <c r="D11" s="226" t="s">
        <v>245</v>
      </c>
      <c r="E11" s="226" t="s">
        <v>247</v>
      </c>
      <c r="F11" s="226" t="s">
        <v>239</v>
      </c>
      <c r="G11" s="226" t="s">
        <v>247</v>
      </c>
      <c r="H11" s="227" t="s">
        <v>239</v>
      </c>
    </row>
    <row r="12" spans="1:243" x14ac:dyDescent="0.2">
      <c r="A12" s="228">
        <v>1</v>
      </c>
      <c r="B12" s="229">
        <v>2</v>
      </c>
      <c r="C12" s="229">
        <v>3</v>
      </c>
      <c r="D12" s="229">
        <v>4</v>
      </c>
      <c r="E12" s="229">
        <v>8</v>
      </c>
      <c r="F12" s="229">
        <v>9</v>
      </c>
      <c r="G12" s="229">
        <v>5</v>
      </c>
      <c r="H12" s="230">
        <v>6</v>
      </c>
    </row>
    <row r="13" spans="1:243" s="2" customFormat="1" ht="8.1" customHeight="1" x14ac:dyDescent="0.2">
      <c r="A13" s="8"/>
      <c r="B13" s="9"/>
      <c r="C13"/>
      <c r="D13" s="4"/>
      <c r="E13" s="3"/>
      <c r="F13" s="4"/>
      <c r="G13" s="55"/>
      <c r="H13" s="5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s="2" customFormat="1" x14ac:dyDescent="0.2">
      <c r="A14" s="8" t="s">
        <v>7</v>
      </c>
      <c r="B14" s="9" t="s">
        <v>8</v>
      </c>
      <c r="C14">
        <v>4</v>
      </c>
      <c r="D14" s="4" t="s">
        <v>4</v>
      </c>
      <c r="E14" s="3" t="e">
        <f>#REF!*D14</f>
        <v>#REF!</v>
      </c>
      <c r="F14" s="4" t="s">
        <v>4</v>
      </c>
      <c r="G14" s="55"/>
      <c r="H14" s="55">
        <f>G14*C14</f>
        <v>0</v>
      </c>
      <c r="IA14" s="5"/>
      <c r="IB14" s="5"/>
      <c r="IC14" s="5"/>
      <c r="ID14" s="5"/>
      <c r="IE14" s="5"/>
      <c r="IF14" s="5"/>
      <c r="IG14" s="5"/>
      <c r="IH14" s="5"/>
      <c r="II14" s="5"/>
    </row>
    <row r="15" spans="1:243" s="2" customFormat="1" x14ac:dyDescent="0.2">
      <c r="A15" s="8"/>
      <c r="B15" s="9" t="s">
        <v>9</v>
      </c>
      <c r="C15">
        <v>4</v>
      </c>
      <c r="D15" s="4" t="s">
        <v>4</v>
      </c>
      <c r="E15" s="3"/>
      <c r="F15" s="4" t="s">
        <v>4</v>
      </c>
      <c r="G15" s="55"/>
      <c r="H15" s="55">
        <f t="shared" ref="H15:H56" si="0">G15*C15</f>
        <v>0</v>
      </c>
      <c r="IA15" s="5"/>
      <c r="IB15" s="5"/>
      <c r="IC15" s="5"/>
      <c r="ID15" s="5"/>
      <c r="IE15" s="5"/>
      <c r="IF15" s="5"/>
      <c r="IG15" s="5"/>
      <c r="IH15" s="5"/>
      <c r="II15" s="5"/>
    </row>
    <row r="16" spans="1:243" s="2" customFormat="1" x14ac:dyDescent="0.2">
      <c r="A16" s="8"/>
      <c r="B16" s="9" t="s">
        <v>10</v>
      </c>
      <c r="C16">
        <v>4</v>
      </c>
      <c r="D16" s="4" t="s">
        <v>4</v>
      </c>
      <c r="E16" s="3"/>
      <c r="F16" s="4" t="s">
        <v>4</v>
      </c>
      <c r="G16" s="55"/>
      <c r="H16" s="55">
        <f t="shared" si="0"/>
        <v>0</v>
      </c>
      <c r="IA16" s="5"/>
      <c r="IB16" s="5"/>
      <c r="IC16" s="5"/>
      <c r="ID16" s="5"/>
      <c r="IE16" s="5"/>
      <c r="IF16" s="5"/>
      <c r="IG16" s="5"/>
      <c r="IH16" s="5"/>
      <c r="II16" s="5"/>
    </row>
    <row r="17" spans="1:243" s="2" customFormat="1" x14ac:dyDescent="0.2">
      <c r="A17" s="8"/>
      <c r="B17" s="9" t="s">
        <v>11</v>
      </c>
      <c r="C17">
        <v>4</v>
      </c>
      <c r="D17" s="4" t="s">
        <v>4</v>
      </c>
      <c r="E17" s="3"/>
      <c r="F17" s="4"/>
      <c r="G17" s="55"/>
      <c r="H17" s="55">
        <f t="shared" si="0"/>
        <v>0</v>
      </c>
      <c r="IA17" s="5"/>
      <c r="IB17" s="5"/>
      <c r="IC17" s="5"/>
      <c r="ID17" s="5"/>
      <c r="IE17" s="5"/>
      <c r="IF17" s="5"/>
      <c r="IG17" s="5"/>
      <c r="IH17" s="5"/>
      <c r="II17" s="5"/>
    </row>
    <row r="18" spans="1:243" s="2" customFormat="1" x14ac:dyDescent="0.2">
      <c r="A18" s="8"/>
      <c r="B18" s="9" t="s">
        <v>12</v>
      </c>
      <c r="C18">
        <v>4</v>
      </c>
      <c r="D18" s="4" t="s">
        <v>4</v>
      </c>
      <c r="E18" s="3"/>
      <c r="F18" s="4"/>
      <c r="G18" s="55"/>
      <c r="H18" s="55">
        <f t="shared" si="0"/>
        <v>0</v>
      </c>
      <c r="IA18" s="5"/>
      <c r="IB18" s="5"/>
      <c r="IC18" s="5"/>
      <c r="ID18" s="5"/>
      <c r="IE18" s="5"/>
      <c r="IF18" s="5"/>
      <c r="IG18" s="5"/>
      <c r="IH18" s="5"/>
      <c r="II18" s="5"/>
    </row>
    <row r="19" spans="1:243" s="2" customFormat="1" ht="8.1" customHeight="1" x14ac:dyDescent="0.2">
      <c r="A19" s="8"/>
      <c r="B19" s="9"/>
      <c r="C19"/>
      <c r="D19" s="4"/>
      <c r="E19" s="3"/>
      <c r="F19" s="4"/>
      <c r="G19" s="55"/>
      <c r="H19" s="5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s="2" customFormat="1" x14ac:dyDescent="0.2">
      <c r="A20" s="8" t="s">
        <v>13</v>
      </c>
      <c r="B20" s="9" t="s">
        <v>14</v>
      </c>
      <c r="C20">
        <v>8</v>
      </c>
      <c r="D20" s="4" t="s">
        <v>4</v>
      </c>
      <c r="E20" s="3"/>
      <c r="F20" s="4"/>
      <c r="G20" s="55"/>
      <c r="H20" s="55">
        <f t="shared" si="0"/>
        <v>0</v>
      </c>
      <c r="IA20" s="5"/>
      <c r="IB20" s="5"/>
      <c r="IC20" s="5"/>
      <c r="ID20" s="5"/>
      <c r="IE20" s="5"/>
      <c r="IF20" s="5"/>
      <c r="IG20" s="5"/>
      <c r="IH20" s="5"/>
      <c r="II20" s="5"/>
    </row>
    <row r="21" spans="1:243" s="2" customFormat="1" x14ac:dyDescent="0.2">
      <c r="A21" s="8"/>
      <c r="B21" s="9" t="s">
        <v>9</v>
      </c>
      <c r="C21">
        <v>8</v>
      </c>
      <c r="D21" s="4" t="s">
        <v>4</v>
      </c>
      <c r="E21" s="3"/>
      <c r="F21" s="4"/>
      <c r="G21" s="55"/>
      <c r="H21" s="55">
        <f t="shared" si="0"/>
        <v>0</v>
      </c>
      <c r="IA21" s="5"/>
      <c r="IB21" s="5"/>
      <c r="IC21" s="5"/>
      <c r="ID21" s="5"/>
      <c r="IE21" s="5"/>
      <c r="IF21" s="5"/>
      <c r="IG21" s="5"/>
      <c r="IH21" s="5"/>
      <c r="II21" s="5"/>
    </row>
    <row r="22" spans="1:243" s="2" customFormat="1" x14ac:dyDescent="0.2">
      <c r="A22" s="8"/>
      <c r="B22" s="9" t="s">
        <v>10</v>
      </c>
      <c r="C22">
        <v>8</v>
      </c>
      <c r="D22" s="4" t="s">
        <v>4</v>
      </c>
      <c r="E22" s="3"/>
      <c r="F22" s="4"/>
      <c r="G22" s="55"/>
      <c r="H22" s="55">
        <f t="shared" si="0"/>
        <v>0</v>
      </c>
      <c r="IA22" s="5"/>
      <c r="IB22" s="5"/>
      <c r="IC22" s="5"/>
      <c r="ID22" s="5"/>
      <c r="IE22" s="5"/>
      <c r="IF22" s="5"/>
      <c r="IG22" s="5"/>
      <c r="IH22" s="5"/>
      <c r="II22" s="5"/>
    </row>
    <row r="23" spans="1:243" s="2" customFormat="1" x14ac:dyDescent="0.2">
      <c r="A23" s="8"/>
      <c r="B23" s="9" t="s">
        <v>11</v>
      </c>
      <c r="C23">
        <v>8</v>
      </c>
      <c r="D23" s="4" t="s">
        <v>4</v>
      </c>
      <c r="E23" s="3"/>
      <c r="F23" s="4"/>
      <c r="G23" s="55"/>
      <c r="H23" s="55">
        <f t="shared" si="0"/>
        <v>0</v>
      </c>
      <c r="IA23" s="5"/>
      <c r="IB23" s="5"/>
      <c r="IC23" s="5"/>
      <c r="ID23" s="5"/>
      <c r="IE23" s="5"/>
      <c r="IF23" s="5"/>
      <c r="IG23" s="5"/>
      <c r="IH23" s="5"/>
      <c r="II23" s="5"/>
    </row>
    <row r="24" spans="1:243" s="2" customFormat="1" x14ac:dyDescent="0.2">
      <c r="A24" s="8"/>
      <c r="B24" s="9" t="s">
        <v>12</v>
      </c>
      <c r="C24">
        <v>8</v>
      </c>
      <c r="D24" s="4" t="s">
        <v>4</v>
      </c>
      <c r="E24" s="3"/>
      <c r="F24" s="4"/>
      <c r="G24" s="55"/>
      <c r="H24" s="55">
        <f t="shared" si="0"/>
        <v>0</v>
      </c>
      <c r="IA24" s="5"/>
      <c r="IB24" s="5"/>
      <c r="IC24" s="5"/>
      <c r="ID24" s="5"/>
      <c r="IE24" s="5"/>
      <c r="IF24" s="5"/>
      <c r="IG24" s="5"/>
      <c r="IH24" s="5"/>
      <c r="II24" s="5"/>
    </row>
    <row r="25" spans="1:243" s="2" customFormat="1" ht="8.1" customHeight="1" x14ac:dyDescent="0.2">
      <c r="A25" s="8"/>
      <c r="B25" s="9"/>
      <c r="C25"/>
      <c r="D25" s="4"/>
      <c r="E25" s="3"/>
      <c r="F25" s="4"/>
      <c r="G25" s="55"/>
      <c r="H25" s="55"/>
      <c r="IA25" s="5"/>
      <c r="IB25" s="5"/>
      <c r="IC25" s="5"/>
      <c r="ID25" s="5"/>
      <c r="IE25" s="5"/>
      <c r="IF25" s="5"/>
      <c r="IG25" s="5"/>
      <c r="IH25" s="5"/>
      <c r="II25" s="5"/>
    </row>
    <row r="26" spans="1:243" s="2" customFormat="1" x14ac:dyDescent="0.2">
      <c r="A26" s="8" t="s">
        <v>15</v>
      </c>
      <c r="B26" s="9" t="s">
        <v>16</v>
      </c>
      <c r="C26">
        <v>24</v>
      </c>
      <c r="D26" s="4" t="s">
        <v>4</v>
      </c>
      <c r="E26" s="3"/>
      <c r="F26" s="4" t="s">
        <v>4</v>
      </c>
      <c r="G26" s="55"/>
      <c r="H26" s="55">
        <f t="shared" si="0"/>
        <v>0</v>
      </c>
      <c r="IA26" s="5"/>
      <c r="IB26" s="5"/>
      <c r="IC26" s="5"/>
      <c r="ID26" s="5"/>
      <c r="IE26" s="5"/>
      <c r="IF26" s="5"/>
      <c r="IG26" s="5"/>
      <c r="IH26" s="5"/>
      <c r="II26" s="5"/>
    </row>
    <row r="27" spans="1:243" s="2" customFormat="1" x14ac:dyDescent="0.2">
      <c r="A27" s="8"/>
      <c r="B27" s="9" t="s">
        <v>17</v>
      </c>
      <c r="C27">
        <v>24</v>
      </c>
      <c r="D27" s="4" t="s">
        <v>4</v>
      </c>
      <c r="E27" s="3"/>
      <c r="F27" s="4" t="s">
        <v>4</v>
      </c>
      <c r="G27" s="55"/>
      <c r="H27" s="55">
        <f t="shared" si="0"/>
        <v>0</v>
      </c>
      <c r="IA27" s="5"/>
      <c r="IB27" s="5"/>
      <c r="IC27" s="5"/>
      <c r="ID27" s="5"/>
      <c r="IE27" s="5"/>
      <c r="IF27" s="5"/>
      <c r="IG27" s="5"/>
      <c r="IH27" s="5"/>
      <c r="II27" s="5"/>
    </row>
    <row r="28" spans="1:243" s="2" customFormat="1" x14ac:dyDescent="0.2">
      <c r="A28" s="8"/>
      <c r="B28" s="9" t="s">
        <v>11</v>
      </c>
      <c r="C28">
        <v>24</v>
      </c>
      <c r="D28" s="4" t="s">
        <v>4</v>
      </c>
      <c r="E28" s="3"/>
      <c r="F28" s="4"/>
      <c r="G28" s="55"/>
      <c r="H28" s="55">
        <f t="shared" si="0"/>
        <v>0</v>
      </c>
      <c r="IA28" s="5"/>
      <c r="IB28" s="5"/>
      <c r="IC28" s="5"/>
      <c r="ID28" s="5"/>
      <c r="IE28" s="5"/>
      <c r="IF28" s="5"/>
      <c r="IG28" s="5"/>
      <c r="IH28" s="5"/>
      <c r="II28" s="5"/>
    </row>
    <row r="29" spans="1:243" s="2" customFormat="1" x14ac:dyDescent="0.2">
      <c r="A29" s="8"/>
      <c r="B29" s="9" t="s">
        <v>18</v>
      </c>
      <c r="C29">
        <v>24</v>
      </c>
      <c r="D29" s="4" t="s">
        <v>4</v>
      </c>
      <c r="E29" s="3"/>
      <c r="F29" s="4" t="s">
        <v>4</v>
      </c>
      <c r="G29" s="55"/>
      <c r="H29" s="55">
        <f t="shared" si="0"/>
        <v>0</v>
      </c>
      <c r="IA29" s="5"/>
      <c r="IB29" s="5"/>
      <c r="IC29" s="5"/>
      <c r="ID29" s="5"/>
      <c r="IE29" s="5"/>
      <c r="IF29" s="5"/>
      <c r="IG29" s="5"/>
      <c r="IH29" s="5"/>
      <c r="II29" s="5"/>
    </row>
    <row r="30" spans="1:243" s="2" customFormat="1" x14ac:dyDescent="0.2">
      <c r="A30" s="8"/>
      <c r="B30" s="9" t="s">
        <v>12</v>
      </c>
      <c r="C30">
        <v>24</v>
      </c>
      <c r="D30" s="4" t="s">
        <v>4</v>
      </c>
      <c r="E30" s="3"/>
      <c r="F30" s="4"/>
      <c r="G30" s="55"/>
      <c r="H30" s="55">
        <f t="shared" si="0"/>
        <v>0</v>
      </c>
      <c r="IA30" s="5"/>
      <c r="IB30" s="5"/>
      <c r="IC30" s="5"/>
      <c r="ID30" s="5"/>
      <c r="IE30" s="5"/>
      <c r="IF30" s="5"/>
      <c r="IG30" s="5"/>
      <c r="IH30" s="5"/>
      <c r="II30" s="5"/>
    </row>
    <row r="31" spans="1:243" s="2" customFormat="1" ht="8.1" customHeight="1" x14ac:dyDescent="0.2">
      <c r="A31" s="8"/>
      <c r="B31" s="9"/>
      <c r="C31"/>
      <c r="D31" s="4"/>
      <c r="E31" s="3"/>
      <c r="F31" s="4"/>
      <c r="G31" s="55"/>
      <c r="H31" s="55"/>
      <c r="IA31" s="5"/>
      <c r="IB31" s="5"/>
      <c r="IC31" s="5"/>
      <c r="ID31" s="5"/>
      <c r="IE31" s="5"/>
      <c r="IF31" s="5"/>
      <c r="IG31" s="5"/>
      <c r="IH31" s="5"/>
      <c r="II31" s="5"/>
    </row>
    <row r="32" spans="1:243" s="2" customFormat="1" x14ac:dyDescent="0.2">
      <c r="A32" s="8" t="s">
        <v>19</v>
      </c>
      <c r="B32" s="9" t="s">
        <v>20</v>
      </c>
      <c r="C32">
        <v>41</v>
      </c>
      <c r="D32" s="4" t="s">
        <v>4</v>
      </c>
      <c r="E32" s="3"/>
      <c r="F32" s="4"/>
      <c r="G32" s="55"/>
      <c r="H32" s="55">
        <f t="shared" si="0"/>
        <v>0</v>
      </c>
      <c r="IA32" s="5"/>
      <c r="IB32" s="5"/>
      <c r="IC32" s="5"/>
      <c r="ID32" s="5"/>
      <c r="IE32" s="5"/>
      <c r="IF32" s="5"/>
      <c r="IG32" s="5"/>
      <c r="IH32" s="5"/>
      <c r="II32" s="5"/>
    </row>
    <row r="33" spans="1:243" s="2" customFormat="1" x14ac:dyDescent="0.2">
      <c r="A33" s="8"/>
      <c r="B33" s="9" t="s">
        <v>21</v>
      </c>
      <c r="C33">
        <v>41</v>
      </c>
      <c r="D33" s="4" t="s">
        <v>4</v>
      </c>
      <c r="E33" s="3"/>
      <c r="F33" s="4"/>
      <c r="G33" s="55"/>
      <c r="H33" s="55">
        <f t="shared" si="0"/>
        <v>0</v>
      </c>
      <c r="IA33" s="5"/>
      <c r="IB33" s="5"/>
      <c r="IC33" s="5"/>
      <c r="ID33" s="5"/>
      <c r="IE33" s="5"/>
      <c r="IF33" s="5"/>
      <c r="IG33" s="5"/>
      <c r="IH33" s="5"/>
      <c r="II33" s="5"/>
    </row>
    <row r="34" spans="1:243" s="2" customFormat="1" x14ac:dyDescent="0.2">
      <c r="A34" s="8"/>
      <c r="B34" s="9" t="s">
        <v>12</v>
      </c>
      <c r="C34">
        <v>41</v>
      </c>
      <c r="D34" s="4" t="s">
        <v>4</v>
      </c>
      <c r="E34" s="3"/>
      <c r="F34" s="4"/>
      <c r="G34" s="55"/>
      <c r="H34" s="55">
        <f t="shared" si="0"/>
        <v>0</v>
      </c>
      <c r="IA34" s="5"/>
      <c r="IB34" s="5"/>
      <c r="IC34" s="5"/>
      <c r="ID34" s="5"/>
      <c r="IE34" s="5"/>
      <c r="IF34" s="5"/>
      <c r="IG34" s="5"/>
      <c r="IH34" s="5"/>
      <c r="II34" s="5"/>
    </row>
    <row r="35" spans="1:243" s="2" customFormat="1" ht="8.1" customHeight="1" x14ac:dyDescent="0.2">
      <c r="A35" s="8"/>
      <c r="B35" s="9"/>
      <c r="C35"/>
      <c r="D35" s="4"/>
      <c r="E35" s="3"/>
      <c r="F35" s="4"/>
      <c r="G35" s="55"/>
      <c r="H35" s="55"/>
      <c r="IA35" s="5"/>
      <c r="IB35" s="5"/>
      <c r="IC35" s="5"/>
      <c r="ID35" s="5"/>
      <c r="IE35" s="5"/>
      <c r="IF35" s="5"/>
      <c r="IG35" s="5"/>
      <c r="IH35" s="5"/>
      <c r="II35" s="5"/>
    </row>
    <row r="36" spans="1:243" s="2" customFormat="1" x14ac:dyDescent="0.2">
      <c r="A36" s="8" t="s">
        <v>22</v>
      </c>
      <c r="B36" s="9" t="s">
        <v>23</v>
      </c>
      <c r="C36">
        <v>2</v>
      </c>
      <c r="D36" s="4" t="s">
        <v>4</v>
      </c>
      <c r="E36" s="3"/>
      <c r="F36" s="4"/>
      <c r="G36" s="55"/>
      <c r="H36" s="55">
        <f t="shared" si="0"/>
        <v>0</v>
      </c>
      <c r="IA36" s="5"/>
      <c r="IB36" s="5"/>
      <c r="IC36" s="5"/>
      <c r="ID36" s="5"/>
      <c r="IE36" s="5"/>
      <c r="IF36" s="5"/>
      <c r="IG36" s="5"/>
      <c r="IH36" s="5"/>
      <c r="II36" s="5"/>
    </row>
    <row r="37" spans="1:243" s="2" customFormat="1" x14ac:dyDescent="0.2">
      <c r="A37" s="8"/>
      <c r="B37" s="9" t="s">
        <v>21</v>
      </c>
      <c r="C37">
        <v>2</v>
      </c>
      <c r="D37" s="4" t="s">
        <v>4</v>
      </c>
      <c r="E37" s="3"/>
      <c r="F37" s="4"/>
      <c r="G37" s="55"/>
      <c r="H37" s="55">
        <f t="shared" si="0"/>
        <v>0</v>
      </c>
      <c r="IA37" s="5"/>
      <c r="IB37" s="5"/>
      <c r="IC37" s="5"/>
      <c r="ID37" s="5"/>
      <c r="IE37" s="5"/>
      <c r="IF37" s="5"/>
      <c r="IG37" s="5"/>
      <c r="IH37" s="5"/>
      <c r="II37" s="5"/>
    </row>
    <row r="38" spans="1:243" s="2" customFormat="1" x14ac:dyDescent="0.2">
      <c r="A38" s="8"/>
      <c r="B38" s="9" t="s">
        <v>12</v>
      </c>
      <c r="C38">
        <v>2</v>
      </c>
      <c r="D38" s="4" t="s">
        <v>4</v>
      </c>
      <c r="E38" s="3"/>
      <c r="F38" s="4"/>
      <c r="G38" s="55"/>
      <c r="H38" s="55">
        <f t="shared" si="0"/>
        <v>0</v>
      </c>
      <c r="IA38" s="5"/>
      <c r="IB38" s="5"/>
      <c r="IC38" s="5"/>
      <c r="ID38" s="5"/>
      <c r="IE38" s="5"/>
      <c r="IF38" s="5"/>
      <c r="IG38" s="5"/>
      <c r="IH38" s="5"/>
      <c r="II38" s="5"/>
    </row>
    <row r="39" spans="1:243" s="2" customFormat="1" ht="8.1" customHeight="1" x14ac:dyDescent="0.2">
      <c r="A39" s="8"/>
      <c r="B39" s="9"/>
      <c r="C39"/>
      <c r="D39" s="4"/>
      <c r="E39" s="3"/>
      <c r="F39" s="4"/>
      <c r="G39" s="55"/>
      <c r="H39" s="55"/>
      <c r="IA39" s="5"/>
      <c r="IB39" s="5"/>
      <c r="IC39" s="5"/>
      <c r="ID39" s="5"/>
      <c r="IE39" s="5"/>
      <c r="IF39" s="5"/>
      <c r="IG39" s="5"/>
      <c r="IH39" s="5"/>
      <c r="II39" s="5"/>
    </row>
    <row r="40" spans="1:243" s="2" customFormat="1" x14ac:dyDescent="0.2">
      <c r="A40" s="8" t="s">
        <v>24</v>
      </c>
      <c r="B40" s="9" t="s">
        <v>25</v>
      </c>
      <c r="C40">
        <v>30</v>
      </c>
      <c r="D40" s="4" t="s">
        <v>4</v>
      </c>
      <c r="E40" s="3"/>
      <c r="F40" s="4"/>
      <c r="G40" s="55"/>
      <c r="H40" s="55">
        <f t="shared" si="0"/>
        <v>0</v>
      </c>
      <c r="IA40" s="5"/>
      <c r="IB40" s="5"/>
      <c r="IC40" s="5"/>
      <c r="ID40" s="5"/>
      <c r="IE40" s="5"/>
      <c r="IF40" s="5"/>
      <c r="IG40" s="5"/>
      <c r="IH40" s="5"/>
      <c r="II40" s="5"/>
    </row>
    <row r="41" spans="1:243" s="2" customFormat="1" x14ac:dyDescent="0.2">
      <c r="A41" s="8"/>
      <c r="B41" s="9" t="s">
        <v>26</v>
      </c>
      <c r="C41">
        <v>30</v>
      </c>
      <c r="D41" s="4" t="s">
        <v>4</v>
      </c>
      <c r="E41" s="3"/>
      <c r="F41" s="4"/>
      <c r="G41" s="55"/>
      <c r="H41" s="55">
        <f t="shared" si="0"/>
        <v>0</v>
      </c>
      <c r="IA41" s="5"/>
      <c r="IB41" s="5"/>
      <c r="IC41" s="5"/>
      <c r="ID41" s="5"/>
      <c r="IE41" s="5"/>
      <c r="IF41" s="5"/>
      <c r="IG41" s="5"/>
      <c r="IH41" s="5"/>
      <c r="II41" s="5"/>
    </row>
    <row r="42" spans="1:243" s="2" customFormat="1" x14ac:dyDescent="0.2">
      <c r="A42" s="8"/>
      <c r="B42" s="9" t="s">
        <v>27</v>
      </c>
      <c r="C42">
        <v>30</v>
      </c>
      <c r="D42" s="4" t="s">
        <v>4</v>
      </c>
      <c r="E42" s="3"/>
      <c r="F42" s="4"/>
      <c r="G42" s="55"/>
      <c r="H42" s="55">
        <f t="shared" si="0"/>
        <v>0</v>
      </c>
      <c r="IA42" s="5"/>
      <c r="IB42" s="5"/>
      <c r="IC42" s="5"/>
      <c r="ID42" s="5"/>
      <c r="IE42" s="5"/>
      <c r="IF42" s="5"/>
      <c r="IG42" s="5"/>
      <c r="IH42" s="5"/>
      <c r="II42" s="5"/>
    </row>
    <row r="43" spans="1:243" s="2" customFormat="1" x14ac:dyDescent="0.2">
      <c r="A43" s="8"/>
      <c r="B43" s="9" t="s">
        <v>12</v>
      </c>
      <c r="C43">
        <v>30</v>
      </c>
      <c r="D43" s="4" t="s">
        <v>4</v>
      </c>
      <c r="E43" s="3"/>
      <c r="F43" s="4"/>
      <c r="G43" s="55"/>
      <c r="H43" s="55">
        <f t="shared" si="0"/>
        <v>0</v>
      </c>
      <c r="IA43" s="5"/>
      <c r="IB43" s="5"/>
      <c r="IC43" s="5"/>
      <c r="ID43" s="5"/>
      <c r="IE43" s="5"/>
      <c r="IF43" s="5"/>
      <c r="IG43" s="5"/>
      <c r="IH43" s="5"/>
      <c r="II43" s="5"/>
    </row>
    <row r="44" spans="1:243" s="2" customFormat="1" ht="8.1" customHeight="1" x14ac:dyDescent="0.2">
      <c r="A44" s="8"/>
      <c r="B44" s="9"/>
      <c r="C44"/>
      <c r="D44" s="4"/>
      <c r="E44" s="3"/>
      <c r="F44" s="4"/>
      <c r="G44" s="55"/>
      <c r="H44" s="55"/>
      <c r="IA44" s="5"/>
      <c r="IB44" s="5"/>
      <c r="IC44" s="5"/>
      <c r="ID44" s="5"/>
      <c r="IE44" s="5"/>
      <c r="IF44" s="5"/>
      <c r="IG44" s="5"/>
      <c r="IH44" s="5"/>
      <c r="II44" s="5"/>
    </row>
    <row r="45" spans="1:243" s="2" customFormat="1" x14ac:dyDescent="0.2">
      <c r="A45" s="10" t="s">
        <v>28</v>
      </c>
      <c r="B45" s="9" t="s">
        <v>29</v>
      </c>
      <c r="C45">
        <v>37</v>
      </c>
      <c r="D45" s="4" t="s">
        <v>4</v>
      </c>
      <c r="E45" s="3"/>
      <c r="F45" s="4" t="s">
        <v>4</v>
      </c>
      <c r="G45" s="55"/>
      <c r="H45" s="55">
        <f t="shared" si="0"/>
        <v>0</v>
      </c>
      <c r="IA45" s="5"/>
      <c r="IB45" s="5"/>
      <c r="IC45" s="5"/>
      <c r="ID45" s="5"/>
      <c r="IE45" s="5"/>
      <c r="IF45" s="5"/>
      <c r="IG45" s="5"/>
      <c r="IH45" s="5"/>
      <c r="II45" s="5"/>
    </row>
    <row r="46" spans="1:243" s="2" customFormat="1" ht="25.5" customHeight="1" x14ac:dyDescent="0.2">
      <c r="A46" s="10"/>
      <c r="B46" s="12" t="s">
        <v>30</v>
      </c>
      <c r="C46">
        <v>36</v>
      </c>
      <c r="D46" s="4" t="s">
        <v>4</v>
      </c>
      <c r="E46" s="3"/>
      <c r="F46" s="4"/>
      <c r="G46" s="55"/>
      <c r="H46" s="55">
        <f t="shared" si="0"/>
        <v>0</v>
      </c>
      <c r="IA46" s="5"/>
      <c r="IB46" s="5"/>
      <c r="IC46" s="5"/>
      <c r="ID46" s="5"/>
      <c r="IE46" s="5"/>
      <c r="IF46" s="5"/>
      <c r="IG46" s="5"/>
      <c r="IH46" s="5"/>
      <c r="II46" s="5"/>
    </row>
    <row r="47" spans="1:243" s="2" customFormat="1" ht="25.5" x14ac:dyDescent="0.2">
      <c r="A47" s="10"/>
      <c r="B47" s="12" t="s">
        <v>31</v>
      </c>
      <c r="C47">
        <v>1</v>
      </c>
      <c r="D47" s="4" t="s">
        <v>4</v>
      </c>
      <c r="E47" s="3"/>
      <c r="F47" s="4"/>
      <c r="G47" s="55"/>
      <c r="H47" s="55">
        <f t="shared" si="0"/>
        <v>0</v>
      </c>
      <c r="IA47" s="5"/>
      <c r="IB47" s="5"/>
      <c r="IC47" s="5"/>
      <c r="ID47" s="5"/>
      <c r="IE47" s="5"/>
      <c r="IF47" s="5"/>
      <c r="IG47" s="5"/>
      <c r="IH47" s="5"/>
      <c r="II47" s="5"/>
    </row>
    <row r="48" spans="1:243" s="2" customFormat="1" x14ac:dyDescent="0.2">
      <c r="A48" s="10"/>
      <c r="B48" s="13" t="s">
        <v>32</v>
      </c>
      <c r="C48">
        <v>37</v>
      </c>
      <c r="D48" s="4" t="s">
        <v>4</v>
      </c>
      <c r="E48" s="3"/>
      <c r="F48" s="4"/>
      <c r="G48" s="55"/>
      <c r="H48" s="55">
        <f t="shared" si="0"/>
        <v>0</v>
      </c>
      <c r="IA48" s="5"/>
      <c r="IB48" s="5"/>
      <c r="IC48" s="5"/>
      <c r="ID48" s="5"/>
      <c r="IE48" s="5"/>
      <c r="IF48" s="5"/>
      <c r="IG48" s="5"/>
      <c r="IH48" s="5"/>
      <c r="II48" s="5"/>
    </row>
    <row r="49" spans="1:243" s="2" customFormat="1" x14ac:dyDescent="0.2">
      <c r="A49" s="10"/>
      <c r="B49" s="13" t="s">
        <v>33</v>
      </c>
      <c r="C49" s="14">
        <v>37</v>
      </c>
      <c r="D49" s="15" t="s">
        <v>4</v>
      </c>
      <c r="E49" s="3"/>
      <c r="F49" s="4"/>
      <c r="G49" s="55"/>
      <c r="H49" s="55">
        <f t="shared" si="0"/>
        <v>0</v>
      </c>
      <c r="IA49" s="5"/>
      <c r="IB49" s="5"/>
      <c r="IC49" s="5"/>
      <c r="ID49" s="5"/>
      <c r="IE49" s="5"/>
      <c r="IF49" s="5"/>
      <c r="IG49" s="5"/>
      <c r="IH49" s="5"/>
      <c r="II49" s="5"/>
    </row>
    <row r="50" spans="1:243" s="2" customFormat="1" x14ac:dyDescent="0.2">
      <c r="A50" s="10"/>
      <c r="B50" s="13" t="s">
        <v>34</v>
      </c>
      <c r="C50">
        <v>37</v>
      </c>
      <c r="D50" s="15" t="s">
        <v>3</v>
      </c>
      <c r="E50" s="3"/>
      <c r="F50" s="4"/>
      <c r="G50" s="55"/>
      <c r="H50" s="55">
        <f t="shared" si="0"/>
        <v>0</v>
      </c>
      <c r="IA50" s="5"/>
      <c r="IB50" s="5"/>
      <c r="IC50" s="5"/>
      <c r="ID50" s="5"/>
      <c r="IE50" s="5"/>
      <c r="IF50" s="5"/>
      <c r="IG50" s="5"/>
      <c r="IH50" s="5"/>
      <c r="II50" s="5"/>
    </row>
    <row r="51" spans="1:243" s="2" customFormat="1" ht="8.1" customHeight="1" x14ac:dyDescent="0.2">
      <c r="A51" s="8"/>
      <c r="B51" s="9"/>
      <c r="C51"/>
      <c r="D51" s="4"/>
      <c r="E51" s="3"/>
      <c r="F51" s="4"/>
      <c r="G51" s="55"/>
      <c r="H51" s="55"/>
      <c r="IA51" s="5"/>
      <c r="IB51" s="5"/>
      <c r="IC51" s="5"/>
      <c r="ID51" s="5"/>
      <c r="IE51" s="5"/>
      <c r="IF51" s="5"/>
      <c r="IG51" s="5"/>
      <c r="IH51" s="5"/>
      <c r="II51" s="5"/>
    </row>
    <row r="52" spans="1:243" s="2" customFormat="1" x14ac:dyDescent="0.2">
      <c r="A52" s="8" t="s">
        <v>35</v>
      </c>
      <c r="B52" s="9" t="s">
        <v>36</v>
      </c>
      <c r="C52">
        <v>3</v>
      </c>
      <c r="D52" s="4" t="s">
        <v>4</v>
      </c>
      <c r="E52" s="3"/>
      <c r="F52" s="4" t="s">
        <v>4</v>
      </c>
      <c r="G52" s="55"/>
      <c r="H52" s="55">
        <f t="shared" si="0"/>
        <v>0</v>
      </c>
      <c r="IA52" s="5"/>
      <c r="IB52" s="5"/>
      <c r="IC52" s="5"/>
      <c r="ID52" s="5"/>
      <c r="IE52" s="5"/>
      <c r="IF52" s="5"/>
      <c r="IG52" s="5"/>
      <c r="IH52" s="5"/>
      <c r="II52" s="5"/>
    </row>
    <row r="53" spans="1:243" s="2" customFormat="1" ht="25.5" x14ac:dyDescent="0.2">
      <c r="A53" s="8"/>
      <c r="B53" s="9" t="s">
        <v>37</v>
      </c>
      <c r="C53">
        <v>3</v>
      </c>
      <c r="D53" s="4" t="s">
        <v>4</v>
      </c>
      <c r="E53" s="3"/>
      <c r="F53" s="4" t="s">
        <v>4</v>
      </c>
      <c r="G53" s="55"/>
      <c r="H53" s="55">
        <f t="shared" si="0"/>
        <v>0</v>
      </c>
      <c r="IA53" s="5"/>
      <c r="IB53" s="5"/>
      <c r="IC53" s="5"/>
      <c r="ID53" s="5"/>
      <c r="IE53" s="5"/>
      <c r="IF53" s="5"/>
      <c r="IG53" s="5"/>
      <c r="IH53" s="5"/>
      <c r="II53" s="5"/>
    </row>
    <row r="54" spans="1:243" s="2" customFormat="1" x14ac:dyDescent="0.2">
      <c r="A54" s="8"/>
      <c r="B54" s="9" t="s">
        <v>12</v>
      </c>
      <c r="C54">
        <v>3</v>
      </c>
      <c r="D54" s="4" t="s">
        <v>4</v>
      </c>
      <c r="E54" s="3"/>
      <c r="F54" s="4"/>
      <c r="G54" s="55"/>
      <c r="H54" s="55">
        <f t="shared" si="0"/>
        <v>0</v>
      </c>
      <c r="IA54" s="5"/>
      <c r="IB54" s="5"/>
      <c r="IC54" s="5"/>
      <c r="ID54" s="5"/>
      <c r="IE54" s="5"/>
      <c r="IF54" s="5"/>
      <c r="IG54" s="5"/>
      <c r="IH54" s="5"/>
      <c r="II54" s="5"/>
    </row>
    <row r="55" spans="1:243" s="2" customFormat="1" ht="8.1" customHeight="1" x14ac:dyDescent="0.2">
      <c r="A55" s="8"/>
      <c r="B55" s="9"/>
      <c r="C55"/>
      <c r="D55" s="4"/>
      <c r="E55" s="3"/>
      <c r="F55" s="4"/>
      <c r="G55" s="55"/>
      <c r="H55" s="55"/>
      <c r="IA55" s="5"/>
      <c r="IB55" s="5"/>
      <c r="IC55" s="5"/>
      <c r="ID55" s="5"/>
      <c r="IE55" s="5"/>
      <c r="IF55" s="5"/>
      <c r="IG55" s="5"/>
      <c r="IH55" s="5"/>
      <c r="II55" s="5"/>
    </row>
    <row r="56" spans="1:243" s="2" customFormat="1" x14ac:dyDescent="0.2">
      <c r="A56" s="8"/>
      <c r="B56" s="56" t="s">
        <v>38</v>
      </c>
      <c r="C56" s="57">
        <v>1</v>
      </c>
      <c r="D56" s="4" t="s">
        <v>4</v>
      </c>
      <c r="E56" s="17"/>
      <c r="F56" s="16" t="s">
        <v>4</v>
      </c>
      <c r="G56" s="55"/>
      <c r="H56" s="55">
        <f t="shared" si="0"/>
        <v>0</v>
      </c>
      <c r="IA56" s="5"/>
      <c r="IB56" s="5"/>
      <c r="IC56" s="5"/>
      <c r="ID56" s="5"/>
      <c r="IE56" s="5"/>
      <c r="IF56" s="5"/>
      <c r="IG56" s="5"/>
      <c r="IH56" s="5"/>
      <c r="II56" s="5"/>
    </row>
    <row r="57" spans="1:243" s="2" customFormat="1" ht="8.1" customHeight="1" x14ac:dyDescent="0.2">
      <c r="A57" s="8"/>
      <c r="B57" s="9"/>
      <c r="C57"/>
      <c r="D57" s="4"/>
      <c r="E57" s="3"/>
      <c r="F57" s="4"/>
      <c r="G57" s="55"/>
      <c r="H57" s="55"/>
      <c r="IA57" s="5"/>
      <c r="IB57" s="5"/>
      <c r="IC57" s="5"/>
      <c r="ID57" s="5"/>
      <c r="IE57" s="5"/>
      <c r="IF57" s="5"/>
      <c r="IG57" s="5"/>
      <c r="IH57" s="5"/>
      <c r="II57" s="5"/>
    </row>
    <row r="58" spans="1:243" x14ac:dyDescent="0.2">
      <c r="B58" s="58" t="s">
        <v>5</v>
      </c>
      <c r="C58" s="59"/>
      <c r="D58" s="59"/>
      <c r="E58" s="60"/>
      <c r="F58" s="61"/>
      <c r="G58" s="62"/>
      <c r="H58" s="62">
        <f>SUBTOTAL(9,H14:H56)</f>
        <v>0</v>
      </c>
    </row>
  </sheetData>
  <sheetProtection selectLockedCells="1" selectUnlockedCells="1"/>
  <printOptions horizontalCentered="1"/>
  <pageMargins left="0.74803149606299213" right="0.74803149606299213" top="0.98425196850393704" bottom="0.78740157480314965" header="0.51181102362204722" footer="0.51181102362204722"/>
  <pageSetup paperSize="9" scale="96" orientation="portrait" cellComments="atEnd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2"/>
  <sheetViews>
    <sheetView workbookViewId="0">
      <selection activeCell="W44" sqref="W44"/>
    </sheetView>
  </sheetViews>
  <sheetFormatPr defaultColWidth="9" defaultRowHeight="12.75" x14ac:dyDescent="0.2"/>
  <cols>
    <col min="1" max="1" width="6.5703125" style="5" customWidth="1"/>
    <col min="2" max="2" width="63" style="5" customWidth="1"/>
    <col min="3" max="3" width="8.5703125" style="5" customWidth="1"/>
    <col min="4" max="4" width="8.85546875" style="5" customWidth="1"/>
    <col min="5" max="5" width="9.7109375" style="54" customWidth="1"/>
    <col min="6" max="6" width="9" style="54"/>
    <col min="7" max="16384" width="9" style="5"/>
  </cols>
  <sheetData>
    <row r="1" spans="1:256" s="75" customFormat="1" ht="18" customHeight="1" x14ac:dyDescent="0.25">
      <c r="A1" s="188" t="s">
        <v>242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4"/>
      <c r="P1" s="224"/>
      <c r="Q1" s="223"/>
      <c r="R1" s="223"/>
      <c r="S1" s="223"/>
      <c r="T1" s="223"/>
    </row>
    <row r="2" spans="1:256" s="75" customFormat="1" ht="11.25" customHeight="1" x14ac:dyDescent="0.2">
      <c r="A2" s="190" t="s">
        <v>230</v>
      </c>
      <c r="B2" s="191"/>
      <c r="C2" s="191" t="str">
        <f>'Krycí list'!E5</f>
        <v>Bytové centrum Vodárna II.</v>
      </c>
      <c r="D2" s="191"/>
      <c r="E2" s="191"/>
      <c r="F2" s="191"/>
      <c r="G2" s="191"/>
      <c r="H2" s="191"/>
      <c r="I2" s="191"/>
      <c r="J2" s="191"/>
      <c r="K2" s="191"/>
      <c r="L2" s="223"/>
      <c r="M2" s="223"/>
      <c r="N2" s="223"/>
      <c r="O2" s="224"/>
      <c r="P2" s="224"/>
      <c r="Q2" s="223"/>
      <c r="R2" s="223"/>
      <c r="S2" s="223"/>
      <c r="T2" s="223"/>
    </row>
    <row r="3" spans="1:256" s="75" customFormat="1" ht="11.25" customHeight="1" x14ac:dyDescent="0.2">
      <c r="A3" s="190" t="s">
        <v>231</v>
      </c>
      <c r="B3" s="191"/>
      <c r="C3" s="191" t="str">
        <f>'Krycí list'!E7</f>
        <v xml:space="preserve"> </v>
      </c>
      <c r="D3" s="191"/>
      <c r="E3" s="191"/>
      <c r="F3" s="191"/>
      <c r="G3" s="191"/>
      <c r="H3" s="191"/>
      <c r="I3" s="191"/>
      <c r="J3" s="191"/>
      <c r="K3" s="191"/>
      <c r="L3" s="223"/>
      <c r="M3" s="223"/>
      <c r="N3" s="223"/>
      <c r="O3" s="224"/>
      <c r="P3" s="224"/>
      <c r="Q3" s="223"/>
      <c r="R3" s="223"/>
      <c r="S3" s="223"/>
      <c r="T3" s="223"/>
    </row>
    <row r="4" spans="1:256" s="75" customFormat="1" ht="11.25" customHeight="1" x14ac:dyDescent="0.2">
      <c r="A4" s="190" t="s">
        <v>232</v>
      </c>
      <c r="B4" s="191"/>
      <c r="C4" s="191" t="s">
        <v>39</v>
      </c>
      <c r="D4" s="191"/>
      <c r="E4" s="191"/>
      <c r="F4" s="191"/>
      <c r="G4" s="191"/>
      <c r="H4" s="191"/>
      <c r="I4" s="191"/>
      <c r="J4" s="191"/>
      <c r="K4" s="191"/>
      <c r="L4" s="223"/>
      <c r="M4" s="223"/>
      <c r="N4" s="223"/>
      <c r="O4" s="224"/>
      <c r="P4" s="224"/>
      <c r="Q4" s="223"/>
      <c r="R4" s="223"/>
      <c r="S4" s="223"/>
      <c r="T4" s="223"/>
    </row>
    <row r="5" spans="1:256" s="75" customFormat="1" ht="11.25" customHeight="1" x14ac:dyDescent="0.2">
      <c r="A5" s="191"/>
      <c r="B5" s="191"/>
      <c r="C5" s="191" t="s">
        <v>47</v>
      </c>
      <c r="D5" s="191"/>
      <c r="E5" s="191"/>
      <c r="F5" s="191"/>
      <c r="G5" s="191"/>
      <c r="H5" s="191"/>
      <c r="I5" s="191"/>
      <c r="J5" s="191"/>
      <c r="K5" s="191"/>
      <c r="L5" s="223"/>
      <c r="M5" s="223"/>
      <c r="N5" s="223"/>
      <c r="O5" s="224"/>
      <c r="P5" s="224"/>
      <c r="Q5" s="223"/>
      <c r="R5" s="223"/>
      <c r="S5" s="223"/>
      <c r="T5" s="223"/>
    </row>
    <row r="6" spans="1:256" s="75" customFormat="1" ht="6" customHeight="1" x14ac:dyDescent="0.2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23"/>
      <c r="M6" s="223"/>
      <c r="N6" s="223"/>
      <c r="O6" s="224"/>
      <c r="P6" s="224"/>
      <c r="Q6" s="223"/>
      <c r="R6" s="223"/>
      <c r="S6" s="223"/>
      <c r="T6" s="223"/>
    </row>
    <row r="7" spans="1:256" s="75" customFormat="1" ht="11.25" customHeight="1" x14ac:dyDescent="0.2">
      <c r="A7" s="191" t="s">
        <v>234</v>
      </c>
      <c r="B7" s="191"/>
      <c r="C7" s="191" t="str">
        <f>'Krycí list'!E26</f>
        <v>Burda Kolín s.r.o.</v>
      </c>
      <c r="D7" s="191"/>
      <c r="E7" s="191"/>
      <c r="F7" s="191"/>
      <c r="G7" s="191"/>
      <c r="H7" s="191"/>
      <c r="I7" s="191"/>
      <c r="J7" s="191"/>
      <c r="K7" s="191"/>
      <c r="L7" s="223"/>
      <c r="M7" s="223"/>
      <c r="N7" s="223"/>
      <c r="O7" s="224"/>
      <c r="P7" s="224"/>
      <c r="Q7" s="223"/>
      <c r="R7" s="223"/>
      <c r="S7" s="223"/>
      <c r="T7" s="223"/>
    </row>
    <row r="8" spans="1:256" s="75" customFormat="1" ht="11.25" customHeight="1" x14ac:dyDescent="0.2">
      <c r="A8" s="191" t="s">
        <v>235</v>
      </c>
      <c r="B8" s="191"/>
      <c r="C8" s="191" t="str">
        <f>'Krycí list'!E28</f>
        <v xml:space="preserve"> </v>
      </c>
      <c r="D8" s="191"/>
      <c r="E8" s="191"/>
      <c r="F8" s="191"/>
      <c r="G8" s="191"/>
      <c r="H8" s="191"/>
      <c r="I8" s="191"/>
      <c r="J8" s="191"/>
      <c r="K8" s="191"/>
      <c r="L8" s="223"/>
      <c r="M8" s="223"/>
      <c r="N8" s="223"/>
      <c r="O8" s="224"/>
      <c r="P8" s="224"/>
      <c r="Q8" s="223"/>
      <c r="R8" s="223"/>
      <c r="S8" s="223"/>
      <c r="T8" s="223"/>
    </row>
    <row r="9" spans="1:256" s="75" customFormat="1" ht="11.25" customHeight="1" x14ac:dyDescent="0.2">
      <c r="A9" s="191" t="s">
        <v>236</v>
      </c>
      <c r="B9" s="191"/>
      <c r="C9" s="191" t="s">
        <v>181</v>
      </c>
      <c r="D9" s="191"/>
      <c r="E9" s="191"/>
      <c r="F9" s="191"/>
      <c r="G9" s="191"/>
      <c r="H9" s="191"/>
      <c r="I9" s="191"/>
      <c r="J9" s="191"/>
      <c r="K9" s="191"/>
      <c r="L9" s="223"/>
      <c r="M9" s="223"/>
      <c r="N9" s="223"/>
      <c r="O9" s="224"/>
      <c r="P9" s="224"/>
      <c r="Q9" s="223"/>
      <c r="R9" s="223"/>
      <c r="S9" s="223"/>
      <c r="T9" s="223"/>
    </row>
    <row r="10" spans="1:256" x14ac:dyDescent="0.2">
      <c r="A10" s="223"/>
      <c r="B10" s="223"/>
      <c r="C10" s="223"/>
      <c r="D10" s="223"/>
      <c r="E10" s="223"/>
      <c r="F10" s="223"/>
    </row>
    <row r="11" spans="1:256" ht="22.5" x14ac:dyDescent="0.2">
      <c r="A11" s="225" t="s">
        <v>244</v>
      </c>
      <c r="B11" s="226" t="s">
        <v>238</v>
      </c>
      <c r="C11" s="226" t="s">
        <v>246</v>
      </c>
      <c r="D11" s="226" t="s">
        <v>245</v>
      </c>
      <c r="E11" s="226" t="s">
        <v>247</v>
      </c>
      <c r="F11" s="227" t="s">
        <v>239</v>
      </c>
    </row>
    <row r="12" spans="1:256" x14ac:dyDescent="0.2">
      <c r="A12" s="228">
        <v>1</v>
      </c>
      <c r="B12" s="229">
        <v>2</v>
      </c>
      <c r="C12" s="229">
        <v>3</v>
      </c>
      <c r="D12" s="229">
        <v>4</v>
      </c>
      <c r="E12" s="229">
        <v>8</v>
      </c>
      <c r="F12" s="230">
        <v>9</v>
      </c>
    </row>
    <row r="14" spans="1:256" s="2" customFormat="1" x14ac:dyDescent="0.2">
      <c r="A14" s="6"/>
      <c r="B14" s="7" t="s">
        <v>39</v>
      </c>
      <c r="C14" s="21"/>
      <c r="D14" s="22"/>
      <c r="E14" s="55"/>
      <c r="F14" s="55"/>
      <c r="IJ14" s="5"/>
      <c r="IK14" s="5"/>
      <c r="IL14" s="5"/>
      <c r="IM14" s="5"/>
      <c r="IN14" s="5"/>
      <c r="IO14" s="5"/>
      <c r="IP14" s="5"/>
      <c r="IQ14" s="5"/>
      <c r="IR14" s="5"/>
    </row>
    <row r="15" spans="1:256" s="2" customFormat="1" ht="8.1" customHeight="1" x14ac:dyDescent="0.2">
      <c r="A15" s="8"/>
      <c r="B15" s="9"/>
      <c r="C15"/>
      <c r="D15" s="4"/>
      <c r="E15" s="3"/>
      <c r="F15" s="4"/>
      <c r="G15" s="55"/>
      <c r="H15" s="5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2" customFormat="1" ht="25.5" x14ac:dyDescent="0.2">
      <c r="A16" s="6"/>
      <c r="B16" s="7" t="s">
        <v>40</v>
      </c>
      <c r="C16" s="21">
        <v>1</v>
      </c>
      <c r="D16" s="4" t="s">
        <v>4</v>
      </c>
      <c r="E16" s="55"/>
      <c r="F16" s="55">
        <f>E16*C16</f>
        <v>0</v>
      </c>
      <c r="IJ16" s="5"/>
      <c r="IK16" s="5"/>
      <c r="IL16" s="5"/>
      <c r="IM16" s="5"/>
      <c r="IN16" s="5"/>
      <c r="IO16" s="5"/>
      <c r="IP16" s="5"/>
      <c r="IQ16" s="5"/>
      <c r="IR16" s="5"/>
    </row>
    <row r="17" spans="1:256" s="2" customFormat="1" ht="25.5" x14ac:dyDescent="0.2">
      <c r="A17" s="6"/>
      <c r="B17" s="7" t="s">
        <v>41</v>
      </c>
      <c r="C17" s="21">
        <v>1</v>
      </c>
      <c r="D17" s="4" t="s">
        <v>3</v>
      </c>
      <c r="E17" s="55"/>
      <c r="F17" s="55">
        <f t="shared" ref="F17:F19" si="0">E17*C17</f>
        <v>0</v>
      </c>
      <c r="IJ17" s="5"/>
      <c r="IK17" s="5"/>
      <c r="IL17" s="5"/>
      <c r="IM17" s="5"/>
      <c r="IN17" s="5"/>
      <c r="IO17" s="5"/>
      <c r="IP17" s="5"/>
      <c r="IQ17" s="5"/>
      <c r="IR17" s="5"/>
    </row>
    <row r="18" spans="1:256" s="2" customFormat="1" ht="12.75" customHeight="1" x14ac:dyDescent="0.2">
      <c r="A18" s="6"/>
      <c r="B18" s="7" t="s">
        <v>42</v>
      </c>
      <c r="C18" s="21">
        <v>2</v>
      </c>
      <c r="D18" s="4" t="s">
        <v>4</v>
      </c>
      <c r="E18" s="55"/>
      <c r="F18" s="55">
        <f t="shared" si="0"/>
        <v>0</v>
      </c>
      <c r="IJ18" s="5"/>
      <c r="IK18" s="5"/>
      <c r="IL18" s="5"/>
      <c r="IM18" s="5"/>
      <c r="IN18" s="5"/>
      <c r="IO18" s="5"/>
      <c r="IP18" s="5"/>
      <c r="IQ18" s="5"/>
      <c r="IR18" s="5"/>
    </row>
    <row r="19" spans="1:256" s="2" customFormat="1" ht="12.75" customHeight="1" x14ac:dyDescent="0.2">
      <c r="A19" s="6"/>
      <c r="B19" s="7" t="s">
        <v>43</v>
      </c>
      <c r="C19" s="23">
        <v>7</v>
      </c>
      <c r="D19" s="4" t="s">
        <v>44</v>
      </c>
      <c r="E19" s="55"/>
      <c r="F19" s="55">
        <f t="shared" si="0"/>
        <v>0</v>
      </c>
      <c r="IJ19" s="5"/>
      <c r="IK19" s="5"/>
      <c r="IL19" s="5"/>
      <c r="IM19" s="5"/>
      <c r="IN19" s="5"/>
      <c r="IO19" s="5"/>
      <c r="IP19" s="5"/>
      <c r="IQ19" s="5"/>
      <c r="IR19" s="5"/>
    </row>
    <row r="20" spans="1:256" s="2" customFormat="1" ht="8.1" customHeight="1" x14ac:dyDescent="0.2">
      <c r="A20" s="8"/>
      <c r="B20" s="9"/>
      <c r="C20"/>
      <c r="D20" s="4"/>
      <c r="E20" s="3"/>
      <c r="F20" s="4"/>
      <c r="G20" s="55"/>
      <c r="H20" s="5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2" customFormat="1" ht="12.75" customHeight="1" x14ac:dyDescent="0.2">
      <c r="B21" s="2" t="s">
        <v>45</v>
      </c>
      <c r="C21" s="42">
        <v>1</v>
      </c>
      <c r="D21" s="4" t="s">
        <v>46</v>
      </c>
      <c r="E21" s="55"/>
      <c r="F21" s="55">
        <f>E21*C21</f>
        <v>0</v>
      </c>
      <c r="IJ21" s="5"/>
      <c r="IK21" s="5"/>
      <c r="IL21" s="5"/>
      <c r="IM21" s="5"/>
      <c r="IN21" s="5"/>
      <c r="IO21" s="5"/>
      <c r="IP21" s="5"/>
      <c r="IQ21" s="5"/>
      <c r="IR21" s="5"/>
    </row>
    <row r="22" spans="1:256" s="2" customFormat="1" ht="8.1" customHeight="1" x14ac:dyDescent="0.2">
      <c r="A22" s="8"/>
      <c r="B22" s="9"/>
      <c r="C22"/>
      <c r="D22" s="4"/>
      <c r="E22" s="3"/>
      <c r="F22" s="4"/>
      <c r="G22" s="55"/>
      <c r="H22" s="5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2" customFormat="1" ht="12.75" customHeight="1" x14ac:dyDescent="0.2">
      <c r="B23" s="63" t="s">
        <v>150</v>
      </c>
      <c r="C23" s="64"/>
      <c r="D23" s="65"/>
      <c r="E23" s="66"/>
      <c r="F23" s="66">
        <f>SUBTOTAL(9,F16:F21)</f>
        <v>0</v>
      </c>
      <c r="IJ23" s="5"/>
      <c r="IK23" s="5"/>
      <c r="IL23" s="5"/>
      <c r="IM23" s="5"/>
      <c r="IN23" s="5"/>
      <c r="IO23" s="5"/>
      <c r="IP23" s="5"/>
      <c r="IQ23" s="5"/>
      <c r="IR23" s="5"/>
    </row>
    <row r="24" spans="1:256" s="2" customFormat="1" ht="12.75" customHeight="1" x14ac:dyDescent="0.2">
      <c r="A24" s="14"/>
      <c r="B24" s="14"/>
      <c r="C24" s="14"/>
      <c r="D24" s="14"/>
      <c r="E24" s="55"/>
      <c r="F24" s="55"/>
      <c r="IJ24" s="5"/>
      <c r="IK24" s="5"/>
      <c r="IL24" s="5"/>
      <c r="IM24" s="5"/>
      <c r="IN24" s="5"/>
      <c r="IO24" s="5"/>
      <c r="IP24" s="5"/>
      <c r="IQ24" s="5"/>
      <c r="IR24" s="5"/>
    </row>
    <row r="25" spans="1:256" s="2" customFormat="1" ht="18.600000000000001" customHeight="1" x14ac:dyDescent="0.25">
      <c r="A25" s="6"/>
      <c r="B25" s="20" t="s">
        <v>47</v>
      </c>
      <c r="C25" s="21"/>
      <c r="D25" s="22"/>
      <c r="E25" s="55"/>
      <c r="F25" s="55"/>
      <c r="IJ25" s="5"/>
      <c r="IK25" s="5"/>
      <c r="IL25" s="5"/>
      <c r="IM25" s="5"/>
      <c r="IN25" s="5"/>
      <c r="IO25" s="5"/>
      <c r="IP25" s="5"/>
      <c r="IQ25" s="5"/>
      <c r="IR25" s="5"/>
    </row>
    <row r="26" spans="1:256" s="2" customFormat="1" ht="8.1" customHeight="1" x14ac:dyDescent="0.2">
      <c r="A26" s="8"/>
      <c r="B26" s="9"/>
      <c r="C26"/>
      <c r="D26" s="4"/>
      <c r="E26" s="3"/>
      <c r="F26" s="4"/>
      <c r="G26" s="55"/>
      <c r="H26" s="5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2" customFormat="1" x14ac:dyDescent="0.2">
      <c r="A27" s="6"/>
      <c r="B27" s="7" t="s">
        <v>48</v>
      </c>
      <c r="C27" s="23">
        <v>10</v>
      </c>
      <c r="D27" s="4" t="s">
        <v>3</v>
      </c>
      <c r="E27" s="55"/>
      <c r="F27" s="55">
        <f t="shared" ref="F27:F43" si="1">E27*C27</f>
        <v>0</v>
      </c>
      <c r="IJ27" s="5"/>
      <c r="IK27" s="5"/>
      <c r="IL27" s="5"/>
      <c r="IM27" s="5"/>
      <c r="IN27" s="5"/>
      <c r="IO27" s="5"/>
      <c r="IP27" s="5"/>
      <c r="IQ27" s="5"/>
      <c r="IR27" s="5"/>
    </row>
    <row r="28" spans="1:256" s="2" customFormat="1" x14ac:dyDescent="0.2">
      <c r="A28" s="6"/>
      <c r="B28" s="7" t="s">
        <v>49</v>
      </c>
      <c r="C28" s="23">
        <v>4</v>
      </c>
      <c r="D28" s="4" t="s">
        <v>3</v>
      </c>
      <c r="E28" s="55"/>
      <c r="F28" s="55">
        <f t="shared" si="1"/>
        <v>0</v>
      </c>
      <c r="IJ28" s="5"/>
      <c r="IK28" s="5"/>
      <c r="IL28" s="5"/>
      <c r="IM28" s="5"/>
      <c r="IN28" s="5"/>
      <c r="IO28" s="5"/>
      <c r="IP28" s="5"/>
      <c r="IQ28" s="5"/>
      <c r="IR28" s="5"/>
    </row>
    <row r="29" spans="1:256" s="2" customFormat="1" x14ac:dyDescent="0.2">
      <c r="A29" s="6"/>
      <c r="B29" s="7" t="s">
        <v>50</v>
      </c>
      <c r="C29" s="23">
        <v>1</v>
      </c>
      <c r="D29" s="4" t="s">
        <v>3</v>
      </c>
      <c r="E29" s="55"/>
      <c r="F29" s="55">
        <f t="shared" si="1"/>
        <v>0</v>
      </c>
      <c r="IJ29" s="5"/>
      <c r="IK29" s="5"/>
      <c r="IL29" s="5"/>
      <c r="IM29" s="5"/>
      <c r="IN29" s="5"/>
      <c r="IO29" s="5"/>
      <c r="IP29" s="5"/>
      <c r="IQ29" s="5"/>
      <c r="IR29" s="5"/>
    </row>
    <row r="30" spans="1:256" s="2" customFormat="1" x14ac:dyDescent="0.2">
      <c r="A30" s="1"/>
      <c r="B30" s="7" t="s">
        <v>51</v>
      </c>
      <c r="C30" s="23">
        <v>6</v>
      </c>
      <c r="D30" s="25" t="s">
        <v>3</v>
      </c>
      <c r="E30" s="55"/>
      <c r="F30" s="55">
        <f t="shared" si="1"/>
        <v>0</v>
      </c>
      <c r="IJ30" s="5"/>
      <c r="IK30" s="5"/>
      <c r="IL30" s="5"/>
      <c r="IM30" s="5"/>
      <c r="IN30" s="5"/>
      <c r="IO30" s="5"/>
      <c r="IP30" s="5"/>
      <c r="IQ30" s="5"/>
      <c r="IR30" s="5"/>
    </row>
    <row r="31" spans="1:256" s="2" customFormat="1" x14ac:dyDescent="0.2">
      <c r="A31" s="1"/>
      <c r="B31" s="7" t="s">
        <v>52</v>
      </c>
      <c r="C31" s="23">
        <v>18</v>
      </c>
      <c r="D31" s="25" t="s">
        <v>4</v>
      </c>
      <c r="E31" s="55"/>
      <c r="F31" s="55">
        <f t="shared" si="1"/>
        <v>0</v>
      </c>
      <c r="IJ31" s="5"/>
      <c r="IK31" s="5"/>
      <c r="IL31" s="5"/>
      <c r="IM31" s="5"/>
      <c r="IN31" s="5"/>
      <c r="IO31" s="5"/>
      <c r="IP31" s="5"/>
      <c r="IQ31" s="5"/>
      <c r="IR31" s="5"/>
    </row>
    <row r="32" spans="1:256" s="2" customFormat="1" ht="25.5" x14ac:dyDescent="0.2">
      <c r="A32" s="1"/>
      <c r="B32" s="26" t="s">
        <v>53</v>
      </c>
      <c r="C32" s="23">
        <v>29</v>
      </c>
      <c r="D32" s="11" t="s">
        <v>4</v>
      </c>
      <c r="E32" s="55"/>
      <c r="F32" s="55">
        <f t="shared" si="1"/>
        <v>0</v>
      </c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2" customFormat="1" x14ac:dyDescent="0.2">
      <c r="A33" s="1"/>
      <c r="B33" s="26" t="s">
        <v>54</v>
      </c>
      <c r="C33" s="23">
        <v>14</v>
      </c>
      <c r="D33" s="25" t="s">
        <v>3</v>
      </c>
      <c r="E33" s="55"/>
      <c r="F33" s="55">
        <f t="shared" si="1"/>
        <v>0</v>
      </c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2" customFormat="1" x14ac:dyDescent="0.2">
      <c r="A34" s="1"/>
      <c r="B34" s="27" t="s">
        <v>55</v>
      </c>
      <c r="C34" s="23">
        <v>2</v>
      </c>
      <c r="D34" s="25" t="s">
        <v>44</v>
      </c>
      <c r="E34" s="55"/>
      <c r="F34" s="55">
        <f t="shared" si="1"/>
        <v>0</v>
      </c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2" customFormat="1" x14ac:dyDescent="0.2">
      <c r="A35" s="1"/>
      <c r="B35" s="27" t="s">
        <v>56</v>
      </c>
      <c r="C35" s="23">
        <v>1</v>
      </c>
      <c r="D35" s="25" t="s">
        <v>4</v>
      </c>
      <c r="E35" s="55"/>
      <c r="F35" s="55">
        <f t="shared" si="1"/>
        <v>0</v>
      </c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2" customFormat="1" x14ac:dyDescent="0.2">
      <c r="A36" s="1"/>
      <c r="B36" s="27" t="s">
        <v>57</v>
      </c>
      <c r="C36" s="23">
        <v>2.5</v>
      </c>
      <c r="D36" s="25" t="s">
        <v>44</v>
      </c>
      <c r="E36" s="55"/>
      <c r="F36" s="55">
        <f t="shared" si="1"/>
        <v>0</v>
      </c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2" customFormat="1" x14ac:dyDescent="0.2">
      <c r="A37" s="1"/>
      <c r="B37" s="27" t="s">
        <v>58</v>
      </c>
      <c r="C37" s="23">
        <v>1</v>
      </c>
      <c r="D37" s="25" t="s">
        <v>4</v>
      </c>
      <c r="E37" s="55"/>
      <c r="F37" s="55">
        <f t="shared" si="1"/>
        <v>0</v>
      </c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2" customFormat="1" x14ac:dyDescent="0.2">
      <c r="A38" s="1"/>
      <c r="B38" s="27" t="s">
        <v>59</v>
      </c>
      <c r="C38" s="23">
        <v>1</v>
      </c>
      <c r="D38" s="25" t="s">
        <v>3</v>
      </c>
      <c r="E38" s="55"/>
      <c r="F38" s="55">
        <f t="shared" si="1"/>
        <v>0</v>
      </c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2" customFormat="1" x14ac:dyDescent="0.2">
      <c r="A39" s="1"/>
      <c r="B39" s="27" t="s">
        <v>60</v>
      </c>
      <c r="C39" s="23">
        <v>2</v>
      </c>
      <c r="D39" s="25" t="s">
        <v>3</v>
      </c>
      <c r="E39" s="55"/>
      <c r="F39" s="55">
        <f t="shared" si="1"/>
        <v>0</v>
      </c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2" customFormat="1" x14ac:dyDescent="0.2">
      <c r="A40" s="1"/>
      <c r="B40" s="27" t="s">
        <v>61</v>
      </c>
      <c r="C40" s="23">
        <v>1</v>
      </c>
      <c r="D40" s="25" t="s">
        <v>3</v>
      </c>
      <c r="E40" s="55"/>
      <c r="F40" s="55">
        <f t="shared" si="1"/>
        <v>0</v>
      </c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2" customFormat="1" x14ac:dyDescent="0.2">
      <c r="A41" s="1"/>
      <c r="B41" s="27" t="s">
        <v>62</v>
      </c>
      <c r="C41" s="23">
        <v>1</v>
      </c>
      <c r="D41" s="25" t="s">
        <v>4</v>
      </c>
      <c r="E41" s="55"/>
      <c r="F41" s="55">
        <f t="shared" si="1"/>
        <v>0</v>
      </c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2" customFormat="1" x14ac:dyDescent="0.2">
      <c r="A42" s="1"/>
      <c r="B42" s="28" t="s">
        <v>63</v>
      </c>
      <c r="C42" s="23">
        <v>1</v>
      </c>
      <c r="D42" s="25" t="s">
        <v>4</v>
      </c>
      <c r="E42" s="55"/>
      <c r="F42" s="55">
        <f t="shared" si="1"/>
        <v>0</v>
      </c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2" customFormat="1" x14ac:dyDescent="0.2">
      <c r="A43" s="1"/>
      <c r="B43" s="28" t="s">
        <v>64</v>
      </c>
      <c r="C43" s="23">
        <v>28</v>
      </c>
      <c r="D43" s="25" t="s">
        <v>65</v>
      </c>
      <c r="E43" s="55"/>
      <c r="F43" s="55">
        <f t="shared" si="1"/>
        <v>0</v>
      </c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2" customFormat="1" ht="38.25" x14ac:dyDescent="0.2">
      <c r="A44" s="1"/>
      <c r="B44" s="29" t="s">
        <v>66</v>
      </c>
      <c r="C44" s="23"/>
      <c r="D44" s="4"/>
      <c r="E44" s="55"/>
      <c r="F44" s="5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2" customFormat="1" x14ac:dyDescent="0.2">
      <c r="A45" s="1"/>
      <c r="B45" s="7" t="s">
        <v>67</v>
      </c>
      <c r="C45" s="23">
        <v>22</v>
      </c>
      <c r="D45" s="4" t="s">
        <v>44</v>
      </c>
      <c r="E45" s="55"/>
      <c r="F45" s="55">
        <f t="shared" ref="F45:F51" si="2">E45*C45</f>
        <v>0</v>
      </c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2" customFormat="1" x14ac:dyDescent="0.2">
      <c r="A46" s="1"/>
      <c r="B46" s="7" t="s">
        <v>68</v>
      </c>
      <c r="C46" s="23">
        <v>173</v>
      </c>
      <c r="D46" s="4" t="s">
        <v>44</v>
      </c>
      <c r="E46" s="55"/>
      <c r="F46" s="55">
        <f t="shared" si="2"/>
        <v>0</v>
      </c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2" customFormat="1" x14ac:dyDescent="0.2">
      <c r="A47" s="1"/>
      <c r="B47" s="7" t="s">
        <v>69</v>
      </c>
      <c r="C47" s="23">
        <v>51</v>
      </c>
      <c r="D47" s="4" t="s">
        <v>44</v>
      </c>
      <c r="E47" s="55"/>
      <c r="F47" s="55">
        <f t="shared" si="2"/>
        <v>0</v>
      </c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2" customFormat="1" x14ac:dyDescent="0.2">
      <c r="A48" s="1"/>
      <c r="B48" s="7" t="s">
        <v>43</v>
      </c>
      <c r="C48" s="23">
        <v>8</v>
      </c>
      <c r="D48" s="4" t="s">
        <v>44</v>
      </c>
      <c r="E48" s="55"/>
      <c r="F48" s="55">
        <f t="shared" si="2"/>
        <v>0</v>
      </c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2" customFormat="1" x14ac:dyDescent="0.2">
      <c r="A49" s="1"/>
      <c r="B49" s="7" t="s">
        <v>70</v>
      </c>
      <c r="C49" s="23">
        <v>2</v>
      </c>
      <c r="D49" s="4" t="s">
        <v>44</v>
      </c>
      <c r="E49" s="55"/>
      <c r="F49" s="55">
        <f t="shared" si="2"/>
        <v>0</v>
      </c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2" customFormat="1" x14ac:dyDescent="0.2">
      <c r="A50" s="1"/>
      <c r="B50" s="7" t="s">
        <v>71</v>
      </c>
      <c r="C50" s="23">
        <v>5</v>
      </c>
      <c r="D50" s="4" t="s">
        <v>3</v>
      </c>
      <c r="E50" s="55"/>
      <c r="F50" s="55">
        <f t="shared" si="2"/>
        <v>0</v>
      </c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2" customFormat="1" x14ac:dyDescent="0.2">
      <c r="A51" s="1"/>
      <c r="B51" s="30" t="s">
        <v>72</v>
      </c>
      <c r="C51" s="23">
        <v>1</v>
      </c>
      <c r="D51" s="15" t="s">
        <v>46</v>
      </c>
      <c r="E51" s="55"/>
      <c r="F51" s="55">
        <f t="shared" si="2"/>
        <v>0</v>
      </c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2" customFormat="1" x14ac:dyDescent="0.2">
      <c r="A52" s="1"/>
      <c r="B52" s="31" t="s">
        <v>73</v>
      </c>
      <c r="C52" s="23"/>
      <c r="D52" s="15"/>
      <c r="E52" s="55"/>
      <c r="F52" s="5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2" customFormat="1" x14ac:dyDescent="0.2">
      <c r="A53" s="1"/>
      <c r="B53" s="31" t="s">
        <v>74</v>
      </c>
      <c r="C53" s="23">
        <v>40</v>
      </c>
      <c r="D53" s="15" t="s">
        <v>44</v>
      </c>
      <c r="E53" s="55"/>
      <c r="F53" s="55">
        <f t="shared" ref="F53:F59" si="3">E53*C53</f>
        <v>0</v>
      </c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2" customFormat="1" x14ac:dyDescent="0.2">
      <c r="A54" s="1"/>
      <c r="B54" s="31" t="s">
        <v>75</v>
      </c>
      <c r="C54" s="23">
        <v>289</v>
      </c>
      <c r="D54" s="15" t="s">
        <v>44</v>
      </c>
      <c r="E54" s="55"/>
      <c r="F54" s="55">
        <f t="shared" si="3"/>
        <v>0</v>
      </c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2" customFormat="1" x14ac:dyDescent="0.2">
      <c r="A55" s="1"/>
      <c r="B55" s="31" t="s">
        <v>76</v>
      </c>
      <c r="C55" s="23">
        <v>18</v>
      </c>
      <c r="D55" s="15" t="s">
        <v>44</v>
      </c>
      <c r="E55" s="55"/>
      <c r="F55" s="55">
        <f t="shared" si="3"/>
        <v>0</v>
      </c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2" customFormat="1" x14ac:dyDescent="0.2">
      <c r="A56" s="1"/>
      <c r="B56" s="31" t="s">
        <v>77</v>
      </c>
      <c r="C56" s="23">
        <v>391</v>
      </c>
      <c r="D56" s="15" t="s">
        <v>44</v>
      </c>
      <c r="E56" s="55"/>
      <c r="F56" s="55">
        <f t="shared" si="3"/>
        <v>0</v>
      </c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2" customFormat="1" x14ac:dyDescent="0.2">
      <c r="A57" s="1"/>
      <c r="B57" s="31" t="s">
        <v>78</v>
      </c>
      <c r="C57" s="23">
        <v>228</v>
      </c>
      <c r="D57" s="15" t="s">
        <v>44</v>
      </c>
      <c r="E57" s="54"/>
      <c r="F57" s="55">
        <f t="shared" si="3"/>
        <v>0</v>
      </c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2" customFormat="1" x14ac:dyDescent="0.2">
      <c r="A58" s="1"/>
      <c r="B58" s="2" t="s">
        <v>79</v>
      </c>
      <c r="C58" s="23">
        <v>24</v>
      </c>
      <c r="D58" s="15" t="s">
        <v>3</v>
      </c>
      <c r="E58" s="62"/>
      <c r="F58" s="55">
        <f t="shared" si="3"/>
        <v>0</v>
      </c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2" customFormat="1" x14ac:dyDescent="0.2">
      <c r="A59" s="1"/>
      <c r="B59" s="2" t="s">
        <v>80</v>
      </c>
      <c r="C59" s="23">
        <v>1</v>
      </c>
      <c r="D59" s="15" t="s">
        <v>3</v>
      </c>
      <c r="E59" s="54"/>
      <c r="F59" s="55">
        <f t="shared" si="3"/>
        <v>0</v>
      </c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2" customFormat="1" x14ac:dyDescent="0.2">
      <c r="A60" s="1"/>
      <c r="B60" s="30" t="s">
        <v>81</v>
      </c>
      <c r="C60" s="23">
        <v>1</v>
      </c>
      <c r="D60" s="15" t="s">
        <v>46</v>
      </c>
      <c r="E60" s="54"/>
      <c r="F60" s="55">
        <f>E60*C60</f>
        <v>0</v>
      </c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2" customFormat="1" x14ac:dyDescent="0.2">
      <c r="A61" s="1"/>
      <c r="B61" s="7" t="s">
        <v>82</v>
      </c>
      <c r="C61" s="23">
        <v>24</v>
      </c>
      <c r="D61" s="4" t="s">
        <v>3</v>
      </c>
      <c r="E61" s="54"/>
      <c r="F61" s="55">
        <f t="shared" ref="F61:F62" si="4">E61*C61</f>
        <v>0</v>
      </c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2" customFormat="1" x14ac:dyDescent="0.2">
      <c r="A62" s="1"/>
      <c r="B62" s="7" t="s">
        <v>83</v>
      </c>
      <c r="C62" s="23">
        <v>3</v>
      </c>
      <c r="D62" s="4" t="s">
        <v>3</v>
      </c>
      <c r="E62" s="54"/>
      <c r="F62" s="55">
        <f t="shared" si="4"/>
        <v>0</v>
      </c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2" customFormat="1" x14ac:dyDescent="0.2">
      <c r="A63" s="32"/>
      <c r="B63" s="33" t="s">
        <v>84</v>
      </c>
      <c r="C63" s="34"/>
      <c r="D63" s="35"/>
      <c r="E63" s="54"/>
      <c r="F63" s="54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2" customFormat="1" x14ac:dyDescent="0.2">
      <c r="A64" s="32"/>
      <c r="B64" s="36" t="s">
        <v>85</v>
      </c>
      <c r="C64" s="34">
        <v>355</v>
      </c>
      <c r="D64" s="35" t="s">
        <v>44</v>
      </c>
      <c r="E64" s="54"/>
      <c r="F64" s="55">
        <f t="shared" ref="F64:F67" si="5">E64*C64</f>
        <v>0</v>
      </c>
      <c r="IJ64" s="5"/>
      <c r="IK64" s="5"/>
      <c r="IL64" s="5"/>
      <c r="IM64" s="5"/>
      <c r="IN64" s="5"/>
      <c r="IO64" s="5"/>
      <c r="IP64" s="5"/>
      <c r="IQ64" s="5"/>
      <c r="IR64" s="5"/>
    </row>
    <row r="65" spans="1:256" s="2" customFormat="1" x14ac:dyDescent="0.2">
      <c r="A65" s="32"/>
      <c r="B65" s="36" t="s">
        <v>86</v>
      </c>
      <c r="C65" s="34">
        <v>18</v>
      </c>
      <c r="D65" s="35" t="s">
        <v>44</v>
      </c>
      <c r="E65" s="54"/>
      <c r="F65" s="55">
        <f t="shared" si="5"/>
        <v>0</v>
      </c>
      <c r="IJ65" s="5"/>
      <c r="IK65" s="5"/>
      <c r="IL65" s="5"/>
      <c r="IM65" s="5"/>
      <c r="IN65" s="5"/>
      <c r="IO65" s="5"/>
      <c r="IP65" s="5"/>
      <c r="IQ65" s="5"/>
      <c r="IR65" s="5"/>
    </row>
    <row r="66" spans="1:256" s="2" customFormat="1" x14ac:dyDescent="0.2">
      <c r="A66" s="37"/>
      <c r="B66" s="36" t="s">
        <v>87</v>
      </c>
      <c r="C66" s="23">
        <v>391</v>
      </c>
      <c r="D66" s="38" t="s">
        <v>44</v>
      </c>
      <c r="E66" s="54"/>
      <c r="F66" s="55">
        <f t="shared" si="5"/>
        <v>0</v>
      </c>
      <c r="IJ66" s="5"/>
      <c r="IK66" s="5"/>
      <c r="IL66" s="5"/>
      <c r="IM66" s="5"/>
      <c r="IN66" s="5"/>
      <c r="IO66" s="5"/>
      <c r="IP66" s="5"/>
      <c r="IQ66" s="5"/>
      <c r="IR66" s="5"/>
    </row>
    <row r="67" spans="1:256" s="2" customFormat="1" x14ac:dyDescent="0.2">
      <c r="A67" s="37"/>
      <c r="B67" s="36" t="s">
        <v>88</v>
      </c>
      <c r="C67" s="23">
        <v>228</v>
      </c>
      <c r="D67" s="38" t="s">
        <v>44</v>
      </c>
      <c r="E67" s="54"/>
      <c r="F67" s="55">
        <f t="shared" si="5"/>
        <v>0</v>
      </c>
      <c r="IJ67" s="5"/>
      <c r="IK67" s="5"/>
      <c r="IL67" s="5"/>
      <c r="IM67" s="5"/>
      <c r="IN67" s="5"/>
      <c r="IO67" s="5"/>
      <c r="IP67" s="5"/>
      <c r="IQ67" s="5"/>
      <c r="IR67" s="5"/>
    </row>
    <row r="68" spans="1:256" s="2" customFormat="1" x14ac:dyDescent="0.2">
      <c r="A68" s="37"/>
      <c r="B68" s="36" t="s">
        <v>89</v>
      </c>
      <c r="C68" s="23">
        <v>26</v>
      </c>
      <c r="D68" s="38" t="s">
        <v>44</v>
      </c>
      <c r="E68" s="54"/>
      <c r="F68" s="55">
        <f>E68*C68</f>
        <v>0</v>
      </c>
      <c r="IJ68" s="5"/>
      <c r="IK68" s="5"/>
      <c r="IL68" s="5"/>
      <c r="IM68" s="5"/>
      <c r="IN68" s="5"/>
      <c r="IO68" s="5"/>
      <c r="IP68" s="5"/>
      <c r="IQ68" s="5"/>
      <c r="IR68" s="5"/>
    </row>
    <row r="69" spans="1:256" s="2" customFormat="1" ht="25.5" x14ac:dyDescent="0.2">
      <c r="A69" s="1"/>
      <c r="B69" s="39" t="s">
        <v>90</v>
      </c>
      <c r="C69" s="23"/>
      <c r="D69" s="4"/>
      <c r="E69" s="54"/>
      <c r="F69" s="54"/>
      <c r="IJ69" s="5"/>
      <c r="IK69" s="5"/>
      <c r="IL69" s="5"/>
      <c r="IM69" s="5"/>
      <c r="IN69" s="5"/>
      <c r="IO69" s="5"/>
      <c r="IP69" s="5"/>
      <c r="IQ69" s="5"/>
      <c r="IR69" s="5"/>
    </row>
    <row r="70" spans="1:256" s="2" customFormat="1" x14ac:dyDescent="0.2">
      <c r="A70" s="1"/>
      <c r="B70" s="40" t="s">
        <v>91</v>
      </c>
      <c r="C70" s="23">
        <v>35</v>
      </c>
      <c r="D70" s="4" t="s">
        <v>44</v>
      </c>
      <c r="E70" s="54"/>
      <c r="F70" s="55">
        <f>E70*C70</f>
        <v>0</v>
      </c>
      <c r="IJ70" s="5"/>
      <c r="IK70" s="5"/>
      <c r="IL70" s="5"/>
      <c r="IM70" s="5"/>
      <c r="IN70" s="5"/>
      <c r="IO70" s="5"/>
      <c r="IP70" s="5"/>
      <c r="IQ70" s="5"/>
      <c r="IR70" s="5"/>
    </row>
    <row r="71" spans="1:256" s="2" customFormat="1" x14ac:dyDescent="0.2">
      <c r="A71" s="34"/>
      <c r="B71" s="34" t="s">
        <v>92</v>
      </c>
      <c r="C71" s="23">
        <v>355</v>
      </c>
      <c r="D71" s="41" t="s">
        <v>3</v>
      </c>
      <c r="E71" s="54"/>
      <c r="F71" s="55">
        <f t="shared" ref="F71:F74" si="6">E71*C71</f>
        <v>0</v>
      </c>
      <c r="IJ71" s="5"/>
      <c r="IK71" s="5"/>
      <c r="IL71" s="5"/>
      <c r="IM71" s="5"/>
      <c r="IN71" s="5"/>
      <c r="IO71" s="5"/>
      <c r="IP71" s="5"/>
      <c r="IQ71" s="5"/>
      <c r="IR71" s="5"/>
    </row>
    <row r="72" spans="1:256" s="2" customFormat="1" x14ac:dyDescent="0.2">
      <c r="A72" s="34"/>
      <c r="B72" s="34" t="s">
        <v>93</v>
      </c>
      <c r="C72" s="23">
        <v>18</v>
      </c>
      <c r="D72" s="41" t="s">
        <v>3</v>
      </c>
      <c r="E72" s="54"/>
      <c r="F72" s="55">
        <f t="shared" si="6"/>
        <v>0</v>
      </c>
      <c r="IJ72" s="5"/>
      <c r="IK72" s="5"/>
      <c r="IL72" s="5"/>
      <c r="IM72" s="5"/>
      <c r="IN72" s="5"/>
      <c r="IO72" s="5"/>
      <c r="IP72" s="5"/>
      <c r="IQ72" s="5"/>
      <c r="IR72" s="5"/>
    </row>
    <row r="73" spans="1:256" s="2" customFormat="1" x14ac:dyDescent="0.2">
      <c r="A73" s="34"/>
      <c r="B73" s="34" t="s">
        <v>94</v>
      </c>
      <c r="C73" s="23">
        <v>390</v>
      </c>
      <c r="D73" s="41" t="s">
        <v>3</v>
      </c>
      <c r="E73" s="54"/>
      <c r="F73" s="55">
        <f t="shared" si="6"/>
        <v>0</v>
      </c>
      <c r="IJ73" s="5"/>
      <c r="IK73" s="5"/>
      <c r="IL73" s="5"/>
      <c r="IM73" s="5"/>
      <c r="IN73" s="5"/>
      <c r="IO73" s="5"/>
      <c r="IP73" s="5"/>
      <c r="IQ73" s="5"/>
      <c r="IR73" s="5"/>
    </row>
    <row r="74" spans="1:256" s="2" customFormat="1" x14ac:dyDescent="0.2">
      <c r="A74" s="34"/>
      <c r="B74" s="34" t="s">
        <v>95</v>
      </c>
      <c r="C74" s="23">
        <v>265</v>
      </c>
      <c r="D74" s="41" t="s">
        <v>3</v>
      </c>
      <c r="E74" s="54"/>
      <c r="F74" s="55">
        <f t="shared" si="6"/>
        <v>0</v>
      </c>
      <c r="IJ74" s="5"/>
      <c r="IK74" s="5"/>
      <c r="IL74" s="5"/>
      <c r="IM74" s="5"/>
      <c r="IN74" s="5"/>
      <c r="IO74" s="5"/>
      <c r="IP74" s="5"/>
      <c r="IQ74" s="5"/>
      <c r="IR74" s="5"/>
    </row>
    <row r="75" spans="1:256" s="2" customFormat="1" ht="8.1" customHeight="1" x14ac:dyDescent="0.2">
      <c r="A75" s="8"/>
      <c r="B75" s="9"/>
      <c r="C75"/>
      <c r="D75" s="4"/>
      <c r="E75" s="3"/>
      <c r="F75" s="4"/>
      <c r="G75" s="55"/>
      <c r="H75" s="5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2" customFormat="1" x14ac:dyDescent="0.2">
      <c r="A76" s="1"/>
      <c r="B76" s="7" t="s">
        <v>96</v>
      </c>
      <c r="C76" s="23">
        <v>1246</v>
      </c>
      <c r="D76" s="4" t="s">
        <v>44</v>
      </c>
      <c r="E76" s="54"/>
      <c r="F76" s="55">
        <f t="shared" ref="F76:F77" si="7">E76*C76</f>
        <v>0</v>
      </c>
      <c r="IJ76" s="5"/>
      <c r="IK76" s="5"/>
      <c r="IL76" s="5"/>
      <c r="IM76" s="5"/>
      <c r="IN76" s="5"/>
      <c r="IO76" s="5"/>
      <c r="IP76" s="5"/>
      <c r="IQ76" s="5"/>
      <c r="IR76" s="5"/>
    </row>
    <row r="77" spans="1:256" s="2" customFormat="1" x14ac:dyDescent="0.2">
      <c r="A77" s="1"/>
      <c r="B77" s="34" t="s">
        <v>97</v>
      </c>
      <c r="C77" s="23">
        <v>1</v>
      </c>
      <c r="D77" s="4" t="s">
        <v>46</v>
      </c>
      <c r="E77" s="54"/>
      <c r="F77" s="55">
        <f t="shared" si="7"/>
        <v>0</v>
      </c>
      <c r="IJ77" s="5"/>
      <c r="IK77" s="5"/>
      <c r="IL77" s="5"/>
      <c r="IM77" s="5"/>
      <c r="IN77" s="5"/>
      <c r="IO77" s="5"/>
      <c r="IP77" s="5"/>
      <c r="IQ77" s="5"/>
      <c r="IR77" s="5"/>
    </row>
    <row r="78" spans="1:256" s="2" customFormat="1" ht="8.1" customHeight="1" x14ac:dyDescent="0.2">
      <c r="A78" s="8"/>
      <c r="B78" s="9"/>
      <c r="C78"/>
      <c r="D78" s="4"/>
      <c r="E78" s="3"/>
      <c r="F78" s="4"/>
      <c r="G78" s="55"/>
      <c r="H78" s="5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2" customFormat="1" x14ac:dyDescent="0.2">
      <c r="A79" s="1"/>
      <c r="B79" s="34" t="s">
        <v>98</v>
      </c>
      <c r="C79" s="23">
        <v>1</v>
      </c>
      <c r="D79" s="4" t="s">
        <v>46</v>
      </c>
      <c r="E79" s="54"/>
      <c r="F79" s="55">
        <f>E79*C79</f>
        <v>0</v>
      </c>
      <c r="IJ79" s="5"/>
      <c r="IK79" s="5"/>
      <c r="IL79" s="5"/>
      <c r="IM79" s="5"/>
      <c r="IN79" s="5"/>
      <c r="IO79" s="5"/>
      <c r="IP79" s="5"/>
      <c r="IQ79" s="5"/>
      <c r="IR79" s="5"/>
    </row>
    <row r="80" spans="1:256" s="2" customFormat="1" ht="8.1" customHeight="1" x14ac:dyDescent="0.2">
      <c r="A80" s="8"/>
      <c r="B80" s="9"/>
      <c r="C80"/>
      <c r="D80" s="4"/>
      <c r="E80" s="3"/>
      <c r="F80" s="4"/>
      <c r="G80" s="55"/>
      <c r="H80" s="55"/>
      <c r="IN80" s="5"/>
      <c r="IO80" s="5"/>
      <c r="IP80" s="5"/>
      <c r="IQ80" s="5"/>
      <c r="IR80" s="5"/>
      <c r="IS80" s="5"/>
      <c r="IT80" s="5"/>
      <c r="IU80" s="5"/>
      <c r="IV80" s="5"/>
    </row>
    <row r="81" spans="1:6" x14ac:dyDescent="0.2">
      <c r="A81" s="2"/>
      <c r="B81" s="63" t="s">
        <v>151</v>
      </c>
      <c r="C81" s="64"/>
      <c r="D81" s="65"/>
      <c r="E81" s="62"/>
      <c r="F81" s="62">
        <f>SUBTOTAL(9,F27:F79)</f>
        <v>0</v>
      </c>
    </row>
    <row r="82" spans="1:6" hidden="1" x14ac:dyDescent="0.2">
      <c r="B82" s="43"/>
    </row>
  </sheetData>
  <sheetProtection selectLockedCells="1" selectUnlockedCells="1"/>
  <printOptions horizontalCentered="1"/>
  <pageMargins left="0.74803149606299213" right="0.74803149606299213" top="0.98425196850393704" bottom="0.78740157480314965" header="0.51181102362204722" footer="0.51181102362204722"/>
  <pageSetup paperSize="9" scale="83" firstPageNumber="0" fitToHeight="3" orientation="portrait" cellComments="atEnd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1"/>
  <sheetViews>
    <sheetView topLeftCell="A58" workbookViewId="0">
      <selection activeCell="W44" sqref="W44"/>
    </sheetView>
  </sheetViews>
  <sheetFormatPr defaultColWidth="9" defaultRowHeight="12.75" x14ac:dyDescent="0.2"/>
  <cols>
    <col min="1" max="1" width="4.7109375" style="5" customWidth="1"/>
    <col min="2" max="2" width="59.5703125" style="5" customWidth="1"/>
    <col min="3" max="3" width="5" style="5" customWidth="1"/>
    <col min="4" max="4" width="7.7109375" style="5" customWidth="1"/>
    <col min="5" max="5" width="9.7109375" style="67" customWidth="1"/>
    <col min="6" max="6" width="12.140625" style="67" customWidth="1"/>
    <col min="7" max="7" width="22.85546875" style="5" customWidth="1"/>
    <col min="8" max="16384" width="9" style="5"/>
  </cols>
  <sheetData>
    <row r="1" spans="1:256" s="75" customFormat="1" ht="18" customHeight="1" x14ac:dyDescent="0.25">
      <c r="A1" s="188" t="s">
        <v>242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4"/>
      <c r="P1" s="224"/>
      <c r="Q1" s="223"/>
      <c r="R1" s="223"/>
      <c r="S1" s="223"/>
      <c r="T1" s="223"/>
    </row>
    <row r="2" spans="1:256" s="75" customFormat="1" ht="11.25" customHeight="1" x14ac:dyDescent="0.2">
      <c r="A2" s="190" t="s">
        <v>230</v>
      </c>
      <c r="B2" s="191"/>
      <c r="C2" s="191" t="str">
        <f>'Krycí list'!E5</f>
        <v>Bytové centrum Vodárna II.</v>
      </c>
      <c r="D2" s="191"/>
      <c r="E2" s="191"/>
      <c r="F2" s="191"/>
      <c r="G2" s="191"/>
      <c r="H2" s="191"/>
      <c r="I2" s="191"/>
      <c r="J2" s="191"/>
      <c r="K2" s="191"/>
      <c r="L2" s="223"/>
      <c r="M2" s="223"/>
      <c r="N2" s="223"/>
      <c r="O2" s="224"/>
      <c r="P2" s="224"/>
      <c r="Q2" s="223"/>
      <c r="R2" s="223"/>
      <c r="S2" s="223"/>
      <c r="T2" s="223"/>
    </row>
    <row r="3" spans="1:256" s="75" customFormat="1" ht="11.25" customHeight="1" x14ac:dyDescent="0.2">
      <c r="A3" s="190" t="s">
        <v>231</v>
      </c>
      <c r="B3" s="191"/>
      <c r="C3" s="191" t="str">
        <f>'Krycí list'!E7</f>
        <v xml:space="preserve"> </v>
      </c>
      <c r="D3" s="191"/>
      <c r="E3" s="191"/>
      <c r="F3" s="191"/>
      <c r="G3" s="191"/>
      <c r="H3" s="191"/>
      <c r="I3" s="191"/>
      <c r="J3" s="191"/>
      <c r="K3" s="191"/>
      <c r="L3" s="223"/>
      <c r="M3" s="223"/>
      <c r="N3" s="223"/>
      <c r="O3" s="224"/>
      <c r="P3" s="224"/>
      <c r="Q3" s="223"/>
      <c r="R3" s="223"/>
      <c r="S3" s="223"/>
      <c r="T3" s="223"/>
    </row>
    <row r="4" spans="1:256" s="75" customFormat="1" ht="11.25" customHeight="1" x14ac:dyDescent="0.2">
      <c r="A4" s="190" t="s">
        <v>232</v>
      </c>
      <c r="B4" s="191"/>
      <c r="C4" s="191" t="s">
        <v>99</v>
      </c>
      <c r="D4" s="191"/>
      <c r="E4" s="191"/>
      <c r="F4" s="191"/>
      <c r="G4" s="191"/>
      <c r="H4" s="191"/>
      <c r="I4" s="191"/>
      <c r="J4" s="191"/>
      <c r="K4" s="191"/>
      <c r="L4" s="223"/>
      <c r="M4" s="223"/>
      <c r="N4" s="223"/>
      <c r="O4" s="224"/>
      <c r="P4" s="224"/>
      <c r="Q4" s="223"/>
      <c r="R4" s="223"/>
      <c r="S4" s="223"/>
      <c r="T4" s="223"/>
    </row>
    <row r="5" spans="1:256" s="75" customFormat="1" ht="11.25" customHeight="1" x14ac:dyDescent="0.2">
      <c r="A5" s="191"/>
      <c r="B5" s="191"/>
      <c r="C5" s="191" t="s">
        <v>109</v>
      </c>
      <c r="D5" s="191"/>
      <c r="E5" s="191"/>
      <c r="F5" s="191"/>
      <c r="G5" s="191"/>
      <c r="H5" s="191"/>
      <c r="I5" s="191"/>
      <c r="J5" s="191"/>
      <c r="K5" s="191"/>
      <c r="L5" s="223"/>
      <c r="M5" s="223"/>
      <c r="N5" s="223"/>
      <c r="O5" s="224"/>
      <c r="P5" s="224"/>
      <c r="Q5" s="223"/>
      <c r="R5" s="223"/>
      <c r="S5" s="223"/>
      <c r="T5" s="223"/>
    </row>
    <row r="6" spans="1:256" s="75" customFormat="1" ht="6" customHeight="1" x14ac:dyDescent="0.2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23"/>
      <c r="M6" s="223"/>
      <c r="N6" s="223"/>
      <c r="O6" s="224"/>
      <c r="P6" s="224"/>
      <c r="Q6" s="223"/>
      <c r="R6" s="223"/>
      <c r="S6" s="223"/>
      <c r="T6" s="223"/>
    </row>
    <row r="7" spans="1:256" s="75" customFormat="1" ht="11.25" customHeight="1" x14ac:dyDescent="0.2">
      <c r="A7" s="191" t="s">
        <v>234</v>
      </c>
      <c r="B7" s="191"/>
      <c r="C7" s="191" t="str">
        <f>'Krycí list'!E26</f>
        <v>Burda Kolín s.r.o.</v>
      </c>
      <c r="D7" s="191"/>
      <c r="E7" s="191"/>
      <c r="F7" s="191"/>
      <c r="G7" s="191"/>
      <c r="H7" s="191"/>
      <c r="I7" s="191"/>
      <c r="J7" s="191"/>
      <c r="K7" s="191"/>
      <c r="L7" s="223"/>
      <c r="M7" s="223"/>
      <c r="N7" s="223"/>
      <c r="O7" s="224"/>
      <c r="P7" s="224"/>
      <c r="Q7" s="223"/>
      <c r="R7" s="223"/>
      <c r="S7" s="223"/>
      <c r="T7" s="223"/>
    </row>
    <row r="8" spans="1:256" s="75" customFormat="1" ht="11.25" customHeight="1" x14ac:dyDescent="0.2">
      <c r="A8" s="191" t="s">
        <v>235</v>
      </c>
      <c r="B8" s="191"/>
      <c r="C8" s="191" t="str">
        <f>'Krycí list'!E28</f>
        <v xml:space="preserve"> </v>
      </c>
      <c r="D8" s="191"/>
      <c r="E8" s="191"/>
      <c r="F8" s="191"/>
      <c r="G8" s="191"/>
      <c r="H8" s="191"/>
      <c r="I8" s="191"/>
      <c r="J8" s="191"/>
      <c r="K8" s="191"/>
      <c r="L8" s="223"/>
      <c r="M8" s="223"/>
      <c r="N8" s="223"/>
      <c r="O8" s="224"/>
      <c r="P8" s="224"/>
      <c r="Q8" s="223"/>
      <c r="R8" s="223"/>
      <c r="S8" s="223"/>
      <c r="T8" s="223"/>
    </row>
    <row r="9" spans="1:256" s="75" customFormat="1" ht="11.25" customHeight="1" x14ac:dyDescent="0.2">
      <c r="A9" s="191" t="s">
        <v>236</v>
      </c>
      <c r="B9" s="191"/>
      <c r="C9" s="191" t="s">
        <v>181</v>
      </c>
      <c r="D9" s="191"/>
      <c r="E9" s="191"/>
      <c r="F9" s="191"/>
      <c r="G9" s="191"/>
      <c r="H9" s="191"/>
      <c r="I9" s="191"/>
      <c r="J9" s="191"/>
      <c r="K9" s="191"/>
      <c r="L9" s="223"/>
      <c r="M9" s="223"/>
      <c r="N9" s="223"/>
      <c r="O9" s="224"/>
      <c r="P9" s="224"/>
      <c r="Q9" s="223"/>
      <c r="R9" s="223"/>
      <c r="S9" s="223"/>
      <c r="T9" s="223"/>
    </row>
    <row r="10" spans="1:256" x14ac:dyDescent="0.2">
      <c r="A10" s="223"/>
      <c r="B10" s="223"/>
      <c r="C10" s="223"/>
      <c r="D10" s="223"/>
      <c r="E10" s="223"/>
      <c r="F10" s="223"/>
    </row>
    <row r="11" spans="1:256" ht="45" x14ac:dyDescent="0.2">
      <c r="A11" s="225" t="s">
        <v>244</v>
      </c>
      <c r="B11" s="226" t="s">
        <v>238</v>
      </c>
      <c r="C11" s="226" t="s">
        <v>246</v>
      </c>
      <c r="D11" s="226" t="s">
        <v>245</v>
      </c>
      <c r="E11" s="226" t="s">
        <v>247</v>
      </c>
      <c r="F11" s="227" t="s">
        <v>239</v>
      </c>
    </row>
    <row r="12" spans="1:256" x14ac:dyDescent="0.2">
      <c r="A12" s="228">
        <v>1</v>
      </c>
      <c r="B12" s="229">
        <v>2</v>
      </c>
      <c r="C12" s="229">
        <v>3</v>
      </c>
      <c r="D12" s="229">
        <v>4</v>
      </c>
      <c r="E12" s="229">
        <v>8</v>
      </c>
      <c r="F12" s="230">
        <v>9</v>
      </c>
    </row>
    <row r="14" spans="1:256" s="2" customFormat="1" x14ac:dyDescent="0.2">
      <c r="A14" s="6"/>
      <c r="B14" s="22" t="s">
        <v>99</v>
      </c>
      <c r="C14" s="44"/>
      <c r="D14" s="4"/>
      <c r="E14" s="68"/>
      <c r="F14" s="68"/>
      <c r="H14" s="4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2" customFormat="1" ht="8.1" customHeight="1" x14ac:dyDescent="0.2">
      <c r="A15" s="8"/>
      <c r="B15" s="9"/>
      <c r="C15"/>
      <c r="D15" s="4"/>
      <c r="E15" s="3"/>
      <c r="F15" s="4"/>
      <c r="G15" s="55"/>
      <c r="H15" s="5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2" customFormat="1" ht="12.75" customHeight="1" x14ac:dyDescent="0.2">
      <c r="A16" s="6"/>
      <c r="B16" s="22" t="s">
        <v>100</v>
      </c>
      <c r="C16" s="44">
        <v>1</v>
      </c>
      <c r="D16" s="4" t="s">
        <v>4</v>
      </c>
      <c r="E16" s="68"/>
      <c r="F16" s="68">
        <f>E16*C16</f>
        <v>0</v>
      </c>
      <c r="H16" s="4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2" customFormat="1" ht="12.75" customHeight="1" x14ac:dyDescent="0.2">
      <c r="A17" s="6"/>
      <c r="B17" s="22" t="s">
        <v>101</v>
      </c>
      <c r="C17" s="44">
        <v>1</v>
      </c>
      <c r="D17" s="4" t="s">
        <v>3</v>
      </c>
      <c r="E17" s="68"/>
      <c r="F17" s="68">
        <f t="shared" ref="F17:F24" si="0">E17*C17</f>
        <v>0</v>
      </c>
      <c r="H17" s="4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2" customFormat="1" ht="12.75" customHeight="1" x14ac:dyDescent="0.2">
      <c r="A18" s="6"/>
      <c r="B18" s="22" t="s">
        <v>102</v>
      </c>
      <c r="C18" s="44">
        <v>1</v>
      </c>
      <c r="D18" s="4" t="s">
        <v>3</v>
      </c>
      <c r="E18" s="68"/>
      <c r="F18" s="68">
        <f t="shared" si="0"/>
        <v>0</v>
      </c>
      <c r="H18" s="4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2" customFormat="1" ht="12.75" customHeight="1" x14ac:dyDescent="0.2">
      <c r="A19" s="6"/>
      <c r="B19" s="7" t="s">
        <v>103</v>
      </c>
      <c r="C19" s="44">
        <v>20</v>
      </c>
      <c r="D19" s="4" t="s">
        <v>44</v>
      </c>
      <c r="E19" s="68"/>
      <c r="F19" s="68">
        <f t="shared" si="0"/>
        <v>0</v>
      </c>
      <c r="H19" s="4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2" customFormat="1" ht="12.75" customHeight="1" x14ac:dyDescent="0.2">
      <c r="A20" s="6"/>
      <c r="B20" s="22" t="s">
        <v>104</v>
      </c>
      <c r="C20" s="44">
        <v>3</v>
      </c>
      <c r="D20" s="4" t="s">
        <v>3</v>
      </c>
      <c r="E20" s="68"/>
      <c r="F20" s="68">
        <f t="shared" si="0"/>
        <v>0</v>
      </c>
      <c r="H20" s="4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2" customFormat="1" ht="12.75" customHeight="1" x14ac:dyDescent="0.2">
      <c r="A21" s="6"/>
      <c r="B21" s="7" t="s">
        <v>105</v>
      </c>
      <c r="C21" s="44">
        <v>1</v>
      </c>
      <c r="D21" s="4" t="s">
        <v>3</v>
      </c>
      <c r="E21" s="68"/>
      <c r="F21" s="68">
        <f t="shared" si="0"/>
        <v>0</v>
      </c>
      <c r="H21" s="4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2" customFormat="1" ht="12.75" customHeight="1" x14ac:dyDescent="0.2">
      <c r="A22" s="6"/>
      <c r="B22" s="7" t="s">
        <v>106</v>
      </c>
      <c r="C22" s="44">
        <v>20</v>
      </c>
      <c r="D22" s="4" t="s">
        <v>44</v>
      </c>
      <c r="E22" s="68"/>
      <c r="F22" s="68">
        <f t="shared" si="0"/>
        <v>0</v>
      </c>
      <c r="H22" s="4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2" customFormat="1" ht="12.75" customHeight="1" x14ac:dyDescent="0.2">
      <c r="A23" s="6"/>
      <c r="B23" s="7" t="s">
        <v>107</v>
      </c>
      <c r="C23" s="44">
        <v>20</v>
      </c>
      <c r="D23" s="4" t="s">
        <v>44</v>
      </c>
      <c r="E23" s="68"/>
      <c r="F23" s="68">
        <f t="shared" si="0"/>
        <v>0</v>
      </c>
      <c r="H23" s="4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2" customFormat="1" ht="12.75" customHeight="1" x14ac:dyDescent="0.2">
      <c r="A24" s="6"/>
      <c r="B24" s="7" t="s">
        <v>108</v>
      </c>
      <c r="C24" s="44">
        <v>1</v>
      </c>
      <c r="D24" s="4" t="s">
        <v>4</v>
      </c>
      <c r="E24" s="68"/>
      <c r="F24" s="68">
        <f t="shared" si="0"/>
        <v>0</v>
      </c>
      <c r="H24" s="4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2" customFormat="1" ht="8.1" customHeight="1" x14ac:dyDescent="0.2">
      <c r="A25" s="8"/>
      <c r="B25" s="9"/>
      <c r="C25"/>
      <c r="D25" s="4"/>
      <c r="E25" s="3"/>
      <c r="F25" s="4"/>
      <c r="G25" s="55"/>
      <c r="H25" s="5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2" customFormat="1" ht="12.75" customHeight="1" x14ac:dyDescent="0.2">
      <c r="A26" s="1"/>
      <c r="B26" s="63" t="s">
        <v>152</v>
      </c>
      <c r="C26" s="64"/>
      <c r="D26" s="65"/>
      <c r="E26" s="66"/>
      <c r="F26" s="66">
        <f>SUBTOTAL(9,F19:F24)</f>
        <v>0</v>
      </c>
      <c r="H26" s="4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2" customFormat="1" ht="8.1" customHeight="1" x14ac:dyDescent="0.2">
      <c r="A27" s="8"/>
      <c r="B27" s="9"/>
      <c r="C27"/>
      <c r="D27" s="4"/>
      <c r="E27" s="3"/>
      <c r="F27" s="4"/>
      <c r="G27" s="55"/>
      <c r="H27" s="5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2" customFormat="1" ht="8.1" customHeight="1" x14ac:dyDescent="0.2">
      <c r="A28" s="8"/>
      <c r="B28" s="9"/>
      <c r="C28"/>
      <c r="D28" s="4"/>
      <c r="E28" s="3"/>
      <c r="F28" s="4"/>
      <c r="G28" s="55"/>
      <c r="H28" s="5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2" customFormat="1" ht="18.600000000000001" customHeight="1" x14ac:dyDescent="0.2">
      <c r="A29" s="1"/>
      <c r="B29" s="22" t="s">
        <v>109</v>
      </c>
      <c r="C29" s="45"/>
      <c r="D29" s="4"/>
      <c r="E29" s="68"/>
      <c r="F29" s="68"/>
      <c r="H29" s="4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2" customFormat="1" ht="8.1" customHeight="1" x14ac:dyDescent="0.2">
      <c r="A30" s="8"/>
      <c r="B30" s="9"/>
      <c r="C30"/>
      <c r="D30" s="4"/>
      <c r="E30" s="3"/>
      <c r="F30" s="4"/>
      <c r="G30" s="55"/>
      <c r="H30" s="5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2" customFormat="1" x14ac:dyDescent="0.2">
      <c r="A31" s="1"/>
      <c r="B31" s="7" t="s">
        <v>110</v>
      </c>
      <c r="C31" s="46">
        <v>96</v>
      </c>
      <c r="D31" s="4" t="s">
        <v>4</v>
      </c>
      <c r="E31" s="68"/>
      <c r="F31" s="68">
        <f t="shared" ref="F31:F40" si="1">E31*C31</f>
        <v>0</v>
      </c>
      <c r="G31" s="24"/>
      <c r="H31" s="4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2" customFormat="1" x14ac:dyDescent="0.2">
      <c r="A32" s="1"/>
      <c r="B32" s="7" t="s">
        <v>111</v>
      </c>
      <c r="C32" s="46">
        <v>96</v>
      </c>
      <c r="D32" s="4" t="s">
        <v>3</v>
      </c>
      <c r="E32" s="68"/>
      <c r="F32" s="68">
        <f t="shared" si="1"/>
        <v>0</v>
      </c>
      <c r="G32" s="24"/>
      <c r="H32" s="4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2" customFormat="1" x14ac:dyDescent="0.2">
      <c r="A33" s="1"/>
      <c r="B33" s="7" t="s">
        <v>112</v>
      </c>
      <c r="C33" s="46">
        <v>8</v>
      </c>
      <c r="D33" s="4" t="s">
        <v>3</v>
      </c>
      <c r="E33" s="68"/>
      <c r="F33" s="68">
        <f t="shared" si="1"/>
        <v>0</v>
      </c>
      <c r="H33" s="4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2" customFormat="1" x14ac:dyDescent="0.2">
      <c r="A34" s="1"/>
      <c r="B34" s="7" t="s">
        <v>113</v>
      </c>
      <c r="C34" s="46">
        <v>3</v>
      </c>
      <c r="D34" s="4" t="s">
        <v>3</v>
      </c>
      <c r="E34" s="68"/>
      <c r="F34" s="68">
        <f t="shared" si="1"/>
        <v>0</v>
      </c>
      <c r="G34" s="24"/>
      <c r="H34" s="4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2" customFormat="1" x14ac:dyDescent="0.2">
      <c r="A35" s="1"/>
      <c r="B35" s="7" t="s">
        <v>114</v>
      </c>
      <c r="C35" s="46">
        <v>146</v>
      </c>
      <c r="D35" s="4" t="s">
        <v>3</v>
      </c>
      <c r="E35" s="68"/>
      <c r="F35" s="68">
        <f t="shared" si="1"/>
        <v>0</v>
      </c>
      <c r="H35" s="4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2" customFormat="1" x14ac:dyDescent="0.2">
      <c r="A36" s="1"/>
      <c r="B36" s="7" t="s">
        <v>115</v>
      </c>
      <c r="C36" s="46">
        <v>59</v>
      </c>
      <c r="D36" s="4" t="s">
        <v>3</v>
      </c>
      <c r="E36" s="68"/>
      <c r="F36" s="68">
        <f t="shared" si="1"/>
        <v>0</v>
      </c>
      <c r="H36" s="4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2" customFormat="1" x14ac:dyDescent="0.2">
      <c r="A37" s="1"/>
      <c r="B37" s="47" t="s">
        <v>116</v>
      </c>
      <c r="C37" s="46">
        <v>8</v>
      </c>
      <c r="D37" s="4" t="s">
        <v>4</v>
      </c>
      <c r="E37" s="68"/>
      <c r="F37" s="68">
        <f t="shared" si="1"/>
        <v>0</v>
      </c>
      <c r="H37" s="11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2" customFormat="1" x14ac:dyDescent="0.2">
      <c r="A38" s="1"/>
      <c r="B38" s="47" t="s">
        <v>117</v>
      </c>
      <c r="C38" s="46">
        <v>1</v>
      </c>
      <c r="D38" s="4" t="s">
        <v>4</v>
      </c>
      <c r="E38" s="68"/>
      <c r="F38" s="68">
        <f t="shared" si="1"/>
        <v>0</v>
      </c>
      <c r="H38" s="11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2" customFormat="1" x14ac:dyDescent="0.2">
      <c r="A39" s="1"/>
      <c r="B39" s="47" t="s">
        <v>118</v>
      </c>
      <c r="C39" s="46">
        <v>4</v>
      </c>
      <c r="D39" s="4" t="s">
        <v>4</v>
      </c>
      <c r="E39" s="68"/>
      <c r="F39" s="68">
        <f t="shared" si="1"/>
        <v>0</v>
      </c>
      <c r="H39" s="11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2" customFormat="1" x14ac:dyDescent="0.2">
      <c r="A40" s="1"/>
      <c r="B40" s="47" t="s">
        <v>119</v>
      </c>
      <c r="C40" s="46">
        <v>1</v>
      </c>
      <c r="D40" s="4" t="s">
        <v>3</v>
      </c>
      <c r="E40" s="68"/>
      <c r="F40" s="68">
        <f t="shared" si="1"/>
        <v>0</v>
      </c>
      <c r="H40" s="11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2" customFormat="1" x14ac:dyDescent="0.2">
      <c r="A41" s="1"/>
      <c r="B41" s="2" t="s">
        <v>120</v>
      </c>
      <c r="C41" s="46"/>
      <c r="E41" s="68"/>
      <c r="F41" s="68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2" customFormat="1" x14ac:dyDescent="0.2">
      <c r="A42" s="1"/>
      <c r="B42" s="2" t="s">
        <v>121</v>
      </c>
      <c r="C42" s="46">
        <v>289</v>
      </c>
      <c r="D42" s="48" t="s">
        <v>44</v>
      </c>
      <c r="E42" s="68"/>
      <c r="F42" s="68">
        <f t="shared" ref="F42:F47" si="2">E42*C42</f>
        <v>0</v>
      </c>
      <c r="H42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2" customFormat="1" x14ac:dyDescent="0.2">
      <c r="A43" s="1"/>
      <c r="B43" s="2" t="s">
        <v>122</v>
      </c>
      <c r="C43" s="46">
        <v>104</v>
      </c>
      <c r="D43" s="48" t="s">
        <v>44</v>
      </c>
      <c r="E43" s="68"/>
      <c r="F43" s="68">
        <f t="shared" si="2"/>
        <v>0</v>
      </c>
      <c r="H43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2" customFormat="1" x14ac:dyDescent="0.2">
      <c r="A44" s="1"/>
      <c r="B44" s="2" t="s">
        <v>123</v>
      </c>
      <c r="C44" s="46">
        <v>113</v>
      </c>
      <c r="D44" s="48" t="s">
        <v>44</v>
      </c>
      <c r="E44" s="68"/>
      <c r="F44" s="68">
        <f t="shared" si="2"/>
        <v>0</v>
      </c>
      <c r="H44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2" customFormat="1" x14ac:dyDescent="0.2">
      <c r="A45" s="1"/>
      <c r="B45" s="2" t="s">
        <v>124</v>
      </c>
      <c r="C45" s="46">
        <v>51</v>
      </c>
      <c r="D45" s="48" t="s">
        <v>44</v>
      </c>
      <c r="E45" s="68"/>
      <c r="F45" s="68">
        <f t="shared" si="2"/>
        <v>0</v>
      </c>
      <c r="H4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2" customFormat="1" x14ac:dyDescent="0.2">
      <c r="A46" s="1"/>
      <c r="B46" s="2" t="s">
        <v>125</v>
      </c>
      <c r="C46" s="46">
        <v>28</v>
      </c>
      <c r="D46" s="48" t="s">
        <v>44</v>
      </c>
      <c r="E46" s="68"/>
      <c r="F46" s="68">
        <f t="shared" si="2"/>
        <v>0</v>
      </c>
      <c r="H46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2" customFormat="1" x14ac:dyDescent="0.2">
      <c r="A47" s="1"/>
      <c r="B47" s="2" t="s">
        <v>126</v>
      </c>
      <c r="C47" s="46">
        <v>10</v>
      </c>
      <c r="D47" s="48" t="s">
        <v>44</v>
      </c>
      <c r="E47" s="68"/>
      <c r="F47" s="68">
        <f t="shared" si="2"/>
        <v>0</v>
      </c>
      <c r="H47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2" customFormat="1" x14ac:dyDescent="0.2">
      <c r="A48" s="1"/>
      <c r="B48" s="2" t="s">
        <v>127</v>
      </c>
      <c r="C48" s="46"/>
      <c r="D48" s="4"/>
      <c r="E48" s="68"/>
      <c r="F48" s="68"/>
      <c r="H48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2" customFormat="1" x14ac:dyDescent="0.2">
      <c r="A49" s="1"/>
      <c r="B49" s="2" t="s">
        <v>121</v>
      </c>
      <c r="C49" s="46">
        <v>271</v>
      </c>
      <c r="D49" s="4" t="s">
        <v>44</v>
      </c>
      <c r="E49" s="68"/>
      <c r="F49" s="68">
        <f t="shared" ref="F49:F53" si="3">E49*C49</f>
        <v>0</v>
      </c>
      <c r="H49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2" customFormat="1" x14ac:dyDescent="0.2">
      <c r="A50" s="1"/>
      <c r="B50" s="2" t="s">
        <v>122</v>
      </c>
      <c r="C50" s="46">
        <v>343</v>
      </c>
      <c r="D50" s="48" t="s">
        <v>44</v>
      </c>
      <c r="E50" s="68"/>
      <c r="F50" s="68">
        <f t="shared" si="3"/>
        <v>0</v>
      </c>
      <c r="H50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2" customFormat="1" x14ac:dyDescent="0.2">
      <c r="A51" s="1"/>
      <c r="B51" s="2" t="s">
        <v>123</v>
      </c>
      <c r="C51" s="46">
        <v>164</v>
      </c>
      <c r="D51" s="48" t="s">
        <v>44</v>
      </c>
      <c r="E51" s="68"/>
      <c r="F51" s="68">
        <f t="shared" si="3"/>
        <v>0</v>
      </c>
      <c r="H51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2" customFormat="1" x14ac:dyDescent="0.2">
      <c r="A52" s="1"/>
      <c r="B52" s="2" t="s">
        <v>124</v>
      </c>
      <c r="C52" s="46">
        <v>79</v>
      </c>
      <c r="D52" s="48" t="s">
        <v>44</v>
      </c>
      <c r="E52" s="68"/>
      <c r="F52" s="68">
        <f t="shared" si="3"/>
        <v>0</v>
      </c>
      <c r="H52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2" customFormat="1" x14ac:dyDescent="0.2">
      <c r="A53" s="1"/>
      <c r="B53" s="2" t="s">
        <v>125</v>
      </c>
      <c r="C53" s="46">
        <v>28</v>
      </c>
      <c r="D53" s="48" t="s">
        <v>44</v>
      </c>
      <c r="E53" s="68"/>
      <c r="F53" s="68">
        <f t="shared" si="3"/>
        <v>0</v>
      </c>
      <c r="H53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2" customFormat="1" x14ac:dyDescent="0.2">
      <c r="A54" s="1"/>
      <c r="B54" s="2" t="s">
        <v>128</v>
      </c>
      <c r="C54" s="46"/>
      <c r="E54" s="68"/>
      <c r="F54" s="68"/>
      <c r="H54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2" customFormat="1" x14ac:dyDescent="0.2">
      <c r="A55" s="1"/>
      <c r="B55" s="2" t="s">
        <v>0</v>
      </c>
      <c r="C55" s="46">
        <v>16</v>
      </c>
      <c r="D55" s="4" t="s">
        <v>44</v>
      </c>
      <c r="E55" s="68"/>
      <c r="F55" s="68">
        <f t="shared" ref="F55:F57" si="4">E55*C55</f>
        <v>0</v>
      </c>
      <c r="H5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2" customFormat="1" x14ac:dyDescent="0.2">
      <c r="A56" s="1"/>
      <c r="B56" s="2" t="s">
        <v>1</v>
      </c>
      <c r="C56" s="46">
        <v>6</v>
      </c>
      <c r="D56" s="4" t="s">
        <v>44</v>
      </c>
      <c r="E56" s="68"/>
      <c r="F56" s="68">
        <f t="shared" si="4"/>
        <v>0</v>
      </c>
      <c r="H56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2" customFormat="1" x14ac:dyDescent="0.2">
      <c r="A57" s="1"/>
      <c r="B57" s="2" t="s">
        <v>2</v>
      </c>
      <c r="C57" s="46">
        <v>83</v>
      </c>
      <c r="D57" s="4" t="s">
        <v>44</v>
      </c>
      <c r="E57" s="68"/>
      <c r="F57" s="68">
        <f t="shared" si="4"/>
        <v>0</v>
      </c>
      <c r="H57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2" customFormat="1" x14ac:dyDescent="0.2">
      <c r="A58" s="1"/>
      <c r="B58" s="2" t="s">
        <v>129</v>
      </c>
      <c r="C58" s="46">
        <v>1</v>
      </c>
      <c r="D58" s="4" t="s">
        <v>4</v>
      </c>
      <c r="E58" s="68"/>
      <c r="F58" s="68">
        <f>E58*C58</f>
        <v>0</v>
      </c>
      <c r="H58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2" customFormat="1" x14ac:dyDescent="0.2">
      <c r="A59" s="1"/>
      <c r="B59" s="7" t="s">
        <v>130</v>
      </c>
      <c r="C59" s="46"/>
      <c r="D59" s="4"/>
      <c r="E59" s="68"/>
      <c r="F59" s="68"/>
      <c r="H59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2" customFormat="1" x14ac:dyDescent="0.2">
      <c r="A60" s="1"/>
      <c r="B60" s="7" t="s">
        <v>131</v>
      </c>
      <c r="C60" s="46">
        <v>546</v>
      </c>
      <c r="D60" s="4" t="s">
        <v>44</v>
      </c>
      <c r="E60" s="68"/>
      <c r="F60" s="68">
        <f>E60*C60</f>
        <v>0</v>
      </c>
      <c r="H60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2" customFormat="1" x14ac:dyDescent="0.2">
      <c r="A61" s="1"/>
      <c r="B61" s="7" t="s">
        <v>132</v>
      </c>
      <c r="C61" s="46"/>
      <c r="D61" s="4"/>
      <c r="E61" s="68"/>
      <c r="F61" s="68"/>
      <c r="H61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2" customFormat="1" x14ac:dyDescent="0.2">
      <c r="A62" s="1"/>
      <c r="B62" s="7" t="s">
        <v>133</v>
      </c>
      <c r="C62" s="46">
        <v>104</v>
      </c>
      <c r="D62" s="4" t="s">
        <v>44</v>
      </c>
      <c r="E62" s="68"/>
      <c r="F62" s="68">
        <f t="shared" ref="F62:F66" si="5">E62*C62</f>
        <v>0</v>
      </c>
      <c r="H62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2" customFormat="1" x14ac:dyDescent="0.2">
      <c r="A63" s="1"/>
      <c r="B63" s="7" t="s">
        <v>134</v>
      </c>
      <c r="C63" s="46">
        <v>113</v>
      </c>
      <c r="D63" s="4" t="s">
        <v>44</v>
      </c>
      <c r="E63" s="68"/>
      <c r="F63" s="68">
        <f t="shared" si="5"/>
        <v>0</v>
      </c>
      <c r="H63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2" customFormat="1" x14ac:dyDescent="0.2">
      <c r="A64" s="1"/>
      <c r="B64" s="7" t="s">
        <v>135</v>
      </c>
      <c r="C64" s="46">
        <v>57</v>
      </c>
      <c r="D64" s="4" t="s">
        <v>44</v>
      </c>
      <c r="E64" s="68"/>
      <c r="F64" s="68">
        <f t="shared" si="5"/>
        <v>0</v>
      </c>
      <c r="H64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2" customFormat="1" x14ac:dyDescent="0.2">
      <c r="A65" s="1"/>
      <c r="B65" s="7" t="s">
        <v>136</v>
      </c>
      <c r="C65" s="46">
        <v>111</v>
      </c>
      <c r="D65" s="4" t="s">
        <v>44</v>
      </c>
      <c r="E65" s="68"/>
      <c r="F65" s="68">
        <f t="shared" si="5"/>
        <v>0</v>
      </c>
      <c r="H6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2" customFormat="1" x14ac:dyDescent="0.2">
      <c r="A66" s="1"/>
      <c r="B66" s="7" t="s">
        <v>137</v>
      </c>
      <c r="C66" s="46">
        <v>10</v>
      </c>
      <c r="D66" s="4" t="s">
        <v>44</v>
      </c>
      <c r="E66" s="68"/>
      <c r="F66" s="68">
        <f t="shared" si="5"/>
        <v>0</v>
      </c>
      <c r="H66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2" customFormat="1" x14ac:dyDescent="0.2">
      <c r="A67" s="1"/>
      <c r="B67" s="7" t="s">
        <v>138</v>
      </c>
      <c r="C67" s="46"/>
      <c r="D67" s="4"/>
      <c r="E67" s="68"/>
      <c r="F67" s="68"/>
      <c r="H67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2" customFormat="1" x14ac:dyDescent="0.2">
      <c r="A68" s="1"/>
      <c r="B68" s="7" t="s">
        <v>139</v>
      </c>
      <c r="C68" s="46">
        <v>343</v>
      </c>
      <c r="D68" s="4" t="s">
        <v>44</v>
      </c>
      <c r="E68" s="68"/>
      <c r="F68" s="68">
        <f t="shared" ref="F68:F71" si="6">E68*C68</f>
        <v>0</v>
      </c>
      <c r="H68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2" customFormat="1" x14ac:dyDescent="0.2">
      <c r="A69" s="1"/>
      <c r="B69" s="7" t="s">
        <v>140</v>
      </c>
      <c r="C69" s="46">
        <v>164</v>
      </c>
      <c r="D69" s="4" t="s">
        <v>44</v>
      </c>
      <c r="E69" s="68"/>
      <c r="F69" s="68">
        <f t="shared" si="6"/>
        <v>0</v>
      </c>
      <c r="H69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2" customFormat="1" x14ac:dyDescent="0.2">
      <c r="A70" s="1"/>
      <c r="B70" s="7" t="s">
        <v>141</v>
      </c>
      <c r="C70" s="46">
        <v>79</v>
      </c>
      <c r="D70" s="4" t="s">
        <v>44</v>
      </c>
      <c r="E70" s="68"/>
      <c r="F70" s="68">
        <f t="shared" si="6"/>
        <v>0</v>
      </c>
      <c r="H70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2" customFormat="1" x14ac:dyDescent="0.2">
      <c r="A71" s="1"/>
      <c r="B71" s="7" t="s">
        <v>142</v>
      </c>
      <c r="C71" s="46">
        <v>28</v>
      </c>
      <c r="D71" s="4" t="s">
        <v>44</v>
      </c>
      <c r="E71" s="68"/>
      <c r="F71" s="68">
        <f t="shared" si="6"/>
        <v>0</v>
      </c>
      <c r="H71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2" customFormat="1" ht="25.5" x14ac:dyDescent="0.2">
      <c r="A72" s="1"/>
      <c r="B72" s="29" t="s">
        <v>143</v>
      </c>
      <c r="C72" s="46"/>
      <c r="D72" s="4"/>
      <c r="E72" s="68"/>
      <c r="F72" s="68"/>
      <c r="H72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2" customFormat="1" x14ac:dyDescent="0.2">
      <c r="A73" s="1"/>
      <c r="B73" s="49" t="s">
        <v>144</v>
      </c>
      <c r="C73" s="46">
        <v>30</v>
      </c>
      <c r="D73" s="4" t="s">
        <v>44</v>
      </c>
      <c r="E73" s="68"/>
      <c r="F73" s="68">
        <f>E73*C73</f>
        <v>0</v>
      </c>
      <c r="H73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2" customFormat="1" x14ac:dyDescent="0.2">
      <c r="A74" s="50"/>
      <c r="B74" s="51" t="s">
        <v>145</v>
      </c>
      <c r="C74" s="45">
        <v>1300</v>
      </c>
      <c r="D74" s="52" t="s">
        <v>4</v>
      </c>
      <c r="E74" s="69"/>
      <c r="F74" s="68">
        <f t="shared" ref="F74:F75" si="7">E74*C74</f>
        <v>0</v>
      </c>
      <c r="G74" s="5"/>
      <c r="H74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2" customFormat="1" x14ac:dyDescent="0.2">
      <c r="A75" s="50"/>
      <c r="B75" s="51" t="s">
        <v>146</v>
      </c>
      <c r="C75" s="45">
        <v>280</v>
      </c>
      <c r="D75" s="52" t="s">
        <v>4</v>
      </c>
      <c r="E75" s="69"/>
      <c r="F75" s="68">
        <f t="shared" si="7"/>
        <v>0</v>
      </c>
      <c r="G75" s="5"/>
      <c r="H7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2" customFormat="1" x14ac:dyDescent="0.2">
      <c r="A76" s="1"/>
      <c r="B76" s="53" t="s">
        <v>147</v>
      </c>
      <c r="C76" s="45">
        <v>1585</v>
      </c>
      <c r="D76" s="4" t="s">
        <v>44</v>
      </c>
      <c r="E76" s="68"/>
      <c r="F76" s="68">
        <f t="shared" ref="F76:F77" si="8">E76*C76</f>
        <v>0</v>
      </c>
      <c r="H76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2" customFormat="1" x14ac:dyDescent="0.2">
      <c r="B77" s="53" t="s">
        <v>148</v>
      </c>
      <c r="C77" s="45">
        <v>1585</v>
      </c>
      <c r="D77" s="4" t="s">
        <v>44</v>
      </c>
      <c r="E77" s="68"/>
      <c r="F77" s="68">
        <f t="shared" si="8"/>
        <v>0</v>
      </c>
      <c r="H77"/>
      <c r="IN77" s="5"/>
      <c r="IO77" s="5"/>
      <c r="IP77" s="5"/>
      <c r="IQ77" s="5"/>
      <c r="IR77" s="5"/>
      <c r="IS77" s="5"/>
      <c r="IT77" s="5"/>
      <c r="IU77" s="5"/>
      <c r="IV77" s="5"/>
    </row>
    <row r="78" spans="1:256" x14ac:dyDescent="0.2">
      <c r="A78" s="2"/>
      <c r="B78" s="2" t="s">
        <v>98</v>
      </c>
      <c r="C78" s="42">
        <v>1</v>
      </c>
      <c r="D78" s="4" t="s">
        <v>46</v>
      </c>
      <c r="E78" s="71"/>
      <c r="F78" s="68">
        <f>E78*C78</f>
        <v>0</v>
      </c>
      <c r="H78"/>
    </row>
    <row r="79" spans="1:256" hidden="1" x14ac:dyDescent="0.2">
      <c r="B79" s="43" t="s">
        <v>149</v>
      </c>
      <c r="F79" s="70">
        <f>SUM(F29:F78)</f>
        <v>0</v>
      </c>
    </row>
    <row r="80" spans="1:256" s="2" customFormat="1" ht="8.1" customHeight="1" x14ac:dyDescent="0.2">
      <c r="A80" s="8"/>
      <c r="B80" s="9"/>
      <c r="C80"/>
      <c r="D80" s="4"/>
      <c r="E80" s="3"/>
      <c r="F80" s="4"/>
      <c r="G80" s="55"/>
      <c r="H80" s="55"/>
      <c r="IN80" s="5"/>
      <c r="IO80" s="5"/>
      <c r="IP80" s="5"/>
      <c r="IQ80" s="5"/>
      <c r="IR80" s="5"/>
      <c r="IS80" s="5"/>
      <c r="IT80" s="5"/>
      <c r="IU80" s="5"/>
      <c r="IV80" s="5"/>
    </row>
    <row r="81" spans="2:6" x14ac:dyDescent="0.2">
      <c r="B81" s="63" t="s">
        <v>153</v>
      </c>
      <c r="C81" s="64"/>
      <c r="D81" s="65"/>
      <c r="E81" s="66"/>
      <c r="F81" s="66">
        <f>SUBTOTAL(9,F31:F79)</f>
        <v>0</v>
      </c>
    </row>
  </sheetData>
  <sheetProtection selectLockedCells="1" selectUnlockedCells="1"/>
  <printOptions horizontalCentered="1"/>
  <pageMargins left="0.74803149606299213" right="0.74803149606299213" top="0.98425196850393704" bottom="0.78740157480314965" header="0.51181102362204722" footer="0.51181102362204722"/>
  <pageSetup paperSize="9" scale="89" firstPageNumber="0" fitToHeight="6" orientation="portrait" cellComments="atEn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Krycí list</vt:lpstr>
      <vt:lpstr>Rekapitulace</vt:lpstr>
      <vt:lpstr>Zařizovací_předměty</vt:lpstr>
      <vt:lpstr>Kanalizace</vt:lpstr>
      <vt:lpstr>Vodovod</vt:lpstr>
      <vt:lpstr>Kanalizace!Názvy_tisku</vt:lpstr>
      <vt:lpstr>Vodovod!Názvy_tisku</vt:lpstr>
      <vt:lpstr>Kanalizace!Oblast_tisku</vt:lpstr>
      <vt:lpstr>Vodovod!Oblast_tisku</vt:lpstr>
      <vt:lpstr>Zařizovací_předměty!Oblast_tisku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spravce</dc:creator>
  <cp:lastModifiedBy>*</cp:lastModifiedBy>
  <cp:lastPrinted>2015-02-17T21:43:24Z</cp:lastPrinted>
  <dcterms:created xsi:type="dcterms:W3CDTF">2015-02-10T20:29:48Z</dcterms:created>
  <dcterms:modified xsi:type="dcterms:W3CDTF">2015-03-06T09:49:37Z</dcterms:modified>
</cp:coreProperties>
</file>