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bklady_dlažb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CENA__">Obklady_dlažba!$H$6:$H$31</definedName>
    <definedName name="__MAIN__">Obklady_dlažba!$A$1:$BJ$31</definedName>
    <definedName name="__MAIN2__">#REF!</definedName>
    <definedName name="__MAIN3__">#REF!</definedName>
    <definedName name="__SAZBA__">Obklady_dlažba!#REF!</definedName>
    <definedName name="__T0__">Obklady_dlažba!$A$5:$J$31</definedName>
    <definedName name="__T1__">Obklady_dlažba!#REF!</definedName>
    <definedName name="__T2__">Obklady_dlažba!#REF!</definedName>
    <definedName name="__T3__">Obklady_dlažba!#REF!</definedName>
    <definedName name="__T4__">Obklady_dlažba!#REF!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BPK1">'[2]01 1 '!#REF!</definedName>
    <definedName name="_BPK2">'[2]01 1 '!#REF!</definedName>
    <definedName name="_BPK3">'[2]01 1 '!#REF!</definedName>
    <definedName name="_xlnm._FilterDatabase" localSheetId="0" hidden="1">Obklady_dlažba!$A$1:$J$31</definedName>
    <definedName name="_info">#REF!</definedName>
    <definedName name="_T1">#REF!</definedName>
    <definedName name="AAA">'[2]01 1 '!#REF!</definedName>
    <definedName name="AL_obvodový_plášť">'[3]SO 11.1A Výkaz výměr'!#REF!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cisloobjektu">'[4]Krycí list'!$A$4</definedName>
    <definedName name="cislostavby">'[4]Krycí list'!$A$6</definedName>
    <definedName name="dadresa">#REF!</definedName>
    <definedName name="Datum">#REF!</definedName>
    <definedName name="Datum_2">[5]MaR!#REF!</definedName>
    <definedName name="DIČ">#REF!</definedName>
    <definedName name="Dil">#REF!</definedName>
    <definedName name="Dispečink">[5]MaR!#REF!</definedName>
    <definedName name="Dispečink_2">[5]MaR!#REF!</definedName>
    <definedName name="dmisto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'[6]výsadba stromů'!$G$10</definedName>
    <definedName name="Dodavka0">'[2]01 1 '!#REF!</definedName>
    <definedName name="DPJ">#REF!</definedName>
    <definedName name="DPJ_12">#REF!</definedName>
    <definedName name="DPJ_34">#REF!</definedName>
    <definedName name="DPJ_50">#REF!</definedName>
    <definedName name="dpsc">#REF!</definedName>
    <definedName name="Est_copy_první">#REF!</definedName>
    <definedName name="Est_poslední">#REF!</definedName>
    <definedName name="Est_první">#REF!</definedName>
    <definedName name="Hlavička">[5]MaR!#REF!</definedName>
    <definedName name="Hlavička_2">[5]MaR!#REF!</definedName>
    <definedName name="HSV">'[6]výsadba stromů'!$E$10</definedName>
    <definedName name="HSV_">'[2]01 1 '!#REF!</definedName>
    <definedName name="HSV0">'[2]01 1 '!#REF!</definedName>
    <definedName name="HZS">#REF!</definedName>
    <definedName name="HZS0">'[2]01 1 '!#REF!</definedName>
    <definedName name="IČO">#REF!</definedName>
    <definedName name="Integr_poslední">#REF!</definedName>
    <definedName name="Izolace_akustické">'[3]SO 11.1A Výkaz výměr'!#REF!</definedName>
    <definedName name="Izolace_proti_vodě">'[3]SO 11.1A Výkaz výměr'!#REF!</definedName>
    <definedName name="JKSO">#REF!</definedName>
    <definedName name="Kod">#REF!</definedName>
    <definedName name="Kod_2">#REF!</definedName>
    <definedName name="Komunikace">'[3]SO 11.1A Výkaz výměr'!#REF!</definedName>
    <definedName name="Konstrukce_klempířské">'[3]SO 11.1A Výkaz výměr'!#REF!</definedName>
    <definedName name="Konstrukce_tesařské">'[7]SO 51.4 Výkaz výměr'!#REF!</definedName>
    <definedName name="Konstrukce_truhlářské">'[3]SO 11.1A Výkaz výměr'!#REF!</definedName>
    <definedName name="Kovové_stavební_doplňkové_konstrukce">'[3]SO 11.1A Výkaz výměr'!#REF!</definedName>
    <definedName name="KSDK">'[7]SO 51.4 Výkaz výměr'!#REF!</definedName>
    <definedName name="Malby__tapety__nátěry__nástřiky">'[3]SO 11.1A Výkaz výměr'!#REF!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'[6]výsadba stromů'!$H$10</definedName>
    <definedName name="Mont_">'[2]01 1 '!#REF!</definedName>
    <definedName name="MONT_12">#REF!</definedName>
    <definedName name="MONT_34">#REF!</definedName>
    <definedName name="MONT_50">#REF!</definedName>
    <definedName name="Montaz0">'[2]01 1 '!#REF!</definedName>
    <definedName name="NazevDilu">#REF!</definedName>
    <definedName name="nazevobjektu">'[4]Krycí list'!$C$4</definedName>
    <definedName name="nazevstavby">'[4]Krycí list'!$C$6</definedName>
    <definedName name="_xlnm.Print_Titles" localSheetId="0">Obklady_dlažba!$1:$4</definedName>
    <definedName name="_xlnm.Print_Titles">#REF!</definedName>
    <definedName name="Objednatel">#REF!</definedName>
    <definedName name="Objekt">#REF!</definedName>
    <definedName name="Obklady_keramické">'[3]SO 11.1A Výkaz výměr'!#REF!</definedName>
    <definedName name="_xlnm.Print_Area" localSheetId="0">Obklady_dlažba!$A$1:$J$31</definedName>
    <definedName name="_xlnm.Print_Area">#REF!</definedName>
    <definedName name="odic">#REF!</definedName>
    <definedName name="oico">#REF!</definedName>
    <definedName name="omisto">#REF!</definedName>
    <definedName name="onazev">#REF!</definedName>
    <definedName name="OP">#REF!</definedName>
    <definedName name="OP_12">#REF!</definedName>
    <definedName name="OP_34">#REF!</definedName>
    <definedName name="OP_50">#REF!</definedName>
    <definedName name="opsc">#REF!</definedName>
    <definedName name="Ostatní_výrobky">'[7]SO 51.4 Výkaz výměr'!#REF!</definedName>
    <definedName name="Parametry">#REF!</definedName>
    <definedName name="PJ">#REF!</definedName>
    <definedName name="PJ_12">#REF!</definedName>
    <definedName name="PJ_34">#REF!</definedName>
    <definedName name="PJ_50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'[7]SO 51.4 Výkaz výměr'!#REF!</definedName>
    <definedName name="Podhledy">'[3]SO 11.1A Výkaz výměr'!#REF!</definedName>
    <definedName name="poslední">#REF!</definedName>
    <definedName name="Poznamka">#REF!</definedName>
    <definedName name="Projektant">#REF!</definedName>
    <definedName name="Přehled">#REF!</definedName>
    <definedName name="Přehled_2">#REF!</definedName>
    <definedName name="PSV">'[6]výsadba stromů'!$F$10</definedName>
    <definedName name="PSV_">'[2]01 1 '!#REF!</definedName>
    <definedName name="PSV0">'[2]01 1 '!#REF!</definedName>
    <definedName name="Rekapitulace">#REF!</definedName>
    <definedName name="REKAPITULACE_2">'[3]SO 11.1A Výkaz výměr'!#REF!</definedName>
    <definedName name="Rok_nabídky">#REF!</definedName>
    <definedName name="Rok_nabídky_2">#REF!</definedName>
    <definedName name="Rozpočet">#REF!</definedName>
    <definedName name="Sádrokartonové_konstrukce">'[3]SO 11.1A Výkaz výměr'!#REF!</definedName>
    <definedName name="SazbaDPH1">'[1]Krycí list'!$C$31</definedName>
    <definedName name="SC">#REF!</definedName>
    <definedName name="SC_12">#REF!</definedName>
    <definedName name="SC_34">#REF!</definedName>
    <definedName name="SC_50">#REF!</definedName>
    <definedName name="SloupecCC">'[2]01 1 '!#REF!</definedName>
    <definedName name="SloupecCDH">'[2]01 1 '!#REF!</definedName>
    <definedName name="SloupecCisloPol">'[2]01 1 '!#REF!</definedName>
    <definedName name="SloupecCH">'[2]01 1 '!#REF!</definedName>
    <definedName name="SloupecJC">'[2]01 1 '!#REF!</definedName>
    <definedName name="SloupecJDH">'[2]01 1 '!#REF!</definedName>
    <definedName name="SloupecJDM">'[2]01 1 '!#REF!</definedName>
    <definedName name="SloupecJH">'[2]01 1 '!#REF!</definedName>
    <definedName name="SloupecMJ">'[2]01 1 '!#REF!</definedName>
    <definedName name="SloupecMnozstvi">'[2]01 1 '!#REF!</definedName>
    <definedName name="SloupecNazPol">'[2]01 1 '!#REF!</definedName>
    <definedName name="SloupecPC">'[2]01 1 '!#REF!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ecifikace_2">#REF!</definedName>
    <definedName name="Spodek">#REF!</definedName>
    <definedName name="StavbaCelkem">#REF!</definedName>
    <definedName name="SWnákup">#REF!</definedName>
    <definedName name="SWprodej">#REF!</definedName>
    <definedName name="T1_12">#REF!</definedName>
    <definedName name="T1_34">#REF!</definedName>
    <definedName name="T1_50">#REF!</definedName>
    <definedName name="Typ">'[2]01 1 '!#REF!</definedName>
    <definedName name="Typ_2">([5]MaR!$C$151:$C$161,[5]MaR!$C$44:$C$143)</definedName>
    <definedName name="Vodorovné_konstrukce">'[7]SO 51.4 Výkaz výměr'!#REF!</definedName>
    <definedName name="VRN">'[2]01 1 '!#REF!</definedName>
    <definedName name="VRNKc">#REF!</definedName>
    <definedName name="VRNNazev">'[2]01 1 '!#REF!</definedName>
    <definedName name="VRNproc">#REF!</definedName>
    <definedName name="VRNzakl">#REF!</definedName>
    <definedName name="VZT">#REF!</definedName>
    <definedName name="Zakazka">#REF!</definedName>
    <definedName name="Zaklad22">#REF!</definedName>
    <definedName name="Zaklad5">#REF!</definedName>
    <definedName name="Základy">'[7]SO 51.4 Výkaz výměr'!#REF!</definedName>
    <definedName name="Zemní_práce">'[7]SO 51.4 Výkaz výměr'!#REF!</definedName>
    <definedName name="Zhotovitel">#REF!</definedName>
  </definedNames>
  <calcPr calcId="145621" concurrentCalc="0"/>
</workbook>
</file>

<file path=xl/calcChain.xml><?xml version="1.0" encoding="utf-8"?>
<calcChain xmlns="http://schemas.openxmlformats.org/spreadsheetml/2006/main">
  <c r="D7" i="1" l="1"/>
  <c r="F7" i="1"/>
  <c r="H7" i="1"/>
  <c r="D11" i="1"/>
  <c r="F11" i="1"/>
  <c r="H11" i="1"/>
  <c r="H12" i="1"/>
  <c r="H16" i="1"/>
  <c r="H17" i="1"/>
  <c r="H22" i="1"/>
  <c r="D25" i="1"/>
  <c r="F25" i="1"/>
  <c r="H25" i="1"/>
  <c r="H6" i="1"/>
  <c r="H28" i="1"/>
  <c r="H29" i="1"/>
  <c r="H30" i="1"/>
  <c r="H27" i="1"/>
  <c r="H5" i="1"/>
  <c r="D8" i="1"/>
  <c r="D9" i="1"/>
  <c r="D10" i="1"/>
  <c r="D30" i="1"/>
  <c r="F30" i="1"/>
  <c r="D29" i="1"/>
  <c r="F29" i="1"/>
  <c r="F28" i="1"/>
  <c r="D24" i="1"/>
  <c r="D23" i="1"/>
  <c r="D22" i="1"/>
  <c r="F22" i="1"/>
  <c r="D21" i="1"/>
  <c r="D20" i="1"/>
  <c r="D19" i="1"/>
  <c r="D18" i="1"/>
  <c r="D17" i="1"/>
  <c r="F17" i="1"/>
  <c r="D13" i="1"/>
  <c r="D14" i="1"/>
  <c r="D15" i="1"/>
  <c r="D12" i="1"/>
  <c r="D16" i="1"/>
  <c r="F16" i="1"/>
  <c r="F12" i="1"/>
</calcChain>
</file>

<file path=xl/sharedStrings.xml><?xml version="1.0" encoding="utf-8"?>
<sst xmlns="http://schemas.openxmlformats.org/spreadsheetml/2006/main" count="54" uniqueCount="37">
  <si>
    <t>KCD13 2.NP</t>
  </si>
  <si>
    <t>Architektonicko-stavební část</t>
  </si>
  <si>
    <t>Poř.</t>
  </si>
  <si>
    <t>Popis</t>
  </si>
  <si>
    <t>MJ</t>
  </si>
  <si>
    <t>Výměra bez ztr.</t>
  </si>
  <si>
    <t>Ztratné</t>
  </si>
  <si>
    <t>Výměra</t>
  </si>
  <si>
    <t>Jedn. cena</t>
  </si>
  <si>
    <t>Cena</t>
  </si>
  <si>
    <t>Č. revize</t>
  </si>
  <si>
    <t>m2</t>
  </si>
  <si>
    <t>03</t>
  </si>
  <si>
    <t>m</t>
  </si>
  <si>
    <t>422: Obklady vnitřních stěn</t>
  </si>
  <si>
    <t>Montáž obkladů vnitřních keramických velkoformátových do 6 ks/m2 lepených flexibilním lepidlem</t>
  </si>
  <si>
    <t>(7*0,9+1,935+1,75+1,7+1,6+1,5+1,75+3,2+1,8)*2,46</t>
  </si>
  <si>
    <t>(7*1,6+2,594*4+1,6+4*1,6+6*1,6+4,291*2+0,9+1,5*2+1,5+1,7+3,3+2,1+4,01+3,3*2+5,05+1,8*4+1,975+1,6*2+4,025*2+0,9*2+1,8*4+(2,56+3)*2+4,31)*2,46-21*0,7*1,97-3*0,8*1,97-2*0,9*2,1-2,594*0,9-2,4*0,9-2,1*0,9</t>
  </si>
  <si>
    <t>(3,622+2,775+6,2)*2,46-0,9*2,1</t>
  </si>
  <si>
    <t>Obklad keramický -300x600 mm / dodávka</t>
  </si>
  <si>
    <t>Montáž dekorativních prvků MOZAIKOVÝ PÁS</t>
  </si>
  <si>
    <t>(7*0,9+1,935+1,75+1,7+1,6+1,5+1,75+3,2+1,8)*2</t>
  </si>
  <si>
    <t>(7*1,6+2,594*4+1,6+4*1,6+6*1,6+4,291*2+0,9+1,5*2+1,5+1,7+3,3+2,1+4,01+3,3*2+5,05+1,8*4+1,975+1,6*2+4,025*2+0,9*2+1,8*4+(2,56+3)*2+4,31)*2-(21*0,7-3*0,8-2*0,9)*2</t>
  </si>
  <si>
    <t>(3,622+2,775+6,2)*2-0,9*2</t>
  </si>
  <si>
    <t>Obklad keramický MOZAIKA -……………. mm / dodávka</t>
  </si>
  <si>
    <t>Stěrková hydroizolace - plocha svislá, včetně vyztužení koutů a rohů</t>
  </si>
  <si>
    <t>(0,954*2+1,2)*2,46</t>
  </si>
  <si>
    <t>0,9*2,1</t>
  </si>
  <si>
    <t>(172,55-(0,954*2+1,2)-0,9-0,9)*0,2</t>
  </si>
  <si>
    <t>Plastová lišta rohová, bílá - kompletní provedení</t>
  </si>
  <si>
    <t>12*2,46</t>
  </si>
  <si>
    <t>21*(0,7+1,97*2)+2*(0,8+1,97*2)+(0,8*2,1*2)+3*(0,9+2,1*2)</t>
  </si>
  <si>
    <t>Penetrace podkladu</t>
  </si>
  <si>
    <t>432: Dlažby</t>
  </si>
  <si>
    <t>Montáž podlah keramických velkoformátových, do 6 ks/ m2, lepených</t>
  </si>
  <si>
    <t>Dlažba keramická velkoformátová  - 450x450 mm / dodávka</t>
  </si>
  <si>
    <t>Stěrková hydroizolace - plocha vodorovná, včetně vyztužení koutů a rohů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</si>
</sst>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0_);[Red]\-\ #,##0.00_);&quot;–&quot;??;_(@_)"/>
    <numFmt numFmtId="166" formatCode="_(#,##0_);[Red]\-\ #,##0_);&quot;–&quot;??;_(@_)"/>
    <numFmt numFmtId="171" formatCode="#,##0&quot; Kč&quot;;[Red]\-#,##0&quot; Kč&quot;"/>
    <numFmt numFmtId="172" formatCode="#,##0.00&quot; Kč&quot;;[Red]\-#,##0.00&quot; Kč&quot;"/>
    <numFmt numFmtId="173" formatCode="#,##0;[Red]\-#,##0"/>
    <numFmt numFmtId="174" formatCode="_ * #,##0_ ;_ * \-#,##0_ ;_ * \-_ ;_ @_ "/>
    <numFmt numFmtId="175" formatCode="_ * #,##0.00_ ;_ * \-#,##0.00_ ;_ * \-??_ ;_ @_ "/>
    <numFmt numFmtId="176" formatCode="_-* #,##0_-;\-* #,##0_-;_-* \-_-;_-@_-"/>
    <numFmt numFmtId="177" formatCode="_-* #,##0.00_-;\-* #,##0.00_-;_-* \-??_-;_-@_-"/>
    <numFmt numFmtId="178" formatCode="#,##0.0"/>
    <numFmt numFmtId="179" formatCode="_ &quot;Fr. &quot;* #,##0_ ;_ &quot;Fr. &quot;* \-#,##0_ ;_ &quot;Fr. &quot;* \-_ ;_ @_ "/>
    <numFmt numFmtId="180" formatCode="_ &quot;Fr. &quot;* #,##0.00_ ;_ &quot;Fr. &quot;* \-#,##0.00_ ;_ &quot;Fr. &quot;* \-??_ ;_ @_ "/>
    <numFmt numFmtId="181" formatCode="_-\Ł* #,##0_-;&quot;-Ł&quot;* #,##0_-;_-\Ł* \-_-;_-@_-"/>
    <numFmt numFmtId="182" formatCode="_-\Ł* #,##0.00_-;&quot;-Ł&quot;* #,##0.00_-;_-\Ł* \-??_-;_-@_-"/>
  </numFmts>
  <fonts count="4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18"/>
      <name val="Arial"/>
      <family val="2"/>
      <charset val="238"/>
    </font>
    <font>
      <sz val="12"/>
      <name val="Times New Roman CE"/>
      <family val="1"/>
      <charset val="238"/>
    </font>
    <font>
      <sz val="10"/>
      <color indexed="18"/>
      <name val="Arial"/>
      <family val="2"/>
      <charset val="238"/>
    </font>
    <font>
      <sz val="10"/>
      <name val="Arial CE"/>
      <family val="2"/>
      <charset val="238"/>
    </font>
    <font>
      <b/>
      <sz val="9"/>
      <color indexed="18"/>
      <name val="Arial"/>
      <family val="2"/>
      <charset val="238"/>
    </font>
    <font>
      <b/>
      <sz val="11"/>
      <color indexed="16"/>
      <name val="Arial"/>
      <family val="2"/>
      <charset val="238"/>
    </font>
    <font>
      <sz val="11"/>
      <color indexed="16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  <charset val="238"/>
    </font>
    <font>
      <sz val="8"/>
      <color indexed="17"/>
      <name val="Courier New"/>
      <family val="3"/>
      <charset val="238"/>
    </font>
    <font>
      <sz val="8"/>
      <color indexed="17"/>
      <name val="Arial"/>
      <family val="2"/>
      <charset val="238"/>
    </font>
    <font>
      <b/>
      <i/>
      <sz val="1"/>
      <color indexed="9"/>
      <name val="Calibri"/>
      <family val="2"/>
      <charset val="238"/>
    </font>
    <font>
      <b/>
      <i/>
      <sz val="1"/>
      <name val="Calibri"/>
      <family val="2"/>
      <charset val="238"/>
    </font>
    <font>
      <sz val="9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Univers (WN)"/>
      <charset val="238"/>
    </font>
    <font>
      <sz val="8"/>
      <name val="Arial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Tahoma"/>
      <family val="2"/>
      <charset val="238"/>
    </font>
    <font>
      <sz val="10"/>
      <color indexed="16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Garamond"/>
      <family val="1"/>
      <charset val="238"/>
    </font>
    <font>
      <sz val="8"/>
      <name val="MS Sans Serif"/>
      <family val="2"/>
      <charset val="238"/>
    </font>
    <font>
      <sz val="9"/>
      <color theme="1"/>
      <name val="Arial"/>
      <family val="2"/>
      <charset val="238"/>
    </font>
    <font>
      <sz val="10"/>
      <name val="Arial CE"/>
    </font>
    <font>
      <sz val="14"/>
      <name val="Tahoma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Helv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51"/>
      </patternFill>
    </fill>
    <fill>
      <patternFill patternType="solid">
        <fgColor indexed="51"/>
        <bgColor indexed="50"/>
      </patternFill>
    </fill>
    <fill>
      <patternFill patternType="solid">
        <fgColor indexed="4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23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6">
    <xf numFmtId="0" fontId="0" fillId="0" borderId="0"/>
    <xf numFmtId="0" fontId="5" fillId="0" borderId="0" applyNumberFormat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9" fontId="21" fillId="0" borderId="0"/>
    <xf numFmtId="0" fontId="3" fillId="0" borderId="0"/>
    <xf numFmtId="0" fontId="3" fillId="0" borderId="0"/>
    <xf numFmtId="0" fontId="22" fillId="2" borderId="0" applyProtection="0"/>
    <xf numFmtId="171" fontId="3" fillId="0" borderId="0" applyFill="0" applyBorder="0" applyAlignment="0" applyProtection="0"/>
    <xf numFmtId="0" fontId="3" fillId="0" borderId="0"/>
    <xf numFmtId="172" fontId="3" fillId="0" borderId="0" applyFill="0" applyBorder="0" applyAlignment="0" applyProtection="0"/>
    <xf numFmtId="0" fontId="3" fillId="0" borderId="0"/>
    <xf numFmtId="0" fontId="7" fillId="0" borderId="0" applyProtection="0"/>
    <xf numFmtId="49" fontId="7" fillId="0" borderId="4"/>
    <xf numFmtId="171" fontId="3" fillId="0" borderId="0" applyFill="0" applyBorder="0" applyAlignment="0" applyProtection="0"/>
    <xf numFmtId="49" fontId="7" fillId="0" borderId="4"/>
    <xf numFmtId="49" fontId="7" fillId="0" borderId="4"/>
    <xf numFmtId="49" fontId="7" fillId="0" borderId="4"/>
    <xf numFmtId="49" fontId="7" fillId="0" borderId="4"/>
    <xf numFmtId="49" fontId="7" fillId="0" borderId="4"/>
    <xf numFmtId="49" fontId="7" fillId="0" borderId="4"/>
    <xf numFmtId="49" fontId="7" fillId="0" borderId="4"/>
    <xf numFmtId="0" fontId="23" fillId="3" borderId="0" applyNumberFormat="0" applyBorder="0" applyAlignment="0" applyProtection="0"/>
    <xf numFmtId="1" fontId="24" fillId="0" borderId="5" applyAlignment="0"/>
    <xf numFmtId="0" fontId="3" fillId="0" borderId="0" applyNumberFormat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" fillId="0" borderId="0" applyFill="0" applyBorder="0" applyAlignment="0" applyProtection="0"/>
    <xf numFmtId="43" fontId="7" fillId="0" borderId="0" applyFont="0" applyFill="0" applyBorder="0" applyAlignment="0" applyProtection="0"/>
    <xf numFmtId="49" fontId="25" fillId="4" borderId="6">
      <alignment horizontal="center"/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7" fillId="0" borderId="0"/>
    <xf numFmtId="0" fontId="26" fillId="0" borderId="0"/>
    <xf numFmtId="0" fontId="27" fillId="0" borderId="0"/>
    <xf numFmtId="0" fontId="28" fillId="4" borderId="6">
      <alignment horizontal="center"/>
      <protection locked="0"/>
    </xf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5" fillId="4" borderId="7">
      <protection locked="0"/>
    </xf>
    <xf numFmtId="0" fontId="2" fillId="0" borderId="1" applyNumberFormat="0" applyFill="0" applyAlignment="0" applyProtection="0"/>
    <xf numFmtId="0" fontId="29" fillId="5" borderId="8">
      <alignment horizontal="center"/>
      <protection locked="0"/>
    </xf>
    <xf numFmtId="0" fontId="29" fillId="5" borderId="8">
      <alignment horizontal="center"/>
      <protection locked="0"/>
    </xf>
    <xf numFmtId="0" fontId="29" fillId="5" borderId="8">
      <alignment horizontal="center"/>
      <protection locked="0"/>
    </xf>
    <xf numFmtId="0" fontId="29" fillId="5" borderId="8">
      <alignment horizontal="center"/>
      <protection locked="0"/>
    </xf>
    <xf numFmtId="0" fontId="29" fillId="5" borderId="8">
      <alignment horizontal="center"/>
      <protection locked="0"/>
    </xf>
    <xf numFmtId="4" fontId="30" fillId="4" borderId="9"/>
    <xf numFmtId="0" fontId="3" fillId="0" borderId="0"/>
    <xf numFmtId="0" fontId="3" fillId="0" borderId="0"/>
    <xf numFmtId="0" fontId="7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4" fillId="0" borderId="0" applyAlignment="0">
      <alignment vertical="top" wrapText="1"/>
      <protection locked="0"/>
    </xf>
    <xf numFmtId="0" fontId="34" fillId="0" borderId="0" applyAlignment="0">
      <alignment vertical="top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" fillId="0" borderId="0"/>
    <xf numFmtId="0" fontId="35" fillId="0" borderId="0"/>
    <xf numFmtId="0" fontId="3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" fillId="0" borderId="0"/>
    <xf numFmtId="0" fontId="37" fillId="0" borderId="0"/>
    <xf numFmtId="0" fontId="25" fillId="4" borderId="10">
      <protection locked="0"/>
    </xf>
    <xf numFmtId="9" fontId="3" fillId="0" borderId="0" applyFont="0" applyFill="0" applyBorder="0" applyAlignment="0" applyProtection="0"/>
    <xf numFmtId="1" fontId="7" fillId="0" borderId="0">
      <alignment horizontal="center" vertical="center"/>
      <protection locked="0"/>
    </xf>
    <xf numFmtId="1" fontId="7" fillId="0" borderId="0">
      <alignment horizontal="center" vertical="center"/>
      <protection locked="0"/>
    </xf>
    <xf numFmtId="0" fontId="38" fillId="0" borderId="0"/>
    <xf numFmtId="0" fontId="39" fillId="6" borderId="0">
      <alignment horizontal="left"/>
    </xf>
    <xf numFmtId="0" fontId="40" fillId="6" borderId="0"/>
    <xf numFmtId="0" fontId="41" fillId="0" borderId="0"/>
    <xf numFmtId="4" fontId="29" fillId="5" borderId="11">
      <alignment horizontal="right" vertical="center"/>
    </xf>
    <xf numFmtId="0" fontId="39" fillId="0" borderId="0"/>
    <xf numFmtId="178" fontId="42" fillId="0" borderId="4">
      <alignment horizontal="right" vertic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2" fontId="3" fillId="0" borderId="0" applyFill="0" applyBorder="0" applyAlignment="0" applyProtection="0"/>
    <xf numFmtId="0" fontId="7" fillId="0" borderId="0"/>
    <xf numFmtId="0" fontId="39" fillId="2" borderId="0" applyProtection="0"/>
  </cellStyleXfs>
  <cellXfs count="87">
    <xf numFmtId="0" fontId="0" fillId="0" borderId="0" xfId="0"/>
    <xf numFmtId="164" fontId="4" fillId="0" borderId="0" xfId="0" applyNumberFormat="1" applyFont="1" applyFill="1" applyAlignment="1"/>
    <xf numFmtId="49" fontId="4" fillId="0" borderId="0" xfId="1" applyNumberFormat="1" applyFont="1" applyAlignment="1"/>
    <xf numFmtId="49" fontId="4" fillId="0" borderId="0" xfId="0" applyNumberFormat="1" applyFont="1" applyAlignment="1"/>
    <xf numFmtId="4" fontId="4" fillId="0" borderId="0" xfId="0" applyNumberFormat="1" applyFont="1" applyFill="1" applyBorder="1" applyAlignment="1"/>
    <xf numFmtId="165" fontId="4" fillId="0" borderId="0" xfId="0" applyNumberFormat="1" applyFont="1" applyAlignment="1"/>
    <xf numFmtId="166" fontId="4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6" fillId="0" borderId="0" xfId="0" applyFont="1"/>
    <xf numFmtId="164" fontId="4" fillId="0" borderId="0" xfId="0" applyNumberFormat="1" applyFont="1" applyAlignment="1"/>
    <xf numFmtId="49" fontId="4" fillId="0" borderId="0" xfId="2" applyNumberFormat="1" applyFont="1" applyAlignment="1"/>
    <xf numFmtId="49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Fill="1" applyBorder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49" fontId="10" fillId="0" borderId="0" xfId="0" applyNumberFormat="1" applyFont="1" applyAlignment="1">
      <alignment horizontal="right"/>
    </xf>
    <xf numFmtId="0" fontId="10" fillId="0" borderId="0" xfId="0" applyFont="1"/>
    <xf numFmtId="164" fontId="8" fillId="0" borderId="0" xfId="0" applyNumberFormat="1" applyFont="1" applyAlignment="1"/>
    <xf numFmtId="0" fontId="8" fillId="0" borderId="0" xfId="0" applyNumberFormat="1" applyFont="1" applyAlignment="1">
      <alignment horizontal="left"/>
    </xf>
    <xf numFmtId="4" fontId="8" fillId="0" borderId="0" xfId="0" applyNumberFormat="1" applyFont="1" applyFill="1" applyBorder="1" applyAlignment="1"/>
    <xf numFmtId="165" fontId="8" fillId="0" borderId="0" xfId="0" applyNumberFormat="1" applyFont="1" applyAlignment="1"/>
    <xf numFmtId="166" fontId="8" fillId="0" borderId="0" xfId="0" applyNumberFormat="1" applyFont="1" applyAlignment="1"/>
    <xf numFmtId="0" fontId="8" fillId="0" borderId="0" xfId="0" applyFont="1"/>
    <xf numFmtId="164" fontId="11" fillId="0" borderId="3" xfId="0" applyNumberFormat="1" applyFont="1" applyBorder="1" applyAlignment="1">
      <alignment horizontal="right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2" fillId="0" borderId="3" xfId="0" applyNumberFormat="1" applyFont="1" applyFill="1" applyBorder="1" applyAlignment="1">
      <alignment horizontal="right" vertical="top"/>
    </xf>
    <xf numFmtId="165" fontId="11" fillId="0" borderId="3" xfId="0" applyNumberFormat="1" applyFont="1" applyBorder="1" applyAlignment="1">
      <alignment horizontal="right" vertical="top"/>
    </xf>
    <xf numFmtId="165" fontId="11" fillId="0" borderId="3" xfId="0" applyNumberFormat="1" applyFont="1" applyFill="1" applyBorder="1" applyAlignment="1">
      <alignment horizontal="right" vertical="top"/>
    </xf>
    <xf numFmtId="166" fontId="11" fillId="0" borderId="3" xfId="0" applyNumberFormat="1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0" fontId="13" fillId="0" borderId="0" xfId="0" applyFont="1"/>
    <xf numFmtId="4" fontId="14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left" vertical="top" wrapText="1"/>
    </xf>
    <xf numFmtId="165" fontId="14" fillId="0" borderId="0" xfId="0" applyNumberFormat="1" applyFont="1" applyFill="1" applyAlignment="1">
      <alignment horizontal="left" vertical="top" wrapText="1"/>
    </xf>
    <xf numFmtId="16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49" fontId="13" fillId="0" borderId="0" xfId="0" applyNumberFormat="1" applyFont="1" applyFill="1" applyAlignment="1">
      <alignment horizontal="right"/>
    </xf>
    <xf numFmtId="0" fontId="13" fillId="0" borderId="0" xfId="0" applyFont="1" applyFill="1"/>
    <xf numFmtId="164" fontId="11" fillId="0" borderId="3" xfId="0" applyNumberFormat="1" applyFont="1" applyFill="1" applyBorder="1" applyAlignment="1">
      <alignment horizontal="right" vertical="top"/>
    </xf>
    <xf numFmtId="0" fontId="11" fillId="0" borderId="3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/>
    </xf>
    <xf numFmtId="166" fontId="11" fillId="0" borderId="3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left" vertical="top" wrapText="1"/>
    </xf>
    <xf numFmtId="166" fontId="14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right" vertical="top" wrapText="1"/>
    </xf>
    <xf numFmtId="0" fontId="15" fillId="0" borderId="0" xfId="0" applyFont="1" applyFill="1" applyAlignment="1">
      <alignment horizontal="left" vertical="top" wrapText="1"/>
    </xf>
    <xf numFmtId="165" fontId="13" fillId="0" borderId="3" xfId="0" applyNumberFormat="1" applyFont="1" applyFill="1" applyBorder="1" applyAlignment="1">
      <alignment horizontal="right" vertical="top"/>
    </xf>
    <xf numFmtId="165" fontId="17" fillId="0" borderId="0" xfId="0" applyNumberFormat="1" applyFont="1" applyFill="1" applyAlignment="1">
      <alignment horizontal="center" vertical="center"/>
    </xf>
    <xf numFmtId="164" fontId="13" fillId="0" borderId="3" xfId="0" applyNumberFormat="1" applyFont="1" applyFill="1" applyBorder="1" applyAlignment="1">
      <alignment horizontal="right" vertical="top"/>
    </xf>
    <xf numFmtId="0" fontId="13" fillId="0" borderId="3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 vertical="top"/>
    </xf>
    <xf numFmtId="4" fontId="18" fillId="0" borderId="3" xfId="0" applyNumberFormat="1" applyFont="1" applyFill="1" applyBorder="1" applyAlignment="1">
      <alignment horizontal="right" vertical="top"/>
    </xf>
    <xf numFmtId="166" fontId="13" fillId="0" borderId="3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164" fontId="19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4" fontId="20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166" fontId="19" fillId="0" borderId="0" xfId="0" applyNumberFormat="1" applyFont="1" applyAlignment="1">
      <alignment horizontal="right" vertical="top"/>
    </xf>
  </cellXfs>
  <cellStyles count="156">
    <cellStyle name="_5230_RD Kunratice - sklípek_rozpočet" xfId="3"/>
    <cellStyle name="_Dostavba školy Nymburk_Celková rekapitulace" xfId="4"/>
    <cellStyle name="_Ladronka_2_VV-DVD_kontrola_FINAL" xfId="5"/>
    <cellStyle name="_PERSONAL" xfId="6"/>
    <cellStyle name="_PERSONAL_1" xfId="7"/>
    <cellStyle name="_Q-Sadovky-výkaz-2003-07-01" xfId="8"/>
    <cellStyle name="_Q-Sadovky-výkaz-2003-07-01_1" xfId="9"/>
    <cellStyle name="_Q-Sadovky-výkaz-2003-07-01_2" xfId="10"/>
    <cellStyle name="_Q-Sadovky-výkaz-2003-07-01_3" xfId="11"/>
    <cellStyle name="_Titulní list" xfId="12"/>
    <cellStyle name="_ZTI_rozpočet" xfId="13"/>
    <cellStyle name="1" xfId="14"/>
    <cellStyle name="1 000 Kč_ELEKTRO doplněné K PŘEDÁNÍ-  MŠ Přímětická" xfId="15"/>
    <cellStyle name="1 2" xfId="16"/>
    <cellStyle name="1 3" xfId="17"/>
    <cellStyle name="1 4" xfId="18"/>
    <cellStyle name="1 5" xfId="19"/>
    <cellStyle name="1 6" xfId="20"/>
    <cellStyle name="1 7" xfId="21"/>
    <cellStyle name="1_List12" xfId="22"/>
    <cellStyle name="40 % – Zvýraznění6 3" xfId="23"/>
    <cellStyle name="cárkyd" xfId="24"/>
    <cellStyle name="cary" xfId="25"/>
    <cellStyle name="Čárka 2" xfId="26"/>
    <cellStyle name="Čárka 3" xfId="27"/>
    <cellStyle name="čárky [0]_ELEKTRO doplněné K PŘEDÁNÍ-  MŠ Přímětická" xfId="28"/>
    <cellStyle name="čárky 2" xfId="29"/>
    <cellStyle name="číslo" xfId="30"/>
    <cellStyle name="Dezimal [0]_Tabelle1" xfId="31"/>
    <cellStyle name="Dezimal_Tabelle1" xfId="32"/>
    <cellStyle name="Dziesiętny [0]_laroux" xfId="33"/>
    <cellStyle name="Dziesiętny_laroux" xfId="34"/>
    <cellStyle name="Excel Built-in Normal" xfId="35"/>
    <cellStyle name="Firma" xfId="36"/>
    <cellStyle name="Hlavní nadpis" xfId="37"/>
    <cellStyle name="Jednotka" xfId="38"/>
    <cellStyle name="Měna 2" xfId="39"/>
    <cellStyle name="měny 2" xfId="40"/>
    <cellStyle name="množství" xfId="41"/>
    <cellStyle name="Nadpis 1 2" xfId="42"/>
    <cellStyle name="Nadpis1 1" xfId="43"/>
    <cellStyle name="Nadpis1 1 2" xfId="44"/>
    <cellStyle name="Nadpis1 1 3" xfId="45"/>
    <cellStyle name="Nadpis1 1 4" xfId="46"/>
    <cellStyle name="Nadpis1 1_List12" xfId="47"/>
    <cellStyle name="Naklady" xfId="48"/>
    <cellStyle name="Normal 2" xfId="49"/>
    <cellStyle name="Normal 3" xfId="50"/>
    <cellStyle name="Normal 4" xfId="51"/>
    <cellStyle name="Normal 4 2" xfId="52"/>
    <cellStyle name="Normální" xfId="0" builtinId="0"/>
    <cellStyle name="Normální 10" xfId="53"/>
    <cellStyle name="Normální 10 2" xfId="54"/>
    <cellStyle name="Normální 10 2 2" xfId="55"/>
    <cellStyle name="Normální 10 3" xfId="56"/>
    <cellStyle name="Normální 10_List12" xfId="57"/>
    <cellStyle name="Normální 11" xfId="58"/>
    <cellStyle name="Normální 12" xfId="59"/>
    <cellStyle name="Normální 13" xfId="60"/>
    <cellStyle name="Normální 13 2" xfId="61"/>
    <cellStyle name="Normální 14" xfId="62"/>
    <cellStyle name="Normální 14 2" xfId="63"/>
    <cellStyle name="Normální 15" xfId="64"/>
    <cellStyle name="Normální 15 2" xfId="65"/>
    <cellStyle name="Normální 16" xfId="66"/>
    <cellStyle name="Normální 16 2" xfId="67"/>
    <cellStyle name="Normální 17" xfId="68"/>
    <cellStyle name="Normální 18" xfId="69"/>
    <cellStyle name="Normální 19" xfId="70"/>
    <cellStyle name="normální 2" xfId="71"/>
    <cellStyle name="Normální 2 2" xfId="2"/>
    <cellStyle name="normální 2 2 2" xfId="72"/>
    <cellStyle name="normální 2 2 3" xfId="73"/>
    <cellStyle name="Normální 2 2 4" xfId="74"/>
    <cellStyle name="Normální 2 2 5" xfId="75"/>
    <cellStyle name="Normální 2 2 6" xfId="76"/>
    <cellStyle name="Normální 2 2 7" xfId="77"/>
    <cellStyle name="Normální 2 2 8" xfId="78"/>
    <cellStyle name="Normální 2 2 9" xfId="79"/>
    <cellStyle name="Normální 2 3" xfId="80"/>
    <cellStyle name="Normální 2 3 2" xfId="1"/>
    <cellStyle name="Normální 2 4" xfId="81"/>
    <cellStyle name="Normální 2 5" xfId="82"/>
    <cellStyle name="Normální 2 6" xfId="83"/>
    <cellStyle name="Normální 2 7" xfId="84"/>
    <cellStyle name="Normální 2 8" xfId="85"/>
    <cellStyle name="Normální 2_List12" xfId="86"/>
    <cellStyle name="Normální 20" xfId="87"/>
    <cellStyle name="Normální 21" xfId="88"/>
    <cellStyle name="Normální 22" xfId="89"/>
    <cellStyle name="Normální 23" xfId="90"/>
    <cellStyle name="Normální 24" xfId="91"/>
    <cellStyle name="Normální 25" xfId="92"/>
    <cellStyle name="Normální 256" xfId="93"/>
    <cellStyle name="Normální 26" xfId="94"/>
    <cellStyle name="Normální 26 2" xfId="95"/>
    <cellStyle name="Normální 27" xfId="96"/>
    <cellStyle name="Normální 28" xfId="97"/>
    <cellStyle name="Normální 29" xfId="98"/>
    <cellStyle name="Normální 3" xfId="99"/>
    <cellStyle name="normální 3 2" xfId="100"/>
    <cellStyle name="normální 3 3" xfId="101"/>
    <cellStyle name="Normální 3 4" xfId="102"/>
    <cellStyle name="Normální 30" xfId="103"/>
    <cellStyle name="Normální 31" xfId="104"/>
    <cellStyle name="Normální 32" xfId="105"/>
    <cellStyle name="normální 33" xfId="106"/>
    <cellStyle name="normální 4" xfId="107"/>
    <cellStyle name="normální 5" xfId="108"/>
    <cellStyle name="Normální 5 2" xfId="109"/>
    <cellStyle name="Normální 5 2 2" xfId="110"/>
    <cellStyle name="Normální 5 2 2 2" xfId="111"/>
    <cellStyle name="Normální 5 2 3" xfId="112"/>
    <cellStyle name="Normální 5 2_List12" xfId="113"/>
    <cellStyle name="normální 6" xfId="114"/>
    <cellStyle name="Normální 6 2" xfId="115"/>
    <cellStyle name="Normální 6 2 2" xfId="116"/>
    <cellStyle name="Normální 6 2 2 2" xfId="117"/>
    <cellStyle name="Normální 6 2 3" xfId="118"/>
    <cellStyle name="Normální 6 2_List12" xfId="119"/>
    <cellStyle name="normální 7" xfId="120"/>
    <cellStyle name="Normální 7 2" xfId="121"/>
    <cellStyle name="Normální 7 2 2" xfId="122"/>
    <cellStyle name="Normální 7 2 2 2" xfId="123"/>
    <cellStyle name="Normální 7 2 3" xfId="124"/>
    <cellStyle name="Normální 7 2_List12" xfId="125"/>
    <cellStyle name="Normální 8" xfId="126"/>
    <cellStyle name="Normální 8 2" xfId="127"/>
    <cellStyle name="Normální 8 2 2" xfId="128"/>
    <cellStyle name="Normální 8 2 2 2" xfId="129"/>
    <cellStyle name="Normální 8 2 3" xfId="130"/>
    <cellStyle name="Normální 8 2_List12" xfId="131"/>
    <cellStyle name="Normální 9" xfId="132"/>
    <cellStyle name="Normální 9 2" xfId="133"/>
    <cellStyle name="Normální 9 2 2" xfId="134"/>
    <cellStyle name="Normální 9 3" xfId="135"/>
    <cellStyle name="Normální 9_List12" xfId="136"/>
    <cellStyle name="Normalny_laroux" xfId="137"/>
    <cellStyle name="Podnadpis" xfId="138"/>
    <cellStyle name="Položka" xfId="139"/>
    <cellStyle name="Procenta 2" xfId="140"/>
    <cellStyle name="Specifikace" xfId="141"/>
    <cellStyle name="Specifikace 2" xfId="142"/>
    <cellStyle name="Standard_aktuell" xfId="143"/>
    <cellStyle name="Stín+tučně" xfId="144"/>
    <cellStyle name="Stín+tučně+velké písmo" xfId="145"/>
    <cellStyle name="Styl 1" xfId="146"/>
    <cellStyle name="Suma" xfId="147"/>
    <cellStyle name="Tučně" xfId="148"/>
    <cellStyle name="TYP ŘÁDKU_4(sloupceJ-L)" xfId="149"/>
    <cellStyle name="Währung [0]_Tabelle1" xfId="150"/>
    <cellStyle name="Währung_Tabelle1" xfId="151"/>
    <cellStyle name="Walutowy [0]_laroux" xfId="152"/>
    <cellStyle name="Walutowy_laroux" xfId="153"/>
    <cellStyle name="základní" xfId="154"/>
    <cellStyle name="Zvýrazni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hakt/Downloads/Vy&#769;kaz%20vy&#769;me&#780;r%20KCD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y/Documents%20and%20Settings/FrantiKeberle/Dokumenty/Sadovnictv&#237;/NABIDKA/2005/Cargo%20Vienna%20-administr.bud.-%20v&#253;kazy%20v&#253;m&#283;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y/Dokumenty/Keberle/Nabidka/2003/8252-094_SADOV&#201;%20&#218;PRAV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/3130_Jedli&#269;k&#367;v%20&#250;stav/V&#253;stupy_2/RO_Dostavba%20Jedli&#269;kova%20&#250;stavu%20a%20&#353;kol%20-%20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y/Dokumenty/Keberle/Nabidka/2003/Rozpo&#269;et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69;.%2041%20Zelen&#253;%20ostrov%20roz.%20rozpo&#269;tu%20na%20DC%20(bez%20list.%20v&#253;stupu)/Rozpo&#269;et%20stavby%20dle%20DC/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SO01_Stavební část"/>
    </sheetNames>
    <sheetDataSet>
      <sheetData sheetId="0">
        <row r="31">
          <cell r="C31">
            <v>21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01 1 "/>
      <sheetName val="zelená střecha"/>
      <sheetName val="02 1 "/>
      <sheetName val="03 1 "/>
      <sheetName val="04 1 "/>
      <sheetName val="05 1 "/>
      <sheetName val="06 1 "/>
      <sheetName val="07 1 "/>
      <sheetName val="08 1 "/>
      <sheetName val="2 1 "/>
      <sheetName val="3 1 "/>
      <sheetName val="4 1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-94</v>
          </cell>
          <cell r="C4" t="str">
            <v>SADOVE ÚPRAVY</v>
          </cell>
        </row>
        <row r="6">
          <cell r="A6" t="str">
            <v>8252</v>
          </cell>
          <cell r="C6" t="str">
            <v>WIEGEL - VELKÉ MEZIŘÍČÍ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adba stromů"/>
      <sheetName val="trávník"/>
      <sheetName val="EMUGE"/>
      <sheetName val="List3"/>
    </sheetNames>
    <sheetDataSet>
      <sheetData sheetId="0">
        <row r="10">
          <cell r="E10">
            <v>240</v>
          </cell>
          <cell r="F10">
            <v>8.4</v>
          </cell>
          <cell r="G10">
            <v>2016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1"/>
  <sheetViews>
    <sheetView showGridLines="0" tabSelected="1" showWhiteSpace="0" zoomScaleSheetLayoutView="110" workbookViewId="0">
      <selection activeCell="N17" sqref="N17"/>
    </sheetView>
  </sheetViews>
  <sheetFormatPr defaultColWidth="8.85546875" defaultRowHeight="12.75" outlineLevelRow="3"/>
  <cols>
    <col min="1" max="1" width="5.42578125" style="81" customWidth="1"/>
    <col min="2" max="2" width="57.140625" style="82" customWidth="1"/>
    <col min="3" max="3" width="4.28515625" style="83" customWidth="1"/>
    <col min="4" max="4" width="13.7109375" style="84" customWidth="1"/>
    <col min="5" max="5" width="6.85546875" style="85" customWidth="1"/>
    <col min="6" max="6" width="13.42578125" style="84" customWidth="1"/>
    <col min="7" max="7" width="12.42578125" style="85" customWidth="1"/>
    <col min="8" max="8" width="15.7109375" style="86" customWidth="1"/>
    <col min="9" max="10" width="9.140625" style="19" hidden="1" customWidth="1"/>
  </cols>
  <sheetData>
    <row r="1" spans="1:10" s="8" customFormat="1" ht="23.25" customHeight="1">
      <c r="A1" s="1"/>
      <c r="B1" s="2" t="s">
        <v>0</v>
      </c>
      <c r="C1" s="3"/>
      <c r="D1" s="4"/>
      <c r="E1" s="5"/>
      <c r="F1" s="4"/>
      <c r="G1" s="6"/>
      <c r="H1" s="6"/>
      <c r="I1" s="7"/>
      <c r="J1" s="7"/>
    </row>
    <row r="2" spans="1:10" s="8" customFormat="1" ht="23.25" customHeight="1">
      <c r="A2" s="9"/>
      <c r="B2" s="10" t="s">
        <v>1</v>
      </c>
      <c r="C2" s="3"/>
      <c r="D2" s="4"/>
      <c r="E2" s="5"/>
      <c r="F2" s="4"/>
      <c r="G2" s="6"/>
      <c r="H2" s="6"/>
      <c r="I2" s="7"/>
      <c r="J2" s="7"/>
    </row>
    <row r="3" spans="1:10" s="14" customFormat="1" ht="15.75" customHeight="1" thickBo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/>
    </row>
    <row r="4" spans="1:10" ht="11.25" customHeight="1">
      <c r="A4" s="15"/>
      <c r="B4" s="16"/>
      <c r="C4" s="17"/>
      <c r="D4" s="18"/>
      <c r="E4" s="15"/>
      <c r="F4" s="18"/>
      <c r="G4" s="15"/>
      <c r="H4" s="15"/>
    </row>
    <row r="5" spans="1:10" s="27" customFormat="1" ht="19.5" customHeight="1">
      <c r="A5" s="20"/>
      <c r="B5" s="21" t="s">
        <v>0</v>
      </c>
      <c r="C5" s="22"/>
      <c r="D5" s="23"/>
      <c r="E5" s="24"/>
      <c r="F5" s="23"/>
      <c r="G5" s="24"/>
      <c r="H5" s="25">
        <f>H6+H27</f>
        <v>0</v>
      </c>
      <c r="I5" s="26"/>
      <c r="J5" s="26"/>
    </row>
    <row r="6" spans="1:10" s="33" customFormat="1" ht="16.5" customHeight="1" outlineLevel="1">
      <c r="A6" s="28"/>
      <c r="B6" s="29" t="s">
        <v>14</v>
      </c>
      <c r="C6" s="17"/>
      <c r="D6" s="30"/>
      <c r="E6" s="31"/>
      <c r="F6" s="30"/>
      <c r="G6" s="31"/>
      <c r="H6" s="32">
        <f>SUBTOTAL(9,H7:H26)</f>
        <v>0</v>
      </c>
      <c r="I6" s="15"/>
      <c r="J6" s="15"/>
    </row>
    <row r="7" spans="1:10" s="55" customFormat="1" ht="24" outlineLevel="2" collapsed="1">
      <c r="A7" s="56">
        <v>1</v>
      </c>
      <c r="B7" s="57" t="s">
        <v>15</v>
      </c>
      <c r="C7" s="58" t="s">
        <v>11</v>
      </c>
      <c r="D7" s="37">
        <f>SUM(D8:D10)</f>
        <v>335.32470000000001</v>
      </c>
      <c r="E7" s="39">
        <v>0</v>
      </c>
      <c r="F7" s="37">
        <f>D7*(1+E7/100)</f>
        <v>335.32470000000001</v>
      </c>
      <c r="G7" s="66"/>
      <c r="H7" s="59">
        <f>F7*G7</f>
        <v>0</v>
      </c>
      <c r="I7" s="54" t="s">
        <v>12</v>
      </c>
      <c r="J7" s="54"/>
    </row>
    <row r="8" spans="1:10" s="65" customFormat="1" ht="11.25" hidden="1" outlineLevel="3">
      <c r="A8" s="60"/>
      <c r="B8" s="61" t="s">
        <v>16</v>
      </c>
      <c r="C8" s="62"/>
      <c r="D8" s="43">
        <f>(7*0.9+1.935+1.75+1.7+1.6+1.5+1.75+3.2+1.8)*2.46</f>
        <v>52.976099999999988</v>
      </c>
      <c r="E8" s="45"/>
      <c r="F8" s="44"/>
      <c r="G8" s="45"/>
      <c r="H8" s="63"/>
      <c r="I8" s="64"/>
      <c r="J8" s="64"/>
    </row>
    <row r="9" spans="1:10" s="65" customFormat="1" ht="45" hidden="1" outlineLevel="3">
      <c r="A9" s="60"/>
      <c r="B9" s="61" t="s">
        <v>17</v>
      </c>
      <c r="C9" s="62"/>
      <c r="D9" s="43">
        <f>(7*1.6+2.594*4+1.6+4*1.6+6*1.6+4.291*2+0.9+1.5*2+1.5+1.7+3.3+2.1+4.01+3.3*2+5.05+1.8*4+1.975+1.6*2+4.025*2+0.9*2+1.8*4+(2.56+3)*2+4.31)*2.46-21*0.7*1.97-3*0.8*1.97-2*0.9*2.1-2.594*0.9-2.4*0.9-2.1*0.9</f>
        <v>253.24998000000002</v>
      </c>
      <c r="E9" s="45"/>
      <c r="F9" s="44"/>
      <c r="G9" s="45"/>
      <c r="H9" s="63"/>
      <c r="I9" s="64"/>
      <c r="J9" s="64"/>
    </row>
    <row r="10" spans="1:10" s="65" customFormat="1" ht="11.25" hidden="1" outlineLevel="3">
      <c r="A10" s="60"/>
      <c r="B10" s="61" t="s">
        <v>18</v>
      </c>
      <c r="C10" s="62"/>
      <c r="D10" s="43">
        <f>(3.622+2.775+6.2)*2.46-0.9*2.1</f>
        <v>29.098620000000004</v>
      </c>
      <c r="E10" s="45"/>
      <c r="F10" s="44"/>
      <c r="G10" s="45"/>
      <c r="H10" s="63"/>
      <c r="I10" s="64"/>
      <c r="J10" s="64"/>
    </row>
    <row r="11" spans="1:10" s="55" customFormat="1" ht="12" outlineLevel="2" collapsed="1">
      <c r="A11" s="56">
        <v>2</v>
      </c>
      <c r="B11" s="57" t="s">
        <v>19</v>
      </c>
      <c r="C11" s="58" t="s">
        <v>11</v>
      </c>
      <c r="D11" s="37">
        <f>D7</f>
        <v>335.32470000000001</v>
      </c>
      <c r="E11" s="39">
        <v>15</v>
      </c>
      <c r="F11" s="37">
        <f>D11*(1+E11/100)</f>
        <v>385.62340499999999</v>
      </c>
      <c r="G11" s="39"/>
      <c r="H11" s="59">
        <f>F11*G11</f>
        <v>0</v>
      </c>
      <c r="I11" s="54" t="s">
        <v>12</v>
      </c>
      <c r="J11" s="54"/>
    </row>
    <row r="12" spans="1:10" s="55" customFormat="1" ht="12" outlineLevel="2" collapsed="1">
      <c r="A12" s="56">
        <v>3</v>
      </c>
      <c r="B12" s="57" t="s">
        <v>20</v>
      </c>
      <c r="C12" s="58" t="s">
        <v>13</v>
      </c>
      <c r="D12" s="37">
        <f>SUM(D13:D15)</f>
        <v>287.01</v>
      </c>
      <c r="E12" s="39">
        <v>0</v>
      </c>
      <c r="F12" s="37">
        <f>D12*(1+E12/100)</f>
        <v>287.01</v>
      </c>
      <c r="G12" s="39"/>
      <c r="H12" s="59">
        <f>F12*G12</f>
        <v>0</v>
      </c>
      <c r="I12" s="54"/>
      <c r="J12" s="54"/>
    </row>
    <row r="13" spans="1:10" s="65" customFormat="1" ht="11.25" hidden="1" outlineLevel="3">
      <c r="A13" s="60"/>
      <c r="B13" s="61" t="s">
        <v>21</v>
      </c>
      <c r="C13" s="62"/>
      <c r="D13" s="43">
        <f>(7*0.9+1.935+1.75+1.7+1.6+1.5+1.75+3.2+1.8)*2</f>
        <v>43.069999999999993</v>
      </c>
      <c r="E13" s="45"/>
      <c r="F13" s="44"/>
      <c r="G13" s="45"/>
      <c r="H13" s="63"/>
      <c r="I13" s="64"/>
      <c r="J13" s="64"/>
    </row>
    <row r="14" spans="1:10" s="65" customFormat="1" ht="33.75" hidden="1" outlineLevel="3">
      <c r="A14" s="60"/>
      <c r="B14" s="61" t="s">
        <v>22</v>
      </c>
      <c r="C14" s="62"/>
      <c r="D14" s="43">
        <f>(7*1.6+2.594*4+1.6+4*1.6+6*1.6+4.291*2+0.9+1.5*2+1.5+1.7+3.3+2.1+4.01+3.3*2+5.05+1.8*4+1.975+1.6*2+4.025*2+0.9*2+1.8*4+(2.56+3)*2+4.31)*2-(21*0.7-3*0.8-2*0.9)*2</f>
        <v>220.54599999999999</v>
      </c>
      <c r="E14" s="45"/>
      <c r="F14" s="44"/>
      <c r="G14" s="45"/>
      <c r="H14" s="63"/>
      <c r="I14" s="64"/>
      <c r="J14" s="64"/>
    </row>
    <row r="15" spans="1:10" s="65" customFormat="1" ht="11.25" hidden="1" outlineLevel="3">
      <c r="A15" s="60"/>
      <c r="B15" s="61" t="s">
        <v>23</v>
      </c>
      <c r="C15" s="62"/>
      <c r="D15" s="43">
        <f>(3.622+2.775+6.2)*2-0.9*2</f>
        <v>23.394000000000002</v>
      </c>
      <c r="E15" s="45"/>
      <c r="F15" s="44"/>
      <c r="G15" s="45"/>
      <c r="H15" s="63"/>
      <c r="I15" s="64"/>
      <c r="J15" s="64"/>
    </row>
    <row r="16" spans="1:10" s="55" customFormat="1" ht="12" outlineLevel="2">
      <c r="A16" s="56">
        <v>4</v>
      </c>
      <c r="B16" s="57" t="s">
        <v>24</v>
      </c>
      <c r="C16" s="58" t="s">
        <v>11</v>
      </c>
      <c r="D16" s="37">
        <f>D12*0.06</f>
        <v>17.220599999999997</v>
      </c>
      <c r="E16" s="39">
        <v>15</v>
      </c>
      <c r="F16" s="37">
        <f>D16*(1+E16/100)</f>
        <v>19.803689999999996</v>
      </c>
      <c r="G16" s="39"/>
      <c r="H16" s="59">
        <f>F16*G16</f>
        <v>0</v>
      </c>
      <c r="I16" s="54" t="s">
        <v>12</v>
      </c>
      <c r="J16" s="54"/>
    </row>
    <row r="17" spans="1:10" s="55" customFormat="1" ht="12" outlineLevel="2" collapsed="1">
      <c r="A17" s="56">
        <v>5</v>
      </c>
      <c r="B17" s="57" t="s">
        <v>25</v>
      </c>
      <c r="C17" s="58" t="s">
        <v>11</v>
      </c>
      <c r="D17" s="37">
        <f>SUM(D18:D21)</f>
        <v>44.954079999999998</v>
      </c>
      <c r="E17" s="39">
        <v>0</v>
      </c>
      <c r="F17" s="37">
        <f>D17*(1+E17/100)</f>
        <v>44.954079999999998</v>
      </c>
      <c r="G17" s="39"/>
      <c r="H17" s="59">
        <f>F17*G17</f>
        <v>0</v>
      </c>
      <c r="I17" s="54" t="s">
        <v>12</v>
      </c>
      <c r="J17" s="54"/>
    </row>
    <row r="18" spans="1:10" s="65" customFormat="1" ht="11.25" hidden="1" outlineLevel="3">
      <c r="A18" s="60"/>
      <c r="B18" s="61" t="s">
        <v>26</v>
      </c>
      <c r="C18" s="62"/>
      <c r="D18" s="43">
        <f>(0.954*2+1.2)*2.46</f>
        <v>7.6456799999999987</v>
      </c>
      <c r="E18" s="45"/>
      <c r="F18" s="44"/>
      <c r="G18" s="45"/>
      <c r="H18" s="63"/>
      <c r="I18" s="64"/>
      <c r="J18" s="64"/>
    </row>
    <row r="19" spans="1:10" s="65" customFormat="1" ht="11.25" hidden="1" outlineLevel="3">
      <c r="A19" s="60"/>
      <c r="B19" s="61" t="s">
        <v>27</v>
      </c>
      <c r="C19" s="62"/>
      <c r="D19" s="43">
        <f>0.9*2.1</f>
        <v>1.8900000000000001</v>
      </c>
      <c r="E19" s="45"/>
      <c r="F19" s="44"/>
      <c r="G19" s="45"/>
      <c r="H19" s="63"/>
      <c r="I19" s="64"/>
      <c r="J19" s="64"/>
    </row>
    <row r="20" spans="1:10" s="65" customFormat="1" ht="11.25" hidden="1" outlineLevel="3">
      <c r="A20" s="60"/>
      <c r="B20" s="61" t="s">
        <v>27</v>
      </c>
      <c r="C20" s="62"/>
      <c r="D20" s="43">
        <f>0.9*2.1</f>
        <v>1.8900000000000001</v>
      </c>
      <c r="E20" s="45"/>
      <c r="F20" s="44"/>
      <c r="G20" s="45"/>
      <c r="H20" s="63"/>
      <c r="I20" s="64"/>
      <c r="J20" s="64"/>
    </row>
    <row r="21" spans="1:10" s="65" customFormat="1" ht="11.25" hidden="1" outlineLevel="3">
      <c r="A21" s="60"/>
      <c r="B21" s="61" t="s">
        <v>28</v>
      </c>
      <c r="C21" s="62"/>
      <c r="D21" s="43">
        <f>(172.55-(0.954*2+1.2)-0.9-0.9)*0.2</f>
        <v>33.528399999999998</v>
      </c>
      <c r="E21" s="45"/>
      <c r="F21" s="44"/>
      <c r="G21" s="45"/>
      <c r="H21" s="63"/>
      <c r="I21" s="64"/>
      <c r="J21" s="64"/>
    </row>
    <row r="22" spans="1:10" s="55" customFormat="1" ht="12" outlineLevel="2" collapsed="1">
      <c r="A22" s="56">
        <v>6</v>
      </c>
      <c r="B22" s="57" t="s">
        <v>29</v>
      </c>
      <c r="C22" s="58" t="s">
        <v>13</v>
      </c>
      <c r="D22" s="37">
        <f>SUM(D23:D24)</f>
        <v>155.1</v>
      </c>
      <c r="E22" s="39">
        <v>20</v>
      </c>
      <c r="F22" s="37">
        <f>D22*(1+E22/100)</f>
        <v>186.11999999999998</v>
      </c>
      <c r="G22" s="39"/>
      <c r="H22" s="59">
        <f>F22*G22</f>
        <v>0</v>
      </c>
      <c r="I22" s="54" t="s">
        <v>12</v>
      </c>
      <c r="J22" s="54"/>
    </row>
    <row r="23" spans="1:10" s="65" customFormat="1" ht="11.25" hidden="1" outlineLevel="3">
      <c r="A23" s="60"/>
      <c r="B23" s="61" t="s">
        <v>30</v>
      </c>
      <c r="C23" s="62"/>
      <c r="D23" s="43">
        <f>12*2.46</f>
        <v>29.52</v>
      </c>
      <c r="E23" s="45"/>
      <c r="F23" s="44"/>
      <c r="G23" s="45"/>
      <c r="H23" s="63"/>
      <c r="I23" s="64"/>
      <c r="J23" s="64"/>
    </row>
    <row r="24" spans="1:10" s="65" customFormat="1" ht="22.5" hidden="1" outlineLevel="3">
      <c r="A24" s="60"/>
      <c r="B24" s="61" t="s">
        <v>31</v>
      </c>
      <c r="C24" s="62"/>
      <c r="D24" s="43">
        <f>21*(0.7+1.97*2)+2*(0.8+1.97*2)+(0.8*2.1*2)+3*(0.9+2.1*2)</f>
        <v>125.58</v>
      </c>
      <c r="E24" s="45"/>
      <c r="F24" s="44"/>
      <c r="G24" s="45"/>
      <c r="H24" s="63"/>
      <c r="I24" s="64"/>
      <c r="J24" s="64"/>
    </row>
    <row r="25" spans="1:10" s="42" customFormat="1" ht="12" outlineLevel="2">
      <c r="A25" s="34">
        <v>7</v>
      </c>
      <c r="B25" s="35" t="s">
        <v>32</v>
      </c>
      <c r="C25" s="36" t="s">
        <v>11</v>
      </c>
      <c r="D25" s="37">
        <f>D7</f>
        <v>335.32470000000001</v>
      </c>
      <c r="E25" s="38">
        <v>0</v>
      </c>
      <c r="F25" s="37">
        <f>D25*(1+E25/100)</f>
        <v>335.32470000000001</v>
      </c>
      <c r="G25" s="38"/>
      <c r="H25" s="40">
        <f>F25*G25</f>
        <v>0</v>
      </c>
      <c r="I25" s="41"/>
      <c r="J25" s="41"/>
    </row>
    <row r="26" spans="1:10" s="53" customFormat="1" ht="12.75" customHeight="1" outlineLevel="2">
      <c r="A26" s="46"/>
      <c r="B26" s="47"/>
      <c r="C26" s="48"/>
      <c r="D26" s="49"/>
      <c r="E26" s="50"/>
      <c r="F26" s="49"/>
      <c r="G26" s="50"/>
      <c r="H26" s="51"/>
      <c r="I26" s="52"/>
      <c r="J26" s="52"/>
    </row>
    <row r="27" spans="1:10" s="33" customFormat="1" ht="16.5" customHeight="1" outlineLevel="1">
      <c r="A27" s="28"/>
      <c r="B27" s="29" t="s">
        <v>33</v>
      </c>
      <c r="C27" s="17"/>
      <c r="D27" s="30"/>
      <c r="E27" s="31"/>
      <c r="F27" s="30"/>
      <c r="G27" s="31"/>
      <c r="H27" s="32">
        <f>SUBTOTAL(9,H28:H31)</f>
        <v>0</v>
      </c>
      <c r="I27" s="15"/>
      <c r="J27" s="15"/>
    </row>
    <row r="28" spans="1:10" s="55" customFormat="1" ht="12" outlineLevel="2">
      <c r="A28" s="68">
        <v>1</v>
      </c>
      <c r="B28" s="69" t="s">
        <v>34</v>
      </c>
      <c r="C28" s="70" t="s">
        <v>11</v>
      </c>
      <c r="D28" s="71">
        <v>255.5</v>
      </c>
      <c r="E28" s="66">
        <v>0</v>
      </c>
      <c r="F28" s="71">
        <f>D28*(1+E28/100)</f>
        <v>255.5</v>
      </c>
      <c r="G28" s="66"/>
      <c r="H28" s="72">
        <f>F28*G28</f>
        <v>0</v>
      </c>
      <c r="I28" s="54" t="s">
        <v>12</v>
      </c>
      <c r="J28" s="54"/>
    </row>
    <row r="29" spans="1:10" s="55" customFormat="1" ht="12" outlineLevel="2" collapsed="1">
      <c r="A29" s="56">
        <v>2</v>
      </c>
      <c r="B29" s="57" t="s">
        <v>35</v>
      </c>
      <c r="C29" s="58" t="s">
        <v>11</v>
      </c>
      <c r="D29" s="37">
        <f>D28</f>
        <v>255.5</v>
      </c>
      <c r="E29" s="39">
        <v>15</v>
      </c>
      <c r="F29" s="37">
        <f>D29*(1+E29/100)</f>
        <v>293.82499999999999</v>
      </c>
      <c r="G29" s="39"/>
      <c r="H29" s="59">
        <f>F29*G29</f>
        <v>0</v>
      </c>
      <c r="I29" s="54" t="s">
        <v>12</v>
      </c>
      <c r="J29" s="73"/>
    </row>
    <row r="30" spans="1:10" s="55" customFormat="1" ht="24" outlineLevel="2">
      <c r="A30" s="56">
        <v>3</v>
      </c>
      <c r="B30" s="57" t="s">
        <v>36</v>
      </c>
      <c r="C30" s="58" t="s">
        <v>11</v>
      </c>
      <c r="D30" s="37">
        <f>D28</f>
        <v>255.5</v>
      </c>
      <c r="E30" s="39">
        <v>0</v>
      </c>
      <c r="F30" s="37">
        <f>D30*(1+E30/100)</f>
        <v>255.5</v>
      </c>
      <c r="G30" s="39"/>
      <c r="H30" s="59">
        <f>F30*G30</f>
        <v>0</v>
      </c>
      <c r="I30" s="54" t="s">
        <v>12</v>
      </c>
      <c r="J30" s="54"/>
    </row>
    <row r="31" spans="1:10" s="80" customFormat="1" ht="12.75" customHeight="1" outlineLevel="2">
      <c r="A31" s="74"/>
      <c r="B31" s="75"/>
      <c r="C31" s="76"/>
      <c r="D31" s="77"/>
      <c r="E31" s="67"/>
      <c r="F31" s="77"/>
      <c r="G31" s="67"/>
      <c r="H31" s="78"/>
      <c r="I31" s="79"/>
      <c r="J31" s="79"/>
    </row>
  </sheetData>
  <printOptions horizontalCentered="1"/>
  <pageMargins left="0.59055118110236227" right="0.59055118110236227" top="0.59055118110236227" bottom="0.43307086614173229" header="0.39370078740157483" footer="0.23622047244094491"/>
  <pageSetup paperSize="9" fitToHeight="9999" orientation="landscape" horizontalDpi="300" verticalDpi="300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Obklady_dlažba</vt:lpstr>
      <vt:lpstr>__CENA__</vt:lpstr>
      <vt:lpstr>__MAIN__</vt:lpstr>
      <vt:lpstr>__T0__</vt:lpstr>
      <vt:lpstr>Obklady_dlažba!Názvy_tisku</vt:lpstr>
      <vt:lpstr>Obklady_dlažba!Oblast_tisku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Řehák</dc:creator>
  <cp:lastModifiedBy>Tomáš Řehák</cp:lastModifiedBy>
  <dcterms:created xsi:type="dcterms:W3CDTF">2017-02-26T21:34:00Z</dcterms:created>
  <dcterms:modified xsi:type="dcterms:W3CDTF">2017-02-26T21:39:24Z</dcterms:modified>
</cp:coreProperties>
</file>