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20730" windowHeight="975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Rekapitulace!$G$14</definedName>
    <definedName name="Dodavka0">Položky!#REF!</definedName>
    <definedName name="HSV">Rekapitulace!$E$14</definedName>
    <definedName name="HSV0">Položky!#REF!</definedName>
    <definedName name="HZS">Rekapitulace!$I$14</definedName>
    <definedName name="HZS0">Položky!#REF!</definedName>
    <definedName name="JKSO">'Krycí list'!$G$2</definedName>
    <definedName name="MJ">'Krycí list'!$G$5</definedName>
    <definedName name="Mont">Rekapitulace!$H$14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Položky!$A$1:$G$85</definedName>
    <definedName name="_xlnm.Print_Area" localSheetId="1">Rekapitulace!$A$1:$I$28</definedName>
    <definedName name="PocetMJ">'Krycí list'!$G$6</definedName>
    <definedName name="Poznamka">'Krycí list'!$B$37</definedName>
    <definedName name="Projektant">'Krycí list'!$C$8</definedName>
    <definedName name="PSV">Rekapitulace!$F$14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Rekapitulace!$H$27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84" i="3"/>
  <c r="BC84"/>
  <c r="BB84"/>
  <c r="BA84"/>
  <c r="G84"/>
  <c r="BD84" s="1"/>
  <c r="BE83"/>
  <c r="BC83"/>
  <c r="BB83"/>
  <c r="BA83"/>
  <c r="G83"/>
  <c r="BE82"/>
  <c r="BC82"/>
  <c r="BB82"/>
  <c r="BA82"/>
  <c r="G82"/>
  <c r="BD82" s="1"/>
  <c r="B13" i="2"/>
  <c r="A13"/>
  <c r="C85" i="3"/>
  <c r="BE79"/>
  <c r="BE80" s="1"/>
  <c r="I12" i="2" s="1"/>
  <c r="BD79" i="3"/>
  <c r="BD80" s="1"/>
  <c r="H12" i="2" s="1"/>
  <c r="BC79" i="3"/>
  <c r="BC80" s="1"/>
  <c r="G12" i="2" s="1"/>
  <c r="BB79" i="3"/>
  <c r="BB80" s="1"/>
  <c r="F12" i="2" s="1"/>
  <c r="G79" i="3"/>
  <c r="BA79" s="1"/>
  <c r="BA80" s="1"/>
  <c r="E12" i="2" s="1"/>
  <c r="B12"/>
  <c r="A12"/>
  <c r="C80" i="3"/>
  <c r="BE76"/>
  <c r="BD76"/>
  <c r="BC76"/>
  <c r="BB76"/>
  <c r="G76"/>
  <c r="BA76" s="1"/>
  <c r="BE75"/>
  <c r="BD75"/>
  <c r="BC75"/>
  <c r="BB75"/>
  <c r="G75"/>
  <c r="BA75" s="1"/>
  <c r="BE74"/>
  <c r="BD74"/>
  <c r="BC74"/>
  <c r="BB74"/>
  <c r="G74"/>
  <c r="BA74" s="1"/>
  <c r="BE72"/>
  <c r="BD72"/>
  <c r="BC72"/>
  <c r="BB72"/>
  <c r="G72"/>
  <c r="BA72" s="1"/>
  <c r="BE70"/>
  <c r="BD70"/>
  <c r="BC70"/>
  <c r="BB70"/>
  <c r="G70"/>
  <c r="BA70" s="1"/>
  <c r="BE68"/>
  <c r="BD68"/>
  <c r="BC68"/>
  <c r="BB68"/>
  <c r="G68"/>
  <c r="BA68" s="1"/>
  <c r="BE65"/>
  <c r="BD65"/>
  <c r="BC65"/>
  <c r="BB65"/>
  <c r="G65"/>
  <c r="BA65" s="1"/>
  <c r="B11" i="2"/>
  <c r="A11"/>
  <c r="C77" i="3"/>
  <c r="BE62"/>
  <c r="BE63" s="1"/>
  <c r="I10" i="2" s="1"/>
  <c r="BD62" i="3"/>
  <c r="BD63" s="1"/>
  <c r="H10" i="2" s="1"/>
  <c r="BC62" i="3"/>
  <c r="BC63" s="1"/>
  <c r="G10" i="2" s="1"/>
  <c r="BB62" i="3"/>
  <c r="BB63" s="1"/>
  <c r="F10" i="2" s="1"/>
  <c r="G62" i="3"/>
  <c r="BA62" s="1"/>
  <c r="BA63" s="1"/>
  <c r="E10" i="2" s="1"/>
  <c r="B10"/>
  <c r="A10"/>
  <c r="C63" i="3"/>
  <c r="BE57"/>
  <c r="BE60" s="1"/>
  <c r="I9" i="2" s="1"/>
  <c r="BD57" i="3"/>
  <c r="BD60" s="1"/>
  <c r="H9" i="2" s="1"/>
  <c r="BC57" i="3"/>
  <c r="BC60" s="1"/>
  <c r="G9" i="2" s="1"/>
  <c r="BB57" i="3"/>
  <c r="BB60" s="1"/>
  <c r="F9" i="2" s="1"/>
  <c r="G57" i="3"/>
  <c r="BA57" s="1"/>
  <c r="BA60" s="1"/>
  <c r="E9" i="2" s="1"/>
  <c r="B9"/>
  <c r="A9"/>
  <c r="C60" i="3"/>
  <c r="BE53"/>
  <c r="BD53"/>
  <c r="BC53"/>
  <c r="BB53"/>
  <c r="G53"/>
  <c r="BA53" s="1"/>
  <c r="BE50"/>
  <c r="BD50"/>
  <c r="BC50"/>
  <c r="BB50"/>
  <c r="G50"/>
  <c r="BA50" s="1"/>
  <c r="BE48"/>
  <c r="BD48"/>
  <c r="BC48"/>
  <c r="BB48"/>
  <c r="G48"/>
  <c r="BA48" s="1"/>
  <c r="BE46"/>
  <c r="BD46"/>
  <c r="BC46"/>
  <c r="BB46"/>
  <c r="G46"/>
  <c r="BA46" s="1"/>
  <c r="BE41"/>
  <c r="BD41"/>
  <c r="BC41"/>
  <c r="BB41"/>
  <c r="G41"/>
  <c r="BA41" s="1"/>
  <c r="BE36"/>
  <c r="BD36"/>
  <c r="BC36"/>
  <c r="BB36"/>
  <c r="G36"/>
  <c r="BA36" s="1"/>
  <c r="BE33"/>
  <c r="BD33"/>
  <c r="BC33"/>
  <c r="BB33"/>
  <c r="G33"/>
  <c r="BA33" s="1"/>
  <c r="BE30"/>
  <c r="BD30"/>
  <c r="BC30"/>
  <c r="BB30"/>
  <c r="G30"/>
  <c r="BA30" s="1"/>
  <c r="BE27"/>
  <c r="BD27"/>
  <c r="BC27"/>
  <c r="BB27"/>
  <c r="G27"/>
  <c r="BA27" s="1"/>
  <c r="BE24"/>
  <c r="BD24"/>
  <c r="BC24"/>
  <c r="BB24"/>
  <c r="G24"/>
  <c r="BA24" s="1"/>
  <c r="BE21"/>
  <c r="BD21"/>
  <c r="BC21"/>
  <c r="BB21"/>
  <c r="G21"/>
  <c r="BA21" s="1"/>
  <c r="BE18"/>
  <c r="BD18"/>
  <c r="BC18"/>
  <c r="BB18"/>
  <c r="G18"/>
  <c r="BA18" s="1"/>
  <c r="BE15"/>
  <c r="BD15"/>
  <c r="BC15"/>
  <c r="BB15"/>
  <c r="G15"/>
  <c r="BA15" s="1"/>
  <c r="BE13"/>
  <c r="BD13"/>
  <c r="BC13"/>
  <c r="BB13"/>
  <c r="G13"/>
  <c r="B8" i="2"/>
  <c r="A8"/>
  <c r="C55" i="3"/>
  <c r="BE10"/>
  <c r="BD10"/>
  <c r="BC10"/>
  <c r="BB10"/>
  <c r="G10"/>
  <c r="BA10" s="1"/>
  <c r="BE8"/>
  <c r="BD8"/>
  <c r="BC8"/>
  <c r="BB8"/>
  <c r="G8"/>
  <c r="BA8" s="1"/>
  <c r="B7" i="2"/>
  <c r="A7"/>
  <c r="C11" i="3"/>
  <c r="E4"/>
  <c r="C4"/>
  <c r="F3"/>
  <c r="C3"/>
  <c r="C2" i="2"/>
  <c r="C1"/>
  <c r="C33" i="1"/>
  <c r="F33" s="1"/>
  <c r="C31"/>
  <c r="C9"/>
  <c r="G7"/>
  <c r="D2"/>
  <c r="C2"/>
  <c r="BD11" i="3" l="1"/>
  <c r="H7" i="2" s="1"/>
  <c r="G80" i="3"/>
  <c r="BC77"/>
  <c r="G11" i="2" s="1"/>
  <c r="BC11" i="3"/>
  <c r="G7" i="2" s="1"/>
  <c r="BE11" i="3"/>
  <c r="I7" i="2" s="1"/>
  <c r="BD55" i="3"/>
  <c r="H8" i="2" s="1"/>
  <c r="BB55" i="3"/>
  <c r="F8" i="2" s="1"/>
  <c r="BE55" i="3"/>
  <c r="I8" i="2" s="1"/>
  <c r="G60" i="3"/>
  <c r="BE85"/>
  <c r="I13" i="2" s="1"/>
  <c r="BC55" i="3"/>
  <c r="G8" i="2" s="1"/>
  <c r="G63" i="3"/>
  <c r="BE77"/>
  <c r="I11" i="2" s="1"/>
  <c r="BC85" i="3"/>
  <c r="G13" i="2" s="1"/>
  <c r="BB85" i="3"/>
  <c r="F13" i="2" s="1"/>
  <c r="BB11" i="3"/>
  <c r="F7" i="2" s="1"/>
  <c r="BA11" i="3"/>
  <c r="E7" i="2" s="1"/>
  <c r="G55" i="3"/>
  <c r="BD77"/>
  <c r="H11" i="2" s="1"/>
  <c r="BB77" i="3"/>
  <c r="F11" i="2" s="1"/>
  <c r="BA85" i="3"/>
  <c r="E13" i="2" s="1"/>
  <c r="G85" i="3"/>
  <c r="BA77"/>
  <c r="E11" i="2" s="1"/>
  <c r="BD83" i="3"/>
  <c r="BD85" s="1"/>
  <c r="H13" i="2" s="1"/>
  <c r="G11" i="3"/>
  <c r="BA13"/>
  <c r="BA55" s="1"/>
  <c r="E8" i="2" s="1"/>
  <c r="G77" i="3"/>
  <c r="G14" i="2" l="1"/>
  <c r="C18" i="1" s="1"/>
  <c r="I14" i="2"/>
  <c r="C21" i="1" s="1"/>
  <c r="H14" i="2"/>
  <c r="C17" i="1" s="1"/>
  <c r="F14" i="2"/>
  <c r="C16" i="1" s="1"/>
  <c r="E14" i="2"/>
  <c r="G23" l="1"/>
  <c r="I23" s="1"/>
  <c r="G19" i="1" s="1"/>
  <c r="G26" i="2"/>
  <c r="I26" s="1"/>
  <c r="G19"/>
  <c r="I19" s="1"/>
  <c r="G15" i="1" s="1"/>
  <c r="G20" i="2"/>
  <c r="I20" s="1"/>
  <c r="G16" i="1" s="1"/>
  <c r="G24" i="2"/>
  <c r="I24" s="1"/>
  <c r="G20" i="1" s="1"/>
  <c r="G21" i="2"/>
  <c r="I21" s="1"/>
  <c r="G17" i="1" s="1"/>
  <c r="G25" i="2"/>
  <c r="I25" s="1"/>
  <c r="G21" i="1" s="1"/>
  <c r="C15"/>
  <c r="C19" s="1"/>
  <c r="C22" s="1"/>
  <c r="G22" i="2"/>
  <c r="I22" s="1"/>
  <c r="G18" i="1" s="1"/>
  <c r="H27" i="2" l="1"/>
  <c r="G23" i="1" s="1"/>
  <c r="G22" s="1"/>
  <c r="C23" l="1"/>
  <c r="F30" s="1"/>
  <c r="F31" s="1"/>
  <c r="F34" s="1"/>
</calcChain>
</file>

<file path=xl/sharedStrings.xml><?xml version="1.0" encoding="utf-8"?>
<sst xmlns="http://schemas.openxmlformats.org/spreadsheetml/2006/main" count="298" uniqueCount="195">
  <si>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</si>
  <si>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</si>
  <si>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</si>
  <si>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</si>
  <si>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</si>
  <si>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</si>
  <si>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</si>
  <si>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</si>
  <si>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</si>
  <si>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</si>
  <si>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</si>
  <si>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</si>
  <si>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</si>
  <si>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</si>
  <si>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</si>
  <si>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</si>
  <si>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</si>
  <si>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</si>
  <si>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</si>
  <si>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</si>
  <si>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</si>
  <si>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</si>
  <si>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</si>
  <si>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</si>
  <si>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</si>
  <si>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</si>
  <si>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</si>
  <si>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</si>
  <si>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</si>
  <si>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</si>
  <si>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</si>
  <si>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</si>
  <si>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</si>
  <si>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</si>
  <si>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</si>
  <si>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</si>
  <si>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</si>
  <si>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</si>
  <si>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</si>
  <si>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</si>
  <si>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</si>
  <si>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</si>
  <si>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</si>
  <si>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</si>
  <si>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</si>
  <si>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</si>
  <si>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</si>
  <si>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</si>
  <si>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</si>
  <si>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</si>
  <si>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</si>
  <si>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</si>
  <si>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</si>
  <si>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</si>
  <si>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</si>
  <si>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</si>
  <si>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</si>
  <si>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</si>
  <si>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</si>
  <si>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</si>
  <si>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</si>
  <si>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</si>
  <si>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</si>
  <si>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</si>
  <si>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</si>
  <si>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</si>
  <si>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</si>
  <si>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</si>
  <si>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</si>
  <si>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</si>
  <si>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</si>
  <si>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</si>
  <si>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</si>
  <si>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</si>
  <si>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</si>
  <si>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</si>
  <si>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</si>
  <si>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</si>
  <si>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01</t>
  </si>
  <si>
    <t>Nedbalova 2292,2293,2294</t>
  </si>
  <si>
    <t>Kanalizace DN 315 a 125</t>
  </si>
  <si>
    <t>Splašková kanalizace</t>
  </si>
  <si>
    <t>000</t>
  </si>
  <si>
    <t>015</t>
  </si>
  <si>
    <t xml:space="preserve">Kamerové a tlakové zkoušky kan. přípojek </t>
  </si>
  <si>
    <t>m</t>
  </si>
  <si>
    <t>24,94+16,5+8,86+14,37+12,78+13,78+13,08</t>
  </si>
  <si>
    <t>016</t>
  </si>
  <si>
    <t>Geodetické práce - vytyčení, zaměření skuteč. stav vč. okrytých IS</t>
  </si>
  <si>
    <t>kpl</t>
  </si>
  <si>
    <t>121101101R00</t>
  </si>
  <si>
    <t xml:space="preserve">Sejmutí ornice s přemístěním do 50 m </t>
  </si>
  <si>
    <t>m3</t>
  </si>
  <si>
    <t>(24,94+16,5+8,86+14,37+12,78+13,78+13,08)*0,1*2,5</t>
  </si>
  <si>
    <t>132201202R00</t>
  </si>
  <si>
    <t xml:space="preserve">Hloubení rýh šířky do 200 cm v hor.3 do 1000 m3 </t>
  </si>
  <si>
    <t>(24,94+16,5+6,5+6,2+5,4+4,98+4,77)*1,7*1,2</t>
  </si>
  <si>
    <t>10*2,5*1,2</t>
  </si>
  <si>
    <t>132201209R00</t>
  </si>
  <si>
    <t xml:space="preserve">Příplatek za lepivost - hloubení rýh 200cm v hor.3 </t>
  </si>
  <si>
    <t>(24,94+16,5+6,5+6,2+5,4+4,98+4,77)*1,7*1,2*0,8</t>
  </si>
  <si>
    <t>10*2,5*1,2*0,8</t>
  </si>
  <si>
    <t>151101101R00</t>
  </si>
  <si>
    <t xml:space="preserve">Pažení a rozepření stěn rýh - příložné - hl. do 2m </t>
  </si>
  <si>
    <t>m2</t>
  </si>
  <si>
    <t>(24,94+16,5+6,5+6,2+5,4+4,98+4,77)*2*2</t>
  </si>
  <si>
    <t>10*2,5*2</t>
  </si>
  <si>
    <t>151101111R00</t>
  </si>
  <si>
    <t xml:space="preserve">Odstranění paženi stěn rýh - příložné - hl. do 2 m </t>
  </si>
  <si>
    <t>161101101R00</t>
  </si>
  <si>
    <t xml:space="preserve">Svislé přemístění výkopku z hor.1-4 do 2,5 m, </t>
  </si>
  <si>
    <t>(24,94+16,5+6,5+6,2+5,4+4,98+4,77)*2*1,2</t>
  </si>
  <si>
    <t>162701104R00</t>
  </si>
  <si>
    <t xml:space="preserve">Vodorovné přemístění výkopku z hor.1-4 do 9000 m </t>
  </si>
  <si>
    <t>(24,94+16,5+6,5+6,2+5,4+4,98+4,77)*0,4*1,2</t>
  </si>
  <si>
    <t>10*0,4*1,2</t>
  </si>
  <si>
    <t>171201201R00</t>
  </si>
  <si>
    <t xml:space="preserve">Uložení sypaniny na skládku vč. poplatku </t>
  </si>
  <si>
    <t>174101101R00</t>
  </si>
  <si>
    <t xml:space="preserve">Zásyp jam, rýh, šachet se zhutněním, </t>
  </si>
  <si>
    <t>-(24,94+16,5+6,5+6,2+5,4+4,98+4,77)*0,4*1,2</t>
  </si>
  <si>
    <t>-10*0,4*1,2</t>
  </si>
  <si>
    <t>175101101RT2</t>
  </si>
  <si>
    <t>Obsyp potrubí bez prohození sypaniny s dodáním DK 0 - 16 mm</t>
  </si>
  <si>
    <t>-(24,94+16,5+6,5+6,2+5,4+4,98+4,77)*0,1*1,2</t>
  </si>
  <si>
    <t>-10*0,1*1,2</t>
  </si>
  <si>
    <t>180402111R00</t>
  </si>
  <si>
    <t>Založení trávníku parkového výsevem v rovině vč. přípravy terénu a zapravení a údržby 1 měsíc</t>
  </si>
  <si>
    <t>(24,94+16,5+6,5+6,2+5,4+4,98+4,77)*0,1*2,5*1,2</t>
  </si>
  <si>
    <t>181301115R00</t>
  </si>
  <si>
    <t xml:space="preserve">Rozprostření ornice, rovina, tl.25-30 cm,nad 500m2 </t>
  </si>
  <si>
    <t>(24,94+16,5+6,5+6,2+5,4+4,98+4,77)*0,1*2,5</t>
  </si>
  <si>
    <t>182101101R00</t>
  </si>
  <si>
    <t xml:space="preserve">Urovnání dna výkopu </t>
  </si>
  <si>
    <t>(24,94+16,5+6,5+6,2+5,4+4,98+4,77)*1,2</t>
  </si>
  <si>
    <t>10*1,2</t>
  </si>
  <si>
    <t>00572400</t>
  </si>
  <si>
    <t>Směs travní parková I. běžná zátěž PROFI</t>
  </si>
  <si>
    <t>kg</t>
  </si>
  <si>
    <t>(24,94+16,5+6,5+6,2+5,4+4,98+4,77)*0,1*2,5*1,2*0,25</t>
  </si>
  <si>
    <t>4</t>
  </si>
  <si>
    <t>Vodorovné konstrukce</t>
  </si>
  <si>
    <t>451572111RL2</t>
  </si>
  <si>
    <t xml:space="preserve">Lože pod potrubí z kameniva těženého 0 - 16 mm </t>
  </si>
  <si>
    <t>(24,94+16,5+6,5+6,2+5,4+4,98+4,77)*0,1*1,2</t>
  </si>
  <si>
    <t>10*0,1*1,2</t>
  </si>
  <si>
    <t>5</t>
  </si>
  <si>
    <t>Komunikace</t>
  </si>
  <si>
    <t>553430768</t>
  </si>
  <si>
    <t>Pryžová manžeta pro uzavření chráničky DN 250/350 D+M</t>
  </si>
  <si>
    <t>kus</t>
  </si>
  <si>
    <t>8</t>
  </si>
  <si>
    <t>Trubní vedení</t>
  </si>
  <si>
    <t>583314007</t>
  </si>
  <si>
    <t xml:space="preserve">Kamenivo těžené frakce  0/16 </t>
  </si>
  <si>
    <t>T</t>
  </si>
  <si>
    <t>(24,94+16,5+6,5+6,2+5,4+4,98+4,77)*0,1*1,2*1,13</t>
  </si>
  <si>
    <t>10*0,1*1,2*1,13</t>
  </si>
  <si>
    <t>871274121U00</t>
  </si>
  <si>
    <t xml:space="preserve">Montáž PE potrubí ve výkopu DN 125 </t>
  </si>
  <si>
    <t>(8,86+5,3+14,37+12,78+13,78+13,08)*1,2</t>
  </si>
  <si>
    <t>871275221U00</t>
  </si>
  <si>
    <t xml:space="preserve">Potr.PVC-systém KG třídy SN8 DN125 </t>
  </si>
  <si>
    <t>(8,86+5,3+14,37+12,78+13,78+13,08)*1,25</t>
  </si>
  <si>
    <t>871373121RT2</t>
  </si>
  <si>
    <t>Montáž trub z tvrdého PVC, gumový kroužek, DN 300 včetně dodávky trub PVC hrdlových 315x7,7x5000</t>
  </si>
  <si>
    <t>(24,94+16,5+10)*1,05</t>
  </si>
  <si>
    <t>X2</t>
  </si>
  <si>
    <t>Práce pro zavěšení potrubí a drobné práce ve sklepních prostorách</t>
  </si>
  <si>
    <t>hod</t>
  </si>
  <si>
    <t>28616056.A</t>
  </si>
  <si>
    <t>Odbočka 45° kanalizační d 315/125 mm</t>
  </si>
  <si>
    <t>28651835.A</t>
  </si>
  <si>
    <t>Zátka hrdla kanalizační KGM DN 300 PVC</t>
  </si>
  <si>
    <t>99</t>
  </si>
  <si>
    <t>Staveništní přesun hmot</t>
  </si>
  <si>
    <t>998276201R00</t>
  </si>
  <si>
    <t xml:space="preserve">Přesun hmot, trub.vedení plast. obsypaná kamenivem </t>
  </si>
  <si>
    <t>t</t>
  </si>
  <si>
    <t>M46</t>
  </si>
  <si>
    <t>Zemní práce při montážích</t>
  </si>
  <si>
    <t>460680023R00</t>
  </si>
  <si>
    <t xml:space="preserve">Průraz zdivem v cihlové zdi tloušťky 45 cm </t>
  </si>
  <si>
    <t>460680044R00</t>
  </si>
  <si>
    <t xml:space="preserve">Průraz zdivem v betonové zdi tloušťky 60 cm </t>
  </si>
  <si>
    <t>460680112U00</t>
  </si>
  <si>
    <t xml:space="preserve">Otvor -0,25m2 tl-30cm zeď leh beton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</si>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</sst>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0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" fillId="0" borderId="0" xfId="1"/>
    <xf numFmtId="0" fontId="3" fillId="0" borderId="0" xfId="1" applyFont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" fillId="0" borderId="0" xfId="1" applyNumberFormat="1"/>
    <xf numFmtId="0" fontId="15" fillId="0" borderId="0" xfId="1" applyFont="1"/>
    <xf numFmtId="0" fontId="16" fillId="0" borderId="59" xfId="1" applyFont="1" applyBorder="1" applyAlignment="1">
      <alignment horizontal="center" vertical="top"/>
    </xf>
    <xf numFmtId="49" fontId="16" fillId="0" borderId="59" xfId="1" applyNumberFormat="1" applyFont="1" applyBorder="1" applyAlignment="1">
      <alignment horizontal="left" vertical="top"/>
    </xf>
    <xf numFmtId="0" fontId="16" fillId="0" borderId="59" xfId="1" applyFont="1" applyBorder="1" applyAlignment="1">
      <alignment vertical="top" wrapText="1"/>
    </xf>
    <xf numFmtId="49" fontId="16" fillId="0" borderId="59" xfId="1" applyNumberFormat="1" applyFont="1" applyBorder="1" applyAlignment="1">
      <alignment horizontal="center" shrinkToFit="1"/>
    </xf>
    <xf numFmtId="4" fontId="16" fillId="0" borderId="59" xfId="1" applyNumberFormat="1" applyFont="1" applyBorder="1" applyAlignment="1">
      <alignment horizontal="right"/>
    </xf>
    <xf numFmtId="4" fontId="16" fillId="0" borderId="59" xfId="1" applyNumberFormat="1" applyFont="1" applyBorder="1"/>
    <xf numFmtId="0" fontId="5" fillId="0" borderId="56" xfId="1" applyFont="1" applyBorder="1" applyAlignment="1">
      <alignment horizontal="center"/>
    </xf>
    <xf numFmtId="0" fontId="17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" fontId="18" fillId="3" borderId="62" xfId="1" applyNumberFormat="1" applyFont="1" applyFill="1" applyBorder="1" applyAlignment="1">
      <alignment horizontal="right" wrapText="1"/>
    </xf>
    <xf numFmtId="0" fontId="18" fillId="3" borderId="34" xfId="1" applyFont="1" applyFill="1" applyBorder="1" applyAlignment="1">
      <alignment horizontal="left" wrapText="1"/>
    </xf>
    <xf numFmtId="0" fontId="18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0" fillId="2" borderId="10" xfId="1" applyNumberFormat="1" applyFont="1" applyFill="1" applyBorder="1" applyAlignment="1">
      <alignment horizontal="left"/>
    </xf>
    <xf numFmtId="0" fontId="20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21" fillId="0" borderId="0" xfId="1" applyFont="1" applyAlignment="1"/>
    <xf numFmtId="0" fontId="1" fillId="0" borderId="0" xfId="1" applyAlignment="1">
      <alignment horizontal="right"/>
    </xf>
    <xf numFmtId="0" fontId="22" fillId="0" borderId="0" xfId="1" applyFont="1" applyBorder="1"/>
    <xf numFmtId="3" fontId="22" fillId="0" borderId="0" xfId="1" applyNumberFormat="1" applyFont="1" applyBorder="1" applyAlignment="1">
      <alignment horizontal="right"/>
    </xf>
    <xf numFmtId="4" fontId="22" fillId="0" borderId="0" xfId="1" applyNumberFormat="1" applyFont="1" applyBorder="1"/>
    <xf numFmtId="0" fontId="21" fillId="0" borderId="0" xfId="1" applyFont="1" applyBorder="1" applyAlignment="1"/>
    <xf numFmtId="0" fontId="1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49" fontId="18" fillId="3" borderId="60" xfId="1" applyNumberFormat="1" applyFont="1" applyFill="1" applyBorder="1" applyAlignment="1">
      <alignment horizontal="left" wrapText="1"/>
    </xf>
    <xf numFmtId="49" fontId="19" fillId="0" borderId="61" xfId="0" applyNumberFormat="1" applyFont="1" applyBorder="1" applyAlignment="1">
      <alignment horizontal="left" wrapText="1"/>
    </xf>
    <xf numFmtId="0" fontId="12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G23" sqref="G23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57" ht="12.75" customHeight="1">
      <c r="A2" s="3" t="s">
        <v>1</v>
      </c>
      <c r="B2" s="4"/>
      <c r="C2" s="5">
        <f>Rekapitulace!H1</f>
        <v>1</v>
      </c>
      <c r="D2" s="5" t="str">
        <f>Rekapitulace!G2</f>
        <v>Splašková kanalizace</v>
      </c>
      <c r="E2" s="4"/>
      <c r="F2" s="6" t="s">
        <v>2</v>
      </c>
      <c r="G2" s="7"/>
    </row>
    <row r="3" spans="1:57" ht="3" hidden="1" customHeight="1">
      <c r="A3" s="8"/>
      <c r="B3" s="9"/>
      <c r="C3" s="10"/>
      <c r="D3" s="10"/>
      <c r="E3" s="9"/>
      <c r="F3" s="11"/>
      <c r="G3" s="12"/>
    </row>
    <row r="4" spans="1:5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57" ht="12.95" customHeight="1">
      <c r="A5" s="15" t="s">
        <v>78</v>
      </c>
      <c r="B5" s="16"/>
      <c r="C5" s="17" t="s">
        <v>80</v>
      </c>
      <c r="D5" s="18"/>
      <c r="E5" s="19"/>
      <c r="F5" s="11" t="s">
        <v>7</v>
      </c>
      <c r="G5" s="12"/>
    </row>
    <row r="6" spans="1:57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57" ht="12.9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57">
      <c r="A8" s="28" t="s">
        <v>12</v>
      </c>
      <c r="B8" s="11"/>
      <c r="C8" s="201"/>
      <c r="D8" s="201"/>
      <c r="E8" s="202"/>
      <c r="F8" s="29" t="s">
        <v>13</v>
      </c>
      <c r="G8" s="30"/>
      <c r="H8" s="31"/>
      <c r="I8" s="32"/>
    </row>
    <row r="9" spans="1:57">
      <c r="A9" s="28" t="s">
        <v>14</v>
      </c>
      <c r="B9" s="11"/>
      <c r="C9" s="201">
        <f>Projektant</f>
        <v>0</v>
      </c>
      <c r="D9" s="201"/>
      <c r="E9" s="202"/>
      <c r="F9" s="11"/>
      <c r="G9" s="33"/>
      <c r="H9" s="34"/>
    </row>
    <row r="10" spans="1:57">
      <c r="A10" s="28" t="s">
        <v>15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16</v>
      </c>
      <c r="B11" s="11"/>
      <c r="C11" s="201"/>
      <c r="D11" s="201"/>
      <c r="E11" s="201"/>
      <c r="F11" s="38" t="s">
        <v>17</v>
      </c>
      <c r="G11" s="39">
        <v>1</v>
      </c>
      <c r="H11" s="34"/>
      <c r="BA11" s="40"/>
      <c r="BB11" s="40"/>
      <c r="BC11" s="40"/>
      <c r="BD11" s="40"/>
      <c r="BE11" s="40"/>
    </row>
    <row r="12" spans="1:57" ht="12.75" customHeight="1">
      <c r="A12" s="41" t="s">
        <v>18</v>
      </c>
      <c r="B12" s="9"/>
      <c r="C12" s="203"/>
      <c r="D12" s="203"/>
      <c r="E12" s="203"/>
      <c r="F12" s="42" t="s">
        <v>19</v>
      </c>
      <c r="G12" s="43"/>
      <c r="H12" s="34"/>
    </row>
    <row r="13" spans="1:57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5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57" ht="15.95" customHeight="1">
      <c r="A15" s="53"/>
      <c r="B15" s="54" t="s">
        <v>23</v>
      </c>
      <c r="C15" s="55">
        <f>HSV</f>
        <v>0</v>
      </c>
      <c r="D15" s="56" t="str">
        <f>Rekapitulace!A19</f>
        <v>Ztížené výrobní podmínky</v>
      </c>
      <c r="E15" s="57"/>
      <c r="F15" s="58"/>
      <c r="G15" s="55">
        <f>Rekapitulace!I19</f>
        <v>0</v>
      </c>
    </row>
    <row r="16" spans="1:57" ht="15.95" customHeight="1">
      <c r="A16" s="53" t="s">
        <v>24</v>
      </c>
      <c r="B16" s="54" t="s">
        <v>25</v>
      </c>
      <c r="C16" s="55">
        <f>PSV</f>
        <v>0</v>
      </c>
      <c r="D16" s="8" t="str">
        <f>Rekapitulace!A20</f>
        <v>Oborová přirážka</v>
      </c>
      <c r="E16" s="59"/>
      <c r="F16" s="60"/>
      <c r="G16" s="55">
        <f>Rekapitulace!I20</f>
        <v>0</v>
      </c>
    </row>
    <row r="17" spans="1:7" ht="15.95" customHeight="1">
      <c r="A17" s="53" t="s">
        <v>26</v>
      </c>
      <c r="B17" s="54" t="s">
        <v>27</v>
      </c>
      <c r="C17" s="55">
        <f>Mont</f>
        <v>0</v>
      </c>
      <c r="D17" s="8" t="str">
        <f>Rekapitulace!A21</f>
        <v>Přesun stavebních kapacit</v>
      </c>
      <c r="E17" s="59"/>
      <c r="F17" s="60"/>
      <c r="G17" s="55">
        <f>Rekapitulace!I21</f>
        <v>0</v>
      </c>
    </row>
    <row r="18" spans="1:7" ht="15.95" customHeight="1">
      <c r="A18" s="61" t="s">
        <v>28</v>
      </c>
      <c r="B18" s="62" t="s">
        <v>29</v>
      </c>
      <c r="C18" s="55">
        <f>Dodavka</f>
        <v>0</v>
      </c>
      <c r="D18" s="8" t="str">
        <f>Rekapitulace!A22</f>
        <v>Mimostaveništní doprava</v>
      </c>
      <c r="E18" s="59"/>
      <c r="F18" s="60"/>
      <c r="G18" s="55">
        <f>Rekapitulace!I22</f>
        <v>0</v>
      </c>
    </row>
    <row r="19" spans="1:7" ht="15.95" customHeight="1">
      <c r="A19" s="63" t="s">
        <v>30</v>
      </c>
      <c r="B19" s="54"/>
      <c r="C19" s="55">
        <f>SUM(C15:C18)</f>
        <v>0</v>
      </c>
      <c r="D19" s="8" t="str">
        <f>Rekapitulace!A23</f>
        <v>Zařízení staveniště</v>
      </c>
      <c r="E19" s="59"/>
      <c r="F19" s="60"/>
      <c r="G19" s="55">
        <f>Rekapitulace!I23</f>
        <v>0</v>
      </c>
    </row>
    <row r="20" spans="1:7" ht="15.95" customHeight="1">
      <c r="A20" s="63"/>
      <c r="B20" s="54"/>
      <c r="C20" s="55"/>
      <c r="D20" s="8" t="str">
        <f>Rekapitulace!A24</f>
        <v>Provoz investora</v>
      </c>
      <c r="E20" s="59"/>
      <c r="F20" s="60"/>
      <c r="G20" s="55">
        <f>Rekapitulace!I24</f>
        <v>0</v>
      </c>
    </row>
    <row r="21" spans="1:7" ht="15.95" customHeight="1">
      <c r="A21" s="63" t="s">
        <v>31</v>
      </c>
      <c r="B21" s="54"/>
      <c r="C21" s="55">
        <f>HZS</f>
        <v>0</v>
      </c>
      <c r="D21" s="8" t="str">
        <f>Rekapitulace!A25</f>
        <v>Kompletační činnost (IČD)</v>
      </c>
      <c r="E21" s="59"/>
      <c r="F21" s="60"/>
      <c r="G21" s="55">
        <f>Rekapitulace!I25</f>
        <v>0</v>
      </c>
    </row>
    <row r="22" spans="1:7" ht="15.9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95" customHeight="1" thickBot="1">
      <c r="A23" s="204" t="s">
        <v>34</v>
      </c>
      <c r="B23" s="205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>
      <c r="A27" s="64"/>
      <c r="B27" s="80"/>
      <c r="C27" s="75"/>
      <c r="D27" s="65"/>
      <c r="E27" s="76"/>
      <c r="F27" s="77"/>
      <c r="G27" s="78"/>
    </row>
    <row r="28" spans="1:7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>
      <c r="A30" s="84" t="s">
        <v>43</v>
      </c>
      <c r="B30" s="85"/>
      <c r="C30" s="86">
        <v>15</v>
      </c>
      <c r="D30" s="85" t="s">
        <v>44</v>
      </c>
      <c r="E30" s="87"/>
      <c r="F30" s="206">
        <f>ROUND(C23-F32,0)</f>
        <v>0</v>
      </c>
      <c r="G30" s="207"/>
    </row>
    <row r="31" spans="1:7">
      <c r="A31" s="84" t="s">
        <v>45</v>
      </c>
      <c r="B31" s="85"/>
      <c r="C31" s="86">
        <f>SazbaDPH1</f>
        <v>15</v>
      </c>
      <c r="D31" s="85" t="s">
        <v>46</v>
      </c>
      <c r="E31" s="87"/>
      <c r="F31" s="206">
        <f>ROUND(PRODUCT(F30,C31/100),1)</f>
        <v>0</v>
      </c>
      <c r="G31" s="207"/>
    </row>
    <row r="32" spans="1:7">
      <c r="A32" s="84" t="s">
        <v>43</v>
      </c>
      <c r="B32" s="85"/>
      <c r="C32" s="86">
        <v>0</v>
      </c>
      <c r="D32" s="85" t="s">
        <v>46</v>
      </c>
      <c r="E32" s="87"/>
      <c r="F32" s="206">
        <v>0</v>
      </c>
      <c r="G32" s="207"/>
    </row>
    <row r="33" spans="1:8">
      <c r="A33" s="84" t="s">
        <v>45</v>
      </c>
      <c r="B33" s="88"/>
      <c r="C33" s="89">
        <f>SazbaDPH2</f>
        <v>0</v>
      </c>
      <c r="D33" s="85" t="s">
        <v>46</v>
      </c>
      <c r="E33" s="60"/>
      <c r="F33" s="206">
        <f>ROUND(PRODUCT(F32,C33/100),1)</f>
        <v>0</v>
      </c>
      <c r="G33" s="207"/>
    </row>
    <row r="34" spans="1:8" s="93" customFormat="1" ht="19.5" customHeight="1" thickBot="1">
      <c r="A34" s="90" t="s">
        <v>47</v>
      </c>
      <c r="B34" s="91"/>
      <c r="C34" s="91"/>
      <c r="D34" s="91"/>
      <c r="E34" s="92"/>
      <c r="F34" s="208">
        <f>CEILING(SUM(F30:F33),IF(SUM(F30:F33)&gt;=0,1,-1))</f>
        <v>0</v>
      </c>
      <c r="G34" s="209"/>
    </row>
    <row r="36" spans="1:8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6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6</v>
      </c>
    </row>
    <row r="39" spans="1:8">
      <c r="A39" s="95"/>
      <c r="B39" s="200"/>
      <c r="C39" s="200"/>
      <c r="D39" s="200"/>
      <c r="E39" s="200"/>
      <c r="F39" s="200"/>
      <c r="G39" s="200"/>
      <c r="H39" t="s">
        <v>6</v>
      </c>
    </row>
    <row r="40" spans="1:8">
      <c r="A40" s="95"/>
      <c r="B40" s="200"/>
      <c r="C40" s="200"/>
      <c r="D40" s="200"/>
      <c r="E40" s="200"/>
      <c r="F40" s="200"/>
      <c r="G40" s="200"/>
      <c r="H40" t="s">
        <v>6</v>
      </c>
    </row>
    <row r="41" spans="1:8">
      <c r="A41" s="95"/>
      <c r="B41" s="200"/>
      <c r="C41" s="200"/>
      <c r="D41" s="200"/>
      <c r="E41" s="200"/>
      <c r="F41" s="200"/>
      <c r="G41" s="200"/>
      <c r="H41" t="s">
        <v>6</v>
      </c>
    </row>
    <row r="42" spans="1:8">
      <c r="A42" s="95"/>
      <c r="B42" s="200"/>
      <c r="C42" s="200"/>
      <c r="D42" s="200"/>
      <c r="E42" s="200"/>
      <c r="F42" s="200"/>
      <c r="G42" s="200"/>
      <c r="H42" t="s">
        <v>6</v>
      </c>
    </row>
    <row r="43" spans="1:8">
      <c r="A43" s="95"/>
      <c r="B43" s="200"/>
      <c r="C43" s="200"/>
      <c r="D43" s="200"/>
      <c r="E43" s="200"/>
      <c r="F43" s="200"/>
      <c r="G43" s="200"/>
      <c r="H43" t="s">
        <v>6</v>
      </c>
    </row>
    <row r="44" spans="1:8">
      <c r="A44" s="95"/>
      <c r="B44" s="200"/>
      <c r="C44" s="200"/>
      <c r="D44" s="200"/>
      <c r="E44" s="200"/>
      <c r="F44" s="200"/>
      <c r="G44" s="200"/>
      <c r="H44" t="s">
        <v>6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6</v>
      </c>
    </row>
    <row r="46" spans="1:8">
      <c r="B46" s="210"/>
      <c r="C46" s="210"/>
      <c r="D46" s="210"/>
      <c r="E46" s="210"/>
      <c r="F46" s="210"/>
      <c r="G46" s="210"/>
    </row>
    <row r="47" spans="1:8">
      <c r="B47" s="210"/>
      <c r="C47" s="210"/>
      <c r="D47" s="210"/>
      <c r="E47" s="210"/>
      <c r="F47" s="210"/>
      <c r="G47" s="210"/>
    </row>
    <row r="48" spans="1:8">
      <c r="B48" s="210"/>
      <c r="C48" s="210"/>
      <c r="D48" s="210"/>
      <c r="E48" s="210"/>
      <c r="F48" s="210"/>
      <c r="G48" s="210"/>
    </row>
    <row r="49" spans="2:7">
      <c r="B49" s="210"/>
      <c r="C49" s="210"/>
      <c r="D49" s="210"/>
      <c r="E49" s="210"/>
      <c r="F49" s="210"/>
      <c r="G49" s="210"/>
    </row>
    <row r="50" spans="2:7">
      <c r="B50" s="210"/>
      <c r="C50" s="210"/>
      <c r="D50" s="210"/>
      <c r="E50" s="210"/>
      <c r="F50" s="210"/>
      <c r="G50" s="210"/>
    </row>
    <row r="51" spans="2:7">
      <c r="B51" s="210"/>
      <c r="C51" s="210"/>
      <c r="D51" s="210"/>
      <c r="E51" s="210"/>
      <c r="F51" s="210"/>
      <c r="G51" s="210"/>
    </row>
    <row r="52" spans="2:7">
      <c r="B52" s="210"/>
      <c r="C52" s="210"/>
      <c r="D52" s="210"/>
      <c r="E52" s="210"/>
      <c r="F52" s="210"/>
      <c r="G52" s="210"/>
    </row>
    <row r="53" spans="2:7">
      <c r="B53" s="210"/>
      <c r="C53" s="210"/>
      <c r="D53" s="210"/>
      <c r="E53" s="210"/>
      <c r="F53" s="210"/>
      <c r="G53" s="210"/>
    </row>
    <row r="54" spans="2:7">
      <c r="B54" s="210"/>
      <c r="C54" s="210"/>
      <c r="D54" s="210"/>
      <c r="E54" s="210"/>
      <c r="F54" s="210"/>
      <c r="G54" s="210"/>
    </row>
    <row r="55" spans="2:7">
      <c r="B55" s="210"/>
      <c r="C55" s="210"/>
      <c r="D55" s="210"/>
      <c r="E55" s="210"/>
      <c r="F55" s="210"/>
      <c r="G55" s="21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>
      <selection activeCell="I26" sqref="I26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11" t="s">
        <v>49</v>
      </c>
      <c r="B1" s="212"/>
      <c r="C1" s="96" t="str">
        <f>CONCATENATE(cislostavby," ",nazevstavby)</f>
        <v>01 Nedbalova 2292,2293,2294</v>
      </c>
      <c r="D1" s="97"/>
      <c r="E1" s="98"/>
      <c r="F1" s="97"/>
      <c r="G1" s="99" t="s">
        <v>50</v>
      </c>
      <c r="H1" s="100">
        <v>1</v>
      </c>
      <c r="I1" s="101"/>
    </row>
    <row r="2" spans="1:57" ht="13.5" thickBot="1">
      <c r="A2" s="213" t="s">
        <v>51</v>
      </c>
      <c r="B2" s="214"/>
      <c r="C2" s="102" t="str">
        <f>CONCATENATE(cisloobjektu," ",nazevobjektu)</f>
        <v>01 Kanalizace DN 315 a 125</v>
      </c>
      <c r="D2" s="103"/>
      <c r="E2" s="104"/>
      <c r="F2" s="103"/>
      <c r="G2" s="215" t="s">
        <v>81</v>
      </c>
      <c r="H2" s="216"/>
      <c r="I2" s="217"/>
    </row>
    <row r="3" spans="1:57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57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57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57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57" s="34" customFormat="1">
      <c r="A7" s="196" t="str">
        <f>Položky!B7</f>
        <v>000</v>
      </c>
      <c r="B7" s="114" t="str">
        <f>Položky!C7</f>
        <v>Zemní práce</v>
      </c>
      <c r="C7" s="65"/>
      <c r="D7" s="115"/>
      <c r="E7" s="197">
        <f>Položky!BA11</f>
        <v>0</v>
      </c>
      <c r="F7" s="198">
        <f>Položky!BB11</f>
        <v>0</v>
      </c>
      <c r="G7" s="198">
        <f>Položky!BC11</f>
        <v>0</v>
      </c>
      <c r="H7" s="198">
        <f>Položky!BD11</f>
        <v>0</v>
      </c>
      <c r="I7" s="199">
        <f>Položky!BE11</f>
        <v>0</v>
      </c>
    </row>
    <row r="8" spans="1:57" s="34" customFormat="1">
      <c r="A8" s="196" t="str">
        <f>Položky!B12</f>
        <v>1</v>
      </c>
      <c r="B8" s="114" t="str">
        <f>Položky!C12</f>
        <v>Zemní práce</v>
      </c>
      <c r="C8" s="65"/>
      <c r="D8" s="115"/>
      <c r="E8" s="197">
        <f>Položky!BA55</f>
        <v>0</v>
      </c>
      <c r="F8" s="198">
        <f>Položky!BB55</f>
        <v>0</v>
      </c>
      <c r="G8" s="198">
        <f>Položky!BC55</f>
        <v>0</v>
      </c>
      <c r="H8" s="198">
        <f>Položky!BD55</f>
        <v>0</v>
      </c>
      <c r="I8" s="199">
        <f>Položky!BE55</f>
        <v>0</v>
      </c>
    </row>
    <row r="9" spans="1:57" s="34" customFormat="1">
      <c r="A9" s="196" t="str">
        <f>Položky!B56</f>
        <v>4</v>
      </c>
      <c r="B9" s="114" t="str">
        <f>Položky!C56</f>
        <v>Vodorovné konstrukce</v>
      </c>
      <c r="C9" s="65"/>
      <c r="D9" s="115"/>
      <c r="E9" s="197">
        <f>Položky!BA60</f>
        <v>0</v>
      </c>
      <c r="F9" s="198">
        <f>Položky!BB60</f>
        <v>0</v>
      </c>
      <c r="G9" s="198">
        <f>Položky!BC60</f>
        <v>0</v>
      </c>
      <c r="H9" s="198">
        <f>Položky!BD60</f>
        <v>0</v>
      </c>
      <c r="I9" s="199">
        <f>Položky!BE60</f>
        <v>0</v>
      </c>
    </row>
    <row r="10" spans="1:57" s="34" customFormat="1">
      <c r="A10" s="196" t="str">
        <f>Položky!B61</f>
        <v>5</v>
      </c>
      <c r="B10" s="114" t="str">
        <f>Položky!C61</f>
        <v>Komunikace</v>
      </c>
      <c r="C10" s="65"/>
      <c r="D10" s="115"/>
      <c r="E10" s="197">
        <f>Položky!BA63</f>
        <v>0</v>
      </c>
      <c r="F10" s="198">
        <f>Položky!BB63</f>
        <v>0</v>
      </c>
      <c r="G10" s="198">
        <f>Položky!BC63</f>
        <v>0</v>
      </c>
      <c r="H10" s="198">
        <f>Položky!BD63</f>
        <v>0</v>
      </c>
      <c r="I10" s="199">
        <f>Položky!BE63</f>
        <v>0</v>
      </c>
    </row>
    <row r="11" spans="1:57" s="34" customFormat="1">
      <c r="A11" s="196" t="str">
        <f>Položky!B64</f>
        <v>8</v>
      </c>
      <c r="B11" s="114" t="str">
        <f>Položky!C64</f>
        <v>Trubní vedení</v>
      </c>
      <c r="C11" s="65"/>
      <c r="D11" s="115"/>
      <c r="E11" s="197">
        <f>Položky!BA77</f>
        <v>0</v>
      </c>
      <c r="F11" s="198">
        <f>Položky!BB77</f>
        <v>0</v>
      </c>
      <c r="G11" s="198">
        <f>Položky!BC77</f>
        <v>0</v>
      </c>
      <c r="H11" s="198">
        <f>Položky!BD77</f>
        <v>0</v>
      </c>
      <c r="I11" s="199">
        <f>Položky!BE77</f>
        <v>0</v>
      </c>
    </row>
    <row r="12" spans="1:57" s="34" customFormat="1">
      <c r="A12" s="196" t="str">
        <f>Položky!B78</f>
        <v>99</v>
      </c>
      <c r="B12" s="114" t="str">
        <f>Položky!C78</f>
        <v>Staveništní přesun hmot</v>
      </c>
      <c r="C12" s="65"/>
      <c r="D12" s="115"/>
      <c r="E12" s="197">
        <f>Položky!BA80</f>
        <v>0</v>
      </c>
      <c r="F12" s="198">
        <f>Položky!BB80</f>
        <v>0</v>
      </c>
      <c r="G12" s="198">
        <f>Položky!BC80</f>
        <v>0</v>
      </c>
      <c r="H12" s="198">
        <f>Položky!BD80</f>
        <v>0</v>
      </c>
      <c r="I12" s="199">
        <f>Položky!BE80</f>
        <v>0</v>
      </c>
    </row>
    <row r="13" spans="1:57" s="34" customFormat="1" ht="13.5" thickBot="1">
      <c r="A13" s="196" t="str">
        <f>Položky!B81</f>
        <v>M46</v>
      </c>
      <c r="B13" s="114" t="str">
        <f>Položky!C81</f>
        <v>Zemní práce při montážích</v>
      </c>
      <c r="C13" s="65"/>
      <c r="D13" s="115"/>
      <c r="E13" s="197">
        <f>Položky!BA85</f>
        <v>0</v>
      </c>
      <c r="F13" s="198">
        <f>Položky!BB85</f>
        <v>0</v>
      </c>
      <c r="G13" s="198">
        <f>Položky!BC85</f>
        <v>0</v>
      </c>
      <c r="H13" s="198">
        <f>Položky!BD85</f>
        <v>0</v>
      </c>
      <c r="I13" s="199">
        <f>Položky!BE85</f>
        <v>0</v>
      </c>
    </row>
    <row r="14" spans="1:57" s="122" customFormat="1" ht="13.5" thickBot="1">
      <c r="A14" s="116"/>
      <c r="B14" s="117" t="s">
        <v>58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57">
      <c r="A15" s="65"/>
      <c r="B15" s="65"/>
      <c r="C15" s="65"/>
      <c r="D15" s="65"/>
      <c r="E15" s="65"/>
      <c r="F15" s="65"/>
      <c r="G15" s="65"/>
      <c r="H15" s="65"/>
      <c r="I15" s="65"/>
    </row>
    <row r="16" spans="1:57" ht="19.5" customHeight="1">
      <c r="A16" s="106" t="s">
        <v>59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spans="1:53" ht="13.5" thickBot="1">
      <c r="A17" s="76"/>
      <c r="B17" s="76"/>
      <c r="C17" s="76"/>
      <c r="D17" s="76"/>
      <c r="E17" s="76"/>
      <c r="F17" s="76"/>
      <c r="G17" s="76"/>
      <c r="H17" s="76"/>
      <c r="I17" s="76"/>
    </row>
    <row r="18" spans="1:53">
      <c r="A18" s="70" t="s">
        <v>60</v>
      </c>
      <c r="B18" s="71"/>
      <c r="C18" s="71"/>
      <c r="D18" s="124"/>
      <c r="E18" s="125" t="s">
        <v>61</v>
      </c>
      <c r="F18" s="126" t="s">
        <v>62</v>
      </c>
      <c r="G18" s="127" t="s">
        <v>63</v>
      </c>
      <c r="H18" s="128"/>
      <c r="I18" s="129" t="s">
        <v>61</v>
      </c>
    </row>
    <row r="19" spans="1:53">
      <c r="A19" s="63" t="s">
        <v>187</v>
      </c>
      <c r="B19" s="54"/>
      <c r="C19" s="54"/>
      <c r="D19" s="130"/>
      <c r="E19" s="131">
        <v>0</v>
      </c>
      <c r="F19" s="132">
        <v>0</v>
      </c>
      <c r="G19" s="133">
        <f t="shared" ref="G19:G26" si="0">CHOOSE(BA19+1,HSV+PSV,HSV+PSV+Mont,HSV+PSV+Dodavka+Mont,HSV,PSV,Mont,Dodavka,Mont+Dodavka,0)</f>
        <v>0</v>
      </c>
      <c r="H19" s="134"/>
      <c r="I19" s="135">
        <f t="shared" ref="I19:I26" si="1">E19+F19*G19/100</f>
        <v>0</v>
      </c>
      <c r="BA19">
        <v>0</v>
      </c>
    </row>
    <row r="20" spans="1:53">
      <c r="A20" s="63" t="s">
        <v>188</v>
      </c>
      <c r="B20" s="54"/>
      <c r="C20" s="54"/>
      <c r="D20" s="130"/>
      <c r="E20" s="131">
        <v>0</v>
      </c>
      <c r="F20" s="132">
        <v>0</v>
      </c>
      <c r="G20" s="133">
        <f t="shared" si="0"/>
        <v>0</v>
      </c>
      <c r="H20" s="134"/>
      <c r="I20" s="135">
        <f t="shared" si="1"/>
        <v>0</v>
      </c>
      <c r="BA20">
        <v>0</v>
      </c>
    </row>
    <row r="21" spans="1:53">
      <c r="A21" s="63" t="s">
        <v>189</v>
      </c>
      <c r="B21" s="54"/>
      <c r="C21" s="54"/>
      <c r="D21" s="130"/>
      <c r="E21" s="131">
        <v>0</v>
      </c>
      <c r="F21" s="132">
        <v>0</v>
      </c>
      <c r="G21" s="133">
        <f t="shared" si="0"/>
        <v>0</v>
      </c>
      <c r="H21" s="134"/>
      <c r="I21" s="135">
        <f t="shared" si="1"/>
        <v>0</v>
      </c>
      <c r="BA21">
        <v>0</v>
      </c>
    </row>
    <row r="22" spans="1:53">
      <c r="A22" s="63" t="s">
        <v>190</v>
      </c>
      <c r="B22" s="54"/>
      <c r="C22" s="54"/>
      <c r="D22" s="130"/>
      <c r="E22" s="131">
        <v>0</v>
      </c>
      <c r="F22" s="132">
        <v>0</v>
      </c>
      <c r="G22" s="133">
        <f t="shared" si="0"/>
        <v>0</v>
      </c>
      <c r="H22" s="134"/>
      <c r="I22" s="135">
        <f t="shared" si="1"/>
        <v>0</v>
      </c>
      <c r="BA22">
        <v>0</v>
      </c>
    </row>
    <row r="23" spans="1:53">
      <c r="A23" s="63" t="s">
        <v>191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1</v>
      </c>
    </row>
    <row r="24" spans="1:53">
      <c r="A24" s="63" t="s">
        <v>192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1</v>
      </c>
    </row>
    <row r="25" spans="1:53">
      <c r="A25" s="63" t="s">
        <v>193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2</v>
      </c>
    </row>
    <row r="26" spans="1:53">
      <c r="A26" s="63" t="s">
        <v>194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53" ht="13.5" thickBot="1">
      <c r="A27" s="136"/>
      <c r="B27" s="137" t="s">
        <v>64</v>
      </c>
      <c r="C27" s="138"/>
      <c r="D27" s="139"/>
      <c r="E27" s="140"/>
      <c r="F27" s="141"/>
      <c r="G27" s="141"/>
      <c r="H27" s="218">
        <f>SUM(I19:I26)</f>
        <v>0</v>
      </c>
      <c r="I27" s="219"/>
    </row>
    <row r="29" spans="1:53">
      <c r="B29" s="122"/>
      <c r="F29" s="142"/>
      <c r="G29" s="143"/>
      <c r="H29" s="143"/>
      <c r="I29" s="144"/>
    </row>
    <row r="30" spans="1:53">
      <c r="F30" s="142"/>
      <c r="G30" s="143"/>
      <c r="H30" s="143"/>
      <c r="I30" s="144"/>
    </row>
    <row r="31" spans="1:53">
      <c r="F31" s="142"/>
      <c r="G31" s="143"/>
      <c r="H31" s="143"/>
      <c r="I31" s="144"/>
    </row>
    <row r="32" spans="1:53">
      <c r="F32" s="142"/>
      <c r="G32" s="143"/>
      <c r="H32" s="143"/>
      <c r="I32" s="144"/>
    </row>
    <row r="33" spans="6:9">
      <c r="F33" s="142"/>
      <c r="G33" s="143"/>
      <c r="H33" s="143"/>
      <c r="I33" s="144"/>
    </row>
    <row r="34" spans="6:9">
      <c r="F34" s="142"/>
      <c r="G34" s="143"/>
      <c r="H34" s="143"/>
      <c r="I34" s="144"/>
    </row>
    <row r="35" spans="6:9">
      <c r="F35" s="142"/>
      <c r="G35" s="143"/>
      <c r="H35" s="143"/>
      <c r="I35" s="144"/>
    </row>
    <row r="36" spans="6:9">
      <c r="F36" s="142"/>
      <c r="G36" s="143"/>
      <c r="H36" s="143"/>
      <c r="I36" s="144"/>
    </row>
    <row r="37" spans="6:9">
      <c r="F37" s="142"/>
      <c r="G37" s="143"/>
      <c r="H37" s="143"/>
      <c r="I37" s="144"/>
    </row>
    <row r="38" spans="6:9">
      <c r="F38" s="142"/>
      <c r="G38" s="143"/>
      <c r="H38" s="143"/>
      <c r="I38" s="144"/>
    </row>
    <row r="39" spans="6:9">
      <c r="F39" s="142"/>
      <c r="G39" s="143"/>
      <c r="H39" s="143"/>
      <c r="I39" s="144"/>
    </row>
    <row r="40" spans="6:9">
      <c r="F40" s="142"/>
      <c r="G40" s="143"/>
      <c r="H40" s="143"/>
      <c r="I40" s="144"/>
    </row>
    <row r="41" spans="6:9">
      <c r="F41" s="142"/>
      <c r="G41" s="143"/>
      <c r="H41" s="143"/>
      <c r="I41" s="144"/>
    </row>
    <row r="42" spans="6:9">
      <c r="F42" s="142"/>
      <c r="G42" s="143"/>
      <c r="H42" s="143"/>
      <c r="I42" s="144"/>
    </row>
    <row r="43" spans="6:9">
      <c r="F43" s="142"/>
      <c r="G43" s="143"/>
      <c r="H43" s="143"/>
      <c r="I43" s="144"/>
    </row>
    <row r="44" spans="6:9">
      <c r="F44" s="142"/>
      <c r="G44" s="143"/>
      <c r="H44" s="143"/>
      <c r="I44" s="144"/>
    </row>
    <row r="45" spans="6:9">
      <c r="F45" s="142"/>
      <c r="G45" s="143"/>
      <c r="H45" s="143"/>
      <c r="I45" s="144"/>
    </row>
    <row r="46" spans="6:9">
      <c r="F46" s="142"/>
      <c r="G46" s="143"/>
      <c r="H46" s="143"/>
      <c r="I46" s="144"/>
    </row>
    <row r="47" spans="6:9">
      <c r="F47" s="142"/>
      <c r="G47" s="143"/>
      <c r="H47" s="143"/>
      <c r="I47" s="144"/>
    </row>
    <row r="48" spans="6:9">
      <c r="F48" s="142"/>
      <c r="G48" s="143"/>
      <c r="H48" s="143"/>
      <c r="I48" s="144"/>
    </row>
    <row r="49" spans="6:9">
      <c r="F49" s="142"/>
      <c r="G49" s="143"/>
      <c r="H49" s="143"/>
      <c r="I49" s="144"/>
    </row>
    <row r="50" spans="6:9">
      <c r="F50" s="142"/>
      <c r="G50" s="143"/>
      <c r="H50" s="143"/>
      <c r="I50" s="144"/>
    </row>
    <row r="51" spans="6:9">
      <c r="F51" s="142"/>
      <c r="G51" s="143"/>
      <c r="H51" s="143"/>
      <c r="I51" s="144"/>
    </row>
    <row r="52" spans="6:9">
      <c r="F52" s="142"/>
      <c r="G52" s="143"/>
      <c r="H52" s="143"/>
      <c r="I52" s="144"/>
    </row>
    <row r="53" spans="6:9">
      <c r="F53" s="142"/>
      <c r="G53" s="143"/>
      <c r="H53" s="143"/>
      <c r="I53" s="144"/>
    </row>
    <row r="54" spans="6:9">
      <c r="F54" s="142"/>
      <c r="G54" s="143"/>
      <c r="H54" s="143"/>
      <c r="I54" s="144"/>
    </row>
    <row r="55" spans="6:9">
      <c r="F55" s="142"/>
      <c r="G55" s="143"/>
      <c r="H55" s="143"/>
      <c r="I55" s="144"/>
    </row>
    <row r="56" spans="6:9">
      <c r="F56" s="142"/>
      <c r="G56" s="143"/>
      <c r="H56" s="143"/>
      <c r="I56" s="144"/>
    </row>
    <row r="57" spans="6:9">
      <c r="F57" s="142"/>
      <c r="G57" s="143"/>
      <c r="H57" s="143"/>
      <c r="I57" s="144"/>
    </row>
    <row r="58" spans="6:9">
      <c r="F58" s="142"/>
      <c r="G58" s="143"/>
      <c r="H58" s="143"/>
      <c r="I58" s="144"/>
    </row>
    <row r="59" spans="6:9">
      <c r="F59" s="142"/>
      <c r="G59" s="143"/>
      <c r="H59" s="143"/>
      <c r="I59" s="144"/>
    </row>
    <row r="60" spans="6:9">
      <c r="F60" s="142"/>
      <c r="G60" s="143"/>
      <c r="H60" s="143"/>
      <c r="I60" s="144"/>
    </row>
    <row r="61" spans="6:9">
      <c r="F61" s="142"/>
      <c r="G61" s="143"/>
      <c r="H61" s="143"/>
      <c r="I61" s="144"/>
    </row>
    <row r="62" spans="6:9">
      <c r="F62" s="142"/>
      <c r="G62" s="143"/>
      <c r="H62" s="143"/>
      <c r="I62" s="144"/>
    </row>
    <row r="63" spans="6:9">
      <c r="F63" s="142"/>
      <c r="G63" s="143"/>
      <c r="H63" s="143"/>
      <c r="I63" s="144"/>
    </row>
    <row r="64" spans="6:9">
      <c r="F64" s="142"/>
      <c r="G64" s="143"/>
      <c r="H64" s="143"/>
      <c r="I64" s="144"/>
    </row>
    <row r="65" spans="6:9">
      <c r="F65" s="142"/>
      <c r="G65" s="143"/>
      <c r="H65" s="143"/>
      <c r="I65" s="144"/>
    </row>
    <row r="66" spans="6:9">
      <c r="F66" s="142"/>
      <c r="G66" s="143"/>
      <c r="H66" s="143"/>
      <c r="I66" s="144"/>
    </row>
    <row r="67" spans="6:9">
      <c r="F67" s="142"/>
      <c r="G67" s="143"/>
      <c r="H67" s="143"/>
      <c r="I67" s="144"/>
    </row>
    <row r="68" spans="6:9">
      <c r="F68" s="142"/>
      <c r="G68" s="143"/>
      <c r="H68" s="143"/>
      <c r="I68" s="144"/>
    </row>
    <row r="69" spans="6:9">
      <c r="F69" s="142"/>
      <c r="G69" s="143"/>
      <c r="H69" s="143"/>
      <c r="I69" s="144"/>
    </row>
    <row r="70" spans="6:9">
      <c r="F70" s="142"/>
      <c r="G70" s="143"/>
      <c r="H70" s="143"/>
      <c r="I70" s="144"/>
    </row>
    <row r="71" spans="6:9">
      <c r="F71" s="142"/>
      <c r="G71" s="143"/>
      <c r="H71" s="143"/>
      <c r="I71" s="144"/>
    </row>
    <row r="72" spans="6:9">
      <c r="F72" s="142"/>
      <c r="G72" s="143"/>
      <c r="H72" s="143"/>
      <c r="I72" s="144"/>
    </row>
    <row r="73" spans="6:9">
      <c r="F73" s="142"/>
      <c r="G73" s="143"/>
      <c r="H73" s="143"/>
      <c r="I73" s="144"/>
    </row>
    <row r="74" spans="6:9">
      <c r="F74" s="142"/>
      <c r="G74" s="143"/>
      <c r="H74" s="143"/>
      <c r="I74" s="144"/>
    </row>
    <row r="75" spans="6:9">
      <c r="F75" s="142"/>
      <c r="G75" s="143"/>
      <c r="H75" s="143"/>
      <c r="I75" s="144"/>
    </row>
    <row r="76" spans="6:9">
      <c r="F76" s="142"/>
      <c r="G76" s="143"/>
      <c r="H76" s="143"/>
      <c r="I76" s="144"/>
    </row>
    <row r="77" spans="6:9">
      <c r="F77" s="142"/>
      <c r="G77" s="143"/>
      <c r="H77" s="143"/>
      <c r="I77" s="144"/>
    </row>
    <row r="78" spans="6:9">
      <c r="F78" s="142"/>
      <c r="G78" s="143"/>
      <c r="H78" s="143"/>
      <c r="I78" s="144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8"/>
  <sheetViews>
    <sheetView showGridLines="0" showZeros="0" zoomScaleNormal="100" workbookViewId="0">
      <selection activeCell="H17" sqref="H17"/>
    </sheetView>
  </sheetViews>
  <sheetFormatPr defaultRowHeight="12.75"/>
  <cols>
    <col min="1" max="1" width="4.42578125" style="145" customWidth="1"/>
    <col min="2" max="2" width="11.5703125" style="145" customWidth="1"/>
    <col min="3" max="3" width="40.42578125" style="145" customWidth="1"/>
    <col min="4" max="4" width="5.5703125" style="145" customWidth="1"/>
    <col min="5" max="5" width="8.5703125" style="190" customWidth="1"/>
    <col min="6" max="6" width="9.85546875" style="145" customWidth="1"/>
    <col min="7" max="7" width="13.85546875" style="145" customWidth="1"/>
    <col min="8" max="11" width="9.140625" style="145"/>
    <col min="12" max="12" width="75.42578125" style="145" customWidth="1"/>
    <col min="13" max="13" width="45.28515625" style="145" customWidth="1"/>
    <col min="14" max="16384" width="9.140625" style="145"/>
  </cols>
  <sheetData>
    <row r="1" spans="1:104" ht="15.75">
      <c r="A1" s="222" t="s">
        <v>65</v>
      </c>
      <c r="B1" s="222"/>
      <c r="C1" s="222"/>
      <c r="D1" s="222"/>
      <c r="E1" s="222"/>
      <c r="F1" s="222"/>
      <c r="G1" s="222"/>
    </row>
    <row r="2" spans="1:104" ht="14.25" customHeight="1" thickBot="1">
      <c r="A2" s="146"/>
      <c r="B2" s="147"/>
      <c r="C2" s="148"/>
      <c r="D2" s="148"/>
      <c r="E2" s="149"/>
      <c r="F2" s="148"/>
      <c r="G2" s="148"/>
    </row>
    <row r="3" spans="1:104" ht="13.5" thickTop="1">
      <c r="A3" s="211" t="s">
        <v>49</v>
      </c>
      <c r="B3" s="212"/>
      <c r="C3" s="96" t="str">
        <f>CONCATENATE(cislostavby," ",nazevstavby)</f>
        <v>01 Nedbalova 2292,2293,2294</v>
      </c>
      <c r="D3" s="97"/>
      <c r="E3" s="150" t="s">
        <v>66</v>
      </c>
      <c r="F3" s="151">
        <f>Rekapitulace!H1</f>
        <v>1</v>
      </c>
      <c r="G3" s="152"/>
    </row>
    <row r="4" spans="1:104" ht="13.5" thickBot="1">
      <c r="A4" s="223" t="s">
        <v>51</v>
      </c>
      <c r="B4" s="214"/>
      <c r="C4" s="102" t="str">
        <f>CONCATENATE(cisloobjektu," ",nazevobjektu)</f>
        <v>01 Kanalizace DN 315 a 125</v>
      </c>
      <c r="D4" s="103"/>
      <c r="E4" s="224" t="str">
        <f>Rekapitulace!G2</f>
        <v>Splašková kanalizace</v>
      </c>
      <c r="F4" s="225"/>
      <c r="G4" s="226"/>
    </row>
    <row r="5" spans="1:104" ht="13.5" thickTop="1">
      <c r="A5" s="153"/>
      <c r="B5" s="146"/>
      <c r="C5" s="146"/>
      <c r="D5" s="146"/>
      <c r="E5" s="154"/>
      <c r="F5" s="146"/>
      <c r="G5" s="155"/>
    </row>
    <row r="6" spans="1:104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04">
      <c r="A7" s="160" t="s">
        <v>74</v>
      </c>
      <c r="B7" s="161" t="s">
        <v>82</v>
      </c>
      <c r="C7" s="162" t="s">
        <v>76</v>
      </c>
      <c r="D7" s="163"/>
      <c r="E7" s="164"/>
      <c r="F7" s="164"/>
      <c r="G7" s="165"/>
      <c r="H7" s="166"/>
      <c r="I7" s="166"/>
      <c r="O7" s="167">
        <v>1</v>
      </c>
    </row>
    <row r="8" spans="1:104">
      <c r="A8" s="168">
        <v>1</v>
      </c>
      <c r="B8" s="169" t="s">
        <v>83</v>
      </c>
      <c r="C8" s="170" t="s">
        <v>84</v>
      </c>
      <c r="D8" s="171" t="s">
        <v>85</v>
      </c>
      <c r="E8" s="172">
        <v>104.31</v>
      </c>
      <c r="F8" s="172"/>
      <c r="G8" s="173">
        <f>E8*F8</f>
        <v>0</v>
      </c>
      <c r="O8" s="167">
        <v>2</v>
      </c>
      <c r="AA8" s="145">
        <v>12</v>
      </c>
      <c r="AB8" s="145">
        <v>0</v>
      </c>
      <c r="AC8" s="145">
        <v>26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67">
        <v>12</v>
      </c>
      <c r="CB8" s="167">
        <v>0</v>
      </c>
      <c r="CZ8" s="145">
        <v>0</v>
      </c>
    </row>
    <row r="9" spans="1:104">
      <c r="A9" s="174"/>
      <c r="B9" s="176"/>
      <c r="C9" s="220" t="s">
        <v>86</v>
      </c>
      <c r="D9" s="221"/>
      <c r="E9" s="177">
        <v>104.31</v>
      </c>
      <c r="F9" s="178"/>
      <c r="G9" s="179"/>
      <c r="M9" s="175" t="s">
        <v>86</v>
      </c>
      <c r="O9" s="167"/>
    </row>
    <row r="10" spans="1:104" ht="22.5">
      <c r="A10" s="168">
        <v>2</v>
      </c>
      <c r="B10" s="169" t="s">
        <v>87</v>
      </c>
      <c r="C10" s="170" t="s">
        <v>88</v>
      </c>
      <c r="D10" s="171" t="s">
        <v>89</v>
      </c>
      <c r="E10" s="172">
        <v>1</v>
      </c>
      <c r="F10" s="172"/>
      <c r="G10" s="173">
        <f>E10*F10</f>
        <v>0</v>
      </c>
      <c r="O10" s="167">
        <v>2</v>
      </c>
      <c r="AA10" s="145">
        <v>12</v>
      </c>
      <c r="AB10" s="145">
        <v>0</v>
      </c>
      <c r="AC10" s="145">
        <v>27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67">
        <v>12</v>
      </c>
      <c r="CB10" s="167">
        <v>0</v>
      </c>
      <c r="CZ10" s="145">
        <v>0</v>
      </c>
    </row>
    <row r="11" spans="1:104">
      <c r="A11" s="180"/>
      <c r="B11" s="181" t="s">
        <v>77</v>
      </c>
      <c r="C11" s="182" t="str">
        <f>CONCATENATE(B7," ",C7)</f>
        <v>000 Zemní práce</v>
      </c>
      <c r="D11" s="183"/>
      <c r="E11" s="184"/>
      <c r="F11" s="185"/>
      <c r="G11" s="186">
        <f>SUM(G7:G10)</f>
        <v>0</v>
      </c>
      <c r="O11" s="167">
        <v>4</v>
      </c>
      <c r="BA11" s="187">
        <f>SUM(BA7:BA10)</f>
        <v>0</v>
      </c>
      <c r="BB11" s="187">
        <f>SUM(BB7:BB10)</f>
        <v>0</v>
      </c>
      <c r="BC11" s="187">
        <f>SUM(BC7:BC10)</f>
        <v>0</v>
      </c>
      <c r="BD11" s="187">
        <f>SUM(BD7:BD10)</f>
        <v>0</v>
      </c>
      <c r="BE11" s="187">
        <f>SUM(BE7:BE10)</f>
        <v>0</v>
      </c>
    </row>
    <row r="12" spans="1:104">
      <c r="A12" s="160" t="s">
        <v>74</v>
      </c>
      <c r="B12" s="161" t="s">
        <v>75</v>
      </c>
      <c r="C12" s="162" t="s">
        <v>76</v>
      </c>
      <c r="D12" s="163"/>
      <c r="E12" s="164"/>
      <c r="F12" s="164"/>
      <c r="G12" s="165"/>
      <c r="H12" s="166"/>
      <c r="I12" s="166"/>
      <c r="O12" s="167">
        <v>1</v>
      </c>
    </row>
    <row r="13" spans="1:104">
      <c r="A13" s="168">
        <v>3</v>
      </c>
      <c r="B13" s="169" t="s">
        <v>90</v>
      </c>
      <c r="C13" s="170" t="s">
        <v>91</v>
      </c>
      <c r="D13" s="171" t="s">
        <v>92</v>
      </c>
      <c r="E13" s="172">
        <v>26.077500000000001</v>
      </c>
      <c r="F13" s="172"/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67">
        <v>1</v>
      </c>
      <c r="CB13" s="167">
        <v>1</v>
      </c>
      <c r="CZ13" s="145">
        <v>0</v>
      </c>
    </row>
    <row r="14" spans="1:104">
      <c r="A14" s="174"/>
      <c r="B14" s="176"/>
      <c r="C14" s="220" t="s">
        <v>93</v>
      </c>
      <c r="D14" s="221"/>
      <c r="E14" s="177">
        <v>26.077500000000001</v>
      </c>
      <c r="F14" s="178"/>
      <c r="G14" s="179"/>
      <c r="M14" s="175" t="s">
        <v>93</v>
      </c>
      <c r="O14" s="167"/>
    </row>
    <row r="15" spans="1:104">
      <c r="A15" s="168">
        <v>4</v>
      </c>
      <c r="B15" s="169" t="s">
        <v>94</v>
      </c>
      <c r="C15" s="170" t="s">
        <v>95</v>
      </c>
      <c r="D15" s="171" t="s">
        <v>92</v>
      </c>
      <c r="E15" s="172">
        <v>171.35159999999999</v>
      </c>
      <c r="F15" s="172"/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67">
        <v>1</v>
      </c>
      <c r="CB15" s="167">
        <v>1</v>
      </c>
      <c r="CZ15" s="145">
        <v>0</v>
      </c>
    </row>
    <row r="16" spans="1:104">
      <c r="A16" s="174"/>
      <c r="B16" s="176"/>
      <c r="C16" s="220" t="s">
        <v>96</v>
      </c>
      <c r="D16" s="221"/>
      <c r="E16" s="177">
        <v>141.35159999999999</v>
      </c>
      <c r="F16" s="178"/>
      <c r="G16" s="179"/>
      <c r="M16" s="175" t="s">
        <v>96</v>
      </c>
      <c r="O16" s="167"/>
    </row>
    <row r="17" spans="1:104">
      <c r="A17" s="174"/>
      <c r="B17" s="176"/>
      <c r="C17" s="220" t="s">
        <v>97</v>
      </c>
      <c r="D17" s="221"/>
      <c r="E17" s="177">
        <v>30</v>
      </c>
      <c r="F17" s="178"/>
      <c r="G17" s="179"/>
      <c r="M17" s="175" t="s">
        <v>97</v>
      </c>
      <c r="O17" s="167"/>
    </row>
    <row r="18" spans="1:104">
      <c r="A18" s="168">
        <v>5</v>
      </c>
      <c r="B18" s="169" t="s">
        <v>98</v>
      </c>
      <c r="C18" s="170" t="s">
        <v>99</v>
      </c>
      <c r="D18" s="171" t="s">
        <v>92</v>
      </c>
      <c r="E18" s="172">
        <v>137.0813</v>
      </c>
      <c r="F18" s="172"/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67">
        <v>1</v>
      </c>
      <c r="CB18" s="167">
        <v>1</v>
      </c>
      <c r="CZ18" s="145">
        <v>0</v>
      </c>
    </row>
    <row r="19" spans="1:104">
      <c r="A19" s="174"/>
      <c r="B19" s="176"/>
      <c r="C19" s="220" t="s">
        <v>100</v>
      </c>
      <c r="D19" s="221"/>
      <c r="E19" s="177">
        <v>113.0813</v>
      </c>
      <c r="F19" s="178"/>
      <c r="G19" s="179"/>
      <c r="M19" s="175" t="s">
        <v>100</v>
      </c>
      <c r="O19" s="167"/>
    </row>
    <row r="20" spans="1:104">
      <c r="A20" s="174"/>
      <c r="B20" s="176"/>
      <c r="C20" s="220" t="s">
        <v>101</v>
      </c>
      <c r="D20" s="221"/>
      <c r="E20" s="177">
        <v>24</v>
      </c>
      <c r="F20" s="178"/>
      <c r="G20" s="179"/>
      <c r="M20" s="175" t="s">
        <v>101</v>
      </c>
      <c r="O20" s="167"/>
    </row>
    <row r="21" spans="1:104">
      <c r="A21" s="168">
        <v>6</v>
      </c>
      <c r="B21" s="169" t="s">
        <v>102</v>
      </c>
      <c r="C21" s="170" t="s">
        <v>103</v>
      </c>
      <c r="D21" s="171" t="s">
        <v>104</v>
      </c>
      <c r="E21" s="172">
        <v>327.16000000000003</v>
      </c>
      <c r="F21" s="172"/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67">
        <v>1</v>
      </c>
      <c r="CB21" s="167">
        <v>1</v>
      </c>
      <c r="CZ21" s="145">
        <v>9.8999999999982392E-4</v>
      </c>
    </row>
    <row r="22" spans="1:104">
      <c r="A22" s="174"/>
      <c r="B22" s="176"/>
      <c r="C22" s="220" t="s">
        <v>105</v>
      </c>
      <c r="D22" s="221"/>
      <c r="E22" s="177">
        <v>277.16000000000003</v>
      </c>
      <c r="F22" s="178"/>
      <c r="G22" s="179"/>
      <c r="M22" s="175" t="s">
        <v>105</v>
      </c>
      <c r="O22" s="167"/>
    </row>
    <row r="23" spans="1:104">
      <c r="A23" s="174"/>
      <c r="B23" s="176"/>
      <c r="C23" s="220" t="s">
        <v>106</v>
      </c>
      <c r="D23" s="221"/>
      <c r="E23" s="177">
        <v>50</v>
      </c>
      <c r="F23" s="178"/>
      <c r="G23" s="179"/>
      <c r="M23" s="175" t="s">
        <v>106</v>
      </c>
      <c r="O23" s="167"/>
    </row>
    <row r="24" spans="1:104">
      <c r="A24" s="168">
        <v>7</v>
      </c>
      <c r="B24" s="169" t="s">
        <v>107</v>
      </c>
      <c r="C24" s="170" t="s">
        <v>108</v>
      </c>
      <c r="D24" s="171" t="s">
        <v>104</v>
      </c>
      <c r="E24" s="172">
        <v>327.16000000000003</v>
      </c>
      <c r="F24" s="172"/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67">
        <v>1</v>
      </c>
      <c r="CB24" s="167">
        <v>1</v>
      </c>
      <c r="CZ24" s="145">
        <v>0</v>
      </c>
    </row>
    <row r="25" spans="1:104">
      <c r="A25" s="174"/>
      <c r="B25" s="176"/>
      <c r="C25" s="220" t="s">
        <v>105</v>
      </c>
      <c r="D25" s="221"/>
      <c r="E25" s="177">
        <v>277.16000000000003</v>
      </c>
      <c r="F25" s="178"/>
      <c r="G25" s="179"/>
      <c r="M25" s="175" t="s">
        <v>105</v>
      </c>
      <c r="O25" s="167"/>
    </row>
    <row r="26" spans="1:104">
      <c r="A26" s="174"/>
      <c r="B26" s="176"/>
      <c r="C26" s="220" t="s">
        <v>106</v>
      </c>
      <c r="D26" s="221"/>
      <c r="E26" s="177">
        <v>50</v>
      </c>
      <c r="F26" s="178"/>
      <c r="G26" s="179"/>
      <c r="M26" s="175" t="s">
        <v>106</v>
      </c>
      <c r="O26" s="167"/>
    </row>
    <row r="27" spans="1:104">
      <c r="A27" s="168">
        <v>8</v>
      </c>
      <c r="B27" s="169" t="s">
        <v>109</v>
      </c>
      <c r="C27" s="170" t="s">
        <v>110</v>
      </c>
      <c r="D27" s="171" t="s">
        <v>92</v>
      </c>
      <c r="E27" s="172">
        <v>196.29599999999999</v>
      </c>
      <c r="F27" s="172"/>
      <c r="G27" s="173">
        <f>E27*F27</f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67">
        <v>1</v>
      </c>
      <c r="CB27" s="167">
        <v>1</v>
      </c>
      <c r="CZ27" s="145">
        <v>0</v>
      </c>
    </row>
    <row r="28" spans="1:104">
      <c r="A28" s="174"/>
      <c r="B28" s="176"/>
      <c r="C28" s="220" t="s">
        <v>111</v>
      </c>
      <c r="D28" s="221"/>
      <c r="E28" s="177">
        <v>166.29599999999999</v>
      </c>
      <c r="F28" s="178"/>
      <c r="G28" s="179"/>
      <c r="M28" s="175" t="s">
        <v>111</v>
      </c>
      <c r="O28" s="167"/>
    </row>
    <row r="29" spans="1:104">
      <c r="A29" s="174"/>
      <c r="B29" s="176"/>
      <c r="C29" s="220" t="s">
        <v>97</v>
      </c>
      <c r="D29" s="221"/>
      <c r="E29" s="177">
        <v>30</v>
      </c>
      <c r="F29" s="178"/>
      <c r="G29" s="179"/>
      <c r="M29" s="175" t="s">
        <v>97</v>
      </c>
      <c r="O29" s="167"/>
    </row>
    <row r="30" spans="1:104">
      <c r="A30" s="168">
        <v>9</v>
      </c>
      <c r="B30" s="169" t="s">
        <v>112</v>
      </c>
      <c r="C30" s="170" t="s">
        <v>113</v>
      </c>
      <c r="D30" s="171" t="s">
        <v>92</v>
      </c>
      <c r="E30" s="172">
        <v>38.059199999999997</v>
      </c>
      <c r="F30" s="172"/>
      <c r="G30" s="173">
        <f>E30*F30</f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67">
        <v>1</v>
      </c>
      <c r="CB30" s="167">
        <v>1</v>
      </c>
      <c r="CZ30" s="145">
        <v>0</v>
      </c>
    </row>
    <row r="31" spans="1:104">
      <c r="A31" s="174"/>
      <c r="B31" s="176"/>
      <c r="C31" s="220" t="s">
        <v>114</v>
      </c>
      <c r="D31" s="221"/>
      <c r="E31" s="177">
        <v>33.2592</v>
      </c>
      <c r="F31" s="178"/>
      <c r="G31" s="179"/>
      <c r="M31" s="175" t="s">
        <v>114</v>
      </c>
      <c r="O31" s="167"/>
    </row>
    <row r="32" spans="1:104">
      <c r="A32" s="174"/>
      <c r="B32" s="176"/>
      <c r="C32" s="220" t="s">
        <v>115</v>
      </c>
      <c r="D32" s="221"/>
      <c r="E32" s="177">
        <v>4.8</v>
      </c>
      <c r="F32" s="178"/>
      <c r="G32" s="179"/>
      <c r="M32" s="175" t="s">
        <v>115</v>
      </c>
      <c r="O32" s="167"/>
    </row>
    <row r="33" spans="1:104">
      <c r="A33" s="168">
        <v>10</v>
      </c>
      <c r="B33" s="169" t="s">
        <v>116</v>
      </c>
      <c r="C33" s="170" t="s">
        <v>117</v>
      </c>
      <c r="D33" s="171" t="s">
        <v>92</v>
      </c>
      <c r="E33" s="172">
        <v>38.059199999999997</v>
      </c>
      <c r="F33" s="172"/>
      <c r="G33" s="173">
        <f>E33*F33</f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67">
        <v>1</v>
      </c>
      <c r="CB33" s="167">
        <v>1</v>
      </c>
      <c r="CZ33" s="145">
        <v>0</v>
      </c>
    </row>
    <row r="34" spans="1:104">
      <c r="A34" s="174"/>
      <c r="B34" s="176"/>
      <c r="C34" s="220" t="s">
        <v>114</v>
      </c>
      <c r="D34" s="221"/>
      <c r="E34" s="177">
        <v>33.2592</v>
      </c>
      <c r="F34" s="178"/>
      <c r="G34" s="179"/>
      <c r="M34" s="175" t="s">
        <v>114</v>
      </c>
      <c r="O34" s="167"/>
    </row>
    <row r="35" spans="1:104">
      <c r="A35" s="174"/>
      <c r="B35" s="176"/>
      <c r="C35" s="220" t="s">
        <v>115</v>
      </c>
      <c r="D35" s="221"/>
      <c r="E35" s="177">
        <v>4.8</v>
      </c>
      <c r="F35" s="178"/>
      <c r="G35" s="179"/>
      <c r="M35" s="175" t="s">
        <v>115</v>
      </c>
      <c r="O35" s="167"/>
    </row>
    <row r="36" spans="1:104">
      <c r="A36" s="168">
        <v>11</v>
      </c>
      <c r="B36" s="169" t="s">
        <v>118</v>
      </c>
      <c r="C36" s="170" t="s">
        <v>119</v>
      </c>
      <c r="D36" s="171" t="s">
        <v>92</v>
      </c>
      <c r="E36" s="172">
        <v>158.23679999999999</v>
      </c>
      <c r="F36" s="172"/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67">
        <v>1</v>
      </c>
      <c r="CB36" s="167">
        <v>1</v>
      </c>
      <c r="CZ36" s="145">
        <v>0</v>
      </c>
    </row>
    <row r="37" spans="1:104">
      <c r="A37" s="174"/>
      <c r="B37" s="176"/>
      <c r="C37" s="220" t="s">
        <v>120</v>
      </c>
      <c r="D37" s="221"/>
      <c r="E37" s="177">
        <v>-33.2592</v>
      </c>
      <c r="F37" s="178"/>
      <c r="G37" s="179"/>
      <c r="M37" s="175" t="s">
        <v>120</v>
      </c>
      <c r="O37" s="167"/>
    </row>
    <row r="38" spans="1:104">
      <c r="A38" s="174"/>
      <c r="B38" s="176"/>
      <c r="C38" s="220" t="s">
        <v>121</v>
      </c>
      <c r="D38" s="221"/>
      <c r="E38" s="177">
        <v>-4.8</v>
      </c>
      <c r="F38" s="178"/>
      <c r="G38" s="179"/>
      <c r="M38" s="175" t="s">
        <v>121</v>
      </c>
      <c r="O38" s="167"/>
    </row>
    <row r="39" spans="1:104">
      <c r="A39" s="174"/>
      <c r="B39" s="176"/>
      <c r="C39" s="220" t="s">
        <v>111</v>
      </c>
      <c r="D39" s="221"/>
      <c r="E39" s="177">
        <v>166.29599999999999</v>
      </c>
      <c r="F39" s="178"/>
      <c r="G39" s="179"/>
      <c r="M39" s="175" t="s">
        <v>111</v>
      </c>
      <c r="O39" s="167"/>
    </row>
    <row r="40" spans="1:104">
      <c r="A40" s="174"/>
      <c r="B40" s="176"/>
      <c r="C40" s="220" t="s">
        <v>97</v>
      </c>
      <c r="D40" s="221"/>
      <c r="E40" s="177">
        <v>30</v>
      </c>
      <c r="F40" s="178"/>
      <c r="G40" s="179"/>
      <c r="M40" s="175" t="s">
        <v>97</v>
      </c>
      <c r="O40" s="167"/>
    </row>
    <row r="41" spans="1:104" ht="22.5">
      <c r="A41" s="168">
        <v>12</v>
      </c>
      <c r="B41" s="169" t="s">
        <v>122</v>
      </c>
      <c r="C41" s="170" t="s">
        <v>123</v>
      </c>
      <c r="D41" s="171" t="s">
        <v>92</v>
      </c>
      <c r="E41" s="172">
        <v>28.5444</v>
      </c>
      <c r="F41" s="172"/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67">
        <v>1</v>
      </c>
      <c r="CB41" s="167">
        <v>1</v>
      </c>
      <c r="CZ41" s="145">
        <v>1.70000000000073</v>
      </c>
    </row>
    <row r="42" spans="1:104">
      <c r="A42" s="174"/>
      <c r="B42" s="176"/>
      <c r="C42" s="220" t="s">
        <v>114</v>
      </c>
      <c r="D42" s="221"/>
      <c r="E42" s="177">
        <v>33.2592</v>
      </c>
      <c r="F42" s="178"/>
      <c r="G42" s="179"/>
      <c r="M42" s="175" t="s">
        <v>114</v>
      </c>
      <c r="O42" s="167"/>
    </row>
    <row r="43" spans="1:104">
      <c r="A43" s="174"/>
      <c r="B43" s="176"/>
      <c r="C43" s="220" t="s">
        <v>115</v>
      </c>
      <c r="D43" s="221"/>
      <c r="E43" s="177">
        <v>4.8</v>
      </c>
      <c r="F43" s="178"/>
      <c r="G43" s="179"/>
      <c r="M43" s="175" t="s">
        <v>115</v>
      </c>
      <c r="O43" s="167"/>
    </row>
    <row r="44" spans="1:104">
      <c r="A44" s="174"/>
      <c r="B44" s="176"/>
      <c r="C44" s="220" t="s">
        <v>124</v>
      </c>
      <c r="D44" s="221"/>
      <c r="E44" s="177">
        <v>-8.3148</v>
      </c>
      <c r="F44" s="178"/>
      <c r="G44" s="179"/>
      <c r="M44" s="175" t="s">
        <v>124</v>
      </c>
      <c r="O44" s="167"/>
    </row>
    <row r="45" spans="1:104">
      <c r="A45" s="174"/>
      <c r="B45" s="176"/>
      <c r="C45" s="220" t="s">
        <v>125</v>
      </c>
      <c r="D45" s="221"/>
      <c r="E45" s="177">
        <v>-1.2</v>
      </c>
      <c r="F45" s="178"/>
      <c r="G45" s="179"/>
      <c r="M45" s="175" t="s">
        <v>125</v>
      </c>
      <c r="O45" s="167"/>
    </row>
    <row r="46" spans="1:104" ht="22.5">
      <c r="A46" s="168">
        <v>13</v>
      </c>
      <c r="B46" s="169" t="s">
        <v>126</v>
      </c>
      <c r="C46" s="170" t="s">
        <v>127</v>
      </c>
      <c r="D46" s="171" t="s">
        <v>104</v>
      </c>
      <c r="E46" s="172">
        <v>20.786999999999999</v>
      </c>
      <c r="F46" s="172"/>
      <c r="G46" s="173">
        <f>E46*F46</f>
        <v>0</v>
      </c>
      <c r="O46" s="167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67">
        <v>1</v>
      </c>
      <c r="CB46" s="167">
        <v>1</v>
      </c>
      <c r="CZ46" s="145">
        <v>0</v>
      </c>
    </row>
    <row r="47" spans="1:104">
      <c r="A47" s="174"/>
      <c r="B47" s="176"/>
      <c r="C47" s="220" t="s">
        <v>128</v>
      </c>
      <c r="D47" s="221"/>
      <c r="E47" s="177">
        <v>20.786999999999999</v>
      </c>
      <c r="F47" s="178"/>
      <c r="G47" s="179"/>
      <c r="M47" s="175" t="s">
        <v>128</v>
      </c>
      <c r="O47" s="167"/>
    </row>
    <row r="48" spans="1:104">
      <c r="A48" s="168">
        <v>14</v>
      </c>
      <c r="B48" s="169" t="s">
        <v>129</v>
      </c>
      <c r="C48" s="170" t="s">
        <v>130</v>
      </c>
      <c r="D48" s="171" t="s">
        <v>104</v>
      </c>
      <c r="E48" s="172">
        <v>17.322500000000002</v>
      </c>
      <c r="F48" s="172"/>
      <c r="G48" s="173">
        <f>E48*F48</f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67">
        <v>1</v>
      </c>
      <c r="CB48" s="167">
        <v>1</v>
      </c>
      <c r="CZ48" s="145">
        <v>0</v>
      </c>
    </row>
    <row r="49" spans="1:104">
      <c r="A49" s="174"/>
      <c r="B49" s="176"/>
      <c r="C49" s="220" t="s">
        <v>131</v>
      </c>
      <c r="D49" s="221"/>
      <c r="E49" s="177">
        <v>17.322500000000002</v>
      </c>
      <c r="F49" s="178"/>
      <c r="G49" s="179"/>
      <c r="M49" s="175" t="s">
        <v>131</v>
      </c>
      <c r="O49" s="167"/>
    </row>
    <row r="50" spans="1:104">
      <c r="A50" s="168">
        <v>15</v>
      </c>
      <c r="B50" s="169" t="s">
        <v>132</v>
      </c>
      <c r="C50" s="170" t="s">
        <v>133</v>
      </c>
      <c r="D50" s="171" t="s">
        <v>104</v>
      </c>
      <c r="E50" s="172">
        <v>95.147999999999996</v>
      </c>
      <c r="F50" s="172"/>
      <c r="G50" s="173">
        <f>E50*F50</f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>IF(AZ50=1,G50,0)</f>
        <v>0</v>
      </c>
      <c r="BB50" s="145">
        <f>IF(AZ50=2,G50,0)</f>
        <v>0</v>
      </c>
      <c r="BC50" s="145">
        <f>IF(AZ50=3,G50,0)</f>
        <v>0</v>
      </c>
      <c r="BD50" s="145">
        <f>IF(AZ50=4,G50,0)</f>
        <v>0</v>
      </c>
      <c r="BE50" s="145">
        <f>IF(AZ50=5,G50,0)</f>
        <v>0</v>
      </c>
      <c r="CA50" s="167">
        <v>1</v>
      </c>
      <c r="CB50" s="167">
        <v>1</v>
      </c>
      <c r="CZ50" s="145">
        <v>0</v>
      </c>
    </row>
    <row r="51" spans="1:104">
      <c r="A51" s="174"/>
      <c r="B51" s="176"/>
      <c r="C51" s="220" t="s">
        <v>134</v>
      </c>
      <c r="D51" s="221"/>
      <c r="E51" s="177">
        <v>83.147999999999996</v>
      </c>
      <c r="F51" s="178"/>
      <c r="G51" s="179"/>
      <c r="M51" s="175" t="s">
        <v>134</v>
      </c>
      <c r="O51" s="167"/>
    </row>
    <row r="52" spans="1:104">
      <c r="A52" s="174"/>
      <c r="B52" s="176"/>
      <c r="C52" s="220" t="s">
        <v>135</v>
      </c>
      <c r="D52" s="221"/>
      <c r="E52" s="177">
        <v>12</v>
      </c>
      <c r="F52" s="178"/>
      <c r="G52" s="179"/>
      <c r="M52" s="175" t="s">
        <v>135</v>
      </c>
      <c r="O52" s="167"/>
    </row>
    <row r="53" spans="1:104">
      <c r="A53" s="168">
        <v>16</v>
      </c>
      <c r="B53" s="169" t="s">
        <v>136</v>
      </c>
      <c r="C53" s="170" t="s">
        <v>137</v>
      </c>
      <c r="D53" s="171" t="s">
        <v>138</v>
      </c>
      <c r="E53" s="172">
        <v>5.1967999999999996</v>
      </c>
      <c r="F53" s="172"/>
      <c r="G53" s="173">
        <f>E53*F53</f>
        <v>0</v>
      </c>
      <c r="O53" s="167">
        <v>2</v>
      </c>
      <c r="AA53" s="145">
        <v>3</v>
      </c>
      <c r="AB53" s="145">
        <v>1</v>
      </c>
      <c r="AC53" s="145">
        <v>572400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67">
        <v>3</v>
      </c>
      <c r="CB53" s="167">
        <v>1</v>
      </c>
      <c r="CZ53" s="145">
        <v>9.9999999999944599E-4</v>
      </c>
    </row>
    <row r="54" spans="1:104">
      <c r="A54" s="174"/>
      <c r="B54" s="176"/>
      <c r="C54" s="220" t="s">
        <v>139</v>
      </c>
      <c r="D54" s="221"/>
      <c r="E54" s="177">
        <v>5.1967999999999996</v>
      </c>
      <c r="F54" s="178"/>
      <c r="G54" s="179"/>
      <c r="M54" s="175" t="s">
        <v>139</v>
      </c>
      <c r="O54" s="167"/>
    </row>
    <row r="55" spans="1:104">
      <c r="A55" s="180"/>
      <c r="B55" s="181" t="s">
        <v>77</v>
      </c>
      <c r="C55" s="182" t="str">
        <f>CONCATENATE(B12," ",C12)</f>
        <v>1 Zemní práce</v>
      </c>
      <c r="D55" s="183"/>
      <c r="E55" s="184"/>
      <c r="F55" s="185"/>
      <c r="G55" s="186">
        <f>SUM(G12:G54)</f>
        <v>0</v>
      </c>
      <c r="O55" s="167">
        <v>4</v>
      </c>
      <c r="BA55" s="187">
        <f>SUM(BA12:BA54)</f>
        <v>0</v>
      </c>
      <c r="BB55" s="187">
        <f>SUM(BB12:BB54)</f>
        <v>0</v>
      </c>
      <c r="BC55" s="187">
        <f>SUM(BC12:BC54)</f>
        <v>0</v>
      </c>
      <c r="BD55" s="187">
        <f>SUM(BD12:BD54)</f>
        <v>0</v>
      </c>
      <c r="BE55" s="187">
        <f>SUM(BE12:BE54)</f>
        <v>0</v>
      </c>
    </row>
    <row r="56" spans="1:104">
      <c r="A56" s="160" t="s">
        <v>74</v>
      </c>
      <c r="B56" s="161" t="s">
        <v>140</v>
      </c>
      <c r="C56" s="162" t="s">
        <v>141</v>
      </c>
      <c r="D56" s="163"/>
      <c r="E56" s="164"/>
      <c r="F56" s="164"/>
      <c r="G56" s="165"/>
      <c r="H56" s="166"/>
      <c r="I56" s="166"/>
      <c r="O56" s="167">
        <v>1</v>
      </c>
    </row>
    <row r="57" spans="1:104">
      <c r="A57" s="168">
        <v>17</v>
      </c>
      <c r="B57" s="169" t="s">
        <v>142</v>
      </c>
      <c r="C57" s="170" t="s">
        <v>143</v>
      </c>
      <c r="D57" s="171" t="s">
        <v>92</v>
      </c>
      <c r="E57" s="172">
        <v>9.5147999999999993</v>
      </c>
      <c r="F57" s="172"/>
      <c r="G57" s="173">
        <f>E57*F57</f>
        <v>0</v>
      </c>
      <c r="O57" s="167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67">
        <v>1</v>
      </c>
      <c r="CB57" s="167">
        <v>1</v>
      </c>
      <c r="CZ57" s="145">
        <v>1.1322000000000101</v>
      </c>
    </row>
    <row r="58" spans="1:104">
      <c r="A58" s="174"/>
      <c r="B58" s="176"/>
      <c r="C58" s="220" t="s">
        <v>144</v>
      </c>
      <c r="D58" s="221"/>
      <c r="E58" s="177">
        <v>8.3148</v>
      </c>
      <c r="F58" s="178"/>
      <c r="G58" s="179"/>
      <c r="M58" s="175" t="s">
        <v>144</v>
      </c>
      <c r="O58" s="167"/>
    </row>
    <row r="59" spans="1:104">
      <c r="A59" s="174"/>
      <c r="B59" s="176"/>
      <c r="C59" s="220" t="s">
        <v>145</v>
      </c>
      <c r="D59" s="221"/>
      <c r="E59" s="177">
        <v>1.2</v>
      </c>
      <c r="F59" s="178"/>
      <c r="G59" s="179"/>
      <c r="M59" s="175" t="s">
        <v>145</v>
      </c>
      <c r="O59" s="167"/>
    </row>
    <row r="60" spans="1:104">
      <c r="A60" s="180"/>
      <c r="B60" s="181" t="s">
        <v>77</v>
      </c>
      <c r="C60" s="182" t="str">
        <f>CONCATENATE(B56," ",C56)</f>
        <v>4 Vodorovné konstrukce</v>
      </c>
      <c r="D60" s="183"/>
      <c r="E60" s="184"/>
      <c r="F60" s="185"/>
      <c r="G60" s="186">
        <f>SUM(G56:G59)</f>
        <v>0</v>
      </c>
      <c r="O60" s="167">
        <v>4</v>
      </c>
      <c r="BA60" s="187">
        <f>SUM(BA56:BA59)</f>
        <v>0</v>
      </c>
      <c r="BB60" s="187">
        <f>SUM(BB56:BB59)</f>
        <v>0</v>
      </c>
      <c r="BC60" s="187">
        <f>SUM(BC56:BC59)</f>
        <v>0</v>
      </c>
      <c r="BD60" s="187">
        <f>SUM(BD56:BD59)</f>
        <v>0</v>
      </c>
      <c r="BE60" s="187">
        <f>SUM(BE56:BE59)</f>
        <v>0</v>
      </c>
    </row>
    <row r="61" spans="1:104">
      <c r="A61" s="160" t="s">
        <v>74</v>
      </c>
      <c r="B61" s="161" t="s">
        <v>146</v>
      </c>
      <c r="C61" s="162" t="s">
        <v>147</v>
      </c>
      <c r="D61" s="163"/>
      <c r="E61" s="164"/>
      <c r="F61" s="164"/>
      <c r="G61" s="165"/>
      <c r="H61" s="166"/>
      <c r="I61" s="166"/>
      <c r="O61" s="167">
        <v>1</v>
      </c>
    </row>
    <row r="62" spans="1:104" ht="22.5">
      <c r="A62" s="168">
        <v>18</v>
      </c>
      <c r="B62" s="169" t="s">
        <v>148</v>
      </c>
      <c r="C62" s="170" t="s">
        <v>149</v>
      </c>
      <c r="D62" s="171" t="s">
        <v>150</v>
      </c>
      <c r="E62" s="172">
        <v>2</v>
      </c>
      <c r="F62" s="172"/>
      <c r="G62" s="173">
        <f>E62*F62</f>
        <v>0</v>
      </c>
      <c r="O62" s="167">
        <v>2</v>
      </c>
      <c r="AA62" s="145">
        <v>1</v>
      </c>
      <c r="AB62" s="145">
        <v>0</v>
      </c>
      <c r="AC62" s="145">
        <v>0</v>
      </c>
      <c r="AZ62" s="145">
        <v>1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67">
        <v>1</v>
      </c>
      <c r="CB62" s="167">
        <v>0</v>
      </c>
      <c r="CZ62" s="145">
        <v>5.8999999999986797E-4</v>
      </c>
    </row>
    <row r="63" spans="1:104">
      <c r="A63" s="180"/>
      <c r="B63" s="181" t="s">
        <v>77</v>
      </c>
      <c r="C63" s="182" t="str">
        <f>CONCATENATE(B61," ",C61)</f>
        <v>5 Komunikace</v>
      </c>
      <c r="D63" s="183"/>
      <c r="E63" s="184"/>
      <c r="F63" s="185"/>
      <c r="G63" s="186">
        <f>SUM(G61:G62)</f>
        <v>0</v>
      </c>
      <c r="O63" s="167">
        <v>4</v>
      </c>
      <c r="BA63" s="187">
        <f>SUM(BA61:BA62)</f>
        <v>0</v>
      </c>
      <c r="BB63" s="187">
        <f>SUM(BB61:BB62)</f>
        <v>0</v>
      </c>
      <c r="BC63" s="187">
        <f>SUM(BC61:BC62)</f>
        <v>0</v>
      </c>
      <c r="BD63" s="187">
        <f>SUM(BD61:BD62)</f>
        <v>0</v>
      </c>
      <c r="BE63" s="187">
        <f>SUM(BE61:BE62)</f>
        <v>0</v>
      </c>
    </row>
    <row r="64" spans="1:104">
      <c r="A64" s="160" t="s">
        <v>74</v>
      </c>
      <c r="B64" s="161" t="s">
        <v>151</v>
      </c>
      <c r="C64" s="162" t="s">
        <v>152</v>
      </c>
      <c r="D64" s="163"/>
      <c r="E64" s="164"/>
      <c r="F64" s="164"/>
      <c r="G64" s="165"/>
      <c r="H64" s="166"/>
      <c r="I64" s="166"/>
      <c r="O64" s="167">
        <v>1</v>
      </c>
    </row>
    <row r="65" spans="1:104">
      <c r="A65" s="168">
        <v>19</v>
      </c>
      <c r="B65" s="169" t="s">
        <v>153</v>
      </c>
      <c r="C65" s="170" t="s">
        <v>154</v>
      </c>
      <c r="D65" s="171" t="s">
        <v>155</v>
      </c>
      <c r="E65" s="172">
        <v>10.7517</v>
      </c>
      <c r="F65" s="172"/>
      <c r="G65" s="173">
        <f>E65*F65</f>
        <v>0</v>
      </c>
      <c r="O65" s="167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67">
        <v>1</v>
      </c>
      <c r="CB65" s="167">
        <v>1</v>
      </c>
      <c r="CZ65" s="145">
        <v>1</v>
      </c>
    </row>
    <row r="66" spans="1:104">
      <c r="A66" s="174"/>
      <c r="B66" s="176"/>
      <c r="C66" s="220" t="s">
        <v>156</v>
      </c>
      <c r="D66" s="221"/>
      <c r="E66" s="177">
        <v>9.3956999999999997</v>
      </c>
      <c r="F66" s="178"/>
      <c r="G66" s="179"/>
      <c r="M66" s="175" t="s">
        <v>156</v>
      </c>
      <c r="O66" s="167"/>
    </row>
    <row r="67" spans="1:104">
      <c r="A67" s="174"/>
      <c r="B67" s="176"/>
      <c r="C67" s="220" t="s">
        <v>157</v>
      </c>
      <c r="D67" s="221"/>
      <c r="E67" s="177">
        <v>1.3560000000000001</v>
      </c>
      <c r="F67" s="178"/>
      <c r="G67" s="179"/>
      <c r="M67" s="175" t="s">
        <v>157</v>
      </c>
      <c r="O67" s="167"/>
    </row>
    <row r="68" spans="1:104">
      <c r="A68" s="168">
        <v>20</v>
      </c>
      <c r="B68" s="169" t="s">
        <v>158</v>
      </c>
      <c r="C68" s="170" t="s">
        <v>159</v>
      </c>
      <c r="D68" s="171" t="s">
        <v>85</v>
      </c>
      <c r="E68" s="172">
        <v>81.804000000000002</v>
      </c>
      <c r="F68" s="172"/>
      <c r="G68" s="173">
        <f>E68*F68</f>
        <v>0</v>
      </c>
      <c r="O68" s="167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67">
        <v>1</v>
      </c>
      <c r="CB68" s="167">
        <v>1</v>
      </c>
      <c r="CZ68" s="145">
        <v>0</v>
      </c>
    </row>
    <row r="69" spans="1:104">
      <c r="A69" s="174"/>
      <c r="B69" s="176"/>
      <c r="C69" s="220" t="s">
        <v>160</v>
      </c>
      <c r="D69" s="221"/>
      <c r="E69" s="177">
        <v>81.804000000000002</v>
      </c>
      <c r="F69" s="178"/>
      <c r="G69" s="179"/>
      <c r="M69" s="175" t="s">
        <v>160</v>
      </c>
      <c r="O69" s="167"/>
    </row>
    <row r="70" spans="1:104">
      <c r="A70" s="168">
        <v>21</v>
      </c>
      <c r="B70" s="169" t="s">
        <v>161</v>
      </c>
      <c r="C70" s="170" t="s">
        <v>162</v>
      </c>
      <c r="D70" s="171" t="s">
        <v>85</v>
      </c>
      <c r="E70" s="172">
        <v>85.212500000000006</v>
      </c>
      <c r="F70" s="172"/>
      <c r="G70" s="173">
        <f>E70*F70</f>
        <v>0</v>
      </c>
      <c r="O70" s="167">
        <v>2</v>
      </c>
      <c r="AA70" s="145">
        <v>1</v>
      </c>
      <c r="AB70" s="145">
        <v>1</v>
      </c>
      <c r="AC70" s="145">
        <v>1</v>
      </c>
      <c r="AZ70" s="145">
        <v>1</v>
      </c>
      <c r="BA70" s="145">
        <f>IF(AZ70=1,G70,0)</f>
        <v>0</v>
      </c>
      <c r="BB70" s="145">
        <f>IF(AZ70=2,G70,0)</f>
        <v>0</v>
      </c>
      <c r="BC70" s="145">
        <f>IF(AZ70=3,G70,0)</f>
        <v>0</v>
      </c>
      <c r="BD70" s="145">
        <f>IF(AZ70=4,G70,0)</f>
        <v>0</v>
      </c>
      <c r="BE70" s="145">
        <f>IF(AZ70=5,G70,0)</f>
        <v>0</v>
      </c>
      <c r="CA70" s="167">
        <v>1</v>
      </c>
      <c r="CB70" s="167">
        <v>1</v>
      </c>
      <c r="CZ70" s="145">
        <v>2.0600000000001702E-3</v>
      </c>
    </row>
    <row r="71" spans="1:104">
      <c r="A71" s="174"/>
      <c r="B71" s="176"/>
      <c r="C71" s="220" t="s">
        <v>163</v>
      </c>
      <c r="D71" s="221"/>
      <c r="E71" s="177">
        <v>85.212500000000006</v>
      </c>
      <c r="F71" s="178"/>
      <c r="G71" s="179"/>
      <c r="M71" s="175" t="s">
        <v>163</v>
      </c>
      <c r="O71" s="167"/>
    </row>
    <row r="72" spans="1:104" ht="22.5">
      <c r="A72" s="168">
        <v>22</v>
      </c>
      <c r="B72" s="169" t="s">
        <v>164</v>
      </c>
      <c r="C72" s="170" t="s">
        <v>165</v>
      </c>
      <c r="D72" s="171" t="s">
        <v>85</v>
      </c>
      <c r="E72" s="172">
        <v>54.012</v>
      </c>
      <c r="F72" s="172"/>
      <c r="G72" s="173">
        <f>E72*F72</f>
        <v>0</v>
      </c>
      <c r="O72" s="167">
        <v>2</v>
      </c>
      <c r="AA72" s="145">
        <v>1</v>
      </c>
      <c r="AB72" s="145">
        <v>1</v>
      </c>
      <c r="AC72" s="145">
        <v>1</v>
      </c>
      <c r="AZ72" s="145">
        <v>1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67">
        <v>1</v>
      </c>
      <c r="CB72" s="167">
        <v>1</v>
      </c>
      <c r="CZ72" s="145">
        <v>1.3080000000002199E-2</v>
      </c>
    </row>
    <row r="73" spans="1:104">
      <c r="A73" s="174"/>
      <c r="B73" s="176"/>
      <c r="C73" s="220" t="s">
        <v>166</v>
      </c>
      <c r="D73" s="221"/>
      <c r="E73" s="177">
        <v>54.012</v>
      </c>
      <c r="F73" s="178"/>
      <c r="G73" s="179"/>
      <c r="M73" s="175" t="s">
        <v>166</v>
      </c>
      <c r="O73" s="167"/>
    </row>
    <row r="74" spans="1:104" ht="22.5">
      <c r="A74" s="168">
        <v>23</v>
      </c>
      <c r="B74" s="169" t="s">
        <v>167</v>
      </c>
      <c r="C74" s="170" t="s">
        <v>168</v>
      </c>
      <c r="D74" s="171" t="s">
        <v>169</v>
      </c>
      <c r="E74" s="172">
        <v>75</v>
      </c>
      <c r="F74" s="172"/>
      <c r="G74" s="173">
        <f>E74*F74</f>
        <v>0</v>
      </c>
      <c r="O74" s="167">
        <v>2</v>
      </c>
      <c r="AA74" s="145">
        <v>12</v>
      </c>
      <c r="AB74" s="145">
        <v>0</v>
      </c>
      <c r="AC74" s="145">
        <v>37</v>
      </c>
      <c r="AZ74" s="145">
        <v>1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67">
        <v>12</v>
      </c>
      <c r="CB74" s="167">
        <v>0</v>
      </c>
      <c r="CZ74" s="145">
        <v>0</v>
      </c>
    </row>
    <row r="75" spans="1:104">
      <c r="A75" s="168">
        <v>24</v>
      </c>
      <c r="B75" s="169" t="s">
        <v>170</v>
      </c>
      <c r="C75" s="170" t="s">
        <v>171</v>
      </c>
      <c r="D75" s="171" t="s">
        <v>150</v>
      </c>
      <c r="E75" s="172">
        <v>5</v>
      </c>
      <c r="F75" s="172"/>
      <c r="G75" s="173">
        <f>E75*F75</f>
        <v>0</v>
      </c>
      <c r="O75" s="167">
        <v>2</v>
      </c>
      <c r="AA75" s="145">
        <v>3</v>
      </c>
      <c r="AB75" s="145">
        <v>1</v>
      </c>
      <c r="AC75" s="145" t="s">
        <v>170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67">
        <v>3</v>
      </c>
      <c r="CB75" s="167">
        <v>1</v>
      </c>
      <c r="CZ75" s="145">
        <v>6.1299999999988603E-3</v>
      </c>
    </row>
    <row r="76" spans="1:104">
      <c r="A76" s="168">
        <v>25</v>
      </c>
      <c r="B76" s="169" t="s">
        <v>172</v>
      </c>
      <c r="C76" s="170" t="s">
        <v>173</v>
      </c>
      <c r="D76" s="171" t="s">
        <v>150</v>
      </c>
      <c r="E76" s="172">
        <v>1</v>
      </c>
      <c r="F76" s="172"/>
      <c r="G76" s="173">
        <f>E76*F76</f>
        <v>0</v>
      </c>
      <c r="O76" s="167">
        <v>2</v>
      </c>
      <c r="AA76" s="145">
        <v>3</v>
      </c>
      <c r="AB76" s="145">
        <v>1</v>
      </c>
      <c r="AC76" s="145" t="s">
        <v>172</v>
      </c>
      <c r="AZ76" s="145">
        <v>1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67">
        <v>3</v>
      </c>
      <c r="CB76" s="167">
        <v>1</v>
      </c>
      <c r="CZ76" s="145">
        <v>2.0300000000013098E-3</v>
      </c>
    </row>
    <row r="77" spans="1:104">
      <c r="A77" s="180"/>
      <c r="B77" s="181" t="s">
        <v>77</v>
      </c>
      <c r="C77" s="182" t="str">
        <f>CONCATENATE(B64," ",C64)</f>
        <v>8 Trubní vedení</v>
      </c>
      <c r="D77" s="183"/>
      <c r="E77" s="184"/>
      <c r="F77" s="185"/>
      <c r="G77" s="186">
        <f>SUM(G64:G76)</f>
        <v>0</v>
      </c>
      <c r="O77" s="167">
        <v>4</v>
      </c>
      <c r="BA77" s="187">
        <f>SUM(BA64:BA76)</f>
        <v>0</v>
      </c>
      <c r="BB77" s="187">
        <f>SUM(BB64:BB76)</f>
        <v>0</v>
      </c>
      <c r="BC77" s="187">
        <f>SUM(BC64:BC76)</f>
        <v>0</v>
      </c>
      <c r="BD77" s="187">
        <f>SUM(BD64:BD76)</f>
        <v>0</v>
      </c>
      <c r="BE77" s="187">
        <f>SUM(BE64:BE76)</f>
        <v>0</v>
      </c>
    </row>
    <row r="78" spans="1:104">
      <c r="A78" s="160" t="s">
        <v>74</v>
      </c>
      <c r="B78" s="161" t="s">
        <v>174</v>
      </c>
      <c r="C78" s="162" t="s">
        <v>175</v>
      </c>
      <c r="D78" s="163"/>
      <c r="E78" s="164"/>
      <c r="F78" s="164"/>
      <c r="G78" s="165"/>
      <c r="H78" s="166"/>
      <c r="I78" s="166"/>
      <c r="O78" s="167">
        <v>1</v>
      </c>
    </row>
    <row r="79" spans="1:104">
      <c r="A79" s="168">
        <v>26</v>
      </c>
      <c r="B79" s="169" t="s">
        <v>176</v>
      </c>
      <c r="C79" s="170" t="s">
        <v>177</v>
      </c>
      <c r="D79" s="171" t="s">
        <v>178</v>
      </c>
      <c r="E79" s="172">
        <v>71.294796470020998</v>
      </c>
      <c r="F79" s="172"/>
      <c r="G79" s="173">
        <f>E79*F79</f>
        <v>0</v>
      </c>
      <c r="O79" s="167">
        <v>2</v>
      </c>
      <c r="AA79" s="145">
        <v>7</v>
      </c>
      <c r="AB79" s="145">
        <v>1</v>
      </c>
      <c r="AC79" s="145">
        <v>2</v>
      </c>
      <c r="AZ79" s="145">
        <v>1</v>
      </c>
      <c r="BA79" s="145">
        <f>IF(AZ79=1,G79,0)</f>
        <v>0</v>
      </c>
      <c r="BB79" s="145">
        <f>IF(AZ79=2,G79,0)</f>
        <v>0</v>
      </c>
      <c r="BC79" s="145">
        <f>IF(AZ79=3,G79,0)</f>
        <v>0</v>
      </c>
      <c r="BD79" s="145">
        <f>IF(AZ79=4,G79,0)</f>
        <v>0</v>
      </c>
      <c r="BE79" s="145">
        <f>IF(AZ79=5,G79,0)</f>
        <v>0</v>
      </c>
      <c r="CA79" s="167">
        <v>7</v>
      </c>
      <c r="CB79" s="167">
        <v>1</v>
      </c>
      <c r="CZ79" s="145">
        <v>0</v>
      </c>
    </row>
    <row r="80" spans="1:104">
      <c r="A80" s="180"/>
      <c r="B80" s="181" t="s">
        <v>77</v>
      </c>
      <c r="C80" s="182" t="str">
        <f>CONCATENATE(B78," ",C78)</f>
        <v>99 Staveništní přesun hmot</v>
      </c>
      <c r="D80" s="183"/>
      <c r="E80" s="184"/>
      <c r="F80" s="185"/>
      <c r="G80" s="186">
        <f>SUM(G78:G79)</f>
        <v>0</v>
      </c>
      <c r="O80" s="167">
        <v>4</v>
      </c>
      <c r="BA80" s="187">
        <f>SUM(BA78:BA79)</f>
        <v>0</v>
      </c>
      <c r="BB80" s="187">
        <f>SUM(BB78:BB79)</f>
        <v>0</v>
      </c>
      <c r="BC80" s="187">
        <f>SUM(BC78:BC79)</f>
        <v>0</v>
      </c>
      <c r="BD80" s="187">
        <f>SUM(BD78:BD79)</f>
        <v>0</v>
      </c>
      <c r="BE80" s="187">
        <f>SUM(BE78:BE79)</f>
        <v>0</v>
      </c>
    </row>
    <row r="81" spans="1:104">
      <c r="A81" s="160" t="s">
        <v>74</v>
      </c>
      <c r="B81" s="161" t="s">
        <v>179</v>
      </c>
      <c r="C81" s="162" t="s">
        <v>180</v>
      </c>
      <c r="D81" s="163"/>
      <c r="E81" s="164"/>
      <c r="F81" s="164"/>
      <c r="G81" s="165"/>
      <c r="H81" s="166"/>
      <c r="I81" s="166"/>
      <c r="O81" s="167">
        <v>1</v>
      </c>
    </row>
    <row r="82" spans="1:104">
      <c r="A82" s="168">
        <v>27</v>
      </c>
      <c r="B82" s="169" t="s">
        <v>181</v>
      </c>
      <c r="C82" s="170" t="s">
        <v>182</v>
      </c>
      <c r="D82" s="171" t="s">
        <v>150</v>
      </c>
      <c r="E82" s="172">
        <v>5</v>
      </c>
      <c r="F82" s="172"/>
      <c r="G82" s="173">
        <f>E82*F82</f>
        <v>0</v>
      </c>
      <c r="O82" s="167">
        <v>2</v>
      </c>
      <c r="AA82" s="145">
        <v>1</v>
      </c>
      <c r="AB82" s="145">
        <v>9</v>
      </c>
      <c r="AC82" s="145">
        <v>9</v>
      </c>
      <c r="AZ82" s="145">
        <v>4</v>
      </c>
      <c r="BA82" s="145">
        <f>IF(AZ82=1,G82,0)</f>
        <v>0</v>
      </c>
      <c r="BB82" s="145">
        <f>IF(AZ82=2,G82,0)</f>
        <v>0</v>
      </c>
      <c r="BC82" s="145">
        <f>IF(AZ82=3,G82,0)</f>
        <v>0</v>
      </c>
      <c r="BD82" s="145">
        <f>IF(AZ82=4,G82,0)</f>
        <v>0</v>
      </c>
      <c r="BE82" s="145">
        <f>IF(AZ82=5,G82,0)</f>
        <v>0</v>
      </c>
      <c r="CA82" s="167">
        <v>1</v>
      </c>
      <c r="CB82" s="167">
        <v>9</v>
      </c>
      <c r="CZ82" s="145">
        <v>7.1399999999997004E-3</v>
      </c>
    </row>
    <row r="83" spans="1:104">
      <c r="A83" s="168">
        <v>28</v>
      </c>
      <c r="B83" s="169" t="s">
        <v>183</v>
      </c>
      <c r="C83" s="170" t="s">
        <v>184</v>
      </c>
      <c r="D83" s="171" t="s">
        <v>150</v>
      </c>
      <c r="E83" s="172">
        <v>10</v>
      </c>
      <c r="F83" s="172"/>
      <c r="G83" s="173">
        <f>E83*F83</f>
        <v>0</v>
      </c>
      <c r="O83" s="167">
        <v>2</v>
      </c>
      <c r="AA83" s="145">
        <v>1</v>
      </c>
      <c r="AB83" s="145">
        <v>9</v>
      </c>
      <c r="AC83" s="145">
        <v>9</v>
      </c>
      <c r="AZ83" s="145">
        <v>4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67">
        <v>1</v>
      </c>
      <c r="CB83" s="167">
        <v>9</v>
      </c>
      <c r="CZ83" s="145">
        <v>8.1600000000037198E-3</v>
      </c>
    </row>
    <row r="84" spans="1:104">
      <c r="A84" s="168">
        <v>29</v>
      </c>
      <c r="B84" s="169" t="s">
        <v>185</v>
      </c>
      <c r="C84" s="170" t="s">
        <v>186</v>
      </c>
      <c r="D84" s="171" t="s">
        <v>150</v>
      </c>
      <c r="E84" s="172">
        <v>5</v>
      </c>
      <c r="F84" s="172"/>
      <c r="G84" s="173">
        <f>E84*F84</f>
        <v>0</v>
      </c>
      <c r="O84" s="167">
        <v>2</v>
      </c>
      <c r="AA84" s="145">
        <v>1</v>
      </c>
      <c r="AB84" s="145">
        <v>9</v>
      </c>
      <c r="AC84" s="145">
        <v>9</v>
      </c>
      <c r="AZ84" s="145">
        <v>4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67">
        <v>1</v>
      </c>
      <c r="CB84" s="167">
        <v>9</v>
      </c>
      <c r="CZ84" s="145">
        <v>3.4000000000000702E-4</v>
      </c>
    </row>
    <row r="85" spans="1:104">
      <c r="A85" s="180"/>
      <c r="B85" s="181" t="s">
        <v>77</v>
      </c>
      <c r="C85" s="182" t="str">
        <f>CONCATENATE(B81," ",C81)</f>
        <v>M46 Zemní práce při montážích</v>
      </c>
      <c r="D85" s="183"/>
      <c r="E85" s="184"/>
      <c r="F85" s="185"/>
      <c r="G85" s="186">
        <f>SUM(G81:G84)</f>
        <v>0</v>
      </c>
      <c r="O85" s="167">
        <v>4</v>
      </c>
      <c r="BA85" s="187">
        <f>SUM(BA81:BA84)</f>
        <v>0</v>
      </c>
      <c r="BB85" s="187">
        <f>SUM(BB81:BB84)</f>
        <v>0</v>
      </c>
      <c r="BC85" s="187">
        <f>SUM(BC81:BC84)</f>
        <v>0</v>
      </c>
      <c r="BD85" s="187">
        <f>SUM(BD81:BD84)</f>
        <v>0</v>
      </c>
      <c r="BE85" s="187">
        <f>SUM(BE81:BE84)</f>
        <v>0</v>
      </c>
    </row>
    <row r="86" spans="1:104">
      <c r="E86" s="145"/>
    </row>
    <row r="87" spans="1:104">
      <c r="E87" s="145"/>
    </row>
    <row r="88" spans="1:104">
      <c r="E88" s="145"/>
    </row>
    <row r="89" spans="1:104">
      <c r="E89" s="145"/>
    </row>
    <row r="90" spans="1:104">
      <c r="E90" s="145"/>
    </row>
    <row r="91" spans="1:104">
      <c r="E91" s="145"/>
    </row>
    <row r="92" spans="1:104">
      <c r="E92" s="145"/>
    </row>
    <row r="93" spans="1:104">
      <c r="E93" s="145"/>
    </row>
    <row r="94" spans="1:104">
      <c r="E94" s="145"/>
    </row>
    <row r="95" spans="1:104">
      <c r="E95" s="145"/>
    </row>
    <row r="96" spans="1:104">
      <c r="E96" s="145"/>
    </row>
    <row r="97" spans="1:7">
      <c r="E97" s="145"/>
    </row>
    <row r="98" spans="1:7">
      <c r="E98" s="145"/>
    </row>
    <row r="99" spans="1:7">
      <c r="E99" s="145"/>
    </row>
    <row r="100" spans="1:7">
      <c r="E100" s="145"/>
    </row>
    <row r="101" spans="1:7">
      <c r="E101" s="145"/>
    </row>
    <row r="102" spans="1:7">
      <c r="E102" s="145"/>
    </row>
    <row r="103" spans="1:7">
      <c r="E103" s="145"/>
    </row>
    <row r="104" spans="1:7">
      <c r="E104" s="145"/>
    </row>
    <row r="105" spans="1:7">
      <c r="E105" s="145"/>
    </row>
    <row r="106" spans="1:7">
      <c r="E106" s="145"/>
    </row>
    <row r="107" spans="1:7">
      <c r="E107" s="145"/>
    </row>
    <row r="108" spans="1:7">
      <c r="E108" s="145"/>
    </row>
    <row r="109" spans="1:7">
      <c r="A109" s="188"/>
      <c r="B109" s="188"/>
      <c r="C109" s="188"/>
      <c r="D109" s="188"/>
      <c r="E109" s="188"/>
      <c r="F109" s="188"/>
      <c r="G109" s="188"/>
    </row>
    <row r="110" spans="1:7">
      <c r="A110" s="188"/>
      <c r="B110" s="188"/>
      <c r="C110" s="188"/>
      <c r="D110" s="188"/>
      <c r="E110" s="188"/>
      <c r="F110" s="188"/>
      <c r="G110" s="188"/>
    </row>
    <row r="111" spans="1:7">
      <c r="A111" s="188"/>
      <c r="B111" s="188"/>
      <c r="C111" s="188"/>
      <c r="D111" s="188"/>
      <c r="E111" s="188"/>
      <c r="F111" s="188"/>
      <c r="G111" s="188"/>
    </row>
    <row r="112" spans="1:7">
      <c r="A112" s="188"/>
      <c r="B112" s="188"/>
      <c r="C112" s="188"/>
      <c r="D112" s="188"/>
      <c r="E112" s="188"/>
      <c r="F112" s="188"/>
      <c r="G112" s="188"/>
    </row>
    <row r="113" spans="5:5">
      <c r="E113" s="145"/>
    </row>
    <row r="114" spans="5:5">
      <c r="E114" s="145"/>
    </row>
    <row r="115" spans="5:5">
      <c r="E115" s="145"/>
    </row>
    <row r="116" spans="5:5">
      <c r="E116" s="145"/>
    </row>
    <row r="117" spans="5:5">
      <c r="E117" s="145"/>
    </row>
    <row r="118" spans="5:5">
      <c r="E118" s="145"/>
    </row>
    <row r="119" spans="5:5">
      <c r="E119" s="145"/>
    </row>
    <row r="120" spans="5:5">
      <c r="E120" s="145"/>
    </row>
    <row r="121" spans="5:5">
      <c r="E121" s="145"/>
    </row>
    <row r="122" spans="5:5">
      <c r="E122" s="145"/>
    </row>
    <row r="123" spans="5:5">
      <c r="E123" s="145"/>
    </row>
    <row r="124" spans="5:5">
      <c r="E124" s="145"/>
    </row>
    <row r="125" spans="5:5">
      <c r="E125" s="145"/>
    </row>
    <row r="126" spans="5:5">
      <c r="E126" s="145"/>
    </row>
    <row r="127" spans="5:5">
      <c r="E127" s="145"/>
    </row>
    <row r="128" spans="5:5">
      <c r="E128" s="145"/>
    </row>
    <row r="129" spans="1:5">
      <c r="E129" s="145"/>
    </row>
    <row r="130" spans="1:5">
      <c r="E130" s="145"/>
    </row>
    <row r="131" spans="1:5">
      <c r="E131" s="145"/>
    </row>
    <row r="132" spans="1:5">
      <c r="E132" s="145"/>
    </row>
    <row r="133" spans="1:5">
      <c r="E133" s="145"/>
    </row>
    <row r="134" spans="1:5">
      <c r="E134" s="145"/>
    </row>
    <row r="135" spans="1:5">
      <c r="E135" s="145"/>
    </row>
    <row r="136" spans="1:5">
      <c r="E136" s="145"/>
    </row>
    <row r="137" spans="1:5">
      <c r="E137" s="145"/>
    </row>
    <row r="138" spans="1:5">
      <c r="E138" s="145"/>
    </row>
    <row r="139" spans="1:5">
      <c r="E139" s="145"/>
    </row>
    <row r="140" spans="1:5">
      <c r="E140" s="145"/>
    </row>
    <row r="141" spans="1:5">
      <c r="E141" s="145"/>
    </row>
    <row r="142" spans="1:5">
      <c r="E142" s="145"/>
    </row>
    <row r="143" spans="1:5">
      <c r="E143" s="145"/>
    </row>
    <row r="144" spans="1:5">
      <c r="A144" s="189"/>
      <c r="B144" s="189"/>
    </row>
    <row r="145" spans="1:7">
      <c r="A145" s="188"/>
      <c r="B145" s="188"/>
      <c r="C145" s="191"/>
      <c r="D145" s="191"/>
      <c r="E145" s="192"/>
      <c r="F145" s="191"/>
      <c r="G145" s="193"/>
    </row>
    <row r="146" spans="1:7">
      <c r="A146" s="194"/>
      <c r="B146" s="194"/>
      <c r="C146" s="188"/>
      <c r="D146" s="188"/>
      <c r="E146" s="195"/>
      <c r="F146" s="188"/>
      <c r="G146" s="188"/>
    </row>
    <row r="147" spans="1:7">
      <c r="A147" s="188"/>
      <c r="B147" s="188"/>
      <c r="C147" s="188"/>
      <c r="D147" s="188"/>
      <c r="E147" s="195"/>
      <c r="F147" s="188"/>
      <c r="G147" s="188"/>
    </row>
    <row r="148" spans="1:7">
      <c r="A148" s="188"/>
      <c r="B148" s="188"/>
      <c r="C148" s="188"/>
      <c r="D148" s="188"/>
      <c r="E148" s="195"/>
      <c r="F148" s="188"/>
      <c r="G148" s="188"/>
    </row>
    <row r="149" spans="1:7">
      <c r="A149" s="188"/>
      <c r="B149" s="188"/>
      <c r="C149" s="188"/>
      <c r="D149" s="188"/>
      <c r="E149" s="195"/>
      <c r="F149" s="188"/>
      <c r="G149" s="188"/>
    </row>
    <row r="150" spans="1:7">
      <c r="A150" s="188"/>
      <c r="B150" s="188"/>
      <c r="C150" s="188"/>
      <c r="D150" s="188"/>
      <c r="E150" s="195"/>
      <c r="F150" s="188"/>
      <c r="G150" s="188"/>
    </row>
    <row r="151" spans="1:7">
      <c r="A151" s="188"/>
      <c r="B151" s="188"/>
      <c r="C151" s="188"/>
      <c r="D151" s="188"/>
      <c r="E151" s="195"/>
      <c r="F151" s="188"/>
      <c r="G151" s="188"/>
    </row>
    <row r="152" spans="1:7">
      <c r="A152" s="188"/>
      <c r="B152" s="188"/>
      <c r="C152" s="188"/>
      <c r="D152" s="188"/>
      <c r="E152" s="195"/>
      <c r="F152" s="188"/>
      <c r="G152" s="188"/>
    </row>
    <row r="153" spans="1:7">
      <c r="A153" s="188"/>
      <c r="B153" s="188"/>
      <c r="C153" s="188"/>
      <c r="D153" s="188"/>
      <c r="E153" s="195"/>
      <c r="F153" s="188"/>
      <c r="G153" s="188"/>
    </row>
    <row r="154" spans="1:7">
      <c r="A154" s="188"/>
      <c r="B154" s="188"/>
      <c r="C154" s="188"/>
      <c r="D154" s="188"/>
      <c r="E154" s="195"/>
      <c r="F154" s="188"/>
      <c r="G154" s="188"/>
    </row>
    <row r="155" spans="1:7">
      <c r="A155" s="188"/>
      <c r="B155" s="188"/>
      <c r="C155" s="188"/>
      <c r="D155" s="188"/>
      <c r="E155" s="195"/>
      <c r="F155" s="188"/>
      <c r="G155" s="188"/>
    </row>
    <row r="156" spans="1:7">
      <c r="A156" s="188"/>
      <c r="B156" s="188"/>
      <c r="C156" s="188"/>
      <c r="D156" s="188"/>
      <c r="E156" s="195"/>
      <c r="F156" s="188"/>
      <c r="G156" s="188"/>
    </row>
    <row r="157" spans="1:7">
      <c r="A157" s="188"/>
      <c r="B157" s="188"/>
      <c r="C157" s="188"/>
      <c r="D157" s="188"/>
      <c r="E157" s="195"/>
      <c r="F157" s="188"/>
      <c r="G157" s="188"/>
    </row>
    <row r="158" spans="1:7">
      <c r="A158" s="188"/>
      <c r="B158" s="188"/>
      <c r="C158" s="188"/>
      <c r="D158" s="188"/>
      <c r="E158" s="195"/>
      <c r="F158" s="188"/>
      <c r="G158" s="188"/>
    </row>
  </sheetData>
  <mergeCells count="40">
    <mergeCell ref="C66:D66"/>
    <mergeCell ref="C67:D67"/>
    <mergeCell ref="C69:D69"/>
    <mergeCell ref="C71:D71"/>
    <mergeCell ref="C73:D73"/>
    <mergeCell ref="C52:D52"/>
    <mergeCell ref="C54:D54"/>
    <mergeCell ref="C58:D58"/>
    <mergeCell ref="C59:D59"/>
    <mergeCell ref="C43:D43"/>
    <mergeCell ref="C44:D44"/>
    <mergeCell ref="C45:D45"/>
    <mergeCell ref="C47:D47"/>
    <mergeCell ref="C49:D49"/>
    <mergeCell ref="C51:D51"/>
    <mergeCell ref="C42:D42"/>
    <mergeCell ref="C26:D26"/>
    <mergeCell ref="C28:D28"/>
    <mergeCell ref="C29:D29"/>
    <mergeCell ref="C31:D31"/>
    <mergeCell ref="C32:D32"/>
    <mergeCell ref="C34:D34"/>
    <mergeCell ref="C35:D35"/>
    <mergeCell ref="C37:D37"/>
    <mergeCell ref="C38:D38"/>
    <mergeCell ref="C39:D39"/>
    <mergeCell ref="C40:D40"/>
    <mergeCell ref="C22:D22"/>
    <mergeCell ref="C23:D23"/>
    <mergeCell ref="C25:D25"/>
    <mergeCell ref="A1:G1"/>
    <mergeCell ref="A3:B3"/>
    <mergeCell ref="A4:B4"/>
    <mergeCell ref="E4:G4"/>
    <mergeCell ref="C9:D9"/>
    <mergeCell ref="C14:D14"/>
    <mergeCell ref="C16:D16"/>
    <mergeCell ref="C17:D17"/>
    <mergeCell ref="C19:D19"/>
    <mergeCell ref="C20:D20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Alena</cp:lastModifiedBy>
  <dcterms:created xsi:type="dcterms:W3CDTF">2015-01-19T21:09:22Z</dcterms:created>
  <dcterms:modified xsi:type="dcterms:W3CDTF">2015-01-28T11:15:50Z</dcterms:modified>
</cp:coreProperties>
</file>