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LaD\Logistika\Stavby\Bátorove  Kosihy\CP\tender - SDK\podklady\"/>
    </mc:Choice>
  </mc:AlternateContent>
  <xr:revisionPtr revIDLastSave="0" documentId="13_ncr:1_{2BBA3DB7-5B5C-4E09-94F1-CCA1F8A9E76A}" xr6:coauthVersionLast="45" xr6:coauthVersionMax="45" xr10:uidLastSave="{00000000-0000-0000-0000-000000000000}"/>
  <bookViews>
    <workbookView xWindow="1065" yWindow="1290" windowWidth="28800" windowHeight="17685" xr2:uid="{00000000-000D-0000-FFFF-FFFF00000000}"/>
  </bookViews>
  <sheets>
    <sheet name="01_1_-_SO-01_1_Architektú___" sheetId="1" r:id="rId1"/>
  </sheets>
  <definedNames>
    <definedName name="_xlnm.Print_Area" localSheetId="0">'01_1_-_SO-01_1_Architektú___'!$C$107:$J$141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2" i="1" l="1"/>
  <c r="J141" i="1"/>
  <c r="J140" i="1"/>
  <c r="J139" i="1"/>
  <c r="J26" i="1" l="1"/>
  <c r="J25" i="1"/>
  <c r="J20" i="1"/>
  <c r="E20" i="1"/>
  <c r="E26" i="1" s="1"/>
  <c r="J94" i="1" s="1"/>
  <c r="J19" i="1"/>
  <c r="J14" i="1"/>
  <c r="E7" i="1"/>
  <c r="E110" i="1" s="1"/>
  <c r="J138" i="1"/>
  <c r="J137" i="1"/>
  <c r="J136" i="1"/>
  <c r="J135" i="1"/>
  <c r="J134" i="1"/>
  <c r="J133" i="1"/>
  <c r="J131" i="1"/>
  <c r="J130" i="1"/>
  <c r="BK129" i="1"/>
  <c r="BI129" i="1"/>
  <c r="BH129" i="1"/>
  <c r="BG129" i="1"/>
  <c r="BE129" i="1"/>
  <c r="J35" i="1" s="1"/>
  <c r="T129" i="1"/>
  <c r="R129" i="1"/>
  <c r="P129" i="1"/>
  <c r="J129" i="1"/>
  <c r="BF129" i="1" s="1"/>
  <c r="BK128" i="1"/>
  <c r="BI128" i="1"/>
  <c r="BH128" i="1"/>
  <c r="BG128" i="1"/>
  <c r="BF128" i="1"/>
  <c r="BE128" i="1"/>
  <c r="T128" i="1"/>
  <c r="R128" i="1"/>
  <c r="P128" i="1"/>
  <c r="J128" i="1"/>
  <c r="BK127" i="1"/>
  <c r="BI127" i="1"/>
  <c r="BH127" i="1"/>
  <c r="BG127" i="1"/>
  <c r="BE127" i="1"/>
  <c r="T127" i="1"/>
  <c r="R127" i="1"/>
  <c r="P127" i="1"/>
  <c r="J127" i="1"/>
  <c r="BF127" i="1" s="1"/>
  <c r="BK126" i="1"/>
  <c r="BK124" i="1" s="1"/>
  <c r="BI126" i="1"/>
  <c r="BH126" i="1"/>
  <c r="BG126" i="1"/>
  <c r="BF126" i="1"/>
  <c r="BE126" i="1"/>
  <c r="T126" i="1"/>
  <c r="R126" i="1"/>
  <c r="P126" i="1"/>
  <c r="P124" i="1" s="1"/>
  <c r="J126" i="1"/>
  <c r="BK125" i="1"/>
  <c r="BI125" i="1"/>
  <c r="BH125" i="1"/>
  <c r="F38" i="1" s="1"/>
  <c r="BG125" i="1"/>
  <c r="BE125" i="1"/>
  <c r="T125" i="1"/>
  <c r="R125" i="1"/>
  <c r="P125" i="1"/>
  <c r="J125" i="1"/>
  <c r="BF125" i="1" s="1"/>
  <c r="J124" i="1"/>
  <c r="BK122" i="1"/>
  <c r="J118" i="1"/>
  <c r="F116" i="1"/>
  <c r="E114" i="1"/>
  <c r="J93" i="1"/>
  <c r="F93" i="1"/>
  <c r="J91" i="1"/>
  <c r="F91" i="1"/>
  <c r="E89" i="1"/>
  <c r="J39" i="1"/>
  <c r="J38" i="1"/>
  <c r="J37" i="1"/>
  <c r="T124" i="1" l="1"/>
  <c r="R124" i="1"/>
  <c r="F37" i="1"/>
  <c r="F39" i="1"/>
  <c r="F94" i="1"/>
  <c r="F35" i="1"/>
  <c r="J123" i="1"/>
  <c r="J99" i="1" s="1"/>
  <c r="J100" i="1"/>
  <c r="J36" i="1"/>
  <c r="F36" i="1"/>
  <c r="E85" i="1"/>
  <c r="J122" i="1" l="1"/>
  <c r="J98" i="1" s="1"/>
  <c r="J32" i="1"/>
  <c r="J41" i="1" s="1"/>
</calcChain>
</file>

<file path=xl/sharedStrings.xml><?xml version="1.0" encoding="utf-8"?>
<sst xmlns="http://schemas.openxmlformats.org/spreadsheetml/2006/main" count="241" uniqueCount="136">
  <si>
    <t>&gt;&gt;  skryté stĺpce  &lt;&lt;</t>
  </si>
  <si>
    <t>{8aa1d345-aeb8-46fd-82d6-46b6f4b6856e}</t>
  </si>
  <si>
    <t>0</t>
  </si>
  <si>
    <t>KRYCÍ LIST ROZPOČTU</t>
  </si>
  <si>
    <t>v ---  nižšie sa nachádzajú doplnkové a pomocné údaje k zostavám  --- v</t>
  </si>
  <si>
    <t>False</t>
  </si>
  <si>
    <t>Stavba:</t>
  </si>
  <si>
    <t>Objekt:</t>
  </si>
  <si>
    <t>01 - SO-01 Zdravotné stredisko a lekáreň</t>
  </si>
  <si>
    <t>Časť:</t>
  </si>
  <si>
    <t>01.1 - SO-01.1 Architektúra a statika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</si>
  <si>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</si>
  <si>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</si>
  <si>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</si>
  <si>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</si>
  <si>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</si>
  <si>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</si>
  <si>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</si>
  <si>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CIZS n.o.</t>
  </si>
  <si>
    <t>IČ DPH:</t>
  </si>
  <si>
    <t>Zhotoviteľ:</t>
  </si>
  <si>
    <t>Projektant:</t>
  </si>
  <si>
    <t>Mgr. art. Róbert Mešťánek</t>
  </si>
  <si>
    <t>Spracovateľ:</t>
  </si>
  <si>
    <t>Poznámka:</t>
  </si>
  <si>
    <t>Cena bez DPH</t>
  </si>
  <si>
    <t>Základ dane</t>
  </si>
  <si>
    <t>Sadzba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</si>
  <si>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</si>
  <si>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</si>
  <si>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</si>
  <si>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</si>
  <si>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</si>
  <si>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</si>
  <si>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</si>
  <si>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</si>
  <si>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</si>
  <si>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</si>
  <si>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</si>
  <si>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</si>
  <si>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</si>
  <si>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</si>
  <si>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</si>
  <si>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</si>
  <si>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ROZPOČTU</t>
  </si>
  <si>
    <t>Kód dielu - Popis</t>
  </si>
  <si>
    <t>Cena celkom [EUR]</t>
  </si>
  <si>
    <t>Náklady z rozpočtu</t>
  </si>
  <si>
    <t>-1</t>
  </si>
  <si>
    <t>D2 - PRÁCE A DODÁVKY PSV</t>
  </si>
  <si>
    <t xml:space="preserve">    763 - Konštrukcie  - drevostavby</t>
  </si>
  <si>
    <t>ROZPOČET</t>
  </si>
  <si>
    <t>NOVOSEDLÍK SK s.r.o.</t>
  </si>
  <si>
    <t>PČ</t>
  </si>
  <si>
    <t>Typ</t>
  </si>
  <si>
    <t>Kód</t>
  </si>
  <si>
    <t>Popis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</si>
  <si>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</si>
  <si>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</si>
  <si>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</si>
  <si>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</si>
  <si>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</si>
  <si>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</si>
  <si>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</si>
  <si>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</si>
  <si>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</si>
  <si>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</si>
  <si>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D</t>
  </si>
  <si>
    <t>D2</t>
  </si>
  <si>
    <t>PRÁCE A DODÁVKY PSV</t>
  </si>
  <si>
    <t>1</t>
  </si>
  <si>
    <t>ROZPOCET</t>
  </si>
  <si>
    <t>763</t>
  </si>
  <si>
    <t>Konštrukcie  - drevostavby</t>
  </si>
  <si>
    <t>2</t>
  </si>
  <si>
    <t>130</t>
  </si>
  <si>
    <t>K</t>
  </si>
  <si>
    <t>76311-2132</t>
  </si>
  <si>
    <t>Priečka SDK hr. 100 mm - jednoduchá kcia CW 50, UW 50, dosky 2x GKBI hr. 12,5 mm s TI 50 mm</t>
  </si>
  <si>
    <t>m2</t>
  </si>
  <si>
    <t>16</t>
  </si>
  <si>
    <t>260</t>
  </si>
  <si>
    <t>131</t>
  </si>
  <si>
    <t>76311-2132.1</t>
  </si>
  <si>
    <t>Priečka SDK hr. 100 mm - jednoduchá kcia CW 50, UW 50, dosky 2x (Diamant hr. 12,5 mm + SAFEBOARD s ochranou pred RTG žia</t>
  </si>
  <si>
    <t>262</t>
  </si>
  <si>
    <t>132</t>
  </si>
  <si>
    <t>76312-5425</t>
  </si>
  <si>
    <t>Predsadená SDK stena - jednoduchá kcia CW 100 a UW 100, dosky 2x GKBI hr. 12,5 mm, bez TI</t>
  </si>
  <si>
    <t>264</t>
  </si>
  <si>
    <t>133</t>
  </si>
  <si>
    <t>76313-4030</t>
  </si>
  <si>
    <t>SDK podhľad - závesná kcia profil UA, montážny profil CD , dosky GKBI hr. 12,5 mm</t>
  </si>
  <si>
    <t>266</t>
  </si>
  <si>
    <t>134</t>
  </si>
  <si>
    <t>76313-5025</t>
  </si>
  <si>
    <t>Kazetový podhľad 600 x 600 mm - konštrukcia viditeľná, doska biela</t>
  </si>
  <si>
    <t>268</t>
  </si>
  <si>
    <t>135</t>
  </si>
  <si>
    <t>76318-1191</t>
  </si>
  <si>
    <t>Montáž zárubní oceľových ostatných pre SDK priečky KNAUF W111 v do 2,75 m jednokrídlových</t>
  </si>
  <si>
    <t>ks</t>
  </si>
  <si>
    <t>136</t>
  </si>
  <si>
    <t>M</t>
  </si>
  <si>
    <t>553 3125600</t>
  </si>
  <si>
    <t>766</t>
  </si>
  <si>
    <t>Konštrukcie stolárske</t>
  </si>
  <si>
    <t>167</t>
  </si>
  <si>
    <t>76665-1201</t>
  </si>
  <si>
    <t>Montáž puzdra posuvných dverí do montovanej priečky (napr. sadrokartón, tatranský profil) s jedným zasúvacim púzdrom pre</t>
  </si>
  <si>
    <t>168</t>
  </si>
  <si>
    <t>553 3401500</t>
  </si>
  <si>
    <t>Stavebné púzdro pre zasúvacie dvere Štandard priechod  600 mm</t>
  </si>
  <si>
    <t>169</t>
  </si>
  <si>
    <t>553 3401520</t>
  </si>
  <si>
    <t>Stavebné púzdro pre zasúvacie dvere Štandard priechod  800 mm</t>
  </si>
  <si>
    <t>170</t>
  </si>
  <si>
    <t>553 3401880</t>
  </si>
  <si>
    <t>Úchyty a zámky posuvných a zasúvacích dverí - guľatá miska úzka, prev.OC chróm lesklý</t>
  </si>
  <si>
    <t>171</t>
  </si>
  <si>
    <t>553 3401940</t>
  </si>
  <si>
    <t>Posuvné systémy dverí - sada pojazdov</t>
  </si>
  <si>
    <t>172</t>
  </si>
  <si>
    <t>553 3401950</t>
  </si>
  <si>
    <t>Posuvné systémy dverí - vodiaca lišta (surový profil)</t>
  </si>
  <si>
    <t>m</t>
  </si>
  <si>
    <t>Zárubňa oceľová 700x1970 š. 100 mm, pre sadrokartón</t>
  </si>
  <si>
    <t>180</t>
  </si>
  <si>
    <t>76666-1519</t>
  </si>
  <si>
    <t>Montáž dverového krídla kompletiz.otváravého - jednokrídlové posuvné</t>
  </si>
  <si>
    <t>181</t>
  </si>
  <si>
    <t>611 6400803</t>
  </si>
  <si>
    <t>182</t>
  </si>
  <si>
    <t>611 71031005</t>
  </si>
  <si>
    <t>Dvere  vnútorné 800x1970 mm - jednokrídlové posuvné plné s kovaním a zámkom, povrch - umelá dýha javor, ozn. D09</t>
  </si>
  <si>
    <t>Dvere vnútorné 600x1970 mm - jednokrídlové posuvné plné ochranné protiradiačné s kovaním a zámkom, povrch - umelá dýha javor, ozn. D08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</si>
</sst>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[$-41B]General"/>
    <numFmt numFmtId="165" formatCode="#,##0.00000"/>
    <numFmt numFmtId="166" formatCode="[$-41B]#,##0.00"/>
    <numFmt numFmtId="167" formatCode="dd&quot;.&quot;mm&quot;.&quot;yyyy"/>
    <numFmt numFmtId="168" formatCode="#,##0.000"/>
    <numFmt numFmtId="169" formatCode="#,##0.00%"/>
    <numFmt numFmtId="170" formatCode="#,##0.00&quot; &quot;[$€-41B];[Red]&quot;-&quot;#,##0.00&quot; &quot;[$€-41B]"/>
  </numFmts>
  <fonts count="31">
    <font>
      <sz val="11"/>
      <color rgb="FF000000"/>
      <name val="Arial"/>
      <family val="2"/>
      <charset val="238"/>
    </font>
    <font>
      <sz val="8"/>
      <color rgb="FF000000"/>
      <name val="Arial CE1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8"/>
      <color rgb="FF3366FF"/>
      <name val="Arial CE"/>
      <family val="2"/>
      <charset val="238"/>
    </font>
    <font>
      <b/>
      <sz val="14"/>
      <color rgb="FF000000"/>
      <name val="Arial CE"/>
      <family val="2"/>
      <charset val="238"/>
    </font>
    <font>
      <sz val="10"/>
      <color rgb="FF3366FF"/>
      <name val="Arial CE"/>
      <family val="2"/>
      <charset val="238"/>
    </font>
    <font>
      <sz val="10"/>
      <color rgb="FF969696"/>
      <name val="Arial CE"/>
      <family val="2"/>
      <charset val="238"/>
    </font>
    <font>
      <b/>
      <sz val="11"/>
      <color rgb="FF000000"/>
      <name val="Arial CE"/>
      <family val="2"/>
      <charset val="238"/>
    </font>
    <font>
      <sz val="10"/>
      <color rgb="FF000000"/>
      <name val="Arial CE"/>
      <family val="2"/>
      <charset val="238"/>
    </font>
    <font>
      <b/>
      <sz val="10"/>
      <color rgb="FF000000"/>
      <name val="Arial CE"/>
      <family val="2"/>
      <charset val="238"/>
    </font>
    <font>
      <b/>
      <sz val="12"/>
      <color rgb="FF960000"/>
      <name val="Arial CE"/>
      <family val="2"/>
      <charset val="238"/>
    </font>
    <font>
      <sz val="8"/>
      <color rgb="FF969696"/>
      <name val="Arial CE"/>
      <family val="2"/>
      <charset val="238"/>
    </font>
    <font>
      <b/>
      <sz val="12"/>
      <color rgb="FF000000"/>
      <name val="Arial CE"/>
      <family val="2"/>
      <charset val="238"/>
    </font>
    <font>
      <b/>
      <sz val="10"/>
      <color rgb="FF464646"/>
      <name val="Arial CE"/>
      <family val="2"/>
      <charset val="238"/>
    </font>
    <font>
      <sz val="9"/>
      <color rgb="FF000000"/>
      <name val="Arial CE"/>
      <family val="2"/>
      <charset val="238"/>
    </font>
    <font>
      <b/>
      <sz val="12"/>
      <color rgb="FF800000"/>
      <name val="Arial CE"/>
      <family val="2"/>
      <charset val="238"/>
    </font>
    <font>
      <sz val="12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sz val="9"/>
      <color rgb="FF969696"/>
      <name val="Arial CE"/>
      <family val="2"/>
      <charset val="238"/>
    </font>
    <font>
      <sz val="8"/>
      <color rgb="FF960000"/>
      <name val="Arial CE"/>
      <family val="2"/>
      <charset val="238"/>
    </font>
    <font>
      <b/>
      <sz val="8"/>
      <color rgb="FF000000"/>
      <name val="Arial CE"/>
      <family val="2"/>
      <charset val="238"/>
    </font>
    <font>
      <i/>
      <sz val="9"/>
      <color rgb="FF0000FF"/>
      <name val="Arial CE"/>
      <family val="2"/>
      <charset val="238"/>
    </font>
    <font>
      <sz val="9"/>
      <name val="Arial CE"/>
    </font>
    <font>
      <i/>
      <sz val="9"/>
      <color rgb="FF0000FF"/>
      <name val="Arial CE"/>
    </font>
    <font>
      <b/>
      <sz val="8"/>
      <color rgb="FF000000"/>
      <name val="Arial CE1"/>
      <charset val="238"/>
    </font>
    <font>
      <b/>
      <sz val="8"/>
      <color rgb="FF003366"/>
      <name val="Arial CE"/>
      <family val="2"/>
      <charset val="238"/>
    </font>
    <font>
      <b/>
      <sz val="10"/>
      <color rgb="FF003366"/>
      <name val="Arial CE"/>
      <family val="2"/>
      <charset val="238"/>
    </font>
    <font>
      <b/>
      <sz val="9"/>
      <color rgb="FF969696"/>
      <name val="Arial CE"/>
      <family val="2"/>
      <charset val="238"/>
    </font>
    <font>
      <b/>
      <sz val="9"/>
      <color rgb="FF000000"/>
      <name val="Arial CE"/>
      <family val="2"/>
      <charset val="238"/>
    </font>
    <font>
      <b/>
      <sz val="12"/>
      <color rgb="FF003366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CC"/>
        <bgColor rgb="FFFFFFCC"/>
      </patternFill>
    </fill>
    <fill>
      <patternFill patternType="solid">
        <fgColor rgb="FFD2D2D2"/>
        <bgColor rgb="FFD2D2D2"/>
      </patternFill>
    </fill>
    <fill>
      <patternFill patternType="solid">
        <fgColor rgb="FFFFFFCC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969696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/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/>
      <top/>
      <bottom/>
      <diagonal/>
    </border>
    <border>
      <left/>
      <right style="thin">
        <color rgb="FF969696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70" fontId="3" fillId="0" borderId="0" applyBorder="0" applyProtection="0"/>
  </cellStyleXfs>
  <cellXfs count="164">
    <xf numFmtId="0" fontId="0" fillId="0" borderId="0" xfId="0"/>
    <xf numFmtId="164" fontId="1" fillId="0" borderId="0" xfId="1" applyFont="1" applyFill="1" applyAlignment="1" applyProtection="1"/>
    <xf numFmtId="164" fontId="1" fillId="0" borderId="0" xfId="1" applyFont="1" applyFill="1" applyAlignment="1" applyProtection="1">
      <protection locked="0"/>
    </xf>
    <xf numFmtId="164" fontId="1" fillId="0" borderId="0" xfId="1" applyFont="1" applyFill="1" applyAlignment="1" applyProtection="1">
      <alignment horizontal="left" vertical="center"/>
    </xf>
    <xf numFmtId="164" fontId="1" fillId="0" borderId="1" xfId="1" applyFont="1" applyFill="1" applyBorder="1" applyAlignment="1" applyProtection="1"/>
    <xf numFmtId="164" fontId="1" fillId="0" borderId="2" xfId="1" applyFont="1" applyFill="1" applyBorder="1" applyAlignment="1" applyProtection="1"/>
    <xf numFmtId="164" fontId="1" fillId="0" borderId="2" xfId="1" applyFont="1" applyFill="1" applyBorder="1" applyAlignment="1" applyProtection="1">
      <protection locked="0"/>
    </xf>
    <xf numFmtId="164" fontId="1" fillId="0" borderId="3" xfId="1" applyFont="1" applyFill="1" applyBorder="1" applyAlignment="1" applyProtection="1"/>
    <xf numFmtId="164" fontId="5" fillId="0" borderId="0" xfId="1" applyFont="1" applyFill="1" applyAlignment="1" applyProtection="1">
      <alignment horizontal="left" vertical="center"/>
    </xf>
    <xf numFmtId="164" fontId="6" fillId="0" borderId="0" xfId="1" applyFont="1" applyFill="1" applyAlignment="1" applyProtection="1">
      <alignment horizontal="left" vertical="center"/>
    </xf>
    <xf numFmtId="164" fontId="7" fillId="0" borderId="0" xfId="1" applyFont="1" applyFill="1" applyAlignment="1" applyProtection="1">
      <alignment horizontal="left" vertical="center"/>
    </xf>
    <xf numFmtId="164" fontId="1" fillId="0" borderId="0" xfId="1" applyFont="1" applyFill="1" applyAlignment="1" applyProtection="1">
      <alignment vertical="center"/>
    </xf>
    <xf numFmtId="164" fontId="1" fillId="0" borderId="3" xfId="1" applyFont="1" applyFill="1" applyBorder="1" applyAlignment="1" applyProtection="1">
      <alignment vertical="center"/>
    </xf>
    <xf numFmtId="164" fontId="1" fillId="0" borderId="0" xfId="1" applyFont="1" applyFill="1" applyAlignment="1" applyProtection="1">
      <alignment vertical="center"/>
      <protection locked="0"/>
    </xf>
    <xf numFmtId="164" fontId="9" fillId="0" borderId="0" xfId="1" applyFont="1" applyFill="1" applyAlignment="1" applyProtection="1">
      <alignment horizontal="left" vertical="center"/>
    </xf>
    <xf numFmtId="164" fontId="7" fillId="0" borderId="0" xfId="1" applyFont="1" applyFill="1" applyAlignment="1" applyProtection="1">
      <alignment horizontal="left" vertical="center"/>
      <protection locked="0"/>
    </xf>
    <xf numFmtId="167" fontId="9" fillId="0" borderId="0" xfId="1" applyNumberFormat="1" applyFont="1" applyFill="1" applyAlignment="1" applyProtection="1">
      <alignment horizontal="left" vertical="center"/>
    </xf>
    <xf numFmtId="164" fontId="9" fillId="3" borderId="0" xfId="1" applyFont="1" applyFill="1" applyAlignment="1" applyProtection="1">
      <alignment horizontal="left" vertical="center"/>
      <protection locked="0"/>
    </xf>
    <xf numFmtId="164" fontId="1" fillId="0" borderId="0" xfId="1" applyFont="1" applyFill="1" applyAlignment="1" applyProtection="1">
      <alignment vertical="center" wrapText="1"/>
    </xf>
    <xf numFmtId="164" fontId="1" fillId="0" borderId="3" xfId="1" applyFont="1" applyFill="1" applyBorder="1" applyAlignment="1" applyProtection="1">
      <alignment vertical="center" wrapText="1"/>
    </xf>
    <xf numFmtId="164" fontId="1" fillId="0" borderId="0" xfId="1" applyFont="1" applyFill="1" applyAlignment="1" applyProtection="1">
      <alignment vertical="center" wrapText="1"/>
      <protection locked="0"/>
    </xf>
    <xf numFmtId="164" fontId="1" fillId="0" borderId="4" xfId="1" applyFont="1" applyFill="1" applyBorder="1" applyAlignment="1" applyProtection="1">
      <alignment vertical="center"/>
    </xf>
    <xf numFmtId="164" fontId="1" fillId="0" borderId="4" xfId="1" applyFont="1" applyFill="1" applyBorder="1" applyAlignment="1" applyProtection="1">
      <alignment vertical="center"/>
      <protection locked="0"/>
    </xf>
    <xf numFmtId="164" fontId="10" fillId="0" borderId="0" xfId="1" applyFont="1" applyFill="1" applyAlignment="1" applyProtection="1">
      <alignment horizontal="left" vertical="center"/>
    </xf>
    <xf numFmtId="166" fontId="11" fillId="0" borderId="0" xfId="1" applyNumberFormat="1" applyFont="1" applyFill="1" applyAlignment="1" applyProtection="1">
      <alignment vertical="center"/>
    </xf>
    <xf numFmtId="164" fontId="7" fillId="0" borderId="0" xfId="1" applyFont="1" applyFill="1" applyAlignment="1" applyProtection="1">
      <alignment horizontal="right" vertical="center"/>
    </xf>
    <xf numFmtId="164" fontId="7" fillId="0" borderId="0" xfId="1" applyFont="1" applyFill="1" applyAlignment="1" applyProtection="1">
      <alignment horizontal="right" vertical="center"/>
      <protection locked="0"/>
    </xf>
    <xf numFmtId="164" fontId="12" fillId="0" borderId="0" xfId="1" applyFont="1" applyFill="1" applyAlignment="1" applyProtection="1">
      <alignment horizontal="left" vertical="center"/>
    </xf>
    <xf numFmtId="166" fontId="7" fillId="0" borderId="0" xfId="1" applyNumberFormat="1" applyFont="1" applyFill="1" applyAlignment="1" applyProtection="1">
      <alignment vertical="center"/>
    </xf>
    <xf numFmtId="169" fontId="7" fillId="0" borderId="0" xfId="1" applyNumberFormat="1" applyFont="1" applyFill="1" applyAlignment="1" applyProtection="1">
      <alignment horizontal="right" vertical="center"/>
      <protection locked="0"/>
    </xf>
    <xf numFmtId="164" fontId="1" fillId="4" borderId="0" xfId="1" applyFont="1" applyFill="1" applyAlignment="1" applyProtection="1">
      <alignment vertical="center"/>
    </xf>
    <xf numFmtId="164" fontId="13" fillId="4" borderId="5" xfId="1" applyFont="1" applyFill="1" applyBorder="1" applyAlignment="1" applyProtection="1">
      <alignment horizontal="left" vertical="center"/>
    </xf>
    <xf numFmtId="164" fontId="1" fillId="4" borderId="6" xfId="1" applyFont="1" applyFill="1" applyBorder="1" applyAlignment="1" applyProtection="1">
      <alignment vertical="center"/>
    </xf>
    <xf numFmtId="164" fontId="13" fillId="4" borderId="6" xfId="1" applyFont="1" applyFill="1" applyBorder="1" applyAlignment="1" applyProtection="1">
      <alignment horizontal="right" vertical="center"/>
    </xf>
    <xf numFmtId="164" fontId="13" fillId="4" borderId="6" xfId="1" applyFont="1" applyFill="1" applyBorder="1" applyAlignment="1" applyProtection="1">
      <alignment horizontal="center" vertical="center"/>
    </xf>
    <xf numFmtId="164" fontId="1" fillId="4" borderId="6" xfId="1" applyFont="1" applyFill="1" applyBorder="1" applyAlignment="1" applyProtection="1">
      <alignment vertical="center"/>
      <protection locked="0"/>
    </xf>
    <xf numFmtId="166" fontId="13" fillId="4" borderId="6" xfId="1" applyNumberFormat="1" applyFont="1" applyFill="1" applyBorder="1" applyAlignment="1" applyProtection="1">
      <alignment vertical="center"/>
    </xf>
    <xf numFmtId="164" fontId="1" fillId="4" borderId="7" xfId="1" applyFont="1" applyFill="1" applyBorder="1" applyAlignment="1" applyProtection="1">
      <alignment vertical="center"/>
    </xf>
    <xf numFmtId="164" fontId="14" fillId="0" borderId="2" xfId="1" applyFont="1" applyFill="1" applyBorder="1" applyAlignment="1" applyProtection="1">
      <alignment horizontal="left" vertical="center"/>
    </xf>
    <xf numFmtId="164" fontId="1" fillId="0" borderId="2" xfId="1" applyFont="1" applyFill="1" applyBorder="1" applyAlignment="1" applyProtection="1">
      <alignment vertical="center"/>
    </xf>
    <xf numFmtId="164" fontId="1" fillId="0" borderId="2" xfId="1" applyFont="1" applyFill="1" applyBorder="1" applyAlignment="1" applyProtection="1">
      <alignment vertical="center"/>
      <protection locked="0"/>
    </xf>
    <xf numFmtId="164" fontId="7" fillId="0" borderId="8" xfId="1" applyFont="1" applyFill="1" applyBorder="1" applyAlignment="1" applyProtection="1">
      <alignment horizontal="left" vertical="center"/>
    </xf>
    <xf numFmtId="164" fontId="1" fillId="0" borderId="8" xfId="1" applyFont="1" applyFill="1" applyBorder="1" applyAlignment="1" applyProtection="1">
      <alignment vertical="center"/>
    </xf>
    <xf numFmtId="164" fontId="7" fillId="0" borderId="8" xfId="1" applyFont="1" applyFill="1" applyBorder="1" applyAlignment="1" applyProtection="1">
      <alignment horizontal="center" vertical="center"/>
    </xf>
    <xf numFmtId="164" fontId="1" fillId="0" borderId="8" xfId="1" applyFont="1" applyFill="1" applyBorder="1" applyAlignment="1" applyProtection="1">
      <alignment vertical="center"/>
      <protection locked="0"/>
    </xf>
    <xf numFmtId="164" fontId="7" fillId="0" borderId="8" xfId="1" applyFont="1" applyFill="1" applyBorder="1" applyAlignment="1" applyProtection="1">
      <alignment horizontal="right" vertical="center"/>
    </xf>
    <xf numFmtId="164" fontId="1" fillId="0" borderId="9" xfId="1" applyFont="1" applyFill="1" applyBorder="1" applyAlignment="1" applyProtection="1">
      <alignment vertical="center"/>
    </xf>
    <xf numFmtId="164" fontId="1" fillId="0" borderId="1" xfId="1" applyFont="1" applyFill="1" applyBorder="1" applyAlignment="1" applyProtection="1">
      <alignment vertical="center"/>
    </xf>
    <xf numFmtId="164" fontId="9" fillId="0" borderId="0" xfId="1" applyFont="1" applyFill="1" applyAlignment="1" applyProtection="1">
      <alignment horizontal="left" vertical="center" wrapText="1"/>
    </xf>
    <xf numFmtId="164" fontId="15" fillId="4" borderId="0" xfId="1" applyFont="1" applyFill="1" applyAlignment="1" applyProtection="1">
      <alignment horizontal="left" vertical="center"/>
    </xf>
    <xf numFmtId="164" fontId="1" fillId="4" borderId="0" xfId="1" applyFont="1" applyFill="1" applyAlignment="1" applyProtection="1">
      <alignment vertical="center"/>
      <protection locked="0"/>
    </xf>
    <xf numFmtId="164" fontId="15" fillId="4" borderId="0" xfId="1" applyFont="1" applyFill="1" applyAlignment="1" applyProtection="1">
      <alignment horizontal="right" vertical="center"/>
    </xf>
    <xf numFmtId="164" fontId="16" fillId="0" borderId="0" xfId="1" applyFont="1" applyFill="1" applyAlignment="1" applyProtection="1">
      <alignment horizontal="left" vertical="center"/>
    </xf>
    <xf numFmtId="164" fontId="17" fillId="0" borderId="0" xfId="1" applyFont="1" applyFill="1" applyAlignment="1" applyProtection="1">
      <alignment vertical="center"/>
    </xf>
    <xf numFmtId="164" fontId="17" fillId="0" borderId="3" xfId="1" applyFont="1" applyFill="1" applyBorder="1" applyAlignment="1" applyProtection="1">
      <alignment vertical="center"/>
    </xf>
    <xf numFmtId="164" fontId="17" fillId="0" borderId="10" xfId="1" applyFont="1" applyFill="1" applyBorder="1" applyAlignment="1" applyProtection="1">
      <alignment horizontal="left" vertical="center"/>
    </xf>
    <xf numFmtId="164" fontId="17" fillId="0" borderId="10" xfId="1" applyFont="1" applyFill="1" applyBorder="1" applyAlignment="1" applyProtection="1">
      <alignment vertical="center"/>
    </xf>
    <xf numFmtId="164" fontId="17" fillId="0" borderId="10" xfId="1" applyFont="1" applyFill="1" applyBorder="1" applyAlignment="1" applyProtection="1">
      <alignment vertical="center"/>
      <protection locked="0"/>
    </xf>
    <xf numFmtId="166" fontId="17" fillId="0" borderId="10" xfId="1" applyNumberFormat="1" applyFont="1" applyFill="1" applyBorder="1" applyAlignment="1" applyProtection="1">
      <alignment vertical="center"/>
    </xf>
    <xf numFmtId="164" fontId="18" fillId="0" borderId="0" xfId="1" applyFont="1" applyFill="1" applyAlignment="1" applyProtection="1">
      <alignment vertical="center"/>
    </xf>
    <xf numFmtId="164" fontId="18" fillId="0" borderId="3" xfId="1" applyFont="1" applyFill="1" applyBorder="1" applyAlignment="1" applyProtection="1">
      <alignment vertical="center"/>
    </xf>
    <xf numFmtId="164" fontId="18" fillId="0" borderId="10" xfId="1" applyFont="1" applyFill="1" applyBorder="1" applyAlignment="1" applyProtection="1">
      <alignment horizontal="left" vertical="center"/>
    </xf>
    <xf numFmtId="164" fontId="18" fillId="0" borderId="10" xfId="1" applyFont="1" applyFill="1" applyBorder="1" applyAlignment="1" applyProtection="1">
      <alignment vertical="center"/>
    </xf>
    <xf numFmtId="164" fontId="18" fillId="0" borderId="10" xfId="1" applyFont="1" applyFill="1" applyBorder="1" applyAlignment="1" applyProtection="1">
      <alignment vertical="center"/>
      <protection locked="0"/>
    </xf>
    <xf numFmtId="166" fontId="18" fillId="0" borderId="10" xfId="1" applyNumberFormat="1" applyFont="1" applyFill="1" applyBorder="1" applyAlignment="1" applyProtection="1">
      <alignment vertical="center"/>
    </xf>
    <xf numFmtId="164" fontId="7" fillId="3" borderId="0" xfId="1" applyFont="1" applyFill="1" applyAlignment="1" applyProtection="1">
      <alignment horizontal="left" vertical="center"/>
      <protection locked="0"/>
    </xf>
    <xf numFmtId="167" fontId="9" fillId="3" borderId="0" xfId="1" applyNumberFormat="1" applyFont="1" applyFill="1" applyAlignment="1" applyProtection="1">
      <alignment horizontal="left" vertical="center"/>
    </xf>
    <xf numFmtId="164" fontId="7" fillId="3" borderId="0" xfId="1" applyFont="1" applyFill="1" applyAlignment="1" applyProtection="1">
      <alignment horizontal="left" vertical="center"/>
    </xf>
    <xf numFmtId="164" fontId="1" fillId="3" borderId="0" xfId="1" applyFont="1" applyFill="1" applyAlignment="1" applyProtection="1">
      <alignment vertical="center"/>
    </xf>
    <xf numFmtId="164" fontId="9" fillId="3" borderId="0" xfId="1" applyFont="1" applyFill="1" applyAlignment="1" applyProtection="1">
      <alignment horizontal="left" vertical="center"/>
    </xf>
    <xf numFmtId="164" fontId="9" fillId="3" borderId="0" xfId="1" applyFont="1" applyFill="1" applyAlignment="1" applyProtection="1">
      <alignment horizontal="left" vertical="center" wrapText="1"/>
    </xf>
    <xf numFmtId="164" fontId="1" fillId="0" borderId="0" xfId="1" applyFont="1" applyFill="1" applyAlignment="1" applyProtection="1">
      <alignment horizontal="center" vertical="center" wrapText="1"/>
    </xf>
    <xf numFmtId="164" fontId="1" fillId="0" borderId="3" xfId="1" applyFont="1" applyFill="1" applyBorder="1" applyAlignment="1" applyProtection="1">
      <alignment horizontal="center" vertical="center" wrapText="1"/>
    </xf>
    <xf numFmtId="164" fontId="15" fillId="4" borderId="11" xfId="1" applyFont="1" applyFill="1" applyBorder="1" applyAlignment="1" applyProtection="1">
      <alignment horizontal="center" vertical="center" wrapText="1"/>
    </xf>
    <xf numFmtId="164" fontId="15" fillId="4" borderId="12" xfId="1" applyFont="1" applyFill="1" applyBorder="1" applyAlignment="1" applyProtection="1">
      <alignment horizontal="center" vertical="center" wrapText="1"/>
    </xf>
    <xf numFmtId="164" fontId="15" fillId="4" borderId="12" xfId="1" applyFont="1" applyFill="1" applyBorder="1" applyAlignment="1" applyProtection="1">
      <alignment horizontal="center" vertical="center" wrapText="1"/>
      <protection locked="0"/>
    </xf>
    <xf numFmtId="164" fontId="15" fillId="4" borderId="13" xfId="1" applyFont="1" applyFill="1" applyBorder="1" applyAlignment="1" applyProtection="1">
      <alignment horizontal="center" vertical="center" wrapText="1"/>
    </xf>
    <xf numFmtId="164" fontId="15" fillId="4" borderId="0" xfId="1" applyFont="1" applyFill="1" applyAlignment="1" applyProtection="1">
      <alignment horizontal="center" vertical="center" wrapText="1"/>
    </xf>
    <xf numFmtId="164" fontId="19" fillId="0" borderId="11" xfId="1" applyFont="1" applyFill="1" applyBorder="1" applyAlignment="1" applyProtection="1">
      <alignment horizontal="center" vertical="center" wrapText="1"/>
    </xf>
    <xf numFmtId="164" fontId="19" fillId="0" borderId="12" xfId="1" applyFont="1" applyFill="1" applyBorder="1" applyAlignment="1" applyProtection="1">
      <alignment horizontal="center" vertical="center" wrapText="1"/>
    </xf>
    <xf numFmtId="164" fontId="19" fillId="0" borderId="13" xfId="1" applyFont="1" applyFill="1" applyBorder="1" applyAlignment="1" applyProtection="1">
      <alignment horizontal="center" vertical="center" wrapText="1"/>
    </xf>
    <xf numFmtId="164" fontId="11" fillId="0" borderId="0" xfId="1" applyFont="1" applyFill="1" applyAlignment="1" applyProtection="1">
      <alignment horizontal="left" vertical="center"/>
    </xf>
    <xf numFmtId="166" fontId="11" fillId="0" borderId="0" xfId="1" applyNumberFormat="1" applyFont="1" applyFill="1" applyAlignment="1" applyProtection="1"/>
    <xf numFmtId="164" fontId="1" fillId="0" borderId="14" xfId="1" applyFont="1" applyFill="1" applyBorder="1" applyAlignment="1" applyProtection="1">
      <alignment vertical="center"/>
    </xf>
    <xf numFmtId="165" fontId="20" fillId="0" borderId="4" xfId="1" applyNumberFormat="1" applyFont="1" applyFill="1" applyBorder="1" applyAlignment="1" applyProtection="1"/>
    <xf numFmtId="165" fontId="20" fillId="0" borderId="15" xfId="1" applyNumberFormat="1" applyFont="1" applyFill="1" applyBorder="1" applyAlignment="1" applyProtection="1"/>
    <xf numFmtId="166" fontId="21" fillId="0" borderId="0" xfId="1" applyNumberFormat="1" applyFont="1" applyFill="1" applyAlignment="1" applyProtection="1">
      <alignment vertical="center"/>
    </xf>
    <xf numFmtId="164" fontId="1" fillId="0" borderId="3" xfId="1" applyFont="1" applyFill="1" applyBorder="1" applyAlignment="1" applyProtection="1">
      <alignment vertical="center"/>
      <protection locked="0"/>
    </xf>
    <xf numFmtId="164" fontId="1" fillId="0" borderId="13" xfId="1" applyFont="1" applyFill="1" applyBorder="1" applyAlignment="1" applyProtection="1">
      <alignment vertical="center"/>
      <protection locked="0"/>
    </xf>
    <xf numFmtId="164" fontId="19" fillId="3" borderId="16" xfId="1" applyFont="1" applyFill="1" applyBorder="1" applyAlignment="1" applyProtection="1">
      <alignment horizontal="left" vertical="center"/>
      <protection locked="0"/>
    </xf>
    <xf numFmtId="164" fontId="19" fillId="0" borderId="0" xfId="1" applyFont="1" applyFill="1" applyAlignment="1" applyProtection="1">
      <alignment horizontal="center" vertical="center"/>
    </xf>
    <xf numFmtId="165" fontId="19" fillId="0" borderId="0" xfId="1" applyNumberFormat="1" applyFont="1" applyFill="1" applyAlignment="1" applyProtection="1">
      <alignment vertical="center"/>
    </xf>
    <xf numFmtId="165" fontId="19" fillId="0" borderId="17" xfId="1" applyNumberFormat="1" applyFont="1" applyFill="1" applyBorder="1" applyAlignment="1" applyProtection="1">
      <alignment vertical="center"/>
    </xf>
    <xf numFmtId="164" fontId="15" fillId="0" borderId="0" xfId="1" applyFont="1" applyFill="1" applyAlignment="1" applyProtection="1">
      <alignment horizontal="left" vertical="center"/>
    </xf>
    <xf numFmtId="166" fontId="1" fillId="0" borderId="0" xfId="1" applyNumberFormat="1" applyFont="1" applyFill="1" applyAlignment="1" applyProtection="1">
      <alignment vertical="center"/>
    </xf>
    <xf numFmtId="164" fontId="19" fillId="3" borderId="0" xfId="1" applyFont="1" applyFill="1" applyAlignment="1" applyProtection="1">
      <alignment horizontal="left" vertical="center"/>
      <protection locked="0"/>
    </xf>
    <xf numFmtId="164" fontId="7" fillId="0" borderId="0" xfId="1" applyFont="1" applyFill="1" applyAlignment="1" applyProtection="1">
      <alignment horizontal="left" vertical="center" wrapText="1"/>
    </xf>
    <xf numFmtId="164" fontId="8" fillId="0" borderId="0" xfId="1" applyFont="1" applyFill="1" applyAlignment="1" applyProtection="1">
      <alignment horizontal="left" vertical="center" wrapText="1"/>
    </xf>
    <xf numFmtId="164" fontId="4" fillId="2" borderId="0" xfId="1" applyFont="1" applyFill="1" applyAlignment="1" applyProtection="1">
      <alignment horizontal="center" vertical="center"/>
    </xf>
    <xf numFmtId="164" fontId="9" fillId="3" borderId="0" xfId="1" applyFont="1" applyFill="1" applyAlignment="1" applyProtection="1">
      <alignment horizontal="left" vertical="center"/>
      <protection locked="0"/>
    </xf>
    <xf numFmtId="0" fontId="0" fillId="0" borderId="0" xfId="0" applyFill="1"/>
    <xf numFmtId="0" fontId="23" fillId="0" borderId="18" xfId="0" applyFont="1" applyBorder="1" applyAlignment="1" applyProtection="1">
      <alignment horizontal="center" vertical="center"/>
      <protection locked="0"/>
    </xf>
    <xf numFmtId="49" fontId="23" fillId="0" borderId="18" xfId="0" applyNumberFormat="1" applyFont="1" applyBorder="1" applyAlignment="1" applyProtection="1">
      <alignment horizontal="left" vertical="center" wrapText="1"/>
      <protection locked="0"/>
    </xf>
    <xf numFmtId="0" fontId="23" fillId="0" borderId="18" xfId="0" applyFont="1" applyBorder="1" applyAlignment="1" applyProtection="1">
      <alignment horizontal="left" vertical="center" wrapText="1"/>
      <protection locked="0"/>
    </xf>
    <xf numFmtId="0" fontId="23" fillId="0" borderId="18" xfId="0" applyFont="1" applyBorder="1" applyAlignment="1" applyProtection="1">
      <alignment horizontal="center" vertical="center" wrapText="1"/>
      <protection locked="0"/>
    </xf>
    <xf numFmtId="168" fontId="23" fillId="0" borderId="18" xfId="0" applyNumberFormat="1" applyFont="1" applyBorder="1" applyAlignment="1" applyProtection="1">
      <alignment vertical="center"/>
      <protection locked="0"/>
    </xf>
    <xf numFmtId="4" fontId="23" fillId="5" borderId="18" xfId="0" applyNumberFormat="1" applyFont="1" applyFill="1" applyBorder="1" applyAlignment="1" applyProtection="1">
      <alignment vertical="center"/>
      <protection locked="0"/>
    </xf>
    <xf numFmtId="4" fontId="23" fillId="0" borderId="18" xfId="0" applyNumberFormat="1" applyFont="1" applyBorder="1" applyAlignment="1" applyProtection="1">
      <alignment vertical="center"/>
      <protection locked="0"/>
    </xf>
    <xf numFmtId="0" fontId="24" fillId="0" borderId="18" xfId="0" applyFont="1" applyBorder="1" applyAlignment="1" applyProtection="1">
      <alignment horizontal="center" vertical="center"/>
      <protection locked="0"/>
    </xf>
    <xf numFmtId="49" fontId="24" fillId="0" borderId="18" xfId="0" applyNumberFormat="1" applyFont="1" applyBorder="1" applyAlignment="1" applyProtection="1">
      <alignment horizontal="left" vertical="center" wrapText="1"/>
      <protection locked="0"/>
    </xf>
    <xf numFmtId="0" fontId="24" fillId="0" borderId="18" xfId="0" applyFont="1" applyBorder="1" applyAlignment="1" applyProtection="1">
      <alignment horizontal="left" vertical="center" wrapText="1"/>
      <protection locked="0"/>
    </xf>
    <xf numFmtId="0" fontId="24" fillId="0" borderId="18" xfId="0" applyFont="1" applyBorder="1" applyAlignment="1" applyProtection="1">
      <alignment horizontal="center" vertical="center" wrapText="1"/>
      <protection locked="0"/>
    </xf>
    <xf numFmtId="168" fontId="24" fillId="0" borderId="18" xfId="0" applyNumberFormat="1" applyFont="1" applyBorder="1" applyAlignment="1" applyProtection="1">
      <alignment vertical="center"/>
      <protection locked="0"/>
    </xf>
    <xf numFmtId="4" fontId="24" fillId="5" borderId="18" xfId="0" applyNumberFormat="1" applyFont="1" applyFill="1" applyBorder="1" applyAlignment="1" applyProtection="1">
      <alignment vertical="center"/>
      <protection locked="0"/>
    </xf>
    <xf numFmtId="4" fontId="24" fillId="0" borderId="18" xfId="0" applyNumberFormat="1" applyFont="1" applyBorder="1" applyAlignment="1" applyProtection="1">
      <alignment vertical="center"/>
      <protection locked="0"/>
    </xf>
    <xf numFmtId="164" fontId="25" fillId="0" borderId="3" xfId="1" applyFont="1" applyFill="1" applyBorder="1" applyAlignment="1" applyProtection="1">
      <alignment vertical="center"/>
      <protection locked="0"/>
    </xf>
    <xf numFmtId="0" fontId="26" fillId="0" borderId="0" xfId="0" applyFont="1"/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6" fillId="0" borderId="0" xfId="0" applyFont="1" applyProtection="1">
      <protection locked="0"/>
    </xf>
    <xf numFmtId="4" fontId="27" fillId="0" borderId="0" xfId="0" applyNumberFormat="1" applyFont="1"/>
    <xf numFmtId="164" fontId="25" fillId="0" borderId="0" xfId="1" applyFont="1" applyFill="1" applyAlignment="1" applyProtection="1">
      <alignment vertical="center"/>
      <protection locked="0"/>
    </xf>
    <xf numFmtId="164" fontId="25" fillId="0" borderId="3" xfId="1" applyFont="1" applyFill="1" applyBorder="1" applyAlignment="1" applyProtection="1">
      <alignment vertical="center"/>
    </xf>
    <xf numFmtId="164" fontId="28" fillId="3" borderId="0" xfId="1" applyFont="1" applyFill="1" applyAlignment="1" applyProtection="1">
      <alignment horizontal="left" vertical="center"/>
      <protection locked="0"/>
    </xf>
    <xf numFmtId="164" fontId="28" fillId="0" borderId="0" xfId="1" applyFont="1" applyFill="1" applyAlignment="1" applyProtection="1">
      <alignment horizontal="center" vertical="center"/>
    </xf>
    <xf numFmtId="164" fontId="25" fillId="0" borderId="0" xfId="1" applyFont="1" applyFill="1" applyAlignment="1" applyProtection="1">
      <alignment vertical="center"/>
    </xf>
    <xf numFmtId="165" fontId="28" fillId="0" borderId="0" xfId="1" applyNumberFormat="1" applyFont="1" applyFill="1" applyAlignment="1" applyProtection="1">
      <alignment vertical="center"/>
    </xf>
    <xf numFmtId="164" fontId="29" fillId="0" borderId="0" xfId="1" applyFont="1" applyFill="1" applyAlignment="1" applyProtection="1">
      <alignment horizontal="left" vertical="center"/>
    </xf>
    <xf numFmtId="164" fontId="25" fillId="0" borderId="0" xfId="1" applyFont="1" applyFill="1" applyAlignment="1" applyProtection="1">
      <alignment horizontal="left" vertical="center"/>
    </xf>
    <xf numFmtId="166" fontId="25" fillId="0" borderId="0" xfId="1" applyNumberFormat="1" applyFont="1" applyFill="1" applyAlignment="1" applyProtection="1">
      <alignment vertical="center"/>
    </xf>
    <xf numFmtId="164" fontId="26" fillId="0" borderId="3" xfId="1" applyFont="1" applyFill="1" applyBorder="1" applyAlignment="1" applyProtection="1"/>
    <xf numFmtId="164" fontId="26" fillId="0" borderId="0" xfId="1" applyFont="1" applyFill="1" applyAlignment="1" applyProtection="1"/>
    <xf numFmtId="164" fontId="26" fillId="0" borderId="0" xfId="1" applyFont="1" applyFill="1" applyAlignment="1" applyProtection="1">
      <alignment horizontal="left"/>
    </xf>
    <xf numFmtId="164" fontId="30" fillId="0" borderId="0" xfId="1" applyFont="1" applyFill="1" applyAlignment="1" applyProtection="1">
      <alignment horizontal="left"/>
    </xf>
    <xf numFmtId="164" fontId="26" fillId="0" borderId="0" xfId="1" applyFont="1" applyFill="1" applyAlignment="1" applyProtection="1">
      <protection locked="0"/>
    </xf>
    <xf numFmtId="166" fontId="30" fillId="0" borderId="0" xfId="1" applyNumberFormat="1" applyFont="1" applyFill="1" applyAlignment="1" applyProtection="1"/>
    <xf numFmtId="164" fontId="26" fillId="0" borderId="16" xfId="1" applyFont="1" applyFill="1" applyBorder="1" applyAlignment="1" applyProtection="1"/>
    <xf numFmtId="165" fontId="26" fillId="0" borderId="0" xfId="1" applyNumberFormat="1" applyFont="1" applyFill="1" applyAlignment="1" applyProtection="1"/>
    <xf numFmtId="165" fontId="26" fillId="0" borderId="17" xfId="1" applyNumberFormat="1" applyFont="1" applyFill="1" applyBorder="1" applyAlignment="1" applyProtection="1"/>
    <xf numFmtId="164" fontId="26" fillId="0" borderId="0" xfId="1" applyFont="1" applyFill="1" applyAlignment="1" applyProtection="1">
      <alignment horizontal="center"/>
    </xf>
    <xf numFmtId="166" fontId="26" fillId="0" borderId="0" xfId="1" applyNumberFormat="1" applyFont="1" applyFill="1" applyAlignment="1" applyProtection="1">
      <alignment vertical="center"/>
    </xf>
    <xf numFmtId="164" fontId="27" fillId="0" borderId="0" xfId="1" applyFont="1" applyFill="1" applyAlignment="1" applyProtection="1">
      <alignment horizontal="left"/>
    </xf>
    <xf numFmtId="166" fontId="27" fillId="0" borderId="0" xfId="1" applyNumberFormat="1" applyFont="1" applyFill="1" applyAlignment="1" applyProtection="1"/>
    <xf numFmtId="0" fontId="15" fillId="0" borderId="18" xfId="0" applyFont="1" applyBorder="1" applyAlignment="1" applyProtection="1">
      <alignment horizontal="center" vertical="center"/>
      <protection locked="0"/>
    </xf>
    <xf numFmtId="49" fontId="15" fillId="0" borderId="18" xfId="0" applyNumberFormat="1" applyFont="1" applyBorder="1" applyAlignment="1" applyProtection="1">
      <alignment horizontal="left" vertical="center" wrapText="1"/>
      <protection locked="0"/>
    </xf>
    <xf numFmtId="0" fontId="15" fillId="0" borderId="18" xfId="0" applyFont="1" applyBorder="1" applyAlignment="1" applyProtection="1">
      <alignment horizontal="left" vertical="center" wrapText="1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168" fontId="15" fillId="0" borderId="18" xfId="0" applyNumberFormat="1" applyFont="1" applyBorder="1" applyAlignment="1" applyProtection="1">
      <alignment vertical="center"/>
      <protection locked="0"/>
    </xf>
    <xf numFmtId="4" fontId="15" fillId="3" borderId="18" xfId="0" applyNumberFormat="1" applyFont="1" applyFill="1" applyBorder="1" applyAlignment="1" applyProtection="1">
      <alignment vertical="center"/>
      <protection locked="0"/>
    </xf>
    <xf numFmtId="4" fontId="15" fillId="0" borderId="18" xfId="0" applyNumberFormat="1" applyFont="1" applyBorder="1" applyAlignment="1" applyProtection="1">
      <alignment vertic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49" fontId="22" fillId="0" borderId="18" xfId="0" applyNumberFormat="1" applyFont="1" applyBorder="1" applyAlignment="1" applyProtection="1">
      <alignment horizontal="left" vertical="center" wrapText="1"/>
      <protection locked="0"/>
    </xf>
    <xf numFmtId="0" fontId="22" fillId="0" borderId="18" xfId="0" applyFont="1" applyBorder="1" applyAlignment="1" applyProtection="1">
      <alignment horizontal="left" vertical="center" wrapText="1"/>
      <protection locked="0"/>
    </xf>
    <xf numFmtId="0" fontId="22" fillId="0" borderId="18" xfId="0" applyFont="1" applyBorder="1" applyAlignment="1" applyProtection="1">
      <alignment horizontal="center" vertical="center" wrapText="1"/>
      <protection locked="0"/>
    </xf>
    <xf numFmtId="168" fontId="22" fillId="0" borderId="18" xfId="0" applyNumberFormat="1" applyFont="1" applyBorder="1" applyAlignment="1" applyProtection="1">
      <alignment vertical="center"/>
      <protection locked="0"/>
    </xf>
    <xf numFmtId="4" fontId="22" fillId="3" borderId="18" xfId="0" applyNumberFormat="1" applyFont="1" applyFill="1" applyBorder="1" applyAlignment="1" applyProtection="1">
      <alignment vertical="center"/>
      <protection locked="0"/>
    </xf>
    <xf numFmtId="4" fontId="22" fillId="0" borderId="18" xfId="0" applyNumberFormat="1" applyFont="1" applyBorder="1" applyAlignment="1" applyProtection="1">
      <alignment vertical="center"/>
      <protection locked="0"/>
    </xf>
    <xf numFmtId="164" fontId="15" fillId="0" borderId="18" xfId="1" applyFont="1" applyFill="1" applyBorder="1" applyAlignment="1" applyProtection="1">
      <alignment horizontal="center" vertical="center"/>
      <protection locked="0"/>
    </xf>
    <xf numFmtId="49" fontId="15" fillId="0" borderId="18" xfId="1" applyNumberFormat="1" applyFont="1" applyFill="1" applyBorder="1" applyAlignment="1" applyProtection="1">
      <alignment horizontal="left" vertical="center" wrapText="1"/>
      <protection locked="0"/>
    </xf>
    <xf numFmtId="164" fontId="15" fillId="0" borderId="18" xfId="1" applyFont="1" applyFill="1" applyBorder="1" applyAlignment="1" applyProtection="1">
      <alignment horizontal="left" vertical="center" wrapText="1"/>
      <protection locked="0"/>
    </xf>
    <xf numFmtId="164" fontId="15" fillId="0" borderId="18" xfId="1" applyFont="1" applyFill="1" applyBorder="1" applyAlignment="1" applyProtection="1">
      <alignment horizontal="center" vertical="center" wrapText="1"/>
      <protection locked="0"/>
    </xf>
    <xf numFmtId="168" fontId="15" fillId="0" borderId="18" xfId="1" applyNumberFormat="1" applyFont="1" applyFill="1" applyBorder="1" applyAlignment="1" applyProtection="1">
      <alignment vertical="center"/>
      <protection locked="0"/>
    </xf>
    <xf numFmtId="166" fontId="15" fillId="3" borderId="18" xfId="1" applyNumberFormat="1" applyFont="1" applyFill="1" applyBorder="1" applyAlignment="1" applyProtection="1">
      <alignment vertical="center"/>
      <protection locked="0"/>
    </xf>
    <xf numFmtId="166" fontId="15" fillId="0" borderId="18" xfId="1" applyNumberFormat="1" applyFont="1" applyFill="1" applyBorder="1" applyAlignment="1" applyProtection="1">
      <alignment vertical="center"/>
      <protection locked="0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Normálna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J141"/>
  <sheetViews>
    <sheetView tabSelected="1" topLeftCell="A117" workbookViewId="0">
      <selection activeCell="H134" sqref="H134"/>
    </sheetView>
  </sheetViews>
  <sheetFormatPr defaultRowHeight="14.25"/>
  <cols>
    <col min="1" max="1" width="6.125" style="1" customWidth="1"/>
    <col min="2" max="2" width="1.25" style="1" customWidth="1"/>
    <col min="3" max="3" width="3.125" style="1" customWidth="1"/>
    <col min="4" max="4" width="3.25" style="1" customWidth="1"/>
    <col min="5" max="5" width="12.75" style="1" customWidth="1"/>
    <col min="6" max="6" width="37.75" style="1" customWidth="1"/>
    <col min="7" max="7" width="5.25" style="1" customWidth="1"/>
    <col min="8" max="8" width="8.5" style="1" customWidth="1"/>
    <col min="9" max="9" width="15" style="2" customWidth="1"/>
    <col min="10" max="10" width="15" style="1" customWidth="1"/>
    <col min="11" max="11" width="15" style="1" hidden="1" customWidth="1"/>
    <col min="12" max="12" width="6.875" style="1" customWidth="1"/>
    <col min="13" max="13" width="8" style="1" hidden="1" customWidth="1"/>
    <col min="14" max="14" width="6.875" style="1" hidden="1" customWidth="1"/>
    <col min="15" max="20" width="10.5" style="1" hidden="1" customWidth="1"/>
    <col min="21" max="21" width="12.125" style="1" hidden="1" customWidth="1"/>
    <col min="22" max="22" width="9.125" style="1" customWidth="1"/>
    <col min="23" max="23" width="12.125" style="1" customWidth="1"/>
    <col min="24" max="24" width="9.125" style="1" customWidth="1"/>
    <col min="25" max="25" width="11.125" style="1" customWidth="1"/>
    <col min="26" max="26" width="8.125" style="1" customWidth="1"/>
    <col min="27" max="27" width="11.125" style="1" customWidth="1"/>
    <col min="28" max="28" width="12.125" style="1" customWidth="1"/>
    <col min="29" max="29" width="8.125" style="1" customWidth="1"/>
    <col min="30" max="30" width="11.125" style="1" customWidth="1"/>
    <col min="31" max="31" width="12.125" style="1" customWidth="1"/>
    <col min="32" max="43" width="6.25" style="1" customWidth="1"/>
    <col min="44" max="65" width="6.875" style="1" hidden="1" customWidth="1"/>
    <col min="66" max="1024" width="6.25" style="1" customWidth="1"/>
    <col min="1025" max="1025" width="9" customWidth="1"/>
  </cols>
  <sheetData>
    <row r="2" spans="2:46" ht="36.950000000000003" hidden="1" customHeight="1">
      <c r="L2" s="98" t="s">
        <v>0</v>
      </c>
      <c r="M2" s="98"/>
      <c r="N2" s="98"/>
      <c r="O2" s="98"/>
      <c r="P2" s="98"/>
      <c r="Q2" s="98"/>
      <c r="R2" s="98"/>
      <c r="S2" s="98"/>
      <c r="T2" s="98"/>
      <c r="U2" s="98"/>
      <c r="V2" s="98"/>
      <c r="AT2" s="3" t="s">
        <v>1</v>
      </c>
    </row>
    <row r="3" spans="2:46" ht="6.95" hidden="1" customHeight="1">
      <c r="B3" s="4"/>
      <c r="C3" s="5"/>
      <c r="D3" s="5"/>
      <c r="E3" s="5"/>
      <c r="F3" s="5"/>
      <c r="G3" s="5"/>
      <c r="H3" s="5"/>
      <c r="I3" s="6"/>
      <c r="J3" s="5"/>
      <c r="K3" s="5"/>
      <c r="L3" s="7"/>
      <c r="AT3" s="3" t="s">
        <v>2</v>
      </c>
    </row>
    <row r="4" spans="2:46" ht="24.95" hidden="1" customHeight="1">
      <c r="B4" s="7"/>
      <c r="D4" s="8" t="s">
        <v>3</v>
      </c>
      <c r="L4" s="7"/>
      <c r="M4" s="9" t="s">
        <v>4</v>
      </c>
      <c r="AT4" s="3" t="s">
        <v>5</v>
      </c>
    </row>
    <row r="5" spans="2:46" ht="6.95" hidden="1" customHeight="1">
      <c r="B5" s="7"/>
      <c r="L5" s="7"/>
    </row>
    <row r="6" spans="2:46" ht="12" hidden="1" customHeight="1">
      <c r="B6" s="7"/>
      <c r="D6" s="10" t="s">
        <v>6</v>
      </c>
      <c r="L6" s="7"/>
    </row>
    <row r="7" spans="2:46" ht="16.5" hidden="1" customHeight="1">
      <c r="B7" s="7"/>
      <c r="E7" s="96">
        <f>'01_1_-_SO-01_1_Architektú___'!K6</f>
        <v>0</v>
      </c>
      <c r="F7" s="96"/>
      <c r="G7" s="96"/>
      <c r="H7" s="96"/>
      <c r="L7" s="7"/>
    </row>
    <row r="8" spans="2:46" ht="12" hidden="1" customHeight="1">
      <c r="B8" s="7"/>
      <c r="D8" s="10" t="s">
        <v>7</v>
      </c>
      <c r="L8" s="7"/>
    </row>
    <row r="9" spans="2:46" s="11" customFormat="1" ht="16.5" hidden="1" customHeight="1">
      <c r="B9" s="12"/>
      <c r="E9" s="96" t="s">
        <v>8</v>
      </c>
      <c r="F9" s="96"/>
      <c r="G9" s="96"/>
      <c r="H9" s="96"/>
      <c r="I9" s="13"/>
      <c r="L9" s="12"/>
    </row>
    <row r="10" spans="2:46" s="11" customFormat="1" ht="12" hidden="1" customHeight="1">
      <c r="B10" s="12"/>
      <c r="D10" s="10" t="s">
        <v>9</v>
      </c>
      <c r="I10" s="13"/>
      <c r="L10" s="12"/>
    </row>
    <row r="11" spans="2:46" s="11" customFormat="1" ht="16.5" hidden="1" customHeight="1">
      <c r="B11" s="12"/>
      <c r="E11" s="97" t="s">
        <v>10</v>
      </c>
      <c r="F11" s="97"/>
      <c r="G11" s="97"/>
      <c r="H11" s="97"/>
      <c r="I11" s="13"/>
      <c r="L11" s="12"/>
    </row>
    <row r="12" spans="2:46" s="11" customFormat="1" ht="11.25" hidden="1">
      <c r="B12" s="12"/>
      <c r="I12" s="13"/>
      <c r="L12" s="12"/>
    </row>
    <row r="13" spans="2:46" s="11" customFormat="1" ht="12" hidden="1" customHeight="1">
      <c r="B13" s="12"/>
      <c r="D13" s="10" t="s">
        <v>11</v>
      </c>
      <c r="F13" s="14"/>
      <c r="I13" s="15" t="s">
        <v>12</v>
      </c>
      <c r="J13" s="14"/>
      <c r="L13" s="12"/>
    </row>
    <row r="14" spans="2:46" s="11" customFormat="1" ht="12" hidden="1" customHeight="1">
      <c r="B14" s="12"/>
      <c r="D14" s="10" t="s">
        <v>13</v>
      </c>
      <c r="F14" s="14" t="s">
        <v>14</v>
      </c>
      <c r="I14" s="15" t="s">
        <v>15</v>
      </c>
      <c r="J14" s="16">
        <f>'01_1_-_SO-01_1_Architektú___'!AN8</f>
        <v>0</v>
      </c>
      <c r="L14" s="12"/>
    </row>
    <row r="15" spans="2:46" s="11" customFormat="1" ht="10.9" hidden="1" customHeight="1">
      <c r="B15" s="12"/>
      <c r="I15" s="13"/>
      <c r="L15" s="12"/>
    </row>
    <row r="16" spans="2:46" s="11" customFormat="1" ht="12" hidden="1" customHeight="1">
      <c r="B16" s="12"/>
      <c r="D16" s="10" t="s">
        <v>16</v>
      </c>
      <c r="I16" s="15" t="s">
        <v>17</v>
      </c>
      <c r="J16" s="14"/>
      <c r="L16" s="12"/>
    </row>
    <row r="17" spans="2:12" s="11" customFormat="1" ht="18" hidden="1" customHeight="1">
      <c r="B17" s="12"/>
      <c r="E17" s="14" t="s">
        <v>18</v>
      </c>
      <c r="I17" s="15" t="s">
        <v>19</v>
      </c>
      <c r="J17" s="14"/>
      <c r="L17" s="12"/>
    </row>
    <row r="18" spans="2:12" s="11" customFormat="1" ht="6.95" hidden="1" customHeight="1">
      <c r="B18" s="12"/>
      <c r="I18" s="13"/>
      <c r="L18" s="12"/>
    </row>
    <row r="19" spans="2:12" s="11" customFormat="1" ht="12" hidden="1" customHeight="1">
      <c r="B19" s="12"/>
      <c r="D19" s="10" t="s">
        <v>20</v>
      </c>
      <c r="I19" s="15" t="s">
        <v>17</v>
      </c>
      <c r="J19" s="17">
        <f>'01_1_-_SO-01_1_Architektú___'!AN13</f>
        <v>0</v>
      </c>
      <c r="L19" s="12"/>
    </row>
    <row r="20" spans="2:12" s="11" customFormat="1" ht="18" hidden="1" customHeight="1">
      <c r="B20" s="12"/>
      <c r="E20" s="99">
        <f>'01_1_-_SO-01_1_Architektú___'!E14</f>
        <v>0</v>
      </c>
      <c r="F20" s="99"/>
      <c r="G20" s="99"/>
      <c r="H20" s="99"/>
      <c r="I20" s="15" t="s">
        <v>19</v>
      </c>
      <c r="J20" s="17">
        <f>'01_1_-_SO-01_1_Architektú___'!AN14</f>
        <v>0</v>
      </c>
      <c r="L20" s="12"/>
    </row>
    <row r="21" spans="2:12" s="11" customFormat="1" ht="6.95" hidden="1" customHeight="1">
      <c r="B21" s="12"/>
      <c r="I21" s="13"/>
      <c r="L21" s="12"/>
    </row>
    <row r="22" spans="2:12" s="11" customFormat="1" ht="12" hidden="1" customHeight="1">
      <c r="B22" s="12"/>
      <c r="D22" s="10" t="s">
        <v>21</v>
      </c>
      <c r="I22" s="15" t="s">
        <v>17</v>
      </c>
      <c r="J22" s="14"/>
      <c r="L22" s="12"/>
    </row>
    <row r="23" spans="2:12" s="11" customFormat="1" ht="18" hidden="1" customHeight="1">
      <c r="B23" s="12"/>
      <c r="E23" s="14" t="s">
        <v>22</v>
      </c>
      <c r="I23" s="15" t="s">
        <v>19</v>
      </c>
      <c r="J23" s="14"/>
      <c r="L23" s="12"/>
    </row>
    <row r="24" spans="2:12" s="11" customFormat="1" ht="6.95" hidden="1" customHeight="1">
      <c r="B24" s="12"/>
      <c r="I24" s="13"/>
      <c r="L24" s="12"/>
    </row>
    <row r="25" spans="2:12" s="11" customFormat="1" ht="12" hidden="1" customHeight="1">
      <c r="B25" s="12"/>
      <c r="D25" s="10" t="s">
        <v>23</v>
      </c>
      <c r="I25" s="15" t="s">
        <v>17</v>
      </c>
      <c r="J25" t="str">
        <f>IF('01_1_-_SO-01_1_Architektú___'!AN19="","",'01_1_-_SO-01_1_Architektú___'!AN19)</f>
        <v/>
      </c>
      <c r="L25" s="12"/>
    </row>
    <row r="26" spans="2:12" s="11" customFormat="1" ht="18" hidden="1" customHeight="1">
      <c r="B26" s="12"/>
      <c r="E26">
        <f>IF('01_1_-_SO-01_1_Architektú___'!E20="","",'01_1_-_SO-01_1_Architektú___'!E20)</f>
        <v>0</v>
      </c>
      <c r="I26" s="15" t="s">
        <v>19</v>
      </c>
      <c r="J26" t="str">
        <f>IF('01_1_-_SO-01_1_Architektú___'!AN20="","",'01_1_-_SO-01_1_Architektú___'!AN20)</f>
        <v/>
      </c>
      <c r="L26" s="12"/>
    </row>
    <row r="27" spans="2:12" s="11" customFormat="1" ht="6.95" hidden="1" customHeight="1">
      <c r="B27" s="12"/>
      <c r="I27" s="13"/>
      <c r="L27" s="12"/>
    </row>
    <row r="28" spans="2:12" s="11" customFormat="1" ht="12" hidden="1" customHeight="1">
      <c r="B28" s="12"/>
      <c r="D28" s="10" t="s">
        <v>24</v>
      </c>
      <c r="I28" s="13"/>
      <c r="L28" s="12"/>
    </row>
    <row r="29" spans="2:12" s="18" customFormat="1" ht="16.5" hidden="1" customHeight="1">
      <c r="B29" s="19"/>
      <c r="E29" s="100"/>
      <c r="F29" s="100"/>
      <c r="G29" s="100"/>
      <c r="H29" s="100"/>
      <c r="I29" s="20"/>
      <c r="L29" s="19"/>
    </row>
    <row r="30" spans="2:12" s="11" customFormat="1" ht="6.95" hidden="1" customHeight="1">
      <c r="B30" s="12"/>
      <c r="I30" s="13"/>
      <c r="L30" s="12"/>
    </row>
    <row r="31" spans="2:12" s="11" customFormat="1" ht="6.95" hidden="1" customHeight="1">
      <c r="B31" s="12"/>
      <c r="D31" s="21"/>
      <c r="E31" s="21"/>
      <c r="F31" s="21"/>
      <c r="G31" s="21"/>
      <c r="H31" s="21"/>
      <c r="I31" s="22"/>
      <c r="J31" s="21"/>
      <c r="K31" s="21"/>
      <c r="L31" s="12"/>
    </row>
    <row r="32" spans="2:12" s="11" customFormat="1" ht="25.5" hidden="1" customHeight="1">
      <c r="B32" s="12"/>
      <c r="D32" s="23" t="s">
        <v>25</v>
      </c>
      <c r="I32" s="13"/>
      <c r="J32" s="24">
        <f>ROUND(J122, 2)</f>
        <v>0</v>
      </c>
      <c r="L32" s="12"/>
    </row>
    <row r="33" spans="2:12" s="11" customFormat="1" ht="6.95" hidden="1" customHeight="1">
      <c r="B33" s="12"/>
      <c r="D33" s="21"/>
      <c r="E33" s="21"/>
      <c r="F33" s="21"/>
      <c r="G33" s="21"/>
      <c r="H33" s="21"/>
      <c r="I33" s="22"/>
      <c r="J33" s="21"/>
      <c r="K33" s="21"/>
      <c r="L33" s="12"/>
    </row>
    <row r="34" spans="2:12" s="11" customFormat="1" ht="14.45" hidden="1" customHeight="1">
      <c r="B34" s="12"/>
      <c r="F34" s="25" t="s">
        <v>26</v>
      </c>
      <c r="I34" s="26" t="s">
        <v>27</v>
      </c>
      <c r="J34" s="25" t="s">
        <v>28</v>
      </c>
      <c r="L34" s="12"/>
    </row>
    <row r="35" spans="2:12" s="11" customFormat="1" ht="14.45" hidden="1" customHeight="1">
      <c r="B35" s="12"/>
      <c r="D35" s="27" t="s">
        <v>29</v>
      </c>
      <c r="E35" s="10" t="s">
        <v>30</v>
      </c>
      <c r="F35" s="28">
        <f>ROUND((SUM(BE122:BE129)),  2)</f>
        <v>0</v>
      </c>
      <c r="I35" s="29">
        <v>0.2</v>
      </c>
      <c r="J35" s="28">
        <f>ROUND(((SUM(BE122:BE129))*I35),  2)</f>
        <v>0</v>
      </c>
      <c r="L35" s="12"/>
    </row>
    <row r="36" spans="2:12" s="11" customFormat="1" ht="14.45" hidden="1" customHeight="1">
      <c r="B36" s="12"/>
      <c r="E36" s="10" t="s">
        <v>31</v>
      </c>
      <c r="F36" s="28">
        <f>ROUND((SUM(BF122:BF129)),  2)</f>
        <v>0</v>
      </c>
      <c r="I36" s="29">
        <v>0.2</v>
      </c>
      <c r="J36" s="28">
        <f>ROUND(((SUM(BF122:BF129))*I36),  2)</f>
        <v>0</v>
      </c>
      <c r="L36" s="12"/>
    </row>
    <row r="37" spans="2:12" s="11" customFormat="1" ht="14.45" hidden="1" customHeight="1">
      <c r="B37" s="12"/>
      <c r="E37" s="10" t="s">
        <v>32</v>
      </c>
      <c r="F37" s="28">
        <f>ROUND((SUM(BG122:BG129)),  2)</f>
        <v>0</v>
      </c>
      <c r="I37" s="29">
        <v>0.2</v>
      </c>
      <c r="J37" s="28">
        <f>0</f>
        <v>0</v>
      </c>
      <c r="L37" s="12"/>
    </row>
    <row r="38" spans="2:12" s="11" customFormat="1" ht="14.45" hidden="1" customHeight="1">
      <c r="B38" s="12"/>
      <c r="E38" s="10" t="s">
        <v>33</v>
      </c>
      <c r="F38" s="28">
        <f>ROUND((SUM(BH122:BH129)),  2)</f>
        <v>0</v>
      </c>
      <c r="I38" s="29">
        <v>0.2</v>
      </c>
      <c r="J38" s="28">
        <f>0</f>
        <v>0</v>
      </c>
      <c r="L38" s="12"/>
    </row>
    <row r="39" spans="2:12" s="11" customFormat="1" ht="14.45" hidden="1" customHeight="1">
      <c r="B39" s="12"/>
      <c r="E39" s="10" t="s">
        <v>34</v>
      </c>
      <c r="F39" s="28">
        <f>ROUND((SUM(BI122:BI129)),  2)</f>
        <v>0</v>
      </c>
      <c r="I39" s="29">
        <v>0</v>
      </c>
      <c r="J39" s="28">
        <f>0</f>
        <v>0</v>
      </c>
      <c r="L39" s="12"/>
    </row>
    <row r="40" spans="2:12" s="11" customFormat="1" ht="6.95" hidden="1" customHeight="1">
      <c r="B40" s="12"/>
      <c r="I40" s="13"/>
      <c r="L40" s="12"/>
    </row>
    <row r="41" spans="2:12" s="11" customFormat="1" ht="25.5" hidden="1" customHeight="1">
      <c r="B41" s="12"/>
      <c r="C41" s="30"/>
      <c r="D41" s="31" t="s">
        <v>35</v>
      </c>
      <c r="E41" s="32"/>
      <c r="F41" s="32"/>
      <c r="G41" s="33" t="s">
        <v>36</v>
      </c>
      <c r="H41" s="34" t="s">
        <v>37</v>
      </c>
      <c r="I41" s="35"/>
      <c r="J41" s="36">
        <f>SUM(J32:J39)</f>
        <v>0</v>
      </c>
      <c r="K41" s="37"/>
      <c r="L41" s="12"/>
    </row>
    <row r="42" spans="2:12" s="11" customFormat="1" ht="14.45" hidden="1" customHeight="1">
      <c r="B42" s="12"/>
      <c r="I42" s="13"/>
      <c r="L42" s="12"/>
    </row>
    <row r="43" spans="2:12" ht="14.45" hidden="1" customHeight="1">
      <c r="B43" s="7"/>
      <c r="L43" s="7"/>
    </row>
    <row r="44" spans="2:12" ht="14.45" hidden="1" customHeight="1">
      <c r="B44" s="7"/>
      <c r="L44" s="7"/>
    </row>
    <row r="45" spans="2:12" ht="14.45" hidden="1" customHeight="1">
      <c r="B45" s="7"/>
      <c r="L45" s="7"/>
    </row>
    <row r="46" spans="2:12" ht="14.45" hidden="1" customHeight="1">
      <c r="B46" s="7"/>
      <c r="L46" s="7"/>
    </row>
    <row r="47" spans="2:12" ht="14.45" hidden="1" customHeight="1">
      <c r="B47" s="7"/>
      <c r="L47" s="7"/>
    </row>
    <row r="48" spans="2:12" ht="14.45" hidden="1" customHeight="1">
      <c r="B48" s="7"/>
      <c r="L48" s="7"/>
    </row>
    <row r="49" spans="2:12" ht="14.45" hidden="1" customHeight="1">
      <c r="B49" s="7"/>
      <c r="L49" s="7"/>
    </row>
    <row r="50" spans="2:12" s="11" customFormat="1" ht="14.45" hidden="1" customHeight="1">
      <c r="B50" s="12"/>
      <c r="D50" s="38" t="s">
        <v>38</v>
      </c>
      <c r="E50" s="39"/>
      <c r="F50" s="39"/>
      <c r="G50" s="38" t="s">
        <v>39</v>
      </c>
      <c r="H50" s="39"/>
      <c r="I50" s="40"/>
      <c r="J50" s="39"/>
      <c r="K50" s="39"/>
      <c r="L50" s="12"/>
    </row>
    <row r="51" spans="2:12" hidden="1">
      <c r="B51" s="7"/>
      <c r="L51" s="7"/>
    </row>
    <row r="52" spans="2:12" hidden="1">
      <c r="B52" s="7"/>
      <c r="L52" s="7"/>
    </row>
    <row r="53" spans="2:12" hidden="1">
      <c r="B53" s="7"/>
      <c r="L53" s="7"/>
    </row>
    <row r="54" spans="2:12" hidden="1">
      <c r="B54" s="7"/>
      <c r="L54" s="7"/>
    </row>
    <row r="55" spans="2:12" hidden="1">
      <c r="B55" s="7"/>
      <c r="L55" s="7"/>
    </row>
    <row r="56" spans="2:12" hidden="1">
      <c r="B56" s="7"/>
      <c r="L56" s="7"/>
    </row>
    <row r="57" spans="2:12" hidden="1">
      <c r="B57" s="7"/>
      <c r="L57" s="7"/>
    </row>
    <row r="58" spans="2:12" hidden="1">
      <c r="B58" s="7"/>
      <c r="L58" s="7"/>
    </row>
    <row r="59" spans="2:12" hidden="1">
      <c r="B59" s="7"/>
      <c r="L59" s="7"/>
    </row>
    <row r="60" spans="2:12" hidden="1">
      <c r="B60" s="7"/>
      <c r="L60" s="7"/>
    </row>
    <row r="61" spans="2:12" s="11" customFormat="1" ht="12.75" hidden="1">
      <c r="B61" s="12"/>
      <c r="D61" s="41" t="s">
        <v>40</v>
      </c>
      <c r="E61" s="42"/>
      <c r="F61" s="43" t="s">
        <v>41</v>
      </c>
      <c r="G61" s="41" t="s">
        <v>40</v>
      </c>
      <c r="H61" s="42"/>
      <c r="I61" s="44"/>
      <c r="J61" s="45" t="s">
        <v>41</v>
      </c>
      <c r="K61" s="42"/>
      <c r="L61" s="12"/>
    </row>
    <row r="62" spans="2:12" hidden="1">
      <c r="B62" s="7"/>
      <c r="L62" s="7"/>
    </row>
    <row r="63" spans="2:12" hidden="1">
      <c r="B63" s="7"/>
      <c r="L63" s="7"/>
    </row>
    <row r="64" spans="2:12" hidden="1">
      <c r="B64" s="7"/>
      <c r="L64" s="7"/>
    </row>
    <row r="65" spans="2:12" s="11" customFormat="1" ht="12.75" hidden="1">
      <c r="B65" s="12"/>
      <c r="D65" s="38" t="s">
        <v>42</v>
      </c>
      <c r="E65" s="39"/>
      <c r="F65" s="39"/>
      <c r="G65" s="38" t="s">
        <v>43</v>
      </c>
      <c r="H65" s="39"/>
      <c r="I65" s="40"/>
      <c r="J65" s="39"/>
      <c r="K65" s="39"/>
      <c r="L65" s="12"/>
    </row>
    <row r="66" spans="2:12" hidden="1">
      <c r="B66" s="7"/>
      <c r="L66" s="7"/>
    </row>
    <row r="67" spans="2:12" hidden="1">
      <c r="B67" s="7"/>
      <c r="L67" s="7"/>
    </row>
    <row r="68" spans="2:12" hidden="1">
      <c r="B68" s="7"/>
      <c r="L68" s="7"/>
    </row>
    <row r="69" spans="2:12" hidden="1">
      <c r="B69" s="7"/>
      <c r="L69" s="7"/>
    </row>
    <row r="70" spans="2:12" hidden="1">
      <c r="B70" s="7"/>
      <c r="L70" s="7"/>
    </row>
    <row r="71" spans="2:12" hidden="1">
      <c r="B71" s="7"/>
      <c r="L71" s="7"/>
    </row>
    <row r="72" spans="2:12" hidden="1">
      <c r="B72" s="7"/>
      <c r="L72" s="7"/>
    </row>
    <row r="73" spans="2:12" hidden="1">
      <c r="B73" s="7"/>
      <c r="L73" s="7"/>
    </row>
    <row r="74" spans="2:12" hidden="1">
      <c r="B74" s="7"/>
      <c r="L74" s="7"/>
    </row>
    <row r="75" spans="2:12" hidden="1">
      <c r="B75" s="7"/>
      <c r="L75" s="7"/>
    </row>
    <row r="76" spans="2:12" s="11" customFormat="1" ht="12.75" hidden="1">
      <c r="B76" s="12"/>
      <c r="D76" s="41" t="s">
        <v>40</v>
      </c>
      <c r="E76" s="42"/>
      <c r="F76" s="43" t="s">
        <v>41</v>
      </c>
      <c r="G76" s="41" t="s">
        <v>40</v>
      </c>
      <c r="H76" s="42"/>
      <c r="I76" s="44"/>
      <c r="J76" s="45" t="s">
        <v>41</v>
      </c>
      <c r="K76" s="42"/>
      <c r="L76" s="12"/>
    </row>
    <row r="77" spans="2:12" s="11" customFormat="1" ht="14.45" hidden="1" customHeight="1">
      <c r="B77" s="46"/>
      <c r="C77" s="42"/>
      <c r="D77" s="42"/>
      <c r="E77" s="42"/>
      <c r="F77" s="42"/>
      <c r="G77" s="42"/>
      <c r="H77" s="42"/>
      <c r="I77" s="44"/>
      <c r="J77" s="42"/>
      <c r="K77" s="42"/>
      <c r="L77" s="12"/>
    </row>
    <row r="78" spans="2:12" hidden="1"/>
    <row r="79" spans="2:12" hidden="1"/>
    <row r="80" spans="2:12" hidden="1"/>
    <row r="81" spans="2:12" s="11" customFormat="1" ht="6.95" hidden="1" customHeight="1">
      <c r="B81" s="47"/>
      <c r="C81" s="39"/>
      <c r="D81" s="39"/>
      <c r="E81" s="39"/>
      <c r="F81" s="39"/>
      <c r="G81" s="39"/>
      <c r="H81" s="39"/>
      <c r="I81" s="40"/>
      <c r="J81" s="39"/>
      <c r="K81" s="39"/>
      <c r="L81" s="12"/>
    </row>
    <row r="82" spans="2:12" s="11" customFormat="1" ht="24.95" hidden="1" customHeight="1">
      <c r="B82" s="12"/>
      <c r="C82" s="8" t="s">
        <v>44</v>
      </c>
      <c r="I82" s="13"/>
      <c r="L82" s="12"/>
    </row>
    <row r="83" spans="2:12" s="11" customFormat="1" ht="6.95" hidden="1" customHeight="1">
      <c r="B83" s="12"/>
      <c r="I83" s="13"/>
      <c r="L83" s="12"/>
    </row>
    <row r="84" spans="2:12" s="11" customFormat="1" ht="12" hidden="1" customHeight="1">
      <c r="B84" s="12"/>
      <c r="C84" s="10" t="s">
        <v>6</v>
      </c>
      <c r="I84" s="13"/>
      <c r="L84" s="12"/>
    </row>
    <row r="85" spans="2:12" s="11" customFormat="1" ht="16.5" hidden="1" customHeight="1">
      <c r="B85" s="12"/>
      <c r="E85" s="96">
        <f>E7</f>
        <v>0</v>
      </c>
      <c r="F85" s="96"/>
      <c r="G85" s="96"/>
      <c r="H85" s="96"/>
      <c r="I85" s="13"/>
      <c r="L85" s="12"/>
    </row>
    <row r="86" spans="2:12" ht="12" hidden="1" customHeight="1">
      <c r="B86" s="7"/>
      <c r="C86" s="10" t="s">
        <v>7</v>
      </c>
      <c r="L86" s="7"/>
    </row>
    <row r="87" spans="2:12" s="11" customFormat="1" ht="16.5" hidden="1" customHeight="1">
      <c r="B87" s="12"/>
      <c r="E87" s="96" t="s">
        <v>8</v>
      </c>
      <c r="F87" s="96"/>
      <c r="G87" s="96"/>
      <c r="H87" s="96"/>
      <c r="I87" s="13"/>
      <c r="L87" s="12"/>
    </row>
    <row r="88" spans="2:12" s="11" customFormat="1" ht="12" hidden="1" customHeight="1">
      <c r="B88" s="12"/>
      <c r="C88" s="10" t="s">
        <v>9</v>
      </c>
      <c r="I88" s="13"/>
      <c r="L88" s="12"/>
    </row>
    <row r="89" spans="2:12" s="11" customFormat="1" ht="16.5" hidden="1" customHeight="1">
      <c r="B89" s="12"/>
      <c r="E89" s="97" t="str">
        <f>E11</f>
        <v>01.1 - SO-01.1 Architektúra a statika</v>
      </c>
      <c r="F89" s="97"/>
      <c r="G89" s="97"/>
      <c r="H89" s="97"/>
      <c r="I89" s="13"/>
      <c r="L89" s="12"/>
    </row>
    <row r="90" spans="2:12" s="11" customFormat="1" ht="6.95" hidden="1" customHeight="1">
      <c r="B90" s="12"/>
      <c r="I90" s="13"/>
      <c r="L90" s="12"/>
    </row>
    <row r="91" spans="2:12" s="11" customFormat="1" ht="12" hidden="1" customHeight="1">
      <c r="B91" s="12"/>
      <c r="C91" s="10" t="s">
        <v>13</v>
      </c>
      <c r="F91" s="14" t="str">
        <f>F14</f>
        <v xml:space="preserve"> </v>
      </c>
      <c r="I91" s="15" t="s">
        <v>15</v>
      </c>
      <c r="J91" s="16">
        <f>IF(J14="","",J14)</f>
        <v>0</v>
      </c>
      <c r="L91" s="12"/>
    </row>
    <row r="92" spans="2:12" s="11" customFormat="1" ht="6.95" hidden="1" customHeight="1">
      <c r="B92" s="12"/>
      <c r="I92" s="13"/>
      <c r="L92" s="12"/>
    </row>
    <row r="93" spans="2:12" s="11" customFormat="1" ht="25.7" hidden="1" customHeight="1">
      <c r="B93" s="12"/>
      <c r="C93" s="10" t="s">
        <v>16</v>
      </c>
      <c r="F93" s="14" t="str">
        <f>E17</f>
        <v>CIZS n.o.</v>
      </c>
      <c r="I93" s="15" t="s">
        <v>21</v>
      </c>
      <c r="J93" s="48" t="str">
        <f>E23</f>
        <v>Mgr. art. Róbert Mešťánek</v>
      </c>
      <c r="L93" s="12"/>
    </row>
    <row r="94" spans="2:12" s="11" customFormat="1" ht="15.2" hidden="1" customHeight="1">
      <c r="B94" s="12"/>
      <c r="C94" s="10" t="s">
        <v>20</v>
      </c>
      <c r="F94" s="14">
        <f>IF(E20="","",E20)</f>
        <v>0</v>
      </c>
      <c r="I94" s="15" t="s">
        <v>23</v>
      </c>
      <c r="J94" s="48">
        <f>E26</f>
        <v>0</v>
      </c>
      <c r="L94" s="12"/>
    </row>
    <row r="95" spans="2:12" s="11" customFormat="1" ht="10.35" hidden="1" customHeight="1">
      <c r="B95" s="12"/>
      <c r="I95" s="13"/>
      <c r="L95" s="12"/>
    </row>
    <row r="96" spans="2:12" s="11" customFormat="1" ht="29.25" hidden="1" customHeight="1">
      <c r="B96" s="12"/>
      <c r="C96" s="49" t="s">
        <v>45</v>
      </c>
      <c r="D96" s="30"/>
      <c r="E96" s="30"/>
      <c r="F96" s="30"/>
      <c r="G96" s="30"/>
      <c r="H96" s="30"/>
      <c r="I96" s="50"/>
      <c r="J96" s="51" t="s">
        <v>46</v>
      </c>
      <c r="K96" s="30"/>
      <c r="L96" s="12"/>
    </row>
    <row r="97" spans="2:47" s="11" customFormat="1" ht="10.35" hidden="1" customHeight="1">
      <c r="B97" s="12"/>
      <c r="I97" s="13"/>
      <c r="L97" s="12"/>
    </row>
    <row r="98" spans="2:47" s="11" customFormat="1" ht="22.7" hidden="1" customHeight="1">
      <c r="B98" s="12"/>
      <c r="C98" s="52" t="s">
        <v>47</v>
      </c>
      <c r="I98" s="13"/>
      <c r="J98" s="24">
        <f>J122</f>
        <v>0</v>
      </c>
      <c r="L98" s="12"/>
      <c r="AU98" s="3" t="s">
        <v>48</v>
      </c>
    </row>
    <row r="99" spans="2:47" s="53" customFormat="1" ht="24.95" hidden="1" customHeight="1">
      <c r="B99" s="54"/>
      <c r="D99" s="55" t="s">
        <v>49</v>
      </c>
      <c r="E99" s="56"/>
      <c r="F99" s="56"/>
      <c r="G99" s="56"/>
      <c r="H99" s="56"/>
      <c r="I99" s="57"/>
      <c r="J99" s="58">
        <f>J123</f>
        <v>0</v>
      </c>
      <c r="L99" s="54"/>
    </row>
    <row r="100" spans="2:47" s="59" customFormat="1" ht="19.899999999999999" hidden="1" customHeight="1">
      <c r="B100" s="60"/>
      <c r="D100" s="61" t="s">
        <v>50</v>
      </c>
      <c r="E100" s="62"/>
      <c r="F100" s="62"/>
      <c r="G100" s="62"/>
      <c r="H100" s="62"/>
      <c r="I100" s="63"/>
      <c r="J100" s="64">
        <f>J124</f>
        <v>0</v>
      </c>
      <c r="L100" s="60"/>
    </row>
    <row r="101" spans="2:47" s="11" customFormat="1" ht="21.95" hidden="1" customHeight="1">
      <c r="B101" s="12"/>
      <c r="I101" s="13"/>
      <c r="L101" s="12"/>
    </row>
    <row r="102" spans="2:47" s="11" customFormat="1" ht="6.95" hidden="1" customHeight="1">
      <c r="B102" s="46"/>
      <c r="C102" s="42"/>
      <c r="D102" s="42"/>
      <c r="E102" s="42"/>
      <c r="F102" s="42"/>
      <c r="G102" s="42"/>
      <c r="H102" s="42"/>
      <c r="I102" s="44"/>
      <c r="J102" s="42"/>
      <c r="K102" s="42"/>
      <c r="L102" s="12"/>
    </row>
    <row r="103" spans="2:47" hidden="1"/>
    <row r="104" spans="2:47" hidden="1"/>
    <row r="106" spans="2:47" s="11" customFormat="1" ht="6.95" customHeight="1">
      <c r="B106" s="47"/>
      <c r="C106" s="39"/>
      <c r="D106" s="39"/>
      <c r="E106" s="39"/>
      <c r="F106" s="39"/>
      <c r="G106" s="39"/>
      <c r="H106" s="39"/>
      <c r="I106" s="40"/>
      <c r="J106" s="39"/>
      <c r="K106" s="39"/>
      <c r="L106" s="12"/>
    </row>
    <row r="107" spans="2:47" s="11" customFormat="1" ht="24.95" customHeight="1">
      <c r="B107" s="12"/>
      <c r="C107" s="8" t="s">
        <v>51</v>
      </c>
      <c r="I107" s="13"/>
      <c r="L107" s="12"/>
    </row>
    <row r="108" spans="2:47" s="11" customFormat="1" ht="6.95" customHeight="1">
      <c r="B108" s="12"/>
      <c r="I108" s="13"/>
      <c r="L108" s="12"/>
    </row>
    <row r="109" spans="2:47" s="11" customFormat="1" ht="12" customHeight="1">
      <c r="B109" s="12"/>
      <c r="C109" s="10" t="s">
        <v>6</v>
      </c>
      <c r="I109" s="13"/>
      <c r="L109" s="12"/>
    </row>
    <row r="110" spans="2:47" s="11" customFormat="1" ht="16.5" customHeight="1">
      <c r="B110" s="12"/>
      <c r="E110" s="96">
        <f>E7</f>
        <v>0</v>
      </c>
      <c r="F110" s="96"/>
      <c r="G110" s="96"/>
      <c r="H110" s="96"/>
      <c r="I110" s="13"/>
      <c r="L110" s="12"/>
    </row>
    <row r="111" spans="2:47" ht="12" customHeight="1">
      <c r="B111" s="7"/>
      <c r="C111" s="10" t="s">
        <v>7</v>
      </c>
      <c r="L111" s="7"/>
    </row>
    <row r="112" spans="2:47" s="11" customFormat="1" ht="16.5" customHeight="1">
      <c r="B112" s="12"/>
      <c r="E112" s="96" t="s">
        <v>8</v>
      </c>
      <c r="F112" s="96"/>
      <c r="G112" s="96"/>
      <c r="H112" s="96"/>
      <c r="I112" s="13"/>
      <c r="L112" s="12"/>
    </row>
    <row r="113" spans="2:65" s="11" customFormat="1" ht="12" customHeight="1">
      <c r="B113" s="12"/>
      <c r="C113" s="10" t="s">
        <v>9</v>
      </c>
      <c r="I113" s="13"/>
      <c r="L113" s="12"/>
    </row>
    <row r="114" spans="2:65" s="11" customFormat="1" ht="16.5" customHeight="1">
      <c r="B114" s="12"/>
      <c r="E114" s="97" t="str">
        <f>E11</f>
        <v>01.1 - SO-01.1 Architektúra a statika</v>
      </c>
      <c r="F114" s="97"/>
      <c r="G114" s="97"/>
      <c r="H114" s="97"/>
      <c r="I114" s="13"/>
      <c r="L114" s="12"/>
    </row>
    <row r="115" spans="2:65" s="11" customFormat="1" ht="6.95" customHeight="1">
      <c r="B115" s="12"/>
      <c r="I115" s="13"/>
      <c r="L115" s="12"/>
    </row>
    <row r="116" spans="2:65" s="11" customFormat="1" ht="12" customHeight="1">
      <c r="B116" s="12"/>
      <c r="C116" s="10" t="s">
        <v>13</v>
      </c>
      <c r="F116" s="14" t="str">
        <f>F14</f>
        <v xml:space="preserve"> </v>
      </c>
      <c r="I116" s="65" t="s">
        <v>15</v>
      </c>
      <c r="J116" s="66"/>
      <c r="L116" s="12"/>
    </row>
    <row r="117" spans="2:65" s="11" customFormat="1" ht="6.95" customHeight="1">
      <c r="B117" s="12"/>
      <c r="I117" s="13"/>
      <c r="L117" s="12"/>
    </row>
    <row r="118" spans="2:65" s="11" customFormat="1" ht="25.7" customHeight="1">
      <c r="B118" s="12"/>
      <c r="C118" s="10" t="s">
        <v>16</v>
      </c>
      <c r="F118" s="14" t="s">
        <v>52</v>
      </c>
      <c r="I118" s="15" t="s">
        <v>21</v>
      </c>
      <c r="J118" s="48" t="str">
        <f>E23</f>
        <v>Mgr. art. Róbert Mešťánek</v>
      </c>
      <c r="L118" s="12"/>
    </row>
    <row r="119" spans="2:65" s="11" customFormat="1" ht="15.2" customHeight="1">
      <c r="B119" s="12"/>
      <c r="C119" s="67" t="s">
        <v>20</v>
      </c>
      <c r="D119" s="68"/>
      <c r="E119" s="68"/>
      <c r="F119" s="69"/>
      <c r="I119" s="65" t="s">
        <v>23</v>
      </c>
      <c r="J119" s="70"/>
      <c r="L119" s="12"/>
    </row>
    <row r="120" spans="2:65" s="11" customFormat="1" ht="10.35" customHeight="1">
      <c r="B120" s="12"/>
      <c r="I120" s="13"/>
      <c r="L120" s="12"/>
    </row>
    <row r="121" spans="2:65" s="71" customFormat="1" ht="29.25" customHeight="1">
      <c r="B121" s="72"/>
      <c r="C121" s="73" t="s">
        <v>53</v>
      </c>
      <c r="D121" s="74" t="s">
        <v>54</v>
      </c>
      <c r="E121" s="74" t="s">
        <v>55</v>
      </c>
      <c r="F121" s="74" t="s">
        <v>56</v>
      </c>
      <c r="G121" s="74" t="s">
        <v>57</v>
      </c>
      <c r="H121" s="74" t="s">
        <v>58</v>
      </c>
      <c r="I121" s="75" t="s">
        <v>59</v>
      </c>
      <c r="J121" s="76" t="s">
        <v>46</v>
      </c>
      <c r="K121" s="77" t="s">
        <v>60</v>
      </c>
      <c r="L121" s="72"/>
      <c r="M121" s="78"/>
      <c r="N121" s="79" t="s">
        <v>29</v>
      </c>
      <c r="O121" s="79" t="s">
        <v>61</v>
      </c>
      <c r="P121" s="79" t="s">
        <v>62</v>
      </c>
      <c r="Q121" s="79" t="s">
        <v>63</v>
      </c>
      <c r="R121" s="79" t="s">
        <v>64</v>
      </c>
      <c r="S121" s="79" t="s">
        <v>65</v>
      </c>
      <c r="T121" s="80" t="s">
        <v>66</v>
      </c>
    </row>
    <row r="122" spans="2:65" s="11" customFormat="1" ht="22.7" customHeight="1">
      <c r="B122" s="12"/>
      <c r="C122" s="81" t="s">
        <v>47</v>
      </c>
      <c r="I122" s="13"/>
      <c r="J122" s="82">
        <f>J123</f>
        <v>0</v>
      </c>
      <c r="L122" s="12"/>
      <c r="M122" s="83"/>
      <c r="N122" s="21"/>
      <c r="O122" s="21"/>
      <c r="P122" s="84">
        <v>0</v>
      </c>
      <c r="Q122" s="21"/>
      <c r="R122" s="84">
        <v>0</v>
      </c>
      <c r="S122" s="21"/>
      <c r="T122" s="85">
        <v>0</v>
      </c>
      <c r="AT122" s="3" t="s">
        <v>67</v>
      </c>
      <c r="AU122" s="3" t="s">
        <v>48</v>
      </c>
      <c r="BK122" s="86">
        <f>BK123</f>
        <v>0</v>
      </c>
    </row>
    <row r="123" spans="2:65" s="131" customFormat="1" ht="25.9" customHeight="1">
      <c r="B123" s="130"/>
      <c r="D123" s="132" t="s">
        <v>67</v>
      </c>
      <c r="E123" s="133" t="s">
        <v>68</v>
      </c>
      <c r="F123" s="133" t="s">
        <v>69</v>
      </c>
      <c r="I123" s="134"/>
      <c r="J123" s="135">
        <f>J124+J132</f>
        <v>0</v>
      </c>
      <c r="L123" s="130"/>
      <c r="M123" s="136"/>
      <c r="P123" s="137">
        <v>0</v>
      </c>
      <c r="R123" s="137">
        <v>0</v>
      </c>
      <c r="T123" s="138">
        <v>0</v>
      </c>
      <c r="AR123" s="132" t="s">
        <v>70</v>
      </c>
      <c r="AT123" s="139" t="s">
        <v>67</v>
      </c>
      <c r="AU123" s="139" t="s">
        <v>2</v>
      </c>
      <c r="AY123" s="132" t="s">
        <v>71</v>
      </c>
      <c r="BK123" s="140">
        <v>0</v>
      </c>
    </row>
    <row r="124" spans="2:65" s="131" customFormat="1" ht="22.7" customHeight="1">
      <c r="B124" s="130"/>
      <c r="D124" s="132" t="s">
        <v>67</v>
      </c>
      <c r="E124" s="141" t="s">
        <v>72</v>
      </c>
      <c r="F124" s="141" t="s">
        <v>73</v>
      </c>
      <c r="I124" s="134"/>
      <c r="J124" s="142">
        <f>SUM(J125:J131)</f>
        <v>0</v>
      </c>
      <c r="L124" s="130"/>
      <c r="M124" s="136"/>
      <c r="P124" s="137">
        <f>SUM(P125:P129)</f>
        <v>0</v>
      </c>
      <c r="R124" s="137">
        <f>SUM(R125:R129)</f>
        <v>0</v>
      </c>
      <c r="T124" s="138">
        <f>SUM(T125:T129)</f>
        <v>0</v>
      </c>
      <c r="AR124" s="132" t="s">
        <v>74</v>
      </c>
      <c r="AT124" s="139" t="s">
        <v>67</v>
      </c>
      <c r="AU124" s="139" t="s">
        <v>70</v>
      </c>
      <c r="AY124" s="132" t="s">
        <v>71</v>
      </c>
      <c r="BK124" s="140">
        <f>SUM(BK125:BK129)</f>
        <v>0</v>
      </c>
    </row>
    <row r="125" spans="2:65" s="11" customFormat="1" ht="24">
      <c r="B125" s="87"/>
      <c r="C125" s="157" t="s">
        <v>75</v>
      </c>
      <c r="D125" s="157" t="s">
        <v>76</v>
      </c>
      <c r="E125" s="158" t="s">
        <v>77</v>
      </c>
      <c r="F125" s="159" t="s">
        <v>78</v>
      </c>
      <c r="G125" s="160" t="s">
        <v>79</v>
      </c>
      <c r="H125" s="161">
        <v>21.1</v>
      </c>
      <c r="I125" s="162"/>
      <c r="J125" s="163">
        <f t="shared" ref="J125:J131" si="0">ROUND(I125*H125,2)</f>
        <v>0</v>
      </c>
      <c r="K125" s="88"/>
      <c r="L125" s="12"/>
      <c r="M125" s="89"/>
      <c r="N125" s="90" t="s">
        <v>31</v>
      </c>
      <c r="P125" s="91">
        <f>O125*H125</f>
        <v>0</v>
      </c>
      <c r="Q125" s="91">
        <v>0</v>
      </c>
      <c r="R125" s="91">
        <f>Q125*H125</f>
        <v>0</v>
      </c>
      <c r="S125" s="91">
        <v>0</v>
      </c>
      <c r="T125" s="92">
        <f>S125*H125</f>
        <v>0</v>
      </c>
      <c r="AR125" s="93" t="s">
        <v>80</v>
      </c>
      <c r="AT125" s="93" t="s">
        <v>76</v>
      </c>
      <c r="AU125" s="93" t="s">
        <v>74</v>
      </c>
      <c r="AY125" s="3" t="s">
        <v>71</v>
      </c>
      <c r="BE125" s="94">
        <f>IF(N125="základná",J125,0)</f>
        <v>0</v>
      </c>
      <c r="BF125" s="94">
        <f>IF(N125="znížená",J125,0)</f>
        <v>0</v>
      </c>
      <c r="BG125" s="94">
        <f>IF(N125="zákl. prenesená",J125,0)</f>
        <v>0</v>
      </c>
      <c r="BH125" s="94">
        <f>IF(N125="zníž. prenesená",J125,0)</f>
        <v>0</v>
      </c>
      <c r="BI125" s="94">
        <f>IF(N125="nulová",J125,0)</f>
        <v>0</v>
      </c>
      <c r="BJ125" s="3" t="s">
        <v>74</v>
      </c>
      <c r="BK125" s="94">
        <f>ROUND(I125*H125,2)</f>
        <v>0</v>
      </c>
      <c r="BL125" s="3" t="s">
        <v>80</v>
      </c>
      <c r="BM125" s="93" t="s">
        <v>81</v>
      </c>
    </row>
    <row r="126" spans="2:65" s="11" customFormat="1" ht="36">
      <c r="B126" s="87"/>
      <c r="C126" s="157" t="s">
        <v>82</v>
      </c>
      <c r="D126" s="157" t="s">
        <v>76</v>
      </c>
      <c r="E126" s="158" t="s">
        <v>83</v>
      </c>
      <c r="F126" s="159" t="s">
        <v>84</v>
      </c>
      <c r="G126" s="160" t="s">
        <v>79</v>
      </c>
      <c r="H126" s="161">
        <v>11.8</v>
      </c>
      <c r="I126" s="162"/>
      <c r="J126" s="163">
        <f t="shared" si="0"/>
        <v>0</v>
      </c>
      <c r="K126" s="88"/>
      <c r="L126" s="12"/>
      <c r="M126" s="89"/>
      <c r="N126" s="90" t="s">
        <v>31</v>
      </c>
      <c r="P126" s="91">
        <f>O126*H126</f>
        <v>0</v>
      </c>
      <c r="Q126" s="91">
        <v>0</v>
      </c>
      <c r="R126" s="91">
        <f>Q126*H126</f>
        <v>0</v>
      </c>
      <c r="S126" s="91">
        <v>0</v>
      </c>
      <c r="T126" s="92">
        <f>S126*H126</f>
        <v>0</v>
      </c>
      <c r="AR126" s="93" t="s">
        <v>80</v>
      </c>
      <c r="AT126" s="93" t="s">
        <v>76</v>
      </c>
      <c r="AU126" s="93" t="s">
        <v>74</v>
      </c>
      <c r="AY126" s="3" t="s">
        <v>71</v>
      </c>
      <c r="BE126" s="94">
        <f>IF(N126="základná",J126,0)</f>
        <v>0</v>
      </c>
      <c r="BF126" s="94">
        <f>IF(N126="znížená",J126,0)</f>
        <v>0</v>
      </c>
      <c r="BG126" s="94">
        <f>IF(N126="zákl. prenesená",J126,0)</f>
        <v>0</v>
      </c>
      <c r="BH126" s="94">
        <f>IF(N126="zníž. prenesená",J126,0)</f>
        <v>0</v>
      </c>
      <c r="BI126" s="94">
        <f>IF(N126="nulová",J126,0)</f>
        <v>0</v>
      </c>
      <c r="BJ126" s="3" t="s">
        <v>74</v>
      </c>
      <c r="BK126" s="94">
        <f>ROUND(I126*H126,2)</f>
        <v>0</v>
      </c>
      <c r="BL126" s="3" t="s">
        <v>80</v>
      </c>
      <c r="BM126" s="93" t="s">
        <v>85</v>
      </c>
    </row>
    <row r="127" spans="2:65" s="11" customFormat="1" ht="24">
      <c r="B127" s="87"/>
      <c r="C127" s="157" t="s">
        <v>86</v>
      </c>
      <c r="D127" s="157" t="s">
        <v>76</v>
      </c>
      <c r="E127" s="158" t="s">
        <v>87</v>
      </c>
      <c r="F127" s="159" t="s">
        <v>88</v>
      </c>
      <c r="G127" s="160" t="s">
        <v>79</v>
      </c>
      <c r="H127" s="161">
        <v>3.9</v>
      </c>
      <c r="I127" s="162"/>
      <c r="J127" s="163">
        <f t="shared" si="0"/>
        <v>0</v>
      </c>
      <c r="K127" s="88"/>
      <c r="L127" s="12"/>
      <c r="M127" s="89"/>
      <c r="N127" s="90" t="s">
        <v>31</v>
      </c>
      <c r="P127" s="91">
        <f>O127*H127</f>
        <v>0</v>
      </c>
      <c r="Q127" s="91">
        <v>0</v>
      </c>
      <c r="R127" s="91">
        <f>Q127*H127</f>
        <v>0</v>
      </c>
      <c r="S127" s="91">
        <v>0</v>
      </c>
      <c r="T127" s="92">
        <f>S127*H127</f>
        <v>0</v>
      </c>
      <c r="AR127" s="93" t="s">
        <v>80</v>
      </c>
      <c r="AT127" s="93" t="s">
        <v>76</v>
      </c>
      <c r="AU127" s="93" t="s">
        <v>74</v>
      </c>
      <c r="AY127" s="3" t="s">
        <v>71</v>
      </c>
      <c r="BE127" s="94">
        <f>IF(N127="základná",J127,0)</f>
        <v>0</v>
      </c>
      <c r="BF127" s="94">
        <f>IF(N127="znížená",J127,0)</f>
        <v>0</v>
      </c>
      <c r="BG127" s="94">
        <f>IF(N127="zákl. prenesená",J127,0)</f>
        <v>0</v>
      </c>
      <c r="BH127" s="94">
        <f>IF(N127="zníž. prenesená",J127,0)</f>
        <v>0</v>
      </c>
      <c r="BI127" s="94">
        <f>IF(N127="nulová",J127,0)</f>
        <v>0</v>
      </c>
      <c r="BJ127" s="3" t="s">
        <v>74</v>
      </c>
      <c r="BK127" s="94">
        <f>ROUND(I127*H127,2)</f>
        <v>0</v>
      </c>
      <c r="BL127" s="3" t="s">
        <v>80</v>
      </c>
      <c r="BM127" s="93" t="s">
        <v>89</v>
      </c>
    </row>
    <row r="128" spans="2:65" s="11" customFormat="1" ht="24">
      <c r="B128" s="87"/>
      <c r="C128" s="157" t="s">
        <v>90</v>
      </c>
      <c r="D128" s="157" t="s">
        <v>76</v>
      </c>
      <c r="E128" s="158" t="s">
        <v>91</v>
      </c>
      <c r="F128" s="159" t="s">
        <v>92</v>
      </c>
      <c r="G128" s="160" t="s">
        <v>79</v>
      </c>
      <c r="H128" s="161">
        <v>64.75</v>
      </c>
      <c r="I128" s="162"/>
      <c r="J128" s="163">
        <f t="shared" si="0"/>
        <v>0</v>
      </c>
      <c r="K128" s="88"/>
      <c r="L128" s="12"/>
      <c r="M128" s="89"/>
      <c r="N128" s="90" t="s">
        <v>31</v>
      </c>
      <c r="P128" s="91">
        <f>O128*H128</f>
        <v>0</v>
      </c>
      <c r="Q128" s="91">
        <v>0</v>
      </c>
      <c r="R128" s="91">
        <f>Q128*H128</f>
        <v>0</v>
      </c>
      <c r="S128" s="91">
        <v>0</v>
      </c>
      <c r="T128" s="92">
        <f>S128*H128</f>
        <v>0</v>
      </c>
      <c r="AR128" s="93" t="s">
        <v>80</v>
      </c>
      <c r="AT128" s="93" t="s">
        <v>76</v>
      </c>
      <c r="AU128" s="93" t="s">
        <v>74</v>
      </c>
      <c r="AY128" s="3" t="s">
        <v>71</v>
      </c>
      <c r="BE128" s="94">
        <f>IF(N128="základná",J128,0)</f>
        <v>0</v>
      </c>
      <c r="BF128" s="94">
        <f>IF(N128="znížená",J128,0)</f>
        <v>0</v>
      </c>
      <c r="BG128" s="94">
        <f>IF(N128="zákl. prenesená",J128,0)</f>
        <v>0</v>
      </c>
      <c r="BH128" s="94">
        <f>IF(N128="zníž. prenesená",J128,0)</f>
        <v>0</v>
      </c>
      <c r="BI128" s="94">
        <f>IF(N128="nulová",J128,0)</f>
        <v>0</v>
      </c>
      <c r="BJ128" s="3" t="s">
        <v>74</v>
      </c>
      <c r="BK128" s="94">
        <f>ROUND(I128*H128,2)</f>
        <v>0</v>
      </c>
      <c r="BL128" s="3" t="s">
        <v>80</v>
      </c>
      <c r="BM128" s="93" t="s">
        <v>93</v>
      </c>
    </row>
    <row r="129" spans="2:65" s="11" customFormat="1" ht="24">
      <c r="B129" s="87"/>
      <c r="C129" s="157" t="s">
        <v>94</v>
      </c>
      <c r="D129" s="157" t="s">
        <v>76</v>
      </c>
      <c r="E129" s="158" t="s">
        <v>95</v>
      </c>
      <c r="F129" s="159" t="s">
        <v>96</v>
      </c>
      <c r="G129" s="160" t="s">
        <v>79</v>
      </c>
      <c r="H129" s="161">
        <v>444.05</v>
      </c>
      <c r="I129" s="162"/>
      <c r="J129" s="163">
        <f t="shared" si="0"/>
        <v>0</v>
      </c>
      <c r="K129" s="88"/>
      <c r="L129" s="12"/>
      <c r="M129" s="89"/>
      <c r="N129" s="90" t="s">
        <v>31</v>
      </c>
      <c r="P129" s="91">
        <f>O129*H129</f>
        <v>0</v>
      </c>
      <c r="Q129" s="91">
        <v>0</v>
      </c>
      <c r="R129" s="91">
        <f>Q129*H129</f>
        <v>0</v>
      </c>
      <c r="S129" s="91">
        <v>0</v>
      </c>
      <c r="T129" s="92">
        <f>S129*H129</f>
        <v>0</v>
      </c>
      <c r="AR129" s="93" t="s">
        <v>80</v>
      </c>
      <c r="AT129" s="93" t="s">
        <v>76</v>
      </c>
      <c r="AU129" s="93" t="s">
        <v>74</v>
      </c>
      <c r="AY129" s="3" t="s">
        <v>71</v>
      </c>
      <c r="BE129" s="94">
        <f>IF(N129="základná",J129,0)</f>
        <v>0</v>
      </c>
      <c r="BF129" s="94">
        <f>IF(N129="znížená",J129,0)</f>
        <v>0</v>
      </c>
      <c r="BG129" s="94">
        <f>IF(N129="zákl. prenesená",J129,0)</f>
        <v>0</v>
      </c>
      <c r="BH129" s="94">
        <f>IF(N129="zníž. prenesená",J129,0)</f>
        <v>0</v>
      </c>
      <c r="BI129" s="94">
        <f>IF(N129="nulová",J129,0)</f>
        <v>0</v>
      </c>
      <c r="BJ129" s="3" t="s">
        <v>74</v>
      </c>
      <c r="BK129" s="94">
        <f>ROUND(I129*H129,2)</f>
        <v>0</v>
      </c>
      <c r="BL129" s="3" t="s">
        <v>80</v>
      </c>
      <c r="BM129" s="93" t="s">
        <v>97</v>
      </c>
    </row>
    <row r="130" spans="2:65" s="11" customFormat="1" ht="24">
      <c r="B130" s="87"/>
      <c r="C130" s="143" t="s">
        <v>98</v>
      </c>
      <c r="D130" s="143" t="s">
        <v>76</v>
      </c>
      <c r="E130" s="144" t="s">
        <v>99</v>
      </c>
      <c r="F130" s="145" t="s">
        <v>100</v>
      </c>
      <c r="G130" s="146" t="s">
        <v>101</v>
      </c>
      <c r="H130" s="147">
        <v>1</v>
      </c>
      <c r="I130" s="148"/>
      <c r="J130" s="149">
        <f t="shared" si="0"/>
        <v>0</v>
      </c>
      <c r="K130" s="13"/>
      <c r="L130" s="12"/>
      <c r="M130" s="95"/>
      <c r="N130" s="90"/>
      <c r="P130" s="91"/>
      <c r="Q130" s="91"/>
      <c r="R130" s="91"/>
      <c r="S130" s="91"/>
      <c r="T130" s="91"/>
      <c r="AR130" s="93"/>
      <c r="AT130" s="93"/>
      <c r="AU130" s="93"/>
      <c r="AY130" s="3"/>
      <c r="BE130" s="94"/>
      <c r="BF130" s="94"/>
      <c r="BG130" s="94"/>
      <c r="BH130" s="94"/>
      <c r="BI130" s="94"/>
      <c r="BJ130" s="3"/>
      <c r="BK130" s="94"/>
      <c r="BL130" s="3"/>
      <c r="BM130" s="93"/>
    </row>
    <row r="131" spans="2:65" s="11" customFormat="1" ht="24">
      <c r="B131" s="87"/>
      <c r="C131" s="150" t="s">
        <v>102</v>
      </c>
      <c r="D131" s="150" t="s">
        <v>103</v>
      </c>
      <c r="E131" s="151" t="s">
        <v>104</v>
      </c>
      <c r="F131" s="152" t="s">
        <v>126</v>
      </c>
      <c r="G131" s="153" t="s">
        <v>101</v>
      </c>
      <c r="H131" s="154">
        <v>1</v>
      </c>
      <c r="I131" s="155"/>
      <c r="J131" s="156">
        <f t="shared" si="0"/>
        <v>0</v>
      </c>
      <c r="K131" s="13"/>
      <c r="L131" s="12"/>
      <c r="M131" s="95"/>
      <c r="N131" s="90"/>
      <c r="P131" s="91"/>
      <c r="Q131" s="91"/>
      <c r="R131" s="91"/>
      <c r="S131" s="91"/>
      <c r="T131" s="91"/>
      <c r="AR131" s="93"/>
      <c r="AT131" s="93"/>
      <c r="AU131" s="93"/>
      <c r="AY131" s="3"/>
      <c r="BE131" s="94"/>
      <c r="BF131" s="94"/>
      <c r="BG131" s="94"/>
      <c r="BH131" s="94"/>
      <c r="BI131" s="94"/>
      <c r="BJ131" s="3"/>
      <c r="BK131" s="94"/>
      <c r="BL131" s="3"/>
      <c r="BM131" s="93"/>
    </row>
    <row r="132" spans="2:65" s="125" customFormat="1" ht="25.5" customHeight="1">
      <c r="B132" s="115"/>
      <c r="C132" s="116"/>
      <c r="D132" s="117" t="s">
        <v>67</v>
      </c>
      <c r="E132" s="118" t="s">
        <v>105</v>
      </c>
      <c r="F132" s="118" t="s">
        <v>106</v>
      </c>
      <c r="G132" s="116"/>
      <c r="H132" s="116"/>
      <c r="I132" s="119"/>
      <c r="J132" s="120">
        <f>SUM(J133:J141)</f>
        <v>0</v>
      </c>
      <c r="K132" s="121"/>
      <c r="L132" s="122"/>
      <c r="M132" s="123"/>
      <c r="N132" s="124"/>
      <c r="P132" s="126"/>
      <c r="Q132" s="126"/>
      <c r="R132" s="126"/>
      <c r="S132" s="126"/>
      <c r="T132" s="126"/>
      <c r="AR132" s="127"/>
      <c r="AT132" s="127"/>
      <c r="AU132" s="127"/>
      <c r="AY132" s="128"/>
      <c r="BE132" s="129"/>
      <c r="BF132" s="129"/>
      <c r="BG132" s="129"/>
      <c r="BH132" s="129"/>
      <c r="BI132" s="129"/>
      <c r="BJ132" s="128"/>
      <c r="BK132" s="129"/>
      <c r="BL132" s="128"/>
      <c r="BM132" s="127"/>
    </row>
    <row r="133" spans="2:65" s="11" customFormat="1" ht="36">
      <c r="B133" s="87"/>
      <c r="C133" s="143" t="s">
        <v>107</v>
      </c>
      <c r="D133" s="143" t="s">
        <v>76</v>
      </c>
      <c r="E133" s="144" t="s">
        <v>108</v>
      </c>
      <c r="F133" s="145" t="s">
        <v>109</v>
      </c>
      <c r="G133" s="146" t="s">
        <v>101</v>
      </c>
      <c r="H133" s="147">
        <v>2</v>
      </c>
      <c r="I133" s="148"/>
      <c r="J133" s="149">
        <f t="shared" ref="J133:J141" si="1">ROUND(I133*H133,2)</f>
        <v>0</v>
      </c>
      <c r="K133" s="13"/>
      <c r="L133" s="12"/>
      <c r="M133" s="95"/>
      <c r="N133" s="90"/>
      <c r="P133" s="91"/>
      <c r="Q133" s="91"/>
      <c r="R133" s="91"/>
      <c r="S133" s="91"/>
      <c r="T133" s="91"/>
      <c r="AR133" s="93"/>
      <c r="AT133" s="93"/>
      <c r="AU133" s="93"/>
      <c r="AY133" s="3"/>
      <c r="BE133" s="94"/>
      <c r="BF133" s="94"/>
      <c r="BG133" s="94"/>
      <c r="BH133" s="94"/>
      <c r="BI133" s="94"/>
      <c r="BJ133" s="3"/>
      <c r="BK133" s="94"/>
      <c r="BL133" s="3"/>
      <c r="BM133" s="93"/>
    </row>
    <row r="134" spans="2:65" s="11" customFormat="1" ht="24">
      <c r="B134" s="87"/>
      <c r="C134" s="150" t="s">
        <v>110</v>
      </c>
      <c r="D134" s="150" t="s">
        <v>103</v>
      </c>
      <c r="E134" s="151" t="s">
        <v>111</v>
      </c>
      <c r="F134" s="152" t="s">
        <v>112</v>
      </c>
      <c r="G134" s="153" t="s">
        <v>101</v>
      </c>
      <c r="H134" s="154">
        <v>1</v>
      </c>
      <c r="I134" s="155"/>
      <c r="J134" s="156">
        <f t="shared" si="1"/>
        <v>0</v>
      </c>
      <c r="K134" s="13"/>
      <c r="L134" s="12"/>
      <c r="M134" s="95"/>
      <c r="N134" s="90"/>
      <c r="P134" s="91"/>
      <c r="Q134" s="91"/>
      <c r="R134" s="91"/>
      <c r="S134" s="91"/>
      <c r="T134" s="91"/>
      <c r="AR134" s="93"/>
      <c r="AT134" s="93"/>
      <c r="AU134" s="93"/>
      <c r="AY134" s="3"/>
      <c r="BE134" s="94"/>
      <c r="BF134" s="94"/>
      <c r="BG134" s="94"/>
      <c r="BH134" s="94"/>
      <c r="BI134" s="94"/>
      <c r="BJ134" s="3"/>
      <c r="BK134" s="94"/>
      <c r="BL134" s="3"/>
      <c r="BM134" s="93"/>
    </row>
    <row r="135" spans="2:65" s="11" customFormat="1" ht="24">
      <c r="B135" s="87"/>
      <c r="C135" s="150" t="s">
        <v>113</v>
      </c>
      <c r="D135" s="150" t="s">
        <v>103</v>
      </c>
      <c r="E135" s="151" t="s">
        <v>114</v>
      </c>
      <c r="F135" s="152" t="s">
        <v>115</v>
      </c>
      <c r="G135" s="153" t="s">
        <v>101</v>
      </c>
      <c r="H135" s="154">
        <v>1</v>
      </c>
      <c r="I135" s="155"/>
      <c r="J135" s="156">
        <f t="shared" si="1"/>
        <v>0</v>
      </c>
      <c r="K135" s="13"/>
      <c r="L135" s="12"/>
      <c r="M135" s="95"/>
      <c r="N135" s="90"/>
      <c r="P135" s="91"/>
      <c r="Q135" s="91"/>
      <c r="R135" s="91"/>
      <c r="S135" s="91"/>
      <c r="T135" s="91"/>
      <c r="AR135" s="93"/>
      <c r="AT135" s="93"/>
      <c r="AU135" s="93"/>
      <c r="AY135" s="3"/>
      <c r="BE135" s="94"/>
      <c r="BF135" s="94"/>
      <c r="BG135" s="94"/>
      <c r="BH135" s="94"/>
      <c r="BI135" s="94"/>
      <c r="BJ135" s="3"/>
      <c r="BK135" s="94"/>
      <c r="BL135" s="3"/>
      <c r="BM135" s="93"/>
    </row>
    <row r="136" spans="2:65" s="11" customFormat="1" ht="24">
      <c r="B136" s="87"/>
      <c r="C136" s="150" t="s">
        <v>116</v>
      </c>
      <c r="D136" s="150" t="s">
        <v>103</v>
      </c>
      <c r="E136" s="151" t="s">
        <v>117</v>
      </c>
      <c r="F136" s="152" t="s">
        <v>118</v>
      </c>
      <c r="G136" s="153" t="s">
        <v>101</v>
      </c>
      <c r="H136" s="154">
        <v>4</v>
      </c>
      <c r="I136" s="155"/>
      <c r="J136" s="156">
        <f t="shared" si="1"/>
        <v>0</v>
      </c>
      <c r="K136" s="13"/>
      <c r="L136" s="12"/>
      <c r="M136" s="95"/>
      <c r="N136" s="90"/>
      <c r="P136" s="91"/>
      <c r="Q136" s="91"/>
      <c r="R136" s="91"/>
      <c r="S136" s="91"/>
      <c r="T136" s="91"/>
      <c r="AR136" s="93"/>
      <c r="AT136" s="93"/>
      <c r="AU136" s="93"/>
      <c r="AY136" s="3"/>
      <c r="BE136" s="94"/>
      <c r="BF136" s="94"/>
      <c r="BG136" s="94"/>
      <c r="BH136" s="94"/>
      <c r="BI136" s="94"/>
      <c r="BJ136" s="3"/>
      <c r="BK136" s="94"/>
      <c r="BL136" s="3"/>
      <c r="BM136" s="93"/>
    </row>
    <row r="137" spans="2:65" s="11" customFormat="1" ht="18" customHeight="1">
      <c r="B137" s="87"/>
      <c r="C137" s="150" t="s">
        <v>119</v>
      </c>
      <c r="D137" s="150" t="s">
        <v>103</v>
      </c>
      <c r="E137" s="151" t="s">
        <v>120</v>
      </c>
      <c r="F137" s="152" t="s">
        <v>121</v>
      </c>
      <c r="G137" s="153" t="s">
        <v>101</v>
      </c>
      <c r="H137" s="154">
        <v>2</v>
      </c>
      <c r="I137" s="155"/>
      <c r="J137" s="156">
        <f t="shared" si="1"/>
        <v>0</v>
      </c>
      <c r="K137" s="13"/>
      <c r="L137" s="12"/>
      <c r="M137" s="95"/>
      <c r="N137" s="90"/>
      <c r="P137" s="91"/>
      <c r="Q137" s="91"/>
      <c r="R137" s="91"/>
      <c r="S137" s="91"/>
      <c r="T137" s="91"/>
      <c r="AR137" s="93"/>
      <c r="AT137" s="93"/>
      <c r="AU137" s="93"/>
      <c r="AY137" s="3"/>
      <c r="BE137" s="94"/>
      <c r="BF137" s="94"/>
      <c r="BG137" s="94"/>
      <c r="BH137" s="94"/>
      <c r="BI137" s="94"/>
      <c r="BJ137" s="3"/>
      <c r="BK137" s="94"/>
      <c r="BL137" s="3"/>
      <c r="BM137" s="93"/>
    </row>
    <row r="138" spans="2:65" s="11" customFormat="1" ht="18" customHeight="1">
      <c r="B138" s="46"/>
      <c r="C138" s="150" t="s">
        <v>122</v>
      </c>
      <c r="D138" s="150" t="s">
        <v>103</v>
      </c>
      <c r="E138" s="151" t="s">
        <v>123</v>
      </c>
      <c r="F138" s="152" t="s">
        <v>124</v>
      </c>
      <c r="G138" s="153" t="s">
        <v>125</v>
      </c>
      <c r="H138" s="154">
        <v>2.8</v>
      </c>
      <c r="I138" s="155"/>
      <c r="J138" s="156">
        <f t="shared" si="1"/>
        <v>0</v>
      </c>
      <c r="K138" s="42"/>
      <c r="L138" s="12"/>
    </row>
    <row r="139" spans="2:65" ht="24">
      <c r="C139" s="101" t="s">
        <v>127</v>
      </c>
      <c r="D139" s="101" t="s">
        <v>76</v>
      </c>
      <c r="E139" s="102" t="s">
        <v>128</v>
      </c>
      <c r="F139" s="103" t="s">
        <v>129</v>
      </c>
      <c r="G139" s="104" t="s">
        <v>101</v>
      </c>
      <c r="H139" s="105">
        <v>2</v>
      </c>
      <c r="I139" s="106"/>
      <c r="J139" s="107">
        <f t="shared" si="1"/>
        <v>0</v>
      </c>
    </row>
    <row r="140" spans="2:65" ht="36">
      <c r="C140" s="108" t="s">
        <v>130</v>
      </c>
      <c r="D140" s="108" t="s">
        <v>103</v>
      </c>
      <c r="E140" s="109" t="s">
        <v>131</v>
      </c>
      <c r="F140" s="110" t="s">
        <v>135</v>
      </c>
      <c r="G140" s="111" t="s">
        <v>101</v>
      </c>
      <c r="H140" s="112">
        <v>1</v>
      </c>
      <c r="I140" s="113"/>
      <c r="J140" s="114">
        <f t="shared" si="1"/>
        <v>0</v>
      </c>
    </row>
    <row r="141" spans="2:65" ht="36">
      <c r="C141" s="108" t="s">
        <v>132</v>
      </c>
      <c r="D141" s="108" t="s">
        <v>103</v>
      </c>
      <c r="E141" s="109" t="s">
        <v>133</v>
      </c>
      <c r="F141" s="110" t="s">
        <v>134</v>
      </c>
      <c r="G141" s="111" t="s">
        <v>101</v>
      </c>
      <c r="H141" s="112">
        <v>1</v>
      </c>
      <c r="I141" s="113"/>
      <c r="J141" s="114">
        <f t="shared" si="1"/>
        <v>0</v>
      </c>
    </row>
  </sheetData>
  <mergeCells count="12">
    <mergeCell ref="E114:H114"/>
    <mergeCell ref="L2:V2"/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</mergeCells>
  <pageMargins left="0.78740157480314998" right="0" top="0.39370078740157505" bottom="0.39370078740157505" header="0" footer="0"/>
  <pageSetup paperSize="9" scale="85" fitToWidth="0" fitToHeight="0" orientation="portrait" r:id="rId1"/>
  <headerFooter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01_1_-_SO-01_1_Architektú___</vt:lpstr>
      <vt:lpstr>'01_1_-_SO-01_1_Architektú___'!Oblasť_tlače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Podmanický</dc:creator>
  <cp:lastModifiedBy>ns0003</cp:lastModifiedBy>
  <cp:revision>3</cp:revision>
  <cp:lastPrinted>2020-03-02T12:18:30Z</cp:lastPrinted>
  <dcterms:created xsi:type="dcterms:W3CDTF">2020-03-02T10:20:02Z</dcterms:created>
  <dcterms:modified xsi:type="dcterms:W3CDTF">2020-03-02T12:18:36Z</dcterms:modified>
</cp:coreProperties>
</file>