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0" windowWidth="19320" windowHeight="12120" activeTab="1"/>
  </bookViews>
  <sheets>
    <sheet name="Rekapitulácia stavby" sheetId="1" r:id="rId1"/>
    <sheet name="049 - Novostavba chaty RACZ" sheetId="2" r:id="rId2"/>
  </sheets>
  <definedNames>
    <definedName name="_xlnm.Print_Area" localSheetId="1">'049 - Novostavba chaty RACZ'!#REF!,'049 - Novostavba chaty RACZ'!#REF!,'049 - Novostavba chaty RACZ'!$C$1:$Q$11</definedName>
    <definedName name="_xlnm.Print_Area" localSheetId="0">'Rekapitulácia stavby'!#REF!,'Rekapitulácia stavby'!#REF!</definedName>
  </definedNames>
  <calcPr fullCalcOnLoad="1"/>
</workbook>
</file>

<file path=xl/sharedStrings.xml><?xml version="1.0" encoding="utf-8"?>
<sst xmlns="http://schemas.openxmlformats.org/spreadsheetml/2006/main" count="145" uniqueCount="51">
  <si>
    <t/>
  </si>
  <si>
    <t>znížená</t>
  </si>
  <si>
    <t>D</t>
  </si>
  <si>
    <t>1</t>
  </si>
  <si>
    <t xml:space="preserve">    3 - Zvislé a kompletné konštrukcie</t>
  </si>
  <si>
    <t>2</t>
  </si>
  <si>
    <t>ROZPOCET</t>
  </si>
  <si>
    <t>K</t>
  </si>
  <si>
    <t>4</t>
  </si>
  <si>
    <t>m2</t>
  </si>
  <si>
    <t>384</t>
  </si>
  <si>
    <t>311234223</t>
  </si>
  <si>
    <t>Murivo nosné (m2) z tehál pálených HELUZ 30 FAMILY P 10 brúsených na pero a drážku, na lepidlo (300x247x249)</t>
  </si>
  <si>
    <t>-856384932</t>
  </si>
  <si>
    <t>462</t>
  </si>
  <si>
    <t>317161202</t>
  </si>
  <si>
    <t>Preklad nosný keramický vysoký HELUZ, šírky 70 mm, výšky 238 mm, dĺžky 1250 mm</t>
  </si>
  <si>
    <t>ks</t>
  </si>
  <si>
    <t>1745148510</t>
  </si>
  <si>
    <t>411</t>
  </si>
  <si>
    <t>317161203</t>
  </si>
  <si>
    <t>Preklad nosný keramický vysoký HELUZ, šírky 70 mm, výšky 238 mm, dĺžky 1500 mm</t>
  </si>
  <si>
    <t>225832466</t>
  </si>
  <si>
    <t>463</t>
  </si>
  <si>
    <t>317161204</t>
  </si>
  <si>
    <t>Preklad nosný keramický vysoký HELUZ, šírky 70 mm, výšky 238 mm, dĺžky 1750 mm</t>
  </si>
  <si>
    <t>205095105</t>
  </si>
  <si>
    <t>449</t>
  </si>
  <si>
    <t>317161205</t>
  </si>
  <si>
    <t>Preklad nosný keramický vysoký HELUZ, šírky 70 mm, výšky 238 mm, dĺžky 2000 mm</t>
  </si>
  <si>
    <t>-317218805</t>
  </si>
  <si>
    <t>410</t>
  </si>
  <si>
    <t>317161206</t>
  </si>
  <si>
    <t>Preklad nosný keramický vysoký HELUZ, šírky 70 mm, výšky 238 mm, dĺžky 2250 mm</t>
  </si>
  <si>
    <t>-1380382573</t>
  </si>
  <si>
    <t>450</t>
  </si>
  <si>
    <t>317161207</t>
  </si>
  <si>
    <t>Preklad nosný keramický vysoký HELUZ, šírky 70 mm, výšky 238 mm, dĺžky 2500 mm</t>
  </si>
  <si>
    <t>346054328</t>
  </si>
  <si>
    <t>385</t>
  </si>
  <si>
    <t>317161272</t>
  </si>
  <si>
    <t>Preklad keramický plochý HELUZ, šírky 145 mm, výšky 71 mm, dĺžky 1250 mm</t>
  </si>
  <si>
    <t>399375969</t>
  </si>
  <si>
    <t>464</t>
  </si>
  <si>
    <t>317161275</t>
  </si>
  <si>
    <t>Preklad keramický plochý HELUZ, šírky 145 mm, výšky 71 mm, dĺžky 2000 mm</t>
  </si>
  <si>
    <t>-2101263315</t>
  </si>
  <si>
    <t>211</t>
  </si>
  <si>
    <t>342243184</t>
  </si>
  <si>
    <t>Priečky z tehál pálených HELUZ 14 P 10 brúsených na pero a drážku, na lepidlo (140x497x249)</t>
  </si>
  <si>
    <t>-1401696222</t>
  </si>
</sst>
</file>

<file path=xl/styles.xml><?xml version="1.0" encoding="utf-8"?>
<styleSheet xmlns="http://schemas.openxmlformats.org/spreadsheetml/2006/main">
  <numFmts count="4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€&quot;_);\(#,##0\ &quot;€&quot;\)"/>
    <numFmt numFmtId="181" formatCode="#,##0\ &quot;€&quot;_);[Red]\(#,##0\ &quot;€&quot;\)"/>
    <numFmt numFmtId="182" formatCode="#,##0.00\ &quot;€&quot;_);\(#,##0.00\ &quot;€&quot;\)"/>
    <numFmt numFmtId="183" formatCode="#,##0.00\ &quot;€&quot;_);[Red]\(#,##0.00\ &quot;€&quot;\)"/>
    <numFmt numFmtId="184" formatCode="_ * #,##0_)\ &quot;€&quot;_ ;_ * \(#,##0\)\ &quot;€&quot;_ ;_ * &quot;-&quot;_)\ &quot;€&quot;_ ;_ @_ "/>
    <numFmt numFmtId="185" formatCode="_ * #,##0_)\ _€_ ;_ * \(#,##0\)\ _€_ ;_ * &quot;-&quot;_)\ _€_ ;_ @_ "/>
    <numFmt numFmtId="186" formatCode="_ * #,##0.00_)\ &quot;€&quot;_ ;_ * \(#,##0.00\)\ &quot;€&quot;_ ;_ * &quot;-&quot;??_)\ &quot;€&quot;_ ;_ @_ "/>
    <numFmt numFmtId="187" formatCode="_ * #,##0.00_)\ _€_ ;_ * \(#,##0.00\)\ _€_ ;_ * &quot;-&quot;??_)\ _€_ ;_ @_ "/>
    <numFmt numFmtId="188" formatCode="_(\$#,##0_);\(\$#,##0\)"/>
    <numFmt numFmtId="189" formatCode="_(\$#,##0_);[Red]\(\$#,##0\)"/>
    <numFmt numFmtId="190" formatCode="_(\$#,##0.00_);\(\$#,##0.00\)"/>
    <numFmt numFmtId="191" formatCode="_(\$#,##0.00_);[Red]\(\$#,##0.00\)"/>
    <numFmt numFmtId="192" formatCode="_(* #,##0_);_(* \(#,##0\);_(* &quot;-&quot;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&quot;$&quot;* #,##0.00_);_(&quot;$&quot;* \(#,##0.00\);_(&quot;$&quot;* &quot;-&quot;??_);_(@_)"/>
    <numFmt numFmtId="196" formatCode="#,##0.00%"/>
    <numFmt numFmtId="197" formatCode="dd\.mm\.yyyy"/>
    <numFmt numFmtId="198" formatCode="#,##0.00000"/>
    <numFmt numFmtId="199" formatCode="#,##0.000"/>
  </numFmts>
  <fonts count="2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8"/>
      <color indexed="55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4" borderId="5" applyNumberFormat="0" applyFont="0" applyAlignment="0" applyProtection="0"/>
    <xf numFmtId="0" fontId="14" fillId="0" borderId="6" applyNumberFormat="0" applyFill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Alignment="0" applyProtection="0"/>
    <xf numFmtId="0" fontId="19" fillId="2" borderId="8" applyNumberFormat="0" applyAlignment="0" applyProtection="0"/>
    <xf numFmtId="0" fontId="20" fillId="2" borderId="9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5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198" fontId="25" fillId="0" borderId="0" xfId="0" applyNumberFormat="1" applyFont="1" applyBorder="1" applyAlignment="1">
      <alignment/>
    </xf>
    <xf numFmtId="198" fontId="25" fillId="0" borderId="13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99" fontId="25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left"/>
    </xf>
    <xf numFmtId="0" fontId="0" fillId="0" borderId="14" xfId="0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199" fontId="0" fillId="4" borderId="14" xfId="0" applyNumberFormat="1" applyFont="1" applyFill="1" applyBorder="1" applyAlignment="1" applyProtection="1">
      <alignment vertical="center"/>
      <protection locked="0"/>
    </xf>
    <xf numFmtId="0" fontId="23" fillId="4" borderId="14" xfId="0" applyFont="1" applyFill="1" applyBorder="1" applyAlignment="1" applyProtection="1">
      <alignment horizontal="left" vertical="center"/>
      <protection locked="0"/>
    </xf>
    <xf numFmtId="198" fontId="23" fillId="0" borderId="0" xfId="0" applyNumberFormat="1" applyFont="1" applyBorder="1" applyAlignment="1">
      <alignment vertical="center"/>
    </xf>
    <xf numFmtId="198" fontId="23" fillId="0" borderId="13" xfId="0" applyNumberFormat="1" applyFont="1" applyBorder="1" applyAlignment="1">
      <alignment vertical="center"/>
    </xf>
    <xf numFmtId="199" fontId="0" fillId="0" borderId="0" xfId="0" applyNumberFormat="1" applyFont="1" applyAlignment="1">
      <alignment vertical="center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vertical="center"/>
      <protection locked="0"/>
    </xf>
    <xf numFmtId="199" fontId="0" fillId="4" borderId="14" xfId="0" applyNumberFormat="1" applyFont="1" applyFill="1" applyBorder="1" applyAlignment="1" applyProtection="1">
      <alignment vertical="center"/>
      <protection locked="0"/>
    </xf>
    <xf numFmtId="199" fontId="0" fillId="0" borderId="14" xfId="0" applyNumberFormat="1" applyFont="1" applyBorder="1" applyAlignment="1" applyProtection="1">
      <alignment vertical="center"/>
      <protection locked="0"/>
    </xf>
    <xf numFmtId="199" fontId="24" fillId="0" borderId="15" xfId="0" applyNumberFormat="1" applyFont="1" applyBorder="1" applyAlignment="1">
      <alignment/>
    </xf>
    <xf numFmtId="199" fontId="24" fillId="0" borderId="15" xfId="0" applyNumberFormat="1" applyFont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C\CenkrosData\System\Temp\radAD53E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\C\CenkrosData\System\Temp\rad5930D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95250</xdr:rowOff>
    </xdr:to>
    <xdr:pic>
      <xdr:nvPicPr>
        <xdr:cNvPr id="1" name="Picture 2" descr="C:\CenkrosData\System\Temp\radAD53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0</xdr:row>
      <xdr:rowOff>266700</xdr:rowOff>
    </xdr:to>
    <xdr:pic>
      <xdr:nvPicPr>
        <xdr:cNvPr id="1" name="Picture 2" descr="C:\CenkrosData\System\Temp\rad5930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BE1">
      <pane ySplit="1" topLeftCell="BM11" activePane="bottomLeft" state="frozen"/>
      <selection pane="topLeft" activeCell="A1" sqref="A1"/>
      <selection pane="bottomLeft" activeCell="BE16" sqref="BE16"/>
    </sheetView>
  </sheetViews>
  <sheetFormatPr defaultColWidth="9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33203125" style="0" customWidth="1"/>
    <col min="34" max="34" width="3.33203125" style="0" customWidth="1"/>
    <col min="35" max="37" width="2.3320312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3320312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33203125" style="0" customWidth="1"/>
    <col min="71" max="89" width="9.33203125" style="0" hidden="1" customWidth="1"/>
  </cols>
  <sheetData/>
  <sheetProtection/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11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S7" sqref="S7"/>
    </sheetView>
  </sheetViews>
  <sheetFormatPr defaultColWidth="9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33203125" style="0" customWidth="1"/>
    <col min="9" max="9" width="7" style="0" customWidth="1"/>
    <col min="10" max="10" width="5.16015625" style="0" customWidth="1"/>
    <col min="11" max="11" width="11.33203125" style="0" customWidth="1"/>
    <col min="12" max="12" width="12" style="0" customWidth="1"/>
    <col min="13" max="14" width="6" style="0" customWidth="1"/>
    <col min="15" max="15" width="2" style="0" customWidth="1"/>
    <col min="16" max="16" width="12.3320312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2:63" s="2" customFormat="1" ht="29.25" customHeight="1">
      <c r="B1" s="9"/>
      <c r="C1" s="10"/>
      <c r="D1" s="18" t="s">
        <v>4</v>
      </c>
      <c r="E1" s="18"/>
      <c r="F1" s="18"/>
      <c r="G1" s="18"/>
      <c r="H1" s="18"/>
      <c r="I1" s="18"/>
      <c r="J1" s="18"/>
      <c r="K1" s="18"/>
      <c r="L1" s="18"/>
      <c r="M1" s="18"/>
      <c r="N1" s="31">
        <f>BK1</f>
        <v>0</v>
      </c>
      <c r="O1" s="32"/>
      <c r="P1" s="32"/>
      <c r="Q1" s="32"/>
      <c r="R1" s="11"/>
      <c r="T1" s="12"/>
      <c r="U1" s="10"/>
      <c r="V1" s="10"/>
      <c r="W1" s="13">
        <f>SUM(W2:W11)</f>
        <v>0</v>
      </c>
      <c r="X1" s="10"/>
      <c r="Y1" s="13">
        <f>SUM(Y2:Y11)</f>
        <v>77.90181772</v>
      </c>
      <c r="Z1" s="10"/>
      <c r="AA1" s="14">
        <f>SUM(AA2:AA11)</f>
        <v>0</v>
      </c>
      <c r="AR1" s="15" t="s">
        <v>3</v>
      </c>
      <c r="AT1" s="16" t="s">
        <v>2</v>
      </c>
      <c r="AU1" s="16" t="s">
        <v>3</v>
      </c>
      <c r="AY1" s="15" t="s">
        <v>6</v>
      </c>
      <c r="BK1" s="17">
        <f>SUM(BK2:BK11)</f>
        <v>0</v>
      </c>
    </row>
    <row r="2" spans="2:65" s="1" customFormat="1" ht="44.25" customHeight="1">
      <c r="B2" s="7"/>
      <c r="C2" s="19" t="s">
        <v>10</v>
      </c>
      <c r="D2" s="19" t="s">
        <v>7</v>
      </c>
      <c r="E2" s="20" t="s">
        <v>11</v>
      </c>
      <c r="F2" s="27" t="s">
        <v>12</v>
      </c>
      <c r="G2" s="28"/>
      <c r="H2" s="28"/>
      <c r="I2" s="28"/>
      <c r="J2" s="21" t="s">
        <v>9</v>
      </c>
      <c r="K2" s="22">
        <v>308.525</v>
      </c>
      <c r="L2" s="29"/>
      <c r="M2" s="28"/>
      <c r="N2" s="30">
        <f>ROUND(L2*K2,3)</f>
        <v>0</v>
      </c>
      <c r="O2" s="28"/>
      <c r="P2" s="28"/>
      <c r="Q2" s="28"/>
      <c r="R2" s="8"/>
      <c r="T2" s="23" t="s">
        <v>0</v>
      </c>
      <c r="U2" s="5" t="s">
        <v>1</v>
      </c>
      <c r="V2" s="4"/>
      <c r="W2" s="24">
        <f>V2*K2</f>
        <v>0</v>
      </c>
      <c r="X2" s="24">
        <v>0.21204</v>
      </c>
      <c r="Y2" s="24">
        <f>X2*K2</f>
        <v>65.419641</v>
      </c>
      <c r="Z2" s="24">
        <v>0</v>
      </c>
      <c r="AA2" s="25">
        <f>Z2*K2</f>
        <v>0</v>
      </c>
      <c r="AR2" s="3" t="s">
        <v>8</v>
      </c>
      <c r="AT2" s="3" t="s">
        <v>7</v>
      </c>
      <c r="AU2" s="3" t="s">
        <v>5</v>
      </c>
      <c r="AY2" s="3" t="s">
        <v>6</v>
      </c>
      <c r="BE2" s="6">
        <f>IF(U2="základná",N2,0)</f>
        <v>0</v>
      </c>
      <c r="BF2" s="6">
        <f>IF(U2="znížená",N2,0)</f>
        <v>0</v>
      </c>
      <c r="BG2" s="6">
        <f>IF(U2="zákl. prenesená",N2,0)</f>
        <v>0</v>
      </c>
      <c r="BH2" s="6">
        <f>IF(U2="zníž. prenesená",N2,0)</f>
        <v>0</v>
      </c>
      <c r="BI2" s="6">
        <f>IF(U2="nulová",N2,0)</f>
        <v>0</v>
      </c>
      <c r="BJ2" s="3" t="s">
        <v>5</v>
      </c>
      <c r="BK2" s="26">
        <f>ROUND(L2*K2,3)</f>
        <v>0</v>
      </c>
      <c r="BL2" s="3" t="s">
        <v>8</v>
      </c>
      <c r="BM2" s="3" t="s">
        <v>13</v>
      </c>
    </row>
    <row r="3" spans="2:65" s="1" customFormat="1" ht="31.5" customHeight="1">
      <c r="B3" s="7"/>
      <c r="C3" s="19" t="s">
        <v>14</v>
      </c>
      <c r="D3" s="19" t="s">
        <v>7</v>
      </c>
      <c r="E3" s="20" t="s">
        <v>15</v>
      </c>
      <c r="F3" s="27" t="s">
        <v>16</v>
      </c>
      <c r="G3" s="28"/>
      <c r="H3" s="28"/>
      <c r="I3" s="28"/>
      <c r="J3" s="21" t="s">
        <v>17</v>
      </c>
      <c r="K3" s="22">
        <v>3</v>
      </c>
      <c r="L3" s="29"/>
      <c r="M3" s="28"/>
      <c r="N3" s="30">
        <f aca="true" t="shared" si="0" ref="N3:N10">ROUND(L3*K3,3)</f>
        <v>0</v>
      </c>
      <c r="O3" s="28"/>
      <c r="P3" s="28"/>
      <c r="Q3" s="28"/>
      <c r="R3" s="8"/>
      <c r="T3" s="23" t="s">
        <v>0</v>
      </c>
      <c r="U3" s="5" t="s">
        <v>1</v>
      </c>
      <c r="V3" s="4"/>
      <c r="W3" s="24">
        <f aca="true" t="shared" si="1" ref="W3:W10">V3*K3</f>
        <v>0</v>
      </c>
      <c r="X3" s="24">
        <v>0.04895</v>
      </c>
      <c r="Y3" s="24">
        <f aca="true" t="shared" si="2" ref="Y3:Y10">X3*K3</f>
        <v>0.14685</v>
      </c>
      <c r="Z3" s="24">
        <v>0</v>
      </c>
      <c r="AA3" s="25">
        <f aca="true" t="shared" si="3" ref="AA3:AA10">Z3*K3</f>
        <v>0</v>
      </c>
      <c r="AR3" s="3" t="s">
        <v>8</v>
      </c>
      <c r="AT3" s="3" t="s">
        <v>7</v>
      </c>
      <c r="AU3" s="3" t="s">
        <v>5</v>
      </c>
      <c r="AY3" s="3" t="s">
        <v>6</v>
      </c>
      <c r="BE3" s="6">
        <f aca="true" t="shared" si="4" ref="BE3:BE10">IF(U3="základná",N3,0)</f>
        <v>0</v>
      </c>
      <c r="BF3" s="6">
        <f aca="true" t="shared" si="5" ref="BF3:BF10">IF(U3="znížená",N3,0)</f>
        <v>0</v>
      </c>
      <c r="BG3" s="6">
        <f aca="true" t="shared" si="6" ref="BG3:BG10">IF(U3="zákl. prenesená",N3,0)</f>
        <v>0</v>
      </c>
      <c r="BH3" s="6">
        <f aca="true" t="shared" si="7" ref="BH3:BH10">IF(U3="zníž. prenesená",N3,0)</f>
        <v>0</v>
      </c>
      <c r="BI3" s="6">
        <f aca="true" t="shared" si="8" ref="BI3:BI10">IF(U3="nulová",N3,0)</f>
        <v>0</v>
      </c>
      <c r="BJ3" s="3" t="s">
        <v>5</v>
      </c>
      <c r="BK3" s="26">
        <f aca="true" t="shared" si="9" ref="BK3:BK10">ROUND(L3*K3,3)</f>
        <v>0</v>
      </c>
      <c r="BL3" s="3" t="s">
        <v>8</v>
      </c>
      <c r="BM3" s="3" t="s">
        <v>18</v>
      </c>
    </row>
    <row r="4" spans="2:65" s="1" customFormat="1" ht="31.5" customHeight="1">
      <c r="B4" s="7"/>
      <c r="C4" s="19" t="s">
        <v>19</v>
      </c>
      <c r="D4" s="19" t="s">
        <v>7</v>
      </c>
      <c r="E4" s="20" t="s">
        <v>20</v>
      </c>
      <c r="F4" s="27" t="s">
        <v>21</v>
      </c>
      <c r="G4" s="28"/>
      <c r="H4" s="28"/>
      <c r="I4" s="28"/>
      <c r="J4" s="21" t="s">
        <v>17</v>
      </c>
      <c r="K4" s="22">
        <v>12</v>
      </c>
      <c r="L4" s="29"/>
      <c r="M4" s="28"/>
      <c r="N4" s="30">
        <f t="shared" si="0"/>
        <v>0</v>
      </c>
      <c r="O4" s="28"/>
      <c r="P4" s="28"/>
      <c r="Q4" s="28"/>
      <c r="R4" s="8"/>
      <c r="T4" s="23" t="s">
        <v>0</v>
      </c>
      <c r="U4" s="5" t="s">
        <v>1</v>
      </c>
      <c r="V4" s="4"/>
      <c r="W4" s="24">
        <f t="shared" si="1"/>
        <v>0</v>
      </c>
      <c r="X4" s="24">
        <v>0.05864</v>
      </c>
      <c r="Y4" s="24">
        <f t="shared" si="2"/>
        <v>0.70368</v>
      </c>
      <c r="Z4" s="24">
        <v>0</v>
      </c>
      <c r="AA4" s="25">
        <f t="shared" si="3"/>
        <v>0</v>
      </c>
      <c r="AR4" s="3" t="s">
        <v>8</v>
      </c>
      <c r="AT4" s="3" t="s">
        <v>7</v>
      </c>
      <c r="AU4" s="3" t="s">
        <v>5</v>
      </c>
      <c r="AY4" s="3" t="s">
        <v>6</v>
      </c>
      <c r="BE4" s="6">
        <f t="shared" si="4"/>
        <v>0</v>
      </c>
      <c r="BF4" s="6">
        <f t="shared" si="5"/>
        <v>0</v>
      </c>
      <c r="BG4" s="6">
        <f t="shared" si="6"/>
        <v>0</v>
      </c>
      <c r="BH4" s="6">
        <f t="shared" si="7"/>
        <v>0</v>
      </c>
      <c r="BI4" s="6">
        <f t="shared" si="8"/>
        <v>0</v>
      </c>
      <c r="BJ4" s="3" t="s">
        <v>5</v>
      </c>
      <c r="BK4" s="26">
        <f t="shared" si="9"/>
        <v>0</v>
      </c>
      <c r="BL4" s="3" t="s">
        <v>8</v>
      </c>
      <c r="BM4" s="3" t="s">
        <v>22</v>
      </c>
    </row>
    <row r="5" spans="2:65" s="1" customFormat="1" ht="31.5" customHeight="1">
      <c r="B5" s="7"/>
      <c r="C5" s="19" t="s">
        <v>23</v>
      </c>
      <c r="D5" s="19" t="s">
        <v>7</v>
      </c>
      <c r="E5" s="20" t="s">
        <v>24</v>
      </c>
      <c r="F5" s="27" t="s">
        <v>25</v>
      </c>
      <c r="G5" s="28"/>
      <c r="H5" s="28"/>
      <c r="I5" s="28"/>
      <c r="J5" s="21" t="s">
        <v>17</v>
      </c>
      <c r="K5" s="22">
        <v>3</v>
      </c>
      <c r="L5" s="29"/>
      <c r="M5" s="28"/>
      <c r="N5" s="30">
        <f t="shared" si="0"/>
        <v>0</v>
      </c>
      <c r="O5" s="28"/>
      <c r="P5" s="28"/>
      <c r="Q5" s="28"/>
      <c r="R5" s="8"/>
      <c r="T5" s="23" t="s">
        <v>0</v>
      </c>
      <c r="U5" s="5" t="s">
        <v>1</v>
      </c>
      <c r="V5" s="4"/>
      <c r="W5" s="24">
        <f t="shared" si="1"/>
        <v>0</v>
      </c>
      <c r="X5" s="24">
        <v>0.06863</v>
      </c>
      <c r="Y5" s="24">
        <f t="shared" si="2"/>
        <v>0.20589</v>
      </c>
      <c r="Z5" s="24">
        <v>0</v>
      </c>
      <c r="AA5" s="25">
        <f t="shared" si="3"/>
        <v>0</v>
      </c>
      <c r="AR5" s="3" t="s">
        <v>8</v>
      </c>
      <c r="AT5" s="3" t="s">
        <v>7</v>
      </c>
      <c r="AU5" s="3" t="s">
        <v>5</v>
      </c>
      <c r="AY5" s="3" t="s">
        <v>6</v>
      </c>
      <c r="BE5" s="6">
        <f t="shared" si="4"/>
        <v>0</v>
      </c>
      <c r="BF5" s="6">
        <f t="shared" si="5"/>
        <v>0</v>
      </c>
      <c r="BG5" s="6">
        <f t="shared" si="6"/>
        <v>0</v>
      </c>
      <c r="BH5" s="6">
        <f t="shared" si="7"/>
        <v>0</v>
      </c>
      <c r="BI5" s="6">
        <f t="shared" si="8"/>
        <v>0</v>
      </c>
      <c r="BJ5" s="3" t="s">
        <v>5</v>
      </c>
      <c r="BK5" s="26">
        <f t="shared" si="9"/>
        <v>0</v>
      </c>
      <c r="BL5" s="3" t="s">
        <v>8</v>
      </c>
      <c r="BM5" s="3" t="s">
        <v>26</v>
      </c>
    </row>
    <row r="6" spans="2:65" s="1" customFormat="1" ht="31.5" customHeight="1">
      <c r="B6" s="7"/>
      <c r="C6" s="19" t="s">
        <v>27</v>
      </c>
      <c r="D6" s="19" t="s">
        <v>7</v>
      </c>
      <c r="E6" s="20" t="s">
        <v>28</v>
      </c>
      <c r="F6" s="27" t="s">
        <v>29</v>
      </c>
      <c r="G6" s="28"/>
      <c r="H6" s="28"/>
      <c r="I6" s="28"/>
      <c r="J6" s="21" t="s">
        <v>17</v>
      </c>
      <c r="K6" s="22">
        <v>4</v>
      </c>
      <c r="L6" s="29"/>
      <c r="M6" s="28"/>
      <c r="N6" s="30">
        <f t="shared" si="0"/>
        <v>0</v>
      </c>
      <c r="O6" s="28"/>
      <c r="P6" s="28"/>
      <c r="Q6" s="28"/>
      <c r="R6" s="8"/>
      <c r="T6" s="23" t="s">
        <v>0</v>
      </c>
      <c r="U6" s="5" t="s">
        <v>1</v>
      </c>
      <c r="V6" s="4"/>
      <c r="W6" s="24">
        <f t="shared" si="1"/>
        <v>0</v>
      </c>
      <c r="X6" s="24">
        <v>0.07832</v>
      </c>
      <c r="Y6" s="24">
        <f t="shared" si="2"/>
        <v>0.31328</v>
      </c>
      <c r="Z6" s="24">
        <v>0</v>
      </c>
      <c r="AA6" s="25">
        <f t="shared" si="3"/>
        <v>0</v>
      </c>
      <c r="AR6" s="3" t="s">
        <v>8</v>
      </c>
      <c r="AT6" s="3" t="s">
        <v>7</v>
      </c>
      <c r="AU6" s="3" t="s">
        <v>5</v>
      </c>
      <c r="AY6" s="3" t="s">
        <v>6</v>
      </c>
      <c r="BE6" s="6">
        <f t="shared" si="4"/>
        <v>0</v>
      </c>
      <c r="BF6" s="6">
        <f t="shared" si="5"/>
        <v>0</v>
      </c>
      <c r="BG6" s="6">
        <f t="shared" si="6"/>
        <v>0</v>
      </c>
      <c r="BH6" s="6">
        <f t="shared" si="7"/>
        <v>0</v>
      </c>
      <c r="BI6" s="6">
        <f t="shared" si="8"/>
        <v>0</v>
      </c>
      <c r="BJ6" s="3" t="s">
        <v>5</v>
      </c>
      <c r="BK6" s="26">
        <f t="shared" si="9"/>
        <v>0</v>
      </c>
      <c r="BL6" s="3" t="s">
        <v>8</v>
      </c>
      <c r="BM6" s="3" t="s">
        <v>30</v>
      </c>
    </row>
    <row r="7" spans="2:65" s="1" customFormat="1" ht="31.5" customHeight="1">
      <c r="B7" s="7"/>
      <c r="C7" s="19" t="s">
        <v>31</v>
      </c>
      <c r="D7" s="19" t="s">
        <v>7</v>
      </c>
      <c r="E7" s="20" t="s">
        <v>32</v>
      </c>
      <c r="F7" s="27" t="s">
        <v>33</v>
      </c>
      <c r="G7" s="28"/>
      <c r="H7" s="28"/>
      <c r="I7" s="28"/>
      <c r="J7" s="21" t="s">
        <v>17</v>
      </c>
      <c r="K7" s="22">
        <v>3</v>
      </c>
      <c r="L7" s="29"/>
      <c r="M7" s="28"/>
      <c r="N7" s="30">
        <f t="shared" si="0"/>
        <v>0</v>
      </c>
      <c r="O7" s="28"/>
      <c r="P7" s="28"/>
      <c r="Q7" s="28"/>
      <c r="R7" s="8"/>
      <c r="T7" s="23" t="s">
        <v>0</v>
      </c>
      <c r="U7" s="5" t="s">
        <v>1</v>
      </c>
      <c r="V7" s="4"/>
      <c r="W7" s="24">
        <f t="shared" si="1"/>
        <v>0</v>
      </c>
      <c r="X7" s="24">
        <v>0.08801</v>
      </c>
      <c r="Y7" s="24">
        <f t="shared" si="2"/>
        <v>0.26403</v>
      </c>
      <c r="Z7" s="24">
        <v>0</v>
      </c>
      <c r="AA7" s="25">
        <f t="shared" si="3"/>
        <v>0</v>
      </c>
      <c r="AR7" s="3" t="s">
        <v>8</v>
      </c>
      <c r="AT7" s="3" t="s">
        <v>7</v>
      </c>
      <c r="AU7" s="3" t="s">
        <v>5</v>
      </c>
      <c r="AY7" s="3" t="s">
        <v>6</v>
      </c>
      <c r="BE7" s="6">
        <f t="shared" si="4"/>
        <v>0</v>
      </c>
      <c r="BF7" s="6">
        <f t="shared" si="5"/>
        <v>0</v>
      </c>
      <c r="BG7" s="6">
        <f t="shared" si="6"/>
        <v>0</v>
      </c>
      <c r="BH7" s="6">
        <f t="shared" si="7"/>
        <v>0</v>
      </c>
      <c r="BI7" s="6">
        <f t="shared" si="8"/>
        <v>0</v>
      </c>
      <c r="BJ7" s="3" t="s">
        <v>5</v>
      </c>
      <c r="BK7" s="26">
        <f t="shared" si="9"/>
        <v>0</v>
      </c>
      <c r="BL7" s="3" t="s">
        <v>8</v>
      </c>
      <c r="BM7" s="3" t="s">
        <v>34</v>
      </c>
    </row>
    <row r="8" spans="2:65" s="1" customFormat="1" ht="31.5" customHeight="1">
      <c r="B8" s="7"/>
      <c r="C8" s="19" t="s">
        <v>35</v>
      </c>
      <c r="D8" s="19" t="s">
        <v>7</v>
      </c>
      <c r="E8" s="20" t="s">
        <v>36</v>
      </c>
      <c r="F8" s="27" t="s">
        <v>37</v>
      </c>
      <c r="G8" s="28"/>
      <c r="H8" s="28"/>
      <c r="I8" s="28"/>
      <c r="J8" s="21" t="s">
        <v>17</v>
      </c>
      <c r="K8" s="22">
        <v>3</v>
      </c>
      <c r="L8" s="29"/>
      <c r="M8" s="28"/>
      <c r="N8" s="30">
        <f t="shared" si="0"/>
        <v>0</v>
      </c>
      <c r="O8" s="28"/>
      <c r="P8" s="28"/>
      <c r="Q8" s="28"/>
      <c r="R8" s="8"/>
      <c r="T8" s="23" t="s">
        <v>0</v>
      </c>
      <c r="U8" s="5" t="s">
        <v>1</v>
      </c>
      <c r="V8" s="4"/>
      <c r="W8" s="24">
        <f t="shared" si="1"/>
        <v>0</v>
      </c>
      <c r="X8" s="24">
        <v>0.0977</v>
      </c>
      <c r="Y8" s="24">
        <f t="shared" si="2"/>
        <v>0.29309999999999997</v>
      </c>
      <c r="Z8" s="24">
        <v>0</v>
      </c>
      <c r="AA8" s="25">
        <f t="shared" si="3"/>
        <v>0</v>
      </c>
      <c r="AR8" s="3" t="s">
        <v>8</v>
      </c>
      <c r="AT8" s="3" t="s">
        <v>7</v>
      </c>
      <c r="AU8" s="3" t="s">
        <v>5</v>
      </c>
      <c r="AY8" s="3" t="s">
        <v>6</v>
      </c>
      <c r="BE8" s="6">
        <f t="shared" si="4"/>
        <v>0</v>
      </c>
      <c r="BF8" s="6">
        <f t="shared" si="5"/>
        <v>0</v>
      </c>
      <c r="BG8" s="6">
        <f t="shared" si="6"/>
        <v>0</v>
      </c>
      <c r="BH8" s="6">
        <f t="shared" si="7"/>
        <v>0</v>
      </c>
      <c r="BI8" s="6">
        <f t="shared" si="8"/>
        <v>0</v>
      </c>
      <c r="BJ8" s="3" t="s">
        <v>5</v>
      </c>
      <c r="BK8" s="26">
        <f t="shared" si="9"/>
        <v>0</v>
      </c>
      <c r="BL8" s="3" t="s">
        <v>8</v>
      </c>
      <c r="BM8" s="3" t="s">
        <v>38</v>
      </c>
    </row>
    <row r="9" spans="2:65" s="1" customFormat="1" ht="31.5" customHeight="1">
      <c r="B9" s="7"/>
      <c r="C9" s="19" t="s">
        <v>39</v>
      </c>
      <c r="D9" s="19" t="s">
        <v>7</v>
      </c>
      <c r="E9" s="20" t="s">
        <v>40</v>
      </c>
      <c r="F9" s="27" t="s">
        <v>41</v>
      </c>
      <c r="G9" s="28"/>
      <c r="H9" s="28"/>
      <c r="I9" s="28"/>
      <c r="J9" s="21" t="s">
        <v>17</v>
      </c>
      <c r="K9" s="22">
        <v>8</v>
      </c>
      <c r="L9" s="29"/>
      <c r="M9" s="28"/>
      <c r="N9" s="30">
        <f t="shared" si="0"/>
        <v>0</v>
      </c>
      <c r="O9" s="28"/>
      <c r="P9" s="28"/>
      <c r="Q9" s="28"/>
      <c r="R9" s="8"/>
      <c r="T9" s="23" t="s">
        <v>0</v>
      </c>
      <c r="U9" s="5" t="s">
        <v>1</v>
      </c>
      <c r="V9" s="4"/>
      <c r="W9" s="24">
        <f t="shared" si="1"/>
        <v>0</v>
      </c>
      <c r="X9" s="24">
        <v>0.02332</v>
      </c>
      <c r="Y9" s="24">
        <f t="shared" si="2"/>
        <v>0.18656</v>
      </c>
      <c r="Z9" s="24">
        <v>0</v>
      </c>
      <c r="AA9" s="25">
        <f t="shared" si="3"/>
        <v>0</v>
      </c>
      <c r="AR9" s="3" t="s">
        <v>8</v>
      </c>
      <c r="AT9" s="3" t="s">
        <v>7</v>
      </c>
      <c r="AU9" s="3" t="s">
        <v>5</v>
      </c>
      <c r="AY9" s="3" t="s">
        <v>6</v>
      </c>
      <c r="BE9" s="6">
        <f t="shared" si="4"/>
        <v>0</v>
      </c>
      <c r="BF9" s="6">
        <f t="shared" si="5"/>
        <v>0</v>
      </c>
      <c r="BG9" s="6">
        <f t="shared" si="6"/>
        <v>0</v>
      </c>
      <c r="BH9" s="6">
        <f t="shared" si="7"/>
        <v>0</v>
      </c>
      <c r="BI9" s="6">
        <f t="shared" si="8"/>
        <v>0</v>
      </c>
      <c r="BJ9" s="3" t="s">
        <v>5</v>
      </c>
      <c r="BK9" s="26">
        <f t="shared" si="9"/>
        <v>0</v>
      </c>
      <c r="BL9" s="3" t="s">
        <v>8</v>
      </c>
      <c r="BM9" s="3" t="s">
        <v>42</v>
      </c>
    </row>
    <row r="10" spans="2:65" s="1" customFormat="1" ht="31.5" customHeight="1">
      <c r="B10" s="7"/>
      <c r="C10" s="19" t="s">
        <v>43</v>
      </c>
      <c r="D10" s="19" t="s">
        <v>7</v>
      </c>
      <c r="E10" s="20" t="s">
        <v>44</v>
      </c>
      <c r="F10" s="27" t="s">
        <v>45</v>
      </c>
      <c r="G10" s="28"/>
      <c r="H10" s="28"/>
      <c r="I10" s="28"/>
      <c r="J10" s="21" t="s">
        <v>17</v>
      </c>
      <c r="K10" s="22">
        <v>1</v>
      </c>
      <c r="L10" s="29"/>
      <c r="M10" s="28"/>
      <c r="N10" s="30">
        <f t="shared" si="0"/>
        <v>0</v>
      </c>
      <c r="O10" s="28"/>
      <c r="P10" s="28"/>
      <c r="Q10" s="28"/>
      <c r="R10" s="8"/>
      <c r="T10" s="23" t="s">
        <v>0</v>
      </c>
      <c r="U10" s="5" t="s">
        <v>1</v>
      </c>
      <c r="V10" s="4"/>
      <c r="W10" s="24">
        <f t="shared" si="1"/>
        <v>0</v>
      </c>
      <c r="X10" s="24">
        <v>0.03638</v>
      </c>
      <c r="Y10" s="24">
        <f t="shared" si="2"/>
        <v>0.03638</v>
      </c>
      <c r="Z10" s="24">
        <v>0</v>
      </c>
      <c r="AA10" s="25">
        <f t="shared" si="3"/>
        <v>0</v>
      </c>
      <c r="AR10" s="3" t="s">
        <v>8</v>
      </c>
      <c r="AT10" s="3" t="s">
        <v>7</v>
      </c>
      <c r="AU10" s="3" t="s">
        <v>5</v>
      </c>
      <c r="AY10" s="3" t="s">
        <v>6</v>
      </c>
      <c r="BE10" s="6">
        <f t="shared" si="4"/>
        <v>0</v>
      </c>
      <c r="BF10" s="6">
        <f t="shared" si="5"/>
        <v>0</v>
      </c>
      <c r="BG10" s="6">
        <f t="shared" si="6"/>
        <v>0</v>
      </c>
      <c r="BH10" s="6">
        <f t="shared" si="7"/>
        <v>0</v>
      </c>
      <c r="BI10" s="6">
        <f t="shared" si="8"/>
        <v>0</v>
      </c>
      <c r="BJ10" s="3" t="s">
        <v>5</v>
      </c>
      <c r="BK10" s="26">
        <f t="shared" si="9"/>
        <v>0</v>
      </c>
      <c r="BL10" s="3" t="s">
        <v>8</v>
      </c>
      <c r="BM10" s="3" t="s">
        <v>46</v>
      </c>
    </row>
    <row r="11" spans="2:65" s="1" customFormat="1" ht="44.25" customHeight="1">
      <c r="B11" s="7"/>
      <c r="C11" s="19" t="s">
        <v>47</v>
      </c>
      <c r="D11" s="19" t="s">
        <v>7</v>
      </c>
      <c r="E11" s="20" t="s">
        <v>48</v>
      </c>
      <c r="F11" s="27" t="s">
        <v>49</v>
      </c>
      <c r="G11" s="28"/>
      <c r="H11" s="28"/>
      <c r="I11" s="28"/>
      <c r="J11" s="21" t="s">
        <v>9</v>
      </c>
      <c r="K11" s="22">
        <v>110.048</v>
      </c>
      <c r="L11" s="29"/>
      <c r="M11" s="28"/>
      <c r="N11" s="30">
        <f>ROUND(L11*K11,3)</f>
        <v>0</v>
      </c>
      <c r="O11" s="28"/>
      <c r="P11" s="28"/>
      <c r="Q11" s="28"/>
      <c r="R11" s="8"/>
      <c r="T11" s="23" t="s">
        <v>0</v>
      </c>
      <c r="U11" s="5" t="s">
        <v>1</v>
      </c>
      <c r="V11" s="4"/>
      <c r="W11" s="24">
        <f>V11*K11</f>
        <v>0</v>
      </c>
      <c r="X11" s="24">
        <v>0.09389</v>
      </c>
      <c r="Y11" s="24">
        <f>X11*K11</f>
        <v>10.33240672</v>
      </c>
      <c r="Z11" s="24">
        <v>0</v>
      </c>
      <c r="AA11" s="25">
        <f>Z11*K11</f>
        <v>0</v>
      </c>
      <c r="AR11" s="3" t="s">
        <v>8</v>
      </c>
      <c r="AT11" s="3" t="s">
        <v>7</v>
      </c>
      <c r="AU11" s="3" t="s">
        <v>5</v>
      </c>
      <c r="AY11" s="3" t="s">
        <v>6</v>
      </c>
      <c r="BE11" s="6">
        <f>IF(U11="základná",N11,0)</f>
        <v>0</v>
      </c>
      <c r="BF11" s="6">
        <f>IF(U11="znížená",N11,0)</f>
        <v>0</v>
      </c>
      <c r="BG11" s="6">
        <f>IF(U11="zákl. prenesená",N11,0)</f>
        <v>0</v>
      </c>
      <c r="BH11" s="6">
        <f>IF(U11="zníž. prenesená",N11,0)</f>
        <v>0</v>
      </c>
      <c r="BI11" s="6">
        <f>IF(U11="nulová",N11,0)</f>
        <v>0</v>
      </c>
      <c r="BJ11" s="3" t="s">
        <v>5</v>
      </c>
      <c r="BK11" s="26">
        <f>ROUND(L11*K11,3)</f>
        <v>0</v>
      </c>
      <c r="BL11" s="3" t="s">
        <v>8</v>
      </c>
      <c r="BM11" s="3" t="s">
        <v>50</v>
      </c>
    </row>
  </sheetData>
  <sheetProtection/>
  <mergeCells count="31">
    <mergeCell ref="F2:I2"/>
    <mergeCell ref="L2:M2"/>
    <mergeCell ref="N2:Q2"/>
    <mergeCell ref="N1:Q1"/>
    <mergeCell ref="F3:I3"/>
    <mergeCell ref="L3:M3"/>
    <mergeCell ref="N3:Q3"/>
    <mergeCell ref="F4:I4"/>
    <mergeCell ref="L4:M4"/>
    <mergeCell ref="N4:Q4"/>
    <mergeCell ref="F5:I5"/>
    <mergeCell ref="L5:M5"/>
    <mergeCell ref="N5:Q5"/>
    <mergeCell ref="F6:I6"/>
    <mergeCell ref="L6:M6"/>
    <mergeCell ref="N6:Q6"/>
    <mergeCell ref="F7:I7"/>
    <mergeCell ref="L7:M7"/>
    <mergeCell ref="N7:Q7"/>
    <mergeCell ref="F8:I8"/>
    <mergeCell ref="L8:M8"/>
    <mergeCell ref="N8:Q8"/>
    <mergeCell ref="F11:I11"/>
    <mergeCell ref="L11:M11"/>
    <mergeCell ref="N11:Q11"/>
    <mergeCell ref="F9:I9"/>
    <mergeCell ref="L9:M9"/>
    <mergeCell ref="N9:Q9"/>
    <mergeCell ref="F10:I10"/>
    <mergeCell ref="L10:M10"/>
    <mergeCell ref="N10:Q10"/>
  </mergeCell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6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PC</cp:lastModifiedBy>
  <cp:lastPrinted>2018-03-26T11:28:21Z</cp:lastPrinted>
  <dcterms:created xsi:type="dcterms:W3CDTF">2017-02-20T14:05:36Z</dcterms:created>
  <dcterms:modified xsi:type="dcterms:W3CDTF">2018-05-12T16:23:36Z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